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20490" windowHeight="7350" activeTab="1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E271" i="3" l="1"/>
  <c r="F271" i="3"/>
  <c r="G271" i="3"/>
  <c r="H271" i="3"/>
  <c r="I271" i="3"/>
  <c r="J271" i="3"/>
  <c r="K271" i="3"/>
  <c r="L271" i="3"/>
  <c r="E272" i="3"/>
  <c r="F272" i="3"/>
  <c r="K272" i="3" s="1"/>
  <c r="G272" i="3"/>
  <c r="H272" i="3"/>
  <c r="I272" i="3"/>
  <c r="J272" i="3"/>
  <c r="E273" i="3"/>
  <c r="F273" i="3"/>
  <c r="G273" i="3"/>
  <c r="H273" i="3"/>
  <c r="I273" i="3"/>
  <c r="J273" i="3"/>
  <c r="K273" i="3"/>
  <c r="E274" i="3"/>
  <c r="F274" i="3"/>
  <c r="G274" i="3"/>
  <c r="H274" i="3"/>
  <c r="I274" i="3"/>
  <c r="J274" i="3"/>
  <c r="E275" i="3"/>
  <c r="F275" i="3"/>
  <c r="G275" i="3"/>
  <c r="H275" i="3"/>
  <c r="I275" i="3"/>
  <c r="J275" i="3"/>
  <c r="K275" i="3"/>
  <c r="E276" i="3"/>
  <c r="F276" i="3"/>
  <c r="K276" i="3" s="1"/>
  <c r="G276" i="3"/>
  <c r="H276" i="3"/>
  <c r="I276" i="3"/>
  <c r="J276" i="3"/>
  <c r="E277" i="3"/>
  <c r="F277" i="3"/>
  <c r="G277" i="3"/>
  <c r="H277" i="3"/>
  <c r="I277" i="3"/>
  <c r="J277" i="3"/>
  <c r="K277" i="3"/>
  <c r="E278" i="3"/>
  <c r="F278" i="3"/>
  <c r="G278" i="3"/>
  <c r="H278" i="3"/>
  <c r="I278" i="3"/>
  <c r="J278" i="3"/>
  <c r="E279" i="3"/>
  <c r="F279" i="3"/>
  <c r="G279" i="3"/>
  <c r="H279" i="3"/>
  <c r="I279" i="3"/>
  <c r="J279" i="3"/>
  <c r="E280" i="3"/>
  <c r="F280" i="3"/>
  <c r="G280" i="3"/>
  <c r="H280" i="3"/>
  <c r="I280" i="3"/>
  <c r="J280" i="3"/>
  <c r="E281" i="3"/>
  <c r="F281" i="3"/>
  <c r="G281" i="3"/>
  <c r="H281" i="3"/>
  <c r="I281" i="3"/>
  <c r="J281" i="3"/>
  <c r="E282" i="3"/>
  <c r="F282" i="3"/>
  <c r="G282" i="3"/>
  <c r="H282" i="3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E287" i="3"/>
  <c r="F287" i="3"/>
  <c r="G287" i="3"/>
  <c r="H287" i="3"/>
  <c r="I287" i="3"/>
  <c r="J287" i="3"/>
  <c r="E288" i="3"/>
  <c r="F288" i="3"/>
  <c r="G288" i="3"/>
  <c r="H288" i="3"/>
  <c r="I288" i="3"/>
  <c r="J288" i="3"/>
  <c r="E289" i="3"/>
  <c r="F289" i="3"/>
  <c r="G289" i="3"/>
  <c r="H289" i="3"/>
  <c r="I289" i="3"/>
  <c r="J289" i="3"/>
  <c r="E290" i="3"/>
  <c r="F290" i="3"/>
  <c r="G290" i="3"/>
  <c r="H290" i="3"/>
  <c r="I290" i="3"/>
  <c r="J290" i="3"/>
  <c r="E291" i="3"/>
  <c r="F291" i="3"/>
  <c r="G291" i="3"/>
  <c r="H291" i="3"/>
  <c r="I291" i="3"/>
  <c r="J291" i="3"/>
  <c r="E292" i="3"/>
  <c r="F292" i="3"/>
  <c r="G292" i="3"/>
  <c r="K292" i="3" s="1"/>
  <c r="H292" i="3"/>
  <c r="I292" i="3"/>
  <c r="J292" i="3"/>
  <c r="E293" i="3"/>
  <c r="F293" i="3"/>
  <c r="G293" i="3"/>
  <c r="K293" i="3" s="1"/>
  <c r="H293" i="3"/>
  <c r="I293" i="3"/>
  <c r="J293" i="3"/>
  <c r="E294" i="3"/>
  <c r="F294" i="3"/>
  <c r="G294" i="3"/>
  <c r="K294" i="3" s="1"/>
  <c r="H294" i="3"/>
  <c r="I294" i="3"/>
  <c r="J294" i="3"/>
  <c r="E295" i="3"/>
  <c r="F295" i="3"/>
  <c r="G295" i="3"/>
  <c r="K295" i="3" s="1"/>
  <c r="H295" i="3"/>
  <c r="I295" i="3"/>
  <c r="J295" i="3"/>
  <c r="E296" i="3"/>
  <c r="F296" i="3"/>
  <c r="G296" i="3"/>
  <c r="K296" i="3" s="1"/>
  <c r="H296" i="3"/>
  <c r="I296" i="3"/>
  <c r="J296" i="3"/>
  <c r="E297" i="3"/>
  <c r="F297" i="3"/>
  <c r="G297" i="3"/>
  <c r="H297" i="3"/>
  <c r="I297" i="3"/>
  <c r="J297" i="3"/>
  <c r="K297" i="3"/>
  <c r="E298" i="3"/>
  <c r="F298" i="3"/>
  <c r="G298" i="3"/>
  <c r="H298" i="3"/>
  <c r="I298" i="3"/>
  <c r="J298" i="3"/>
  <c r="E299" i="3"/>
  <c r="F299" i="3"/>
  <c r="G299" i="3"/>
  <c r="H299" i="3"/>
  <c r="I299" i="3"/>
  <c r="J299" i="3"/>
  <c r="E300" i="3"/>
  <c r="F300" i="3"/>
  <c r="K300" i="3" s="1"/>
  <c r="G300" i="3"/>
  <c r="H300" i="3"/>
  <c r="I300" i="3"/>
  <c r="J300" i="3"/>
  <c r="E301" i="3"/>
  <c r="F301" i="3"/>
  <c r="G301" i="3"/>
  <c r="H301" i="3"/>
  <c r="I301" i="3"/>
  <c r="J301" i="3"/>
  <c r="K301" i="3"/>
  <c r="E302" i="3"/>
  <c r="F302" i="3"/>
  <c r="G302" i="3"/>
  <c r="H302" i="3"/>
  <c r="I302" i="3"/>
  <c r="J302" i="3"/>
  <c r="E303" i="3"/>
  <c r="F303" i="3"/>
  <c r="G303" i="3"/>
  <c r="K303" i="3" s="1"/>
  <c r="H303" i="3"/>
  <c r="I303" i="3"/>
  <c r="J303" i="3"/>
  <c r="E304" i="3"/>
  <c r="F304" i="3"/>
  <c r="G304" i="3"/>
  <c r="K304" i="3" s="1"/>
  <c r="H304" i="3"/>
  <c r="I304" i="3"/>
  <c r="J304" i="3"/>
  <c r="E305" i="3"/>
  <c r="F305" i="3"/>
  <c r="G305" i="3"/>
  <c r="K305" i="3" s="1"/>
  <c r="H305" i="3"/>
  <c r="I305" i="3"/>
  <c r="J305" i="3"/>
  <c r="E306" i="3"/>
  <c r="F306" i="3"/>
  <c r="G306" i="3"/>
  <c r="K306" i="3" s="1"/>
  <c r="H306" i="3"/>
  <c r="I306" i="3"/>
  <c r="J306" i="3"/>
  <c r="E307" i="3"/>
  <c r="F307" i="3"/>
  <c r="G307" i="3"/>
  <c r="H307" i="3"/>
  <c r="I307" i="3"/>
  <c r="J307" i="3"/>
  <c r="E308" i="3"/>
  <c r="F308" i="3"/>
  <c r="G308" i="3"/>
  <c r="H308" i="3"/>
  <c r="I308" i="3"/>
  <c r="J308" i="3"/>
  <c r="E309" i="3"/>
  <c r="F309" i="3"/>
  <c r="G309" i="3"/>
  <c r="H309" i="3"/>
  <c r="I309" i="3"/>
  <c r="J309" i="3"/>
  <c r="E310" i="3"/>
  <c r="F310" i="3"/>
  <c r="G310" i="3"/>
  <c r="H310" i="3"/>
  <c r="I310" i="3"/>
  <c r="J310" i="3"/>
  <c r="E311" i="3"/>
  <c r="F311" i="3"/>
  <c r="G311" i="3"/>
  <c r="H311" i="3"/>
  <c r="I311" i="3"/>
  <c r="J311" i="3"/>
  <c r="E312" i="3"/>
  <c r="F312" i="3"/>
  <c r="G312" i="3"/>
  <c r="H312" i="3"/>
  <c r="I312" i="3"/>
  <c r="J312" i="3"/>
  <c r="E313" i="3"/>
  <c r="F313" i="3"/>
  <c r="G313" i="3"/>
  <c r="H313" i="3"/>
  <c r="I313" i="3"/>
  <c r="J313" i="3"/>
  <c r="K311" i="3" l="1"/>
  <c r="K310" i="3"/>
  <c r="K309" i="3"/>
  <c r="K307" i="3"/>
  <c r="L308" i="3"/>
  <c r="K302" i="3"/>
  <c r="K291" i="3"/>
  <c r="K274" i="3"/>
  <c r="K313" i="3"/>
  <c r="K312" i="3"/>
  <c r="L307" i="3"/>
  <c r="L306" i="3"/>
  <c r="L305" i="3"/>
  <c r="M305" i="3" s="1"/>
  <c r="L304" i="3"/>
  <c r="L303" i="3"/>
  <c r="AK303" i="3" s="1"/>
  <c r="L301" i="3"/>
  <c r="K299" i="3"/>
  <c r="K298" i="3"/>
  <c r="L297" i="3"/>
  <c r="L296" i="3"/>
  <c r="L295" i="3"/>
  <c r="L294" i="3"/>
  <c r="P294" i="3" s="1"/>
  <c r="L293" i="3"/>
  <c r="L292" i="3"/>
  <c r="O292" i="3" s="1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L277" i="3"/>
  <c r="L275" i="3"/>
  <c r="L273" i="3"/>
  <c r="M271" i="3"/>
  <c r="O271" i="3"/>
  <c r="Q271" i="3"/>
  <c r="S271" i="3"/>
  <c r="U271" i="3"/>
  <c r="W271" i="3"/>
  <c r="Y271" i="3"/>
  <c r="AA271" i="3"/>
  <c r="AC271" i="3"/>
  <c r="AE271" i="3"/>
  <c r="AG271" i="3"/>
  <c r="AI271" i="3"/>
  <c r="AK271" i="3"/>
  <c r="AM271" i="3"/>
  <c r="AO271" i="3"/>
  <c r="AQ271" i="3"/>
  <c r="AS271" i="3"/>
  <c r="AU271" i="3"/>
  <c r="AW271" i="3"/>
  <c r="AY271" i="3"/>
  <c r="BA271" i="3"/>
  <c r="BC271" i="3"/>
  <c r="BE271" i="3"/>
  <c r="BG271" i="3"/>
  <c r="BI271" i="3"/>
  <c r="N271" i="3"/>
  <c r="R271" i="3"/>
  <c r="V271" i="3"/>
  <c r="Z271" i="3"/>
  <c r="AD271" i="3"/>
  <c r="AH271" i="3"/>
  <c r="AL271" i="3"/>
  <c r="AP271" i="3"/>
  <c r="AT271" i="3"/>
  <c r="AX271" i="3"/>
  <c r="BB271" i="3"/>
  <c r="BF271" i="3"/>
  <c r="P271" i="3"/>
  <c r="BN271" i="3" s="1"/>
  <c r="T271" i="3"/>
  <c r="X271" i="3"/>
  <c r="AB271" i="3"/>
  <c r="AF271" i="3"/>
  <c r="AJ271" i="3"/>
  <c r="AN271" i="3"/>
  <c r="AR271" i="3"/>
  <c r="AV271" i="3"/>
  <c r="AZ271" i="3"/>
  <c r="BD271" i="3"/>
  <c r="BH271" i="3"/>
  <c r="BH307" i="3"/>
  <c r="AZ307" i="3"/>
  <c r="AR307" i="3"/>
  <c r="AJ307" i="3"/>
  <c r="AB307" i="3"/>
  <c r="T307" i="3"/>
  <c r="BI306" i="3"/>
  <c r="BA306" i="3"/>
  <c r="AS306" i="3"/>
  <c r="AK306" i="3"/>
  <c r="AC306" i="3"/>
  <c r="U306" i="3"/>
  <c r="M306" i="3"/>
  <c r="BH305" i="3"/>
  <c r="BF305" i="3"/>
  <c r="BD305" i="3"/>
  <c r="BB305" i="3"/>
  <c r="AZ305" i="3"/>
  <c r="AX305" i="3"/>
  <c r="AV305" i="3"/>
  <c r="AT305" i="3"/>
  <c r="AR305" i="3"/>
  <c r="AP305" i="3"/>
  <c r="AN305" i="3"/>
  <c r="AL305" i="3"/>
  <c r="AJ305" i="3"/>
  <c r="AH305" i="3"/>
  <c r="AF305" i="3"/>
  <c r="AD305" i="3"/>
  <c r="AB305" i="3"/>
  <c r="Z305" i="3"/>
  <c r="X305" i="3"/>
  <c r="V305" i="3"/>
  <c r="T305" i="3"/>
  <c r="R305" i="3"/>
  <c r="P305" i="3"/>
  <c r="N305" i="3"/>
  <c r="BC304" i="3"/>
  <c r="AU304" i="3"/>
  <c r="AM304" i="3"/>
  <c r="AA304" i="3"/>
  <c r="BI303" i="3"/>
  <c r="BE303" i="3"/>
  <c r="BA303" i="3"/>
  <c r="AW303" i="3"/>
  <c r="AS303" i="3"/>
  <c r="AO303" i="3"/>
  <c r="L313" i="3"/>
  <c r="L312" i="3"/>
  <c r="L311" i="3"/>
  <c r="M311" i="3" s="1"/>
  <c r="L310" i="3"/>
  <c r="L309" i="3"/>
  <c r="N309" i="3" s="1"/>
  <c r="K308" i="3"/>
  <c r="P304" i="3"/>
  <c r="X304" i="3"/>
  <c r="AF304" i="3"/>
  <c r="M303" i="3"/>
  <c r="O303" i="3"/>
  <c r="Q303" i="3"/>
  <c r="S303" i="3"/>
  <c r="U303" i="3"/>
  <c r="W303" i="3"/>
  <c r="Y303" i="3"/>
  <c r="AA303" i="3"/>
  <c r="AC303" i="3"/>
  <c r="AE303" i="3"/>
  <c r="AG303" i="3"/>
  <c r="N303" i="3"/>
  <c r="P303" i="3"/>
  <c r="R303" i="3"/>
  <c r="T303" i="3"/>
  <c r="V303" i="3"/>
  <c r="X303" i="3"/>
  <c r="Z303" i="3"/>
  <c r="AB303" i="3"/>
  <c r="AD303" i="3"/>
  <c r="AF303" i="3"/>
  <c r="AH303" i="3"/>
  <c r="AJ303" i="3"/>
  <c r="AL303" i="3"/>
  <c r="AN303" i="3"/>
  <c r="AP303" i="3"/>
  <c r="AR303" i="3"/>
  <c r="AT303" i="3"/>
  <c r="AV303" i="3"/>
  <c r="AX303" i="3"/>
  <c r="AZ303" i="3"/>
  <c r="BB303" i="3"/>
  <c r="BD303" i="3"/>
  <c r="BF303" i="3"/>
  <c r="BH303" i="3"/>
  <c r="L302" i="3"/>
  <c r="R301" i="3"/>
  <c r="Z301" i="3"/>
  <c r="AH301" i="3"/>
  <c r="AP301" i="3"/>
  <c r="AX301" i="3"/>
  <c r="BF301" i="3"/>
  <c r="Q301" i="3"/>
  <c r="Y301" i="3"/>
  <c r="AG301" i="3"/>
  <c r="AO301" i="3"/>
  <c r="AW301" i="3"/>
  <c r="BE301" i="3"/>
  <c r="L300" i="3"/>
  <c r="M300" i="3" s="1"/>
  <c r="L299" i="3"/>
  <c r="L298" i="3"/>
  <c r="N297" i="3"/>
  <c r="P297" i="3"/>
  <c r="R297" i="3"/>
  <c r="T297" i="3"/>
  <c r="V297" i="3"/>
  <c r="X297" i="3"/>
  <c r="Z297" i="3"/>
  <c r="AB297" i="3"/>
  <c r="AD297" i="3"/>
  <c r="AF297" i="3"/>
  <c r="AH297" i="3"/>
  <c r="AJ297" i="3"/>
  <c r="AL297" i="3"/>
  <c r="AN297" i="3"/>
  <c r="AP297" i="3"/>
  <c r="AR297" i="3"/>
  <c r="AT297" i="3"/>
  <c r="AV297" i="3"/>
  <c r="AX297" i="3"/>
  <c r="AZ297" i="3"/>
  <c r="BB297" i="3"/>
  <c r="BD297" i="3"/>
  <c r="BF297" i="3"/>
  <c r="BH297" i="3"/>
  <c r="M297" i="3"/>
  <c r="O297" i="3"/>
  <c r="Q297" i="3"/>
  <c r="S297" i="3"/>
  <c r="U297" i="3"/>
  <c r="W297" i="3"/>
  <c r="Y297" i="3"/>
  <c r="AA297" i="3"/>
  <c r="AC297" i="3"/>
  <c r="AE297" i="3"/>
  <c r="AG297" i="3"/>
  <c r="AI297" i="3"/>
  <c r="AK297" i="3"/>
  <c r="AM297" i="3"/>
  <c r="AO297" i="3"/>
  <c r="AQ297" i="3"/>
  <c r="AS297" i="3"/>
  <c r="AU297" i="3"/>
  <c r="AW297" i="3"/>
  <c r="AY297" i="3"/>
  <c r="BA297" i="3"/>
  <c r="BC297" i="3"/>
  <c r="BE297" i="3"/>
  <c r="BG297" i="3"/>
  <c r="BI297" i="3"/>
  <c r="O296" i="3"/>
  <c r="W296" i="3"/>
  <c r="AE296" i="3"/>
  <c r="AM296" i="3"/>
  <c r="AU296" i="3"/>
  <c r="BC296" i="3"/>
  <c r="N296" i="3"/>
  <c r="V296" i="3"/>
  <c r="AD296" i="3"/>
  <c r="AL296" i="3"/>
  <c r="AR296" i="3"/>
  <c r="AV296" i="3"/>
  <c r="AZ296" i="3"/>
  <c r="BD296" i="3"/>
  <c r="BH296" i="3"/>
  <c r="M295" i="3"/>
  <c r="O295" i="3"/>
  <c r="Q295" i="3"/>
  <c r="S295" i="3"/>
  <c r="U295" i="3"/>
  <c r="W295" i="3"/>
  <c r="Y295" i="3"/>
  <c r="AA295" i="3"/>
  <c r="AC295" i="3"/>
  <c r="AE295" i="3"/>
  <c r="AG295" i="3"/>
  <c r="AI295" i="3"/>
  <c r="AK295" i="3"/>
  <c r="AM295" i="3"/>
  <c r="AO295" i="3"/>
  <c r="AQ295" i="3"/>
  <c r="AS295" i="3"/>
  <c r="AU295" i="3"/>
  <c r="AW295" i="3"/>
  <c r="AY295" i="3"/>
  <c r="BA295" i="3"/>
  <c r="BC295" i="3"/>
  <c r="BE295" i="3"/>
  <c r="BG295" i="3"/>
  <c r="BI295" i="3"/>
  <c r="N295" i="3"/>
  <c r="P295" i="3"/>
  <c r="R295" i="3"/>
  <c r="T295" i="3"/>
  <c r="V295" i="3"/>
  <c r="X295" i="3"/>
  <c r="Z295" i="3"/>
  <c r="AB295" i="3"/>
  <c r="AD295" i="3"/>
  <c r="AF295" i="3"/>
  <c r="AH295" i="3"/>
  <c r="AJ295" i="3"/>
  <c r="AL295" i="3"/>
  <c r="AN295" i="3"/>
  <c r="AP295" i="3"/>
  <c r="AR295" i="3"/>
  <c r="AT295" i="3"/>
  <c r="AV295" i="3"/>
  <c r="AX295" i="3"/>
  <c r="AZ295" i="3"/>
  <c r="BB295" i="3"/>
  <c r="BD295" i="3"/>
  <c r="BF295" i="3"/>
  <c r="BH295" i="3"/>
  <c r="N294" i="3"/>
  <c r="R294" i="3"/>
  <c r="V294" i="3"/>
  <c r="Z294" i="3"/>
  <c r="AD294" i="3"/>
  <c r="AH294" i="3"/>
  <c r="AL294" i="3"/>
  <c r="AP294" i="3"/>
  <c r="AT294" i="3"/>
  <c r="AX294" i="3"/>
  <c r="BB294" i="3"/>
  <c r="BF294" i="3"/>
  <c r="M294" i="3"/>
  <c r="Q294" i="3"/>
  <c r="U294" i="3"/>
  <c r="Y294" i="3"/>
  <c r="AC294" i="3"/>
  <c r="AG294" i="3"/>
  <c r="AK294" i="3"/>
  <c r="AO294" i="3"/>
  <c r="AS294" i="3"/>
  <c r="AW294" i="3"/>
  <c r="BA294" i="3"/>
  <c r="BE294" i="3"/>
  <c r="BI294" i="3"/>
  <c r="N293" i="3"/>
  <c r="P293" i="3"/>
  <c r="R293" i="3"/>
  <c r="T293" i="3"/>
  <c r="V293" i="3"/>
  <c r="X293" i="3"/>
  <c r="Z293" i="3"/>
  <c r="AB293" i="3"/>
  <c r="AD293" i="3"/>
  <c r="AF293" i="3"/>
  <c r="AH293" i="3"/>
  <c r="AJ293" i="3"/>
  <c r="AL293" i="3"/>
  <c r="AN293" i="3"/>
  <c r="AP293" i="3"/>
  <c r="AR293" i="3"/>
  <c r="AT293" i="3"/>
  <c r="AV293" i="3"/>
  <c r="AX293" i="3"/>
  <c r="AZ293" i="3"/>
  <c r="BB293" i="3"/>
  <c r="BD293" i="3"/>
  <c r="BF293" i="3"/>
  <c r="BH293" i="3"/>
  <c r="M293" i="3"/>
  <c r="O293" i="3"/>
  <c r="Q293" i="3"/>
  <c r="S293" i="3"/>
  <c r="U293" i="3"/>
  <c r="W293" i="3"/>
  <c r="Y293" i="3"/>
  <c r="AA293" i="3"/>
  <c r="AC293" i="3"/>
  <c r="AE293" i="3"/>
  <c r="AG293" i="3"/>
  <c r="AI293" i="3"/>
  <c r="AK293" i="3"/>
  <c r="AM293" i="3"/>
  <c r="AO293" i="3"/>
  <c r="AQ293" i="3"/>
  <c r="AS293" i="3"/>
  <c r="AU293" i="3"/>
  <c r="AW293" i="3"/>
  <c r="AY293" i="3"/>
  <c r="BA293" i="3"/>
  <c r="BC293" i="3"/>
  <c r="BE293" i="3"/>
  <c r="BG293" i="3"/>
  <c r="BI293" i="3"/>
  <c r="M292" i="3"/>
  <c r="Q292" i="3"/>
  <c r="U292" i="3"/>
  <c r="Y292" i="3"/>
  <c r="AC292" i="3"/>
  <c r="AG292" i="3"/>
  <c r="AK292" i="3"/>
  <c r="AO292" i="3"/>
  <c r="AS292" i="3"/>
  <c r="AW292" i="3"/>
  <c r="AY292" i="3"/>
  <c r="BA292" i="3"/>
  <c r="BC292" i="3"/>
  <c r="BE292" i="3"/>
  <c r="BG292" i="3"/>
  <c r="BI292" i="3"/>
  <c r="N292" i="3"/>
  <c r="P292" i="3"/>
  <c r="R292" i="3"/>
  <c r="T292" i="3"/>
  <c r="V292" i="3"/>
  <c r="X292" i="3"/>
  <c r="Z292" i="3"/>
  <c r="AB292" i="3"/>
  <c r="AD292" i="3"/>
  <c r="AF292" i="3"/>
  <c r="AH292" i="3"/>
  <c r="AJ292" i="3"/>
  <c r="AL292" i="3"/>
  <c r="AN292" i="3"/>
  <c r="AP292" i="3"/>
  <c r="AR292" i="3"/>
  <c r="AT292" i="3"/>
  <c r="AV292" i="3"/>
  <c r="AX292" i="3"/>
  <c r="AZ292" i="3"/>
  <c r="BB292" i="3"/>
  <c r="BD292" i="3"/>
  <c r="BF292" i="3"/>
  <c r="BH292" i="3"/>
  <c r="L291" i="3"/>
  <c r="M291" i="3" s="1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M277" i="3"/>
  <c r="O277" i="3"/>
  <c r="Q277" i="3"/>
  <c r="S277" i="3"/>
  <c r="U277" i="3"/>
  <c r="W277" i="3"/>
  <c r="Y277" i="3"/>
  <c r="AA277" i="3"/>
  <c r="AC277" i="3"/>
  <c r="AE277" i="3"/>
  <c r="AG277" i="3"/>
  <c r="AI277" i="3"/>
  <c r="AK277" i="3"/>
  <c r="AM277" i="3"/>
  <c r="AO277" i="3"/>
  <c r="AQ277" i="3"/>
  <c r="AS277" i="3"/>
  <c r="AU277" i="3"/>
  <c r="AW277" i="3"/>
  <c r="AY277" i="3"/>
  <c r="BA277" i="3"/>
  <c r="BC277" i="3"/>
  <c r="BE277" i="3"/>
  <c r="BG277" i="3"/>
  <c r="BI277" i="3"/>
  <c r="N277" i="3"/>
  <c r="BJ277" i="3" s="1"/>
  <c r="R277" i="3"/>
  <c r="V277" i="3"/>
  <c r="Z277" i="3"/>
  <c r="AD277" i="3"/>
  <c r="AH277" i="3"/>
  <c r="AL277" i="3"/>
  <c r="AP277" i="3"/>
  <c r="AT277" i="3"/>
  <c r="AX277" i="3"/>
  <c r="BB277" i="3"/>
  <c r="BF277" i="3"/>
  <c r="P277" i="3"/>
  <c r="BN277" i="3" s="1"/>
  <c r="T277" i="3"/>
  <c r="X277" i="3"/>
  <c r="AB277" i="3"/>
  <c r="AF277" i="3"/>
  <c r="AJ277" i="3"/>
  <c r="AN277" i="3"/>
  <c r="AR277" i="3"/>
  <c r="AV277" i="3"/>
  <c r="AZ277" i="3"/>
  <c r="BD277" i="3"/>
  <c r="BH277" i="3"/>
  <c r="L276" i="3"/>
  <c r="P276" i="3" s="1"/>
  <c r="N275" i="3"/>
  <c r="P275" i="3"/>
  <c r="R275" i="3"/>
  <c r="T275" i="3"/>
  <c r="V275" i="3"/>
  <c r="X275" i="3"/>
  <c r="Z275" i="3"/>
  <c r="AB275" i="3"/>
  <c r="AD275" i="3"/>
  <c r="AF275" i="3"/>
  <c r="AH275" i="3"/>
  <c r="AJ275" i="3"/>
  <c r="AL275" i="3"/>
  <c r="AN275" i="3"/>
  <c r="AP275" i="3"/>
  <c r="AR275" i="3"/>
  <c r="AT275" i="3"/>
  <c r="AV275" i="3"/>
  <c r="AX275" i="3"/>
  <c r="AZ275" i="3"/>
  <c r="BB275" i="3"/>
  <c r="BD275" i="3"/>
  <c r="BF275" i="3"/>
  <c r="BH275" i="3"/>
  <c r="M275" i="3"/>
  <c r="O275" i="3"/>
  <c r="Q275" i="3"/>
  <c r="S275" i="3"/>
  <c r="U275" i="3"/>
  <c r="W275" i="3"/>
  <c r="Y275" i="3"/>
  <c r="AA275" i="3"/>
  <c r="AC275" i="3"/>
  <c r="AE275" i="3"/>
  <c r="AG275" i="3"/>
  <c r="AI275" i="3"/>
  <c r="AK275" i="3"/>
  <c r="AM275" i="3"/>
  <c r="AO275" i="3"/>
  <c r="AQ275" i="3"/>
  <c r="AS275" i="3"/>
  <c r="AU275" i="3"/>
  <c r="AW275" i="3"/>
  <c r="AY275" i="3"/>
  <c r="BA275" i="3"/>
  <c r="BC275" i="3"/>
  <c r="BE275" i="3"/>
  <c r="BG275" i="3"/>
  <c r="BI275" i="3"/>
  <c r="L274" i="3"/>
  <c r="P274" i="3" s="1"/>
  <c r="N273" i="3"/>
  <c r="P273" i="3"/>
  <c r="BK273" i="3" s="1"/>
  <c r="R273" i="3"/>
  <c r="T273" i="3"/>
  <c r="V273" i="3"/>
  <c r="X273" i="3"/>
  <c r="Z273" i="3"/>
  <c r="AB273" i="3"/>
  <c r="AD273" i="3"/>
  <c r="AF273" i="3"/>
  <c r="AH273" i="3"/>
  <c r="AJ273" i="3"/>
  <c r="AL273" i="3"/>
  <c r="AN273" i="3"/>
  <c r="AP273" i="3"/>
  <c r="AR273" i="3"/>
  <c r="AT273" i="3"/>
  <c r="AV273" i="3"/>
  <c r="AX273" i="3"/>
  <c r="AZ273" i="3"/>
  <c r="BB273" i="3"/>
  <c r="BD273" i="3"/>
  <c r="BF273" i="3"/>
  <c r="BH273" i="3"/>
  <c r="M273" i="3"/>
  <c r="Q273" i="3"/>
  <c r="BJ273" i="3" s="1"/>
  <c r="U273" i="3"/>
  <c r="Y273" i="3"/>
  <c r="AC273" i="3"/>
  <c r="AG273" i="3"/>
  <c r="AK273" i="3"/>
  <c r="AO273" i="3"/>
  <c r="AS273" i="3"/>
  <c r="AW273" i="3"/>
  <c r="BA273" i="3"/>
  <c r="BE273" i="3"/>
  <c r="BI273" i="3"/>
  <c r="O273" i="3"/>
  <c r="S273" i="3"/>
  <c r="W273" i="3"/>
  <c r="AA273" i="3"/>
  <c r="AE273" i="3"/>
  <c r="AI273" i="3"/>
  <c r="AM273" i="3"/>
  <c r="AQ273" i="3"/>
  <c r="AU273" i="3"/>
  <c r="AY273" i="3"/>
  <c r="BC273" i="3"/>
  <c r="BG273" i="3"/>
  <c r="L272" i="3"/>
  <c r="M272" i="3" s="1"/>
  <c r="BI311" i="3"/>
  <c r="BG311" i="3"/>
  <c r="BE311" i="3"/>
  <c r="BC311" i="3"/>
  <c r="BA311" i="3"/>
  <c r="AY311" i="3"/>
  <c r="AW311" i="3"/>
  <c r="AU311" i="3"/>
  <c r="AS311" i="3"/>
  <c r="AQ311" i="3"/>
  <c r="AO311" i="3"/>
  <c r="AM311" i="3"/>
  <c r="AK311" i="3"/>
  <c r="AI311" i="3"/>
  <c r="AG311" i="3"/>
  <c r="AE311" i="3"/>
  <c r="AC311" i="3"/>
  <c r="AA311" i="3"/>
  <c r="Y311" i="3"/>
  <c r="W311" i="3"/>
  <c r="U311" i="3"/>
  <c r="S311" i="3"/>
  <c r="Q311" i="3"/>
  <c r="O311" i="3"/>
  <c r="BH310" i="3"/>
  <c r="BF310" i="3"/>
  <c r="BD310" i="3"/>
  <c r="BB310" i="3"/>
  <c r="AZ310" i="3"/>
  <c r="AX310" i="3"/>
  <c r="AV310" i="3"/>
  <c r="AT310" i="3"/>
  <c r="AR310" i="3"/>
  <c r="AP310" i="3"/>
  <c r="AN310" i="3"/>
  <c r="AL310" i="3"/>
  <c r="AJ310" i="3"/>
  <c r="AH310" i="3"/>
  <c r="AF310" i="3"/>
  <c r="AD310" i="3"/>
  <c r="AB310" i="3"/>
  <c r="Z310" i="3"/>
  <c r="X310" i="3"/>
  <c r="V310" i="3"/>
  <c r="T310" i="3"/>
  <c r="R310" i="3"/>
  <c r="P310" i="3"/>
  <c r="BH309" i="3"/>
  <c r="BF309" i="3"/>
  <c r="BD309" i="3"/>
  <c r="BB309" i="3"/>
  <c r="AZ309" i="3"/>
  <c r="AX309" i="3"/>
  <c r="AV309" i="3"/>
  <c r="AT309" i="3"/>
  <c r="AR309" i="3"/>
  <c r="AP309" i="3"/>
  <c r="AN309" i="3"/>
  <c r="AL309" i="3"/>
  <c r="AJ309" i="3"/>
  <c r="AH309" i="3"/>
  <c r="AF309" i="3"/>
  <c r="AD309" i="3"/>
  <c r="AB309" i="3"/>
  <c r="Z309" i="3"/>
  <c r="X309" i="3"/>
  <c r="V309" i="3"/>
  <c r="T309" i="3"/>
  <c r="R309" i="3"/>
  <c r="P309" i="3"/>
  <c r="BI307" i="3"/>
  <c r="BG307" i="3"/>
  <c r="BE307" i="3"/>
  <c r="BC307" i="3"/>
  <c r="BA307" i="3"/>
  <c r="AY307" i="3"/>
  <c r="AW307" i="3"/>
  <c r="AU307" i="3"/>
  <c r="AS307" i="3"/>
  <c r="AQ307" i="3"/>
  <c r="AO307" i="3"/>
  <c r="AM307" i="3"/>
  <c r="AK307" i="3"/>
  <c r="AI307" i="3"/>
  <c r="AG307" i="3"/>
  <c r="AE307" i="3"/>
  <c r="AC307" i="3"/>
  <c r="AA307" i="3"/>
  <c r="Y307" i="3"/>
  <c r="W307" i="3"/>
  <c r="U307" i="3"/>
  <c r="S307" i="3"/>
  <c r="Q307" i="3"/>
  <c r="O307" i="3"/>
  <c r="BH306" i="3"/>
  <c r="BF306" i="3"/>
  <c r="BD306" i="3"/>
  <c r="BB306" i="3"/>
  <c r="AZ306" i="3"/>
  <c r="AX306" i="3"/>
  <c r="AV306" i="3"/>
  <c r="AT306" i="3"/>
  <c r="AR306" i="3"/>
  <c r="AP306" i="3"/>
  <c r="AN306" i="3"/>
  <c r="AL306" i="3"/>
  <c r="AJ306" i="3"/>
  <c r="AH306" i="3"/>
  <c r="AF306" i="3"/>
  <c r="AD306" i="3"/>
  <c r="AB306" i="3"/>
  <c r="Z306" i="3"/>
  <c r="X306" i="3"/>
  <c r="V306" i="3"/>
  <c r="T306" i="3"/>
  <c r="R306" i="3"/>
  <c r="P306" i="3"/>
  <c r="BI305" i="3"/>
  <c r="BG305" i="3"/>
  <c r="BE305" i="3"/>
  <c r="BC305" i="3"/>
  <c r="BA305" i="3"/>
  <c r="AY305" i="3"/>
  <c r="AW305" i="3"/>
  <c r="AU305" i="3"/>
  <c r="AS305" i="3"/>
  <c r="AQ305" i="3"/>
  <c r="AO305" i="3"/>
  <c r="AM305" i="3"/>
  <c r="AK305" i="3"/>
  <c r="AI305" i="3"/>
  <c r="AG305" i="3"/>
  <c r="AE305" i="3"/>
  <c r="AC305" i="3"/>
  <c r="AA305" i="3"/>
  <c r="Y305" i="3"/>
  <c r="W305" i="3"/>
  <c r="U305" i="3"/>
  <c r="S305" i="3"/>
  <c r="Q305" i="3"/>
  <c r="O305" i="3"/>
  <c r="BH304" i="3"/>
  <c r="BF304" i="3"/>
  <c r="BD304" i="3"/>
  <c r="BB304" i="3"/>
  <c r="AZ304" i="3"/>
  <c r="AX304" i="3"/>
  <c r="AV304" i="3"/>
  <c r="AT304" i="3"/>
  <c r="AR304" i="3"/>
  <c r="AP304" i="3"/>
  <c r="AN304" i="3"/>
  <c r="AL304" i="3"/>
  <c r="AJ304" i="3"/>
  <c r="AG304" i="3"/>
  <c r="AC304" i="3"/>
  <c r="Y304" i="3"/>
  <c r="U304" i="3"/>
  <c r="Q304" i="3"/>
  <c r="M304" i="3"/>
  <c r="BG303" i="3"/>
  <c r="BC303" i="3"/>
  <c r="AY303" i="3"/>
  <c r="AU303" i="3"/>
  <c r="AQ303" i="3"/>
  <c r="AM303" i="3"/>
  <c r="AI303" i="3"/>
  <c r="BK275" i="3"/>
  <c r="BK271" i="3"/>
  <c r="BJ275" i="3"/>
  <c r="BJ271" i="3"/>
  <c r="E111" i="3"/>
  <c r="F111" i="3"/>
  <c r="G111" i="3"/>
  <c r="H111" i="3"/>
  <c r="I111" i="3"/>
  <c r="J111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L119" i="3" s="1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L123" i="3" s="1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E159" i="3"/>
  <c r="F159" i="3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J163" i="3"/>
  <c r="E164" i="3"/>
  <c r="F164" i="3"/>
  <c r="G164" i="3"/>
  <c r="H164" i="3"/>
  <c r="I164" i="3"/>
  <c r="J164" i="3"/>
  <c r="E165" i="3"/>
  <c r="F165" i="3"/>
  <c r="G165" i="3"/>
  <c r="H165" i="3"/>
  <c r="I165" i="3"/>
  <c r="J165" i="3"/>
  <c r="E166" i="3"/>
  <c r="F166" i="3"/>
  <c r="G166" i="3"/>
  <c r="H166" i="3"/>
  <c r="I166" i="3"/>
  <c r="J166" i="3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H171" i="3"/>
  <c r="I171" i="3"/>
  <c r="J171" i="3"/>
  <c r="E172" i="3"/>
  <c r="F172" i="3"/>
  <c r="G172" i="3"/>
  <c r="H172" i="3"/>
  <c r="I172" i="3"/>
  <c r="J172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G179" i="3"/>
  <c r="H179" i="3"/>
  <c r="I179" i="3"/>
  <c r="J179" i="3"/>
  <c r="E180" i="3"/>
  <c r="F180" i="3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E197" i="3"/>
  <c r="F197" i="3"/>
  <c r="G197" i="3"/>
  <c r="H197" i="3"/>
  <c r="I197" i="3"/>
  <c r="J197" i="3"/>
  <c r="K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E218" i="3"/>
  <c r="F218" i="3"/>
  <c r="G218" i="3"/>
  <c r="H218" i="3"/>
  <c r="I218" i="3"/>
  <c r="J218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E222" i="3"/>
  <c r="F222" i="3"/>
  <c r="G222" i="3"/>
  <c r="H222" i="3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J248" i="3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E265" i="3"/>
  <c r="F265" i="3"/>
  <c r="G265" i="3"/>
  <c r="H265" i="3"/>
  <c r="I265" i="3"/>
  <c r="J265" i="3"/>
  <c r="E266" i="3"/>
  <c r="F266" i="3"/>
  <c r="G266" i="3"/>
  <c r="H266" i="3"/>
  <c r="I266" i="3"/>
  <c r="J266" i="3"/>
  <c r="E267" i="3"/>
  <c r="F267" i="3"/>
  <c r="G267" i="3"/>
  <c r="H267" i="3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J269" i="3"/>
  <c r="E270" i="3"/>
  <c r="F270" i="3"/>
  <c r="G270" i="3"/>
  <c r="H270" i="3"/>
  <c r="I270" i="3"/>
  <c r="J270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L191" i="3" l="1"/>
  <c r="L187" i="3"/>
  <c r="L155" i="3"/>
  <c r="L151" i="3"/>
  <c r="M296" i="3"/>
  <c r="Q296" i="3"/>
  <c r="U296" i="3"/>
  <c r="Y296" i="3"/>
  <c r="AC296" i="3"/>
  <c r="AG296" i="3"/>
  <c r="AK296" i="3"/>
  <c r="AO296" i="3"/>
  <c r="AS296" i="3"/>
  <c r="AW296" i="3"/>
  <c r="BA296" i="3"/>
  <c r="BE296" i="3"/>
  <c r="BI296" i="3"/>
  <c r="P296" i="3"/>
  <c r="T296" i="3"/>
  <c r="X296" i="3"/>
  <c r="AB296" i="3"/>
  <c r="AF296" i="3"/>
  <c r="AJ296" i="3"/>
  <c r="AN296" i="3"/>
  <c r="P301" i="3"/>
  <c r="T301" i="3"/>
  <c r="X301" i="3"/>
  <c r="AB301" i="3"/>
  <c r="AF301" i="3"/>
  <c r="AJ301" i="3"/>
  <c r="AN301" i="3"/>
  <c r="AR301" i="3"/>
  <c r="AV301" i="3"/>
  <c r="AZ301" i="3"/>
  <c r="BD301" i="3"/>
  <c r="BH301" i="3"/>
  <c r="O301" i="3"/>
  <c r="S301" i="3"/>
  <c r="W301" i="3"/>
  <c r="AA301" i="3"/>
  <c r="AE301" i="3"/>
  <c r="AI301" i="3"/>
  <c r="AM301" i="3"/>
  <c r="AQ301" i="3"/>
  <c r="AU301" i="3"/>
  <c r="AY301" i="3"/>
  <c r="BC301" i="3"/>
  <c r="BG301" i="3"/>
  <c r="O304" i="3"/>
  <c r="BI304" i="3"/>
  <c r="BE304" i="3"/>
  <c r="BA304" i="3"/>
  <c r="AW304" i="3"/>
  <c r="AS304" i="3"/>
  <c r="AO304" i="3"/>
  <c r="AK304" i="3"/>
  <c r="AE304" i="3"/>
  <c r="W304" i="3"/>
  <c r="N304" i="3"/>
  <c r="R304" i="3"/>
  <c r="V304" i="3"/>
  <c r="Z304" i="3"/>
  <c r="AD304" i="3"/>
  <c r="AH304" i="3"/>
  <c r="N306" i="3"/>
  <c r="BG306" i="3"/>
  <c r="BC306" i="3"/>
  <c r="AY306" i="3"/>
  <c r="AU306" i="3"/>
  <c r="AQ306" i="3"/>
  <c r="AM306" i="3"/>
  <c r="AI306" i="3"/>
  <c r="AE306" i="3"/>
  <c r="AA306" i="3"/>
  <c r="W306" i="3"/>
  <c r="S306" i="3"/>
  <c r="BM306" i="3" s="1"/>
  <c r="O306" i="3"/>
  <c r="BL306" i="3" s="1"/>
  <c r="BF307" i="3"/>
  <c r="BB307" i="3"/>
  <c r="AX307" i="3"/>
  <c r="AT307" i="3"/>
  <c r="AP307" i="3"/>
  <c r="AL307" i="3"/>
  <c r="AH307" i="3"/>
  <c r="AD307" i="3"/>
  <c r="Z307" i="3"/>
  <c r="V307" i="3"/>
  <c r="BM307" i="3" s="1"/>
  <c r="R307" i="3"/>
  <c r="N307" i="3"/>
  <c r="K267" i="3"/>
  <c r="K266" i="3"/>
  <c r="L265" i="3"/>
  <c r="L135" i="3"/>
  <c r="BK277" i="3"/>
  <c r="AU292" i="3"/>
  <c r="AQ292" i="3"/>
  <c r="AM292" i="3"/>
  <c r="AI292" i="3"/>
  <c r="AE292" i="3"/>
  <c r="AA292" i="3"/>
  <c r="W292" i="3"/>
  <c r="S292" i="3"/>
  <c r="BG294" i="3"/>
  <c r="BC294" i="3"/>
  <c r="AY294" i="3"/>
  <c r="AU294" i="3"/>
  <c r="AQ294" i="3"/>
  <c r="AM294" i="3"/>
  <c r="AI294" i="3"/>
  <c r="AE294" i="3"/>
  <c r="AA294" i="3"/>
  <c r="W294" i="3"/>
  <c r="S294" i="3"/>
  <c r="O294" i="3"/>
  <c r="BH294" i="3"/>
  <c r="BD294" i="3"/>
  <c r="AZ294" i="3"/>
  <c r="AV294" i="3"/>
  <c r="AR294" i="3"/>
  <c r="AN294" i="3"/>
  <c r="AJ294" i="3"/>
  <c r="AF294" i="3"/>
  <c r="AB294" i="3"/>
  <c r="X294" i="3"/>
  <c r="T294" i="3"/>
  <c r="BF296" i="3"/>
  <c r="BB296" i="3"/>
  <c r="AX296" i="3"/>
  <c r="AT296" i="3"/>
  <c r="AP296" i="3"/>
  <c r="AH296" i="3"/>
  <c r="Z296" i="3"/>
  <c r="R296" i="3"/>
  <c r="BG296" i="3"/>
  <c r="AY296" i="3"/>
  <c r="AQ296" i="3"/>
  <c r="AI296" i="3"/>
  <c r="AA296" i="3"/>
  <c r="S296" i="3"/>
  <c r="BI301" i="3"/>
  <c r="BA301" i="3"/>
  <c r="AS301" i="3"/>
  <c r="AK301" i="3"/>
  <c r="AC301" i="3"/>
  <c r="U301" i="3"/>
  <c r="M301" i="3"/>
  <c r="BB301" i="3"/>
  <c r="AT301" i="3"/>
  <c r="AL301" i="3"/>
  <c r="AD301" i="3"/>
  <c r="V301" i="3"/>
  <c r="N301" i="3"/>
  <c r="AB304" i="3"/>
  <c r="T304" i="3"/>
  <c r="BG310" i="3"/>
  <c r="S304" i="3"/>
  <c r="AI304" i="3"/>
  <c r="AQ304" i="3"/>
  <c r="AY304" i="3"/>
  <c r="BG304" i="3"/>
  <c r="Q306" i="3"/>
  <c r="Y306" i="3"/>
  <c r="AG306" i="3"/>
  <c r="AO306" i="3"/>
  <c r="AW306" i="3"/>
  <c r="BE306" i="3"/>
  <c r="P307" i="3"/>
  <c r="X307" i="3"/>
  <c r="AF307" i="3"/>
  <c r="AN307" i="3"/>
  <c r="AV307" i="3"/>
  <c r="BD307" i="3"/>
  <c r="P302" i="3"/>
  <c r="M307" i="3"/>
  <c r="L263" i="3"/>
  <c r="K263" i="3"/>
  <c r="L259" i="3"/>
  <c r="L202" i="3"/>
  <c r="L195" i="3"/>
  <c r="L190" i="3"/>
  <c r="L188" i="3"/>
  <c r="L181" i="3"/>
  <c r="L167" i="3"/>
  <c r="L143" i="3"/>
  <c r="L141" i="3"/>
  <c r="L138" i="3"/>
  <c r="L136" i="3"/>
  <c r="L127" i="3"/>
  <c r="L125" i="3"/>
  <c r="L122" i="3"/>
  <c r="L120" i="3"/>
  <c r="K116" i="3"/>
  <c r="BN305" i="3"/>
  <c r="BM305" i="3"/>
  <c r="BM277" i="3"/>
  <c r="BK292" i="3"/>
  <c r="BL292" i="3"/>
  <c r="BJ292" i="3"/>
  <c r="BJ295" i="3"/>
  <c r="BK295" i="3"/>
  <c r="BM296" i="3"/>
  <c r="BL296" i="3"/>
  <c r="BJ296" i="3"/>
  <c r="BJ303" i="3"/>
  <c r="BK303" i="3"/>
  <c r="M308" i="3"/>
  <c r="O308" i="3"/>
  <c r="Q308" i="3"/>
  <c r="S308" i="3"/>
  <c r="U308" i="3"/>
  <c r="W308" i="3"/>
  <c r="Y308" i="3"/>
  <c r="AA308" i="3"/>
  <c r="AC308" i="3"/>
  <c r="AE308" i="3"/>
  <c r="AG308" i="3"/>
  <c r="AI308" i="3"/>
  <c r="AK308" i="3"/>
  <c r="AM308" i="3"/>
  <c r="AO308" i="3"/>
  <c r="AQ308" i="3"/>
  <c r="AS308" i="3"/>
  <c r="AU308" i="3"/>
  <c r="AW308" i="3"/>
  <c r="AY308" i="3"/>
  <c r="BA308" i="3"/>
  <c r="BC308" i="3"/>
  <c r="BE308" i="3"/>
  <c r="BG308" i="3"/>
  <c r="BI308" i="3"/>
  <c r="N308" i="3"/>
  <c r="P308" i="3"/>
  <c r="R308" i="3"/>
  <c r="T308" i="3"/>
  <c r="V308" i="3"/>
  <c r="X308" i="3"/>
  <c r="Z308" i="3"/>
  <c r="AB308" i="3"/>
  <c r="AD308" i="3"/>
  <c r="AF308" i="3"/>
  <c r="AH308" i="3"/>
  <c r="AJ308" i="3"/>
  <c r="AL308" i="3"/>
  <c r="AN308" i="3"/>
  <c r="AP308" i="3"/>
  <c r="AR308" i="3"/>
  <c r="AT308" i="3"/>
  <c r="AV308" i="3"/>
  <c r="AX308" i="3"/>
  <c r="AZ308" i="3"/>
  <c r="BB308" i="3"/>
  <c r="BD308" i="3"/>
  <c r="BF308" i="3"/>
  <c r="BH308" i="3"/>
  <c r="BK306" i="3"/>
  <c r="BN306" i="3"/>
  <c r="BK307" i="3"/>
  <c r="BJ307" i="3"/>
  <c r="O309" i="3"/>
  <c r="S309" i="3"/>
  <c r="W309" i="3"/>
  <c r="AA309" i="3"/>
  <c r="AE309" i="3"/>
  <c r="AI309" i="3"/>
  <c r="AM309" i="3"/>
  <c r="AQ309" i="3"/>
  <c r="AU309" i="3"/>
  <c r="AY309" i="3"/>
  <c r="BC309" i="3"/>
  <c r="BG309" i="3"/>
  <c r="M310" i="3"/>
  <c r="Q310" i="3"/>
  <c r="U310" i="3"/>
  <c r="Y310" i="3"/>
  <c r="AC310" i="3"/>
  <c r="AG310" i="3"/>
  <c r="AK310" i="3"/>
  <c r="AO310" i="3"/>
  <c r="AS310" i="3"/>
  <c r="AW310" i="3"/>
  <c r="BA310" i="3"/>
  <c r="BE310" i="3"/>
  <c r="BI310" i="3"/>
  <c r="P311" i="3"/>
  <c r="T311" i="3"/>
  <c r="X311" i="3"/>
  <c r="AB311" i="3"/>
  <c r="AF311" i="3"/>
  <c r="AJ311" i="3"/>
  <c r="AN311" i="3"/>
  <c r="AR311" i="3"/>
  <c r="AV311" i="3"/>
  <c r="AZ311" i="3"/>
  <c r="BD311" i="3"/>
  <c r="BH311" i="3"/>
  <c r="BL271" i="3"/>
  <c r="N279" i="3"/>
  <c r="P279" i="3"/>
  <c r="R279" i="3"/>
  <c r="T279" i="3"/>
  <c r="V279" i="3"/>
  <c r="X279" i="3"/>
  <c r="Z279" i="3"/>
  <c r="AB279" i="3"/>
  <c r="AD279" i="3"/>
  <c r="AF279" i="3"/>
  <c r="AH279" i="3"/>
  <c r="AJ279" i="3"/>
  <c r="AL279" i="3"/>
  <c r="AN279" i="3"/>
  <c r="AP279" i="3"/>
  <c r="AR279" i="3"/>
  <c r="AT279" i="3"/>
  <c r="AV279" i="3"/>
  <c r="AX279" i="3"/>
  <c r="AZ279" i="3"/>
  <c r="BB279" i="3"/>
  <c r="BD279" i="3"/>
  <c r="BF279" i="3"/>
  <c r="BH279" i="3"/>
  <c r="M279" i="3"/>
  <c r="O279" i="3"/>
  <c r="Q279" i="3"/>
  <c r="S279" i="3"/>
  <c r="U279" i="3"/>
  <c r="W279" i="3"/>
  <c r="Y279" i="3"/>
  <c r="AA279" i="3"/>
  <c r="AC279" i="3"/>
  <c r="AE279" i="3"/>
  <c r="AG279" i="3"/>
  <c r="AI279" i="3"/>
  <c r="AK279" i="3"/>
  <c r="AM279" i="3"/>
  <c r="AO279" i="3"/>
  <c r="AQ279" i="3"/>
  <c r="AS279" i="3"/>
  <c r="AU279" i="3"/>
  <c r="AW279" i="3"/>
  <c r="AY279" i="3"/>
  <c r="BA279" i="3"/>
  <c r="BC279" i="3"/>
  <c r="BE279" i="3"/>
  <c r="BG279" i="3"/>
  <c r="BI279" i="3"/>
  <c r="M281" i="3"/>
  <c r="O281" i="3"/>
  <c r="Q281" i="3"/>
  <c r="S281" i="3"/>
  <c r="U281" i="3"/>
  <c r="W281" i="3"/>
  <c r="Y281" i="3"/>
  <c r="AA281" i="3"/>
  <c r="AC281" i="3"/>
  <c r="AE281" i="3"/>
  <c r="AG281" i="3"/>
  <c r="AI281" i="3"/>
  <c r="AK281" i="3"/>
  <c r="AM281" i="3"/>
  <c r="AO281" i="3"/>
  <c r="AQ281" i="3"/>
  <c r="AS281" i="3"/>
  <c r="AU281" i="3"/>
  <c r="AW281" i="3"/>
  <c r="AY281" i="3"/>
  <c r="BA281" i="3"/>
  <c r="BC281" i="3"/>
  <c r="BE281" i="3"/>
  <c r="BG281" i="3"/>
  <c r="BI281" i="3"/>
  <c r="N281" i="3"/>
  <c r="P281" i="3"/>
  <c r="R281" i="3"/>
  <c r="T281" i="3"/>
  <c r="V281" i="3"/>
  <c r="X281" i="3"/>
  <c r="Z281" i="3"/>
  <c r="AB281" i="3"/>
  <c r="AD281" i="3"/>
  <c r="AF281" i="3"/>
  <c r="AH281" i="3"/>
  <c r="AJ281" i="3"/>
  <c r="AL281" i="3"/>
  <c r="AN281" i="3"/>
  <c r="AP281" i="3"/>
  <c r="AR281" i="3"/>
  <c r="AT281" i="3"/>
  <c r="AV281" i="3"/>
  <c r="AX281" i="3"/>
  <c r="AZ281" i="3"/>
  <c r="BB281" i="3"/>
  <c r="BD281" i="3"/>
  <c r="BF281" i="3"/>
  <c r="BH281" i="3"/>
  <c r="N283" i="3"/>
  <c r="P283" i="3"/>
  <c r="R283" i="3"/>
  <c r="T283" i="3"/>
  <c r="V283" i="3"/>
  <c r="X283" i="3"/>
  <c r="Z283" i="3"/>
  <c r="AB283" i="3"/>
  <c r="AD283" i="3"/>
  <c r="AF283" i="3"/>
  <c r="AH283" i="3"/>
  <c r="AJ283" i="3"/>
  <c r="AL283" i="3"/>
  <c r="AN283" i="3"/>
  <c r="AP283" i="3"/>
  <c r="AR283" i="3"/>
  <c r="AT283" i="3"/>
  <c r="AV283" i="3"/>
  <c r="AX283" i="3"/>
  <c r="AZ283" i="3"/>
  <c r="BB283" i="3"/>
  <c r="BD283" i="3"/>
  <c r="BF283" i="3"/>
  <c r="BH283" i="3"/>
  <c r="M283" i="3"/>
  <c r="O283" i="3"/>
  <c r="Q283" i="3"/>
  <c r="S283" i="3"/>
  <c r="U283" i="3"/>
  <c r="W283" i="3"/>
  <c r="Y283" i="3"/>
  <c r="AA283" i="3"/>
  <c r="AC283" i="3"/>
  <c r="AE283" i="3"/>
  <c r="AG283" i="3"/>
  <c r="AI283" i="3"/>
  <c r="AK283" i="3"/>
  <c r="AM283" i="3"/>
  <c r="AO283" i="3"/>
  <c r="AQ283" i="3"/>
  <c r="AS283" i="3"/>
  <c r="AU283" i="3"/>
  <c r="AW283" i="3"/>
  <c r="AY283" i="3"/>
  <c r="BA283" i="3"/>
  <c r="BC283" i="3"/>
  <c r="BE283" i="3"/>
  <c r="BG283" i="3"/>
  <c r="BI283" i="3"/>
  <c r="M285" i="3"/>
  <c r="O285" i="3"/>
  <c r="Q285" i="3"/>
  <c r="S285" i="3"/>
  <c r="U285" i="3"/>
  <c r="W285" i="3"/>
  <c r="Y285" i="3"/>
  <c r="AA285" i="3"/>
  <c r="AC285" i="3"/>
  <c r="AE285" i="3"/>
  <c r="AG285" i="3"/>
  <c r="AI285" i="3"/>
  <c r="AK285" i="3"/>
  <c r="AM285" i="3"/>
  <c r="AO285" i="3"/>
  <c r="AQ285" i="3"/>
  <c r="AS285" i="3"/>
  <c r="AU285" i="3"/>
  <c r="AW285" i="3"/>
  <c r="AY285" i="3"/>
  <c r="BA285" i="3"/>
  <c r="BC285" i="3"/>
  <c r="BE285" i="3"/>
  <c r="BG285" i="3"/>
  <c r="BI285" i="3"/>
  <c r="N285" i="3"/>
  <c r="P285" i="3"/>
  <c r="R285" i="3"/>
  <c r="T285" i="3"/>
  <c r="V285" i="3"/>
  <c r="X285" i="3"/>
  <c r="Z285" i="3"/>
  <c r="AB285" i="3"/>
  <c r="AD285" i="3"/>
  <c r="AF285" i="3"/>
  <c r="AH285" i="3"/>
  <c r="AJ285" i="3"/>
  <c r="AL285" i="3"/>
  <c r="AN285" i="3"/>
  <c r="AP285" i="3"/>
  <c r="AR285" i="3"/>
  <c r="AT285" i="3"/>
  <c r="AV285" i="3"/>
  <c r="AX285" i="3"/>
  <c r="AZ285" i="3"/>
  <c r="BB285" i="3"/>
  <c r="BD285" i="3"/>
  <c r="BF285" i="3"/>
  <c r="BH285" i="3"/>
  <c r="N287" i="3"/>
  <c r="P287" i="3"/>
  <c r="R287" i="3"/>
  <c r="T287" i="3"/>
  <c r="V287" i="3"/>
  <c r="X287" i="3"/>
  <c r="Z287" i="3"/>
  <c r="AB287" i="3"/>
  <c r="AD287" i="3"/>
  <c r="AF287" i="3"/>
  <c r="AH287" i="3"/>
  <c r="AJ287" i="3"/>
  <c r="AL287" i="3"/>
  <c r="AN287" i="3"/>
  <c r="AP287" i="3"/>
  <c r="AR287" i="3"/>
  <c r="AT287" i="3"/>
  <c r="AV287" i="3"/>
  <c r="AX287" i="3"/>
  <c r="AZ287" i="3"/>
  <c r="BB287" i="3"/>
  <c r="BD287" i="3"/>
  <c r="BF287" i="3"/>
  <c r="BH287" i="3"/>
  <c r="M287" i="3"/>
  <c r="O287" i="3"/>
  <c r="Q287" i="3"/>
  <c r="S287" i="3"/>
  <c r="U287" i="3"/>
  <c r="W287" i="3"/>
  <c r="Y287" i="3"/>
  <c r="AA287" i="3"/>
  <c r="AC287" i="3"/>
  <c r="AE287" i="3"/>
  <c r="AG287" i="3"/>
  <c r="AI287" i="3"/>
  <c r="AK287" i="3"/>
  <c r="AM287" i="3"/>
  <c r="AO287" i="3"/>
  <c r="AQ287" i="3"/>
  <c r="AS287" i="3"/>
  <c r="AU287" i="3"/>
  <c r="AW287" i="3"/>
  <c r="AY287" i="3"/>
  <c r="BA287" i="3"/>
  <c r="BC287" i="3"/>
  <c r="BE287" i="3"/>
  <c r="BG287" i="3"/>
  <c r="BI287" i="3"/>
  <c r="M289" i="3"/>
  <c r="O289" i="3"/>
  <c r="Q289" i="3"/>
  <c r="S289" i="3"/>
  <c r="U289" i="3"/>
  <c r="W289" i="3"/>
  <c r="Y289" i="3"/>
  <c r="AA289" i="3"/>
  <c r="AC289" i="3"/>
  <c r="AE289" i="3"/>
  <c r="AG289" i="3"/>
  <c r="AI289" i="3"/>
  <c r="AK289" i="3"/>
  <c r="AM289" i="3"/>
  <c r="AO289" i="3"/>
  <c r="AQ289" i="3"/>
  <c r="AS289" i="3"/>
  <c r="AU289" i="3"/>
  <c r="AW289" i="3"/>
  <c r="AY289" i="3"/>
  <c r="BA289" i="3"/>
  <c r="BC289" i="3"/>
  <c r="BE289" i="3"/>
  <c r="BG289" i="3"/>
  <c r="BI289" i="3"/>
  <c r="N289" i="3"/>
  <c r="P289" i="3"/>
  <c r="BN289" i="3" s="1"/>
  <c r="R289" i="3"/>
  <c r="T289" i="3"/>
  <c r="V289" i="3"/>
  <c r="X289" i="3"/>
  <c r="Z289" i="3"/>
  <c r="AB289" i="3"/>
  <c r="AD289" i="3"/>
  <c r="AF289" i="3"/>
  <c r="AH289" i="3"/>
  <c r="AJ289" i="3"/>
  <c r="AL289" i="3"/>
  <c r="AN289" i="3"/>
  <c r="AP289" i="3"/>
  <c r="AR289" i="3"/>
  <c r="AT289" i="3"/>
  <c r="AV289" i="3"/>
  <c r="AX289" i="3"/>
  <c r="AZ289" i="3"/>
  <c r="BB289" i="3"/>
  <c r="BD289" i="3"/>
  <c r="BF289" i="3"/>
  <c r="BH289" i="3"/>
  <c r="N298" i="3"/>
  <c r="P298" i="3"/>
  <c r="R298" i="3"/>
  <c r="T298" i="3"/>
  <c r="V298" i="3"/>
  <c r="X298" i="3"/>
  <c r="Z298" i="3"/>
  <c r="AB298" i="3"/>
  <c r="AD298" i="3"/>
  <c r="AF298" i="3"/>
  <c r="AH298" i="3"/>
  <c r="AJ298" i="3"/>
  <c r="AL298" i="3"/>
  <c r="AN298" i="3"/>
  <c r="AP298" i="3"/>
  <c r="AR298" i="3"/>
  <c r="AT298" i="3"/>
  <c r="AV298" i="3"/>
  <c r="AX298" i="3"/>
  <c r="AZ298" i="3"/>
  <c r="BB298" i="3"/>
  <c r="BD298" i="3"/>
  <c r="BF298" i="3"/>
  <c r="BH298" i="3"/>
  <c r="M298" i="3"/>
  <c r="O298" i="3"/>
  <c r="Q298" i="3"/>
  <c r="S298" i="3"/>
  <c r="U298" i="3"/>
  <c r="W298" i="3"/>
  <c r="Y298" i="3"/>
  <c r="AA298" i="3"/>
  <c r="AC298" i="3"/>
  <c r="AE298" i="3"/>
  <c r="AG298" i="3"/>
  <c r="AI298" i="3"/>
  <c r="AK298" i="3"/>
  <c r="AM298" i="3"/>
  <c r="AO298" i="3"/>
  <c r="AQ298" i="3"/>
  <c r="AS298" i="3"/>
  <c r="AU298" i="3"/>
  <c r="AW298" i="3"/>
  <c r="AY298" i="3"/>
  <c r="BA298" i="3"/>
  <c r="BC298" i="3"/>
  <c r="BE298" i="3"/>
  <c r="BG298" i="3"/>
  <c r="BI298" i="3"/>
  <c r="M312" i="3"/>
  <c r="O312" i="3"/>
  <c r="Q312" i="3"/>
  <c r="S312" i="3"/>
  <c r="U312" i="3"/>
  <c r="W312" i="3"/>
  <c r="Y312" i="3"/>
  <c r="AA312" i="3"/>
  <c r="AC312" i="3"/>
  <c r="AE312" i="3"/>
  <c r="AG312" i="3"/>
  <c r="AI312" i="3"/>
  <c r="AK312" i="3"/>
  <c r="AM312" i="3"/>
  <c r="AO312" i="3"/>
  <c r="AQ312" i="3"/>
  <c r="AS312" i="3"/>
  <c r="AU312" i="3"/>
  <c r="AW312" i="3"/>
  <c r="AY312" i="3"/>
  <c r="BA312" i="3"/>
  <c r="BC312" i="3"/>
  <c r="BE312" i="3"/>
  <c r="BG312" i="3"/>
  <c r="BI312" i="3"/>
  <c r="N312" i="3"/>
  <c r="P312" i="3"/>
  <c r="R312" i="3"/>
  <c r="T312" i="3"/>
  <c r="V312" i="3"/>
  <c r="X312" i="3"/>
  <c r="Z312" i="3"/>
  <c r="AB312" i="3"/>
  <c r="AD312" i="3"/>
  <c r="AF312" i="3"/>
  <c r="AH312" i="3"/>
  <c r="AJ312" i="3"/>
  <c r="AL312" i="3"/>
  <c r="AN312" i="3"/>
  <c r="AP312" i="3"/>
  <c r="AR312" i="3"/>
  <c r="AT312" i="3"/>
  <c r="AV312" i="3"/>
  <c r="AX312" i="3"/>
  <c r="AZ312" i="3"/>
  <c r="BB312" i="3"/>
  <c r="BD312" i="3"/>
  <c r="BF312" i="3"/>
  <c r="BH312" i="3"/>
  <c r="BH274" i="3"/>
  <c r="BD274" i="3"/>
  <c r="AZ274" i="3"/>
  <c r="AV274" i="3"/>
  <c r="AR274" i="3"/>
  <c r="AN274" i="3"/>
  <c r="AJ274" i="3"/>
  <c r="AF274" i="3"/>
  <c r="Y274" i="3"/>
  <c r="Q274" i="3"/>
  <c r="BI274" i="3"/>
  <c r="BE274" i="3"/>
  <c r="BA274" i="3"/>
  <c r="AW274" i="3"/>
  <c r="AS274" i="3"/>
  <c r="AO274" i="3"/>
  <c r="AK274" i="3"/>
  <c r="AG274" i="3"/>
  <c r="AA274" i="3"/>
  <c r="S274" i="3"/>
  <c r="AD274" i="3"/>
  <c r="Z274" i="3"/>
  <c r="V274" i="3"/>
  <c r="R274" i="3"/>
  <c r="N274" i="3"/>
  <c r="BF291" i="3"/>
  <c r="BB291" i="3"/>
  <c r="AX291" i="3"/>
  <c r="AT291" i="3"/>
  <c r="AP291" i="3"/>
  <c r="AL291" i="3"/>
  <c r="AH291" i="3"/>
  <c r="AD291" i="3"/>
  <c r="Z291" i="3"/>
  <c r="V291" i="3"/>
  <c r="R291" i="3"/>
  <c r="N291" i="3"/>
  <c r="BG291" i="3"/>
  <c r="BC291" i="3"/>
  <c r="AY291" i="3"/>
  <c r="AU291" i="3"/>
  <c r="AQ291" i="3"/>
  <c r="AM291" i="3"/>
  <c r="AI291" i="3"/>
  <c r="AE291" i="3"/>
  <c r="AA291" i="3"/>
  <c r="W291" i="3"/>
  <c r="S291" i="3"/>
  <c r="O291" i="3"/>
  <c r="BI302" i="3"/>
  <c r="BE302" i="3"/>
  <c r="BA302" i="3"/>
  <c r="AW302" i="3"/>
  <c r="AS302" i="3"/>
  <c r="AO302" i="3"/>
  <c r="AK302" i="3"/>
  <c r="AG302" i="3"/>
  <c r="AC302" i="3"/>
  <c r="Y302" i="3"/>
  <c r="U302" i="3"/>
  <c r="Q302" i="3"/>
  <c r="M302" i="3"/>
  <c r="BF302" i="3"/>
  <c r="BB302" i="3"/>
  <c r="AX302" i="3"/>
  <c r="AT302" i="3"/>
  <c r="AP302" i="3"/>
  <c r="AL302" i="3"/>
  <c r="AH302" i="3"/>
  <c r="AD302" i="3"/>
  <c r="Z302" i="3"/>
  <c r="V302" i="3"/>
  <c r="R302" i="3"/>
  <c r="N302" i="3"/>
  <c r="BB272" i="3"/>
  <c r="AT272" i="3"/>
  <c r="AL272" i="3"/>
  <c r="AD272" i="3"/>
  <c r="V272" i="3"/>
  <c r="N272" i="3"/>
  <c r="BD272" i="3"/>
  <c r="AV272" i="3"/>
  <c r="AN272" i="3"/>
  <c r="AF272" i="3"/>
  <c r="X272" i="3"/>
  <c r="P272" i="3"/>
  <c r="BG272" i="3"/>
  <c r="BC272" i="3"/>
  <c r="AY272" i="3"/>
  <c r="AU272" i="3"/>
  <c r="AQ272" i="3"/>
  <c r="AM272" i="3"/>
  <c r="AI272" i="3"/>
  <c r="AE272" i="3"/>
  <c r="AA272" i="3"/>
  <c r="W272" i="3"/>
  <c r="S272" i="3"/>
  <c r="O272" i="3"/>
  <c r="BG276" i="3"/>
  <c r="AY276" i="3"/>
  <c r="AQ276" i="3"/>
  <c r="AI276" i="3"/>
  <c r="AA276" i="3"/>
  <c r="S276" i="3"/>
  <c r="BE276" i="3"/>
  <c r="AW276" i="3"/>
  <c r="AO276" i="3"/>
  <c r="AG276" i="3"/>
  <c r="Y276" i="3"/>
  <c r="Q276" i="3"/>
  <c r="M276" i="3"/>
  <c r="BF276" i="3"/>
  <c r="BB276" i="3"/>
  <c r="AX276" i="3"/>
  <c r="AT276" i="3"/>
  <c r="AP276" i="3"/>
  <c r="AL276" i="3"/>
  <c r="AH276" i="3"/>
  <c r="AD276" i="3"/>
  <c r="Z276" i="3"/>
  <c r="V276" i="3"/>
  <c r="R276" i="3"/>
  <c r="N276" i="3"/>
  <c r="BF300" i="3"/>
  <c r="BB300" i="3"/>
  <c r="AX300" i="3"/>
  <c r="AT300" i="3"/>
  <c r="AP300" i="3"/>
  <c r="AL300" i="3"/>
  <c r="AH300" i="3"/>
  <c r="AD300" i="3"/>
  <c r="Z300" i="3"/>
  <c r="V300" i="3"/>
  <c r="R300" i="3"/>
  <c r="N300" i="3"/>
  <c r="BG300" i="3"/>
  <c r="BC300" i="3"/>
  <c r="AY300" i="3"/>
  <c r="AU300" i="3"/>
  <c r="AQ300" i="3"/>
  <c r="AM300" i="3"/>
  <c r="AI300" i="3"/>
  <c r="AE300" i="3"/>
  <c r="AA300" i="3"/>
  <c r="W300" i="3"/>
  <c r="S300" i="3"/>
  <c r="O300" i="3"/>
  <c r="N310" i="3"/>
  <c r="L175" i="3"/>
  <c r="L170" i="3"/>
  <c r="L168" i="3"/>
  <c r="L159" i="3"/>
  <c r="L157" i="3"/>
  <c r="L154" i="3"/>
  <c r="L152" i="3"/>
  <c r="BK304" i="3"/>
  <c r="BN304" i="3"/>
  <c r="BN307" i="3"/>
  <c r="BL307" i="3"/>
  <c r="BL273" i="3"/>
  <c r="BM273" i="3"/>
  <c r="BN273" i="3"/>
  <c r="BL275" i="3"/>
  <c r="BM275" i="3"/>
  <c r="BN275" i="3"/>
  <c r="BL277" i="3"/>
  <c r="BN292" i="3"/>
  <c r="BM293" i="3"/>
  <c r="BN293" i="3"/>
  <c r="BL293" i="3"/>
  <c r="BJ293" i="3"/>
  <c r="BK293" i="3"/>
  <c r="BK294" i="3"/>
  <c r="BN294" i="3"/>
  <c r="BM294" i="3"/>
  <c r="BL294" i="3"/>
  <c r="BJ294" i="3"/>
  <c r="BM295" i="3"/>
  <c r="BN295" i="3"/>
  <c r="BL295" i="3"/>
  <c r="BK296" i="3"/>
  <c r="BN296" i="3"/>
  <c r="BM297" i="3"/>
  <c r="BN297" i="3"/>
  <c r="BL297" i="3"/>
  <c r="BJ297" i="3"/>
  <c r="BK297" i="3"/>
  <c r="BM301" i="3"/>
  <c r="BN301" i="3"/>
  <c r="BL301" i="3"/>
  <c r="BJ301" i="3"/>
  <c r="BK301" i="3"/>
  <c r="BM303" i="3"/>
  <c r="BN303" i="3"/>
  <c r="BL303" i="3"/>
  <c r="BM304" i="3"/>
  <c r="BL304" i="3"/>
  <c r="BJ304" i="3"/>
  <c r="BK305" i="3"/>
  <c r="BJ305" i="3"/>
  <c r="BL305" i="3"/>
  <c r="M309" i="3"/>
  <c r="Q309" i="3"/>
  <c r="U309" i="3"/>
  <c r="Y309" i="3"/>
  <c r="AC309" i="3"/>
  <c r="AG309" i="3"/>
  <c r="AK309" i="3"/>
  <c r="AO309" i="3"/>
  <c r="AS309" i="3"/>
  <c r="AW309" i="3"/>
  <c r="BA309" i="3"/>
  <c r="BE309" i="3"/>
  <c r="BI309" i="3"/>
  <c r="O310" i="3"/>
  <c r="S310" i="3"/>
  <c r="W310" i="3"/>
  <c r="AA310" i="3"/>
  <c r="AE310" i="3"/>
  <c r="AI310" i="3"/>
  <c r="AM310" i="3"/>
  <c r="AQ310" i="3"/>
  <c r="AU310" i="3"/>
  <c r="AY310" i="3"/>
  <c r="BC310" i="3"/>
  <c r="N311" i="3"/>
  <c r="BN311" i="3" s="1"/>
  <c r="R311" i="3"/>
  <c r="V311" i="3"/>
  <c r="Z311" i="3"/>
  <c r="AD311" i="3"/>
  <c r="AH311" i="3"/>
  <c r="AL311" i="3"/>
  <c r="AP311" i="3"/>
  <c r="AT311" i="3"/>
  <c r="AX311" i="3"/>
  <c r="BB311" i="3"/>
  <c r="BF311" i="3"/>
  <c r="BM271" i="3"/>
  <c r="M278" i="3"/>
  <c r="O278" i="3"/>
  <c r="Q278" i="3"/>
  <c r="S278" i="3"/>
  <c r="U278" i="3"/>
  <c r="W278" i="3"/>
  <c r="Y278" i="3"/>
  <c r="AA278" i="3"/>
  <c r="AC278" i="3"/>
  <c r="AE278" i="3"/>
  <c r="AG278" i="3"/>
  <c r="AI278" i="3"/>
  <c r="AK278" i="3"/>
  <c r="AM278" i="3"/>
  <c r="AO278" i="3"/>
  <c r="AQ278" i="3"/>
  <c r="AS278" i="3"/>
  <c r="AU278" i="3"/>
  <c r="AW278" i="3"/>
  <c r="AY278" i="3"/>
  <c r="BA278" i="3"/>
  <c r="BC278" i="3"/>
  <c r="BE278" i="3"/>
  <c r="BG278" i="3"/>
  <c r="BI278" i="3"/>
  <c r="P278" i="3"/>
  <c r="T278" i="3"/>
  <c r="X278" i="3"/>
  <c r="AB278" i="3"/>
  <c r="AF278" i="3"/>
  <c r="AJ278" i="3"/>
  <c r="AN278" i="3"/>
  <c r="AR278" i="3"/>
  <c r="AV278" i="3"/>
  <c r="AZ278" i="3"/>
  <c r="BD278" i="3"/>
  <c r="BH278" i="3"/>
  <c r="N278" i="3"/>
  <c r="R278" i="3"/>
  <c r="V278" i="3"/>
  <c r="Z278" i="3"/>
  <c r="AD278" i="3"/>
  <c r="AH278" i="3"/>
  <c r="AL278" i="3"/>
  <c r="AP278" i="3"/>
  <c r="AT278" i="3"/>
  <c r="AX278" i="3"/>
  <c r="BB278" i="3"/>
  <c r="BF278" i="3"/>
  <c r="N280" i="3"/>
  <c r="P280" i="3"/>
  <c r="R280" i="3"/>
  <c r="T280" i="3"/>
  <c r="V280" i="3"/>
  <c r="X280" i="3"/>
  <c r="Z280" i="3"/>
  <c r="AB280" i="3"/>
  <c r="AD280" i="3"/>
  <c r="AF280" i="3"/>
  <c r="AH280" i="3"/>
  <c r="AJ280" i="3"/>
  <c r="AL280" i="3"/>
  <c r="AN280" i="3"/>
  <c r="AP280" i="3"/>
  <c r="AR280" i="3"/>
  <c r="AT280" i="3"/>
  <c r="AV280" i="3"/>
  <c r="AX280" i="3"/>
  <c r="AZ280" i="3"/>
  <c r="BB280" i="3"/>
  <c r="BD280" i="3"/>
  <c r="BF280" i="3"/>
  <c r="BH280" i="3"/>
  <c r="M280" i="3"/>
  <c r="O280" i="3"/>
  <c r="Q280" i="3"/>
  <c r="S280" i="3"/>
  <c r="U280" i="3"/>
  <c r="W280" i="3"/>
  <c r="Y280" i="3"/>
  <c r="AA280" i="3"/>
  <c r="AC280" i="3"/>
  <c r="AE280" i="3"/>
  <c r="AG280" i="3"/>
  <c r="AI280" i="3"/>
  <c r="AK280" i="3"/>
  <c r="AM280" i="3"/>
  <c r="AO280" i="3"/>
  <c r="AQ280" i="3"/>
  <c r="AS280" i="3"/>
  <c r="AU280" i="3"/>
  <c r="AW280" i="3"/>
  <c r="AY280" i="3"/>
  <c r="BA280" i="3"/>
  <c r="BC280" i="3"/>
  <c r="BE280" i="3"/>
  <c r="BG280" i="3"/>
  <c r="BI280" i="3"/>
  <c r="M282" i="3"/>
  <c r="O282" i="3"/>
  <c r="Q282" i="3"/>
  <c r="S282" i="3"/>
  <c r="U282" i="3"/>
  <c r="W282" i="3"/>
  <c r="Y282" i="3"/>
  <c r="AA282" i="3"/>
  <c r="AC282" i="3"/>
  <c r="AE282" i="3"/>
  <c r="AG282" i="3"/>
  <c r="AI282" i="3"/>
  <c r="AK282" i="3"/>
  <c r="AM282" i="3"/>
  <c r="AO282" i="3"/>
  <c r="AQ282" i="3"/>
  <c r="AS282" i="3"/>
  <c r="AU282" i="3"/>
  <c r="AW282" i="3"/>
  <c r="AY282" i="3"/>
  <c r="BA282" i="3"/>
  <c r="BC282" i="3"/>
  <c r="BE282" i="3"/>
  <c r="BG282" i="3"/>
  <c r="BI282" i="3"/>
  <c r="N282" i="3"/>
  <c r="P282" i="3"/>
  <c r="R282" i="3"/>
  <c r="T282" i="3"/>
  <c r="V282" i="3"/>
  <c r="X282" i="3"/>
  <c r="Z282" i="3"/>
  <c r="AB282" i="3"/>
  <c r="AD282" i="3"/>
  <c r="AF282" i="3"/>
  <c r="AH282" i="3"/>
  <c r="AJ282" i="3"/>
  <c r="AL282" i="3"/>
  <c r="AN282" i="3"/>
  <c r="AP282" i="3"/>
  <c r="AR282" i="3"/>
  <c r="AT282" i="3"/>
  <c r="AV282" i="3"/>
  <c r="AX282" i="3"/>
  <c r="AZ282" i="3"/>
  <c r="BB282" i="3"/>
  <c r="BD282" i="3"/>
  <c r="BF282" i="3"/>
  <c r="BH282" i="3"/>
  <c r="N284" i="3"/>
  <c r="P284" i="3"/>
  <c r="R284" i="3"/>
  <c r="T284" i="3"/>
  <c r="M284" i="3"/>
  <c r="O284" i="3"/>
  <c r="Q284" i="3"/>
  <c r="S284" i="3"/>
  <c r="U284" i="3"/>
  <c r="W284" i="3"/>
  <c r="Y284" i="3"/>
  <c r="V284" i="3"/>
  <c r="Z284" i="3"/>
  <c r="AB284" i="3"/>
  <c r="AD284" i="3"/>
  <c r="AF284" i="3"/>
  <c r="AH284" i="3"/>
  <c r="AJ284" i="3"/>
  <c r="AL284" i="3"/>
  <c r="AN284" i="3"/>
  <c r="AP284" i="3"/>
  <c r="AR284" i="3"/>
  <c r="AT284" i="3"/>
  <c r="AV284" i="3"/>
  <c r="AX284" i="3"/>
  <c r="AZ284" i="3"/>
  <c r="BB284" i="3"/>
  <c r="BD284" i="3"/>
  <c r="BF284" i="3"/>
  <c r="BH284" i="3"/>
  <c r="X284" i="3"/>
  <c r="AA284" i="3"/>
  <c r="AC284" i="3"/>
  <c r="AE284" i="3"/>
  <c r="AG284" i="3"/>
  <c r="AI284" i="3"/>
  <c r="AK284" i="3"/>
  <c r="AM284" i="3"/>
  <c r="AO284" i="3"/>
  <c r="AQ284" i="3"/>
  <c r="AS284" i="3"/>
  <c r="AU284" i="3"/>
  <c r="AW284" i="3"/>
  <c r="AY284" i="3"/>
  <c r="BA284" i="3"/>
  <c r="BC284" i="3"/>
  <c r="BE284" i="3"/>
  <c r="BG284" i="3"/>
  <c r="BI284" i="3"/>
  <c r="M286" i="3"/>
  <c r="O286" i="3"/>
  <c r="Q286" i="3"/>
  <c r="S286" i="3"/>
  <c r="U286" i="3"/>
  <c r="W286" i="3"/>
  <c r="Y286" i="3"/>
  <c r="AA286" i="3"/>
  <c r="AC286" i="3"/>
  <c r="AE286" i="3"/>
  <c r="AG286" i="3"/>
  <c r="AI286" i="3"/>
  <c r="AK286" i="3"/>
  <c r="AM286" i="3"/>
  <c r="AO286" i="3"/>
  <c r="AQ286" i="3"/>
  <c r="AS286" i="3"/>
  <c r="AU286" i="3"/>
  <c r="AW286" i="3"/>
  <c r="AY286" i="3"/>
  <c r="BA286" i="3"/>
  <c r="BC286" i="3"/>
  <c r="BE286" i="3"/>
  <c r="BG286" i="3"/>
  <c r="BI286" i="3"/>
  <c r="N286" i="3"/>
  <c r="P286" i="3"/>
  <c r="R286" i="3"/>
  <c r="T286" i="3"/>
  <c r="V286" i="3"/>
  <c r="X286" i="3"/>
  <c r="Z286" i="3"/>
  <c r="AB286" i="3"/>
  <c r="AD286" i="3"/>
  <c r="AF286" i="3"/>
  <c r="AH286" i="3"/>
  <c r="AJ286" i="3"/>
  <c r="AL286" i="3"/>
  <c r="AN286" i="3"/>
  <c r="AP286" i="3"/>
  <c r="AR286" i="3"/>
  <c r="AT286" i="3"/>
  <c r="AV286" i="3"/>
  <c r="AX286" i="3"/>
  <c r="AZ286" i="3"/>
  <c r="BB286" i="3"/>
  <c r="BD286" i="3"/>
  <c r="BF286" i="3"/>
  <c r="BH286" i="3"/>
  <c r="N288" i="3"/>
  <c r="P288" i="3"/>
  <c r="R288" i="3"/>
  <c r="T288" i="3"/>
  <c r="V288" i="3"/>
  <c r="X288" i="3"/>
  <c r="Z288" i="3"/>
  <c r="AB288" i="3"/>
  <c r="AD288" i="3"/>
  <c r="AF288" i="3"/>
  <c r="AH288" i="3"/>
  <c r="AJ288" i="3"/>
  <c r="AL288" i="3"/>
  <c r="AN288" i="3"/>
  <c r="AP288" i="3"/>
  <c r="AR288" i="3"/>
  <c r="AT288" i="3"/>
  <c r="AV288" i="3"/>
  <c r="AX288" i="3"/>
  <c r="AZ288" i="3"/>
  <c r="BB288" i="3"/>
  <c r="BD288" i="3"/>
  <c r="BF288" i="3"/>
  <c r="BH288" i="3"/>
  <c r="M288" i="3"/>
  <c r="O288" i="3"/>
  <c r="Q288" i="3"/>
  <c r="S288" i="3"/>
  <c r="U288" i="3"/>
  <c r="W288" i="3"/>
  <c r="Y288" i="3"/>
  <c r="AA288" i="3"/>
  <c r="AC288" i="3"/>
  <c r="AE288" i="3"/>
  <c r="AG288" i="3"/>
  <c r="AI288" i="3"/>
  <c r="AK288" i="3"/>
  <c r="AM288" i="3"/>
  <c r="AO288" i="3"/>
  <c r="AQ288" i="3"/>
  <c r="AS288" i="3"/>
  <c r="AU288" i="3"/>
  <c r="AW288" i="3"/>
  <c r="AY288" i="3"/>
  <c r="BA288" i="3"/>
  <c r="BC288" i="3"/>
  <c r="BE288" i="3"/>
  <c r="BG288" i="3"/>
  <c r="BI288" i="3"/>
  <c r="M290" i="3"/>
  <c r="O290" i="3"/>
  <c r="Q290" i="3"/>
  <c r="S290" i="3"/>
  <c r="U290" i="3"/>
  <c r="W290" i="3"/>
  <c r="Y290" i="3"/>
  <c r="AA290" i="3"/>
  <c r="AC290" i="3"/>
  <c r="AE290" i="3"/>
  <c r="AG290" i="3"/>
  <c r="AI290" i="3"/>
  <c r="AK290" i="3"/>
  <c r="AM290" i="3"/>
  <c r="AO290" i="3"/>
  <c r="AQ290" i="3"/>
  <c r="AS290" i="3"/>
  <c r="AU290" i="3"/>
  <c r="AW290" i="3"/>
  <c r="AY290" i="3"/>
  <c r="BA290" i="3"/>
  <c r="BC290" i="3"/>
  <c r="BE290" i="3"/>
  <c r="BG290" i="3"/>
  <c r="N290" i="3"/>
  <c r="P290" i="3"/>
  <c r="R290" i="3"/>
  <c r="T290" i="3"/>
  <c r="V290" i="3"/>
  <c r="X290" i="3"/>
  <c r="Z290" i="3"/>
  <c r="AB290" i="3"/>
  <c r="AD290" i="3"/>
  <c r="AF290" i="3"/>
  <c r="AH290" i="3"/>
  <c r="AJ290" i="3"/>
  <c r="AL290" i="3"/>
  <c r="AN290" i="3"/>
  <c r="AP290" i="3"/>
  <c r="AR290" i="3"/>
  <c r="AT290" i="3"/>
  <c r="AV290" i="3"/>
  <c r="AX290" i="3"/>
  <c r="AZ290" i="3"/>
  <c r="BB290" i="3"/>
  <c r="BD290" i="3"/>
  <c r="BF290" i="3"/>
  <c r="BH290" i="3"/>
  <c r="BI290" i="3"/>
  <c r="M299" i="3"/>
  <c r="O299" i="3"/>
  <c r="Q299" i="3"/>
  <c r="S299" i="3"/>
  <c r="U299" i="3"/>
  <c r="W299" i="3"/>
  <c r="Y299" i="3"/>
  <c r="AA299" i="3"/>
  <c r="AC299" i="3"/>
  <c r="AE299" i="3"/>
  <c r="AG299" i="3"/>
  <c r="AI299" i="3"/>
  <c r="AK299" i="3"/>
  <c r="AM299" i="3"/>
  <c r="AO299" i="3"/>
  <c r="AQ299" i="3"/>
  <c r="AS299" i="3"/>
  <c r="AU299" i="3"/>
  <c r="AW299" i="3"/>
  <c r="AY299" i="3"/>
  <c r="BA299" i="3"/>
  <c r="BC299" i="3"/>
  <c r="BE299" i="3"/>
  <c r="BG299" i="3"/>
  <c r="BI299" i="3"/>
  <c r="N299" i="3"/>
  <c r="P299" i="3"/>
  <c r="R299" i="3"/>
  <c r="T299" i="3"/>
  <c r="V299" i="3"/>
  <c r="X299" i="3"/>
  <c r="Z299" i="3"/>
  <c r="AB299" i="3"/>
  <c r="AD299" i="3"/>
  <c r="AF299" i="3"/>
  <c r="AH299" i="3"/>
  <c r="AJ299" i="3"/>
  <c r="AL299" i="3"/>
  <c r="AN299" i="3"/>
  <c r="AP299" i="3"/>
  <c r="AR299" i="3"/>
  <c r="AT299" i="3"/>
  <c r="AV299" i="3"/>
  <c r="AX299" i="3"/>
  <c r="AZ299" i="3"/>
  <c r="BB299" i="3"/>
  <c r="BD299" i="3"/>
  <c r="BF299" i="3"/>
  <c r="BH299" i="3"/>
  <c r="N313" i="3"/>
  <c r="P313" i="3"/>
  <c r="R313" i="3"/>
  <c r="T313" i="3"/>
  <c r="V313" i="3"/>
  <c r="X313" i="3"/>
  <c r="Z313" i="3"/>
  <c r="AB313" i="3"/>
  <c r="AD313" i="3"/>
  <c r="AF313" i="3"/>
  <c r="AH313" i="3"/>
  <c r="AJ313" i="3"/>
  <c r="AL313" i="3"/>
  <c r="AN313" i="3"/>
  <c r="AP313" i="3"/>
  <c r="AR313" i="3"/>
  <c r="AT313" i="3"/>
  <c r="AV313" i="3"/>
  <c r="AX313" i="3"/>
  <c r="AZ313" i="3"/>
  <c r="BB313" i="3"/>
  <c r="BD313" i="3"/>
  <c r="BF313" i="3"/>
  <c r="BH313" i="3"/>
  <c r="M313" i="3"/>
  <c r="O313" i="3"/>
  <c r="Q313" i="3"/>
  <c r="S313" i="3"/>
  <c r="U313" i="3"/>
  <c r="W313" i="3"/>
  <c r="Y313" i="3"/>
  <c r="AA313" i="3"/>
  <c r="AC313" i="3"/>
  <c r="AE313" i="3"/>
  <c r="AG313" i="3"/>
  <c r="AI313" i="3"/>
  <c r="AK313" i="3"/>
  <c r="AM313" i="3"/>
  <c r="AO313" i="3"/>
  <c r="AQ313" i="3"/>
  <c r="AS313" i="3"/>
  <c r="AU313" i="3"/>
  <c r="AW313" i="3"/>
  <c r="AY313" i="3"/>
  <c r="BA313" i="3"/>
  <c r="BC313" i="3"/>
  <c r="BE313" i="3"/>
  <c r="BG313" i="3"/>
  <c r="BI313" i="3"/>
  <c r="BF274" i="3"/>
  <c r="BB274" i="3"/>
  <c r="AX274" i="3"/>
  <c r="AT274" i="3"/>
  <c r="AP274" i="3"/>
  <c r="AL274" i="3"/>
  <c r="AH274" i="3"/>
  <c r="AC274" i="3"/>
  <c r="U274" i="3"/>
  <c r="M274" i="3"/>
  <c r="BG274" i="3"/>
  <c r="BC274" i="3"/>
  <c r="AY274" i="3"/>
  <c r="AU274" i="3"/>
  <c r="AQ274" i="3"/>
  <c r="AM274" i="3"/>
  <c r="AI274" i="3"/>
  <c r="AE274" i="3"/>
  <c r="W274" i="3"/>
  <c r="O274" i="3"/>
  <c r="AB274" i="3"/>
  <c r="X274" i="3"/>
  <c r="T274" i="3"/>
  <c r="BH291" i="3"/>
  <c r="BD291" i="3"/>
  <c r="AZ291" i="3"/>
  <c r="AV291" i="3"/>
  <c r="AR291" i="3"/>
  <c r="AN291" i="3"/>
  <c r="AJ291" i="3"/>
  <c r="AF291" i="3"/>
  <c r="AB291" i="3"/>
  <c r="X291" i="3"/>
  <c r="T291" i="3"/>
  <c r="P291" i="3"/>
  <c r="BI291" i="3"/>
  <c r="BE291" i="3"/>
  <c r="BA291" i="3"/>
  <c r="AW291" i="3"/>
  <c r="AS291" i="3"/>
  <c r="AO291" i="3"/>
  <c r="AK291" i="3"/>
  <c r="AG291" i="3"/>
  <c r="AC291" i="3"/>
  <c r="Y291" i="3"/>
  <c r="U291" i="3"/>
  <c r="Q291" i="3"/>
  <c r="BG302" i="3"/>
  <c r="BC302" i="3"/>
  <c r="AY302" i="3"/>
  <c r="AU302" i="3"/>
  <c r="AQ302" i="3"/>
  <c r="AM302" i="3"/>
  <c r="AI302" i="3"/>
  <c r="AE302" i="3"/>
  <c r="AA302" i="3"/>
  <c r="W302" i="3"/>
  <c r="S302" i="3"/>
  <c r="O302" i="3"/>
  <c r="BH302" i="3"/>
  <c r="BD302" i="3"/>
  <c r="AZ302" i="3"/>
  <c r="AV302" i="3"/>
  <c r="AR302" i="3"/>
  <c r="AN302" i="3"/>
  <c r="AJ302" i="3"/>
  <c r="AF302" i="3"/>
  <c r="AB302" i="3"/>
  <c r="X302" i="3"/>
  <c r="T302" i="3"/>
  <c r="BF272" i="3"/>
  <c r="AX272" i="3"/>
  <c r="AP272" i="3"/>
  <c r="AH272" i="3"/>
  <c r="Z272" i="3"/>
  <c r="R272" i="3"/>
  <c r="BH272" i="3"/>
  <c r="AZ272" i="3"/>
  <c r="AR272" i="3"/>
  <c r="AJ272" i="3"/>
  <c r="AB272" i="3"/>
  <c r="T272" i="3"/>
  <c r="BI272" i="3"/>
  <c r="BE272" i="3"/>
  <c r="BA272" i="3"/>
  <c r="AW272" i="3"/>
  <c r="AS272" i="3"/>
  <c r="AO272" i="3"/>
  <c r="AK272" i="3"/>
  <c r="AG272" i="3"/>
  <c r="AC272" i="3"/>
  <c r="Y272" i="3"/>
  <c r="U272" i="3"/>
  <c r="Q272" i="3"/>
  <c r="BC276" i="3"/>
  <c r="AU276" i="3"/>
  <c r="AM276" i="3"/>
  <c r="AE276" i="3"/>
  <c r="W276" i="3"/>
  <c r="BI276" i="3"/>
  <c r="BA276" i="3"/>
  <c r="AS276" i="3"/>
  <c r="AK276" i="3"/>
  <c r="AC276" i="3"/>
  <c r="U276" i="3"/>
  <c r="O276" i="3"/>
  <c r="BH276" i="3"/>
  <c r="BD276" i="3"/>
  <c r="AZ276" i="3"/>
  <c r="AV276" i="3"/>
  <c r="AR276" i="3"/>
  <c r="AN276" i="3"/>
  <c r="AJ276" i="3"/>
  <c r="AF276" i="3"/>
  <c r="AB276" i="3"/>
  <c r="X276" i="3"/>
  <c r="T276" i="3"/>
  <c r="BH300" i="3"/>
  <c r="BD300" i="3"/>
  <c r="AZ300" i="3"/>
  <c r="AV300" i="3"/>
  <c r="AR300" i="3"/>
  <c r="AN300" i="3"/>
  <c r="AJ300" i="3"/>
  <c r="AF300" i="3"/>
  <c r="AB300" i="3"/>
  <c r="X300" i="3"/>
  <c r="T300" i="3"/>
  <c r="P300" i="3"/>
  <c r="BI300" i="3"/>
  <c r="BE300" i="3"/>
  <c r="BA300" i="3"/>
  <c r="AW300" i="3"/>
  <c r="AS300" i="3"/>
  <c r="AO300" i="3"/>
  <c r="AK300" i="3"/>
  <c r="AG300" i="3"/>
  <c r="AC300" i="3"/>
  <c r="Y300" i="3"/>
  <c r="U300" i="3"/>
  <c r="Q300" i="3"/>
  <c r="K175" i="3"/>
  <c r="L173" i="3"/>
  <c r="K173" i="3"/>
  <c r="L166" i="3"/>
  <c r="L164" i="3"/>
  <c r="L163" i="3"/>
  <c r="K158" i="3"/>
  <c r="K156" i="3"/>
  <c r="L145" i="3"/>
  <c r="K143" i="3"/>
  <c r="K141" i="3"/>
  <c r="L134" i="3"/>
  <c r="L132" i="3"/>
  <c r="L131" i="3"/>
  <c r="K126" i="3"/>
  <c r="K124" i="3"/>
  <c r="L113" i="3"/>
  <c r="K261" i="3"/>
  <c r="K259" i="3"/>
  <c r="O259" i="3" s="1"/>
  <c r="K264" i="3"/>
  <c r="K262" i="3"/>
  <c r="K167" i="3"/>
  <c r="K165" i="3"/>
  <c r="K150" i="3"/>
  <c r="K148" i="3"/>
  <c r="K135" i="3"/>
  <c r="K133" i="3"/>
  <c r="K118" i="3"/>
  <c r="K258" i="3"/>
  <c r="K204" i="3"/>
  <c r="K202" i="3"/>
  <c r="L200" i="3"/>
  <c r="K200" i="3"/>
  <c r="L198" i="3"/>
  <c r="K198" i="3"/>
  <c r="L193" i="3"/>
  <c r="K193" i="3"/>
  <c r="L186" i="3"/>
  <c r="L184" i="3"/>
  <c r="L183" i="3"/>
  <c r="L179" i="3"/>
  <c r="L161" i="3"/>
  <c r="K159" i="3"/>
  <c r="K157" i="3"/>
  <c r="L150" i="3"/>
  <c r="L148" i="3"/>
  <c r="L147" i="3"/>
  <c r="K142" i="3"/>
  <c r="K140" i="3"/>
  <c r="L129" i="3"/>
  <c r="K127" i="3"/>
  <c r="K125" i="3"/>
  <c r="L118" i="3"/>
  <c r="L116" i="3"/>
  <c r="L115" i="3"/>
  <c r="L111" i="3"/>
  <c r="K260" i="3"/>
  <c r="K265" i="3"/>
  <c r="K257" i="3"/>
  <c r="K185" i="3"/>
  <c r="K181" i="3"/>
  <c r="L171" i="3"/>
  <c r="K166" i="3"/>
  <c r="K164" i="3"/>
  <c r="K151" i="3"/>
  <c r="K149" i="3"/>
  <c r="L139" i="3"/>
  <c r="K134" i="3"/>
  <c r="K132" i="3"/>
  <c r="K119" i="3"/>
  <c r="K117" i="3"/>
  <c r="K111" i="3"/>
  <c r="M265" i="3"/>
  <c r="Q265" i="3"/>
  <c r="U265" i="3"/>
  <c r="Y265" i="3"/>
  <c r="AC265" i="3"/>
  <c r="AG265" i="3"/>
  <c r="AK265" i="3"/>
  <c r="AO265" i="3"/>
  <c r="AS265" i="3"/>
  <c r="AW265" i="3"/>
  <c r="BA265" i="3"/>
  <c r="BE265" i="3"/>
  <c r="BI265" i="3"/>
  <c r="N265" i="3"/>
  <c r="R265" i="3"/>
  <c r="V265" i="3"/>
  <c r="Z265" i="3"/>
  <c r="AD265" i="3"/>
  <c r="AH265" i="3"/>
  <c r="AL265" i="3"/>
  <c r="AP265" i="3"/>
  <c r="AT265" i="3"/>
  <c r="AX265" i="3"/>
  <c r="BB265" i="3"/>
  <c r="BF265" i="3"/>
  <c r="O265" i="3"/>
  <c r="S265" i="3"/>
  <c r="W265" i="3"/>
  <c r="AA265" i="3"/>
  <c r="AE265" i="3"/>
  <c r="AI265" i="3"/>
  <c r="AM265" i="3"/>
  <c r="AQ265" i="3"/>
  <c r="AU265" i="3"/>
  <c r="AY265" i="3"/>
  <c r="BC265" i="3"/>
  <c r="BG265" i="3"/>
  <c r="P265" i="3"/>
  <c r="T265" i="3"/>
  <c r="X265" i="3"/>
  <c r="AB265" i="3"/>
  <c r="AF265" i="3"/>
  <c r="AJ265" i="3"/>
  <c r="AN265" i="3"/>
  <c r="AR265" i="3"/>
  <c r="AV265" i="3"/>
  <c r="AZ265" i="3"/>
  <c r="BD265" i="3"/>
  <c r="BH265" i="3"/>
  <c r="M111" i="3"/>
  <c r="Q111" i="3"/>
  <c r="U111" i="3"/>
  <c r="Y111" i="3"/>
  <c r="AC111" i="3"/>
  <c r="AG111" i="3"/>
  <c r="AK111" i="3"/>
  <c r="AO111" i="3"/>
  <c r="AS111" i="3"/>
  <c r="AW111" i="3"/>
  <c r="BA111" i="3"/>
  <c r="BE111" i="3"/>
  <c r="BI111" i="3"/>
  <c r="N111" i="3"/>
  <c r="R111" i="3"/>
  <c r="V111" i="3"/>
  <c r="Z111" i="3"/>
  <c r="AD111" i="3"/>
  <c r="AH111" i="3"/>
  <c r="AL111" i="3"/>
  <c r="AP111" i="3"/>
  <c r="AT111" i="3"/>
  <c r="AX111" i="3"/>
  <c r="BB111" i="3"/>
  <c r="BF111" i="3"/>
  <c r="O111" i="3"/>
  <c r="S111" i="3"/>
  <c r="W111" i="3"/>
  <c r="AA111" i="3"/>
  <c r="AE111" i="3"/>
  <c r="AI111" i="3"/>
  <c r="AM111" i="3"/>
  <c r="AQ111" i="3"/>
  <c r="AU111" i="3"/>
  <c r="AY111" i="3"/>
  <c r="BC111" i="3"/>
  <c r="BG111" i="3"/>
  <c r="P111" i="3"/>
  <c r="T111" i="3"/>
  <c r="X111" i="3"/>
  <c r="AB111" i="3"/>
  <c r="AF111" i="3"/>
  <c r="AJ111" i="3"/>
  <c r="AN111" i="3"/>
  <c r="AR111" i="3"/>
  <c r="AV111" i="3"/>
  <c r="AZ111" i="3"/>
  <c r="BD111" i="3"/>
  <c r="BH111" i="3"/>
  <c r="L189" i="3"/>
  <c r="K189" i="3"/>
  <c r="L182" i="3"/>
  <c r="L180" i="3"/>
  <c r="K171" i="3"/>
  <c r="K169" i="3"/>
  <c r="K162" i="3"/>
  <c r="K160" i="3"/>
  <c r="K155" i="3"/>
  <c r="K153" i="3"/>
  <c r="K146" i="3"/>
  <c r="K144" i="3"/>
  <c r="K139" i="3"/>
  <c r="K137" i="3"/>
  <c r="K130" i="3"/>
  <c r="K128" i="3"/>
  <c r="K123" i="3"/>
  <c r="K121" i="3"/>
  <c r="K114" i="3"/>
  <c r="K112" i="3"/>
  <c r="BF263" i="3"/>
  <c r="BB263" i="3"/>
  <c r="AX263" i="3"/>
  <c r="AT263" i="3"/>
  <c r="AP263" i="3"/>
  <c r="AL263" i="3"/>
  <c r="AH263" i="3"/>
  <c r="AD263" i="3"/>
  <c r="Z263" i="3"/>
  <c r="V263" i="3"/>
  <c r="R263" i="3"/>
  <c r="N263" i="3"/>
  <c r="BF259" i="3"/>
  <c r="BB259" i="3"/>
  <c r="AX259" i="3"/>
  <c r="AT259" i="3"/>
  <c r="AP259" i="3"/>
  <c r="AL259" i="3"/>
  <c r="AH259" i="3"/>
  <c r="AD259" i="3"/>
  <c r="Z259" i="3"/>
  <c r="V259" i="3"/>
  <c r="R259" i="3"/>
  <c r="N259" i="3"/>
  <c r="L110" i="3"/>
  <c r="K110" i="3"/>
  <c r="L108" i="3"/>
  <c r="K108" i="3"/>
  <c r="L106" i="3"/>
  <c r="K106" i="3"/>
  <c r="L270" i="3"/>
  <c r="K270" i="3"/>
  <c r="L268" i="3"/>
  <c r="K268" i="3"/>
  <c r="L266" i="3"/>
  <c r="P266" i="3" s="1"/>
  <c r="L231" i="3"/>
  <c r="K231" i="3"/>
  <c r="L229" i="3"/>
  <c r="K229" i="3"/>
  <c r="L227" i="3"/>
  <c r="K227" i="3"/>
  <c r="L225" i="3"/>
  <c r="K225" i="3"/>
  <c r="L223" i="3"/>
  <c r="K223" i="3"/>
  <c r="L221" i="3"/>
  <c r="K221" i="3"/>
  <c r="L219" i="3"/>
  <c r="K219" i="3"/>
  <c r="L217" i="3"/>
  <c r="K217" i="3"/>
  <c r="L215" i="3"/>
  <c r="K215" i="3"/>
  <c r="L213" i="3"/>
  <c r="K213" i="3"/>
  <c r="L211" i="3"/>
  <c r="K211" i="3"/>
  <c r="L209" i="3"/>
  <c r="K209" i="3"/>
  <c r="L207" i="3"/>
  <c r="K207" i="3"/>
  <c r="L205" i="3"/>
  <c r="K205" i="3"/>
  <c r="L203" i="3"/>
  <c r="K203" i="3"/>
  <c r="L201" i="3"/>
  <c r="K201" i="3"/>
  <c r="L199" i="3"/>
  <c r="K199" i="3"/>
  <c r="L196" i="3"/>
  <c r="L185" i="3"/>
  <c r="O185" i="3" s="1"/>
  <c r="W185" i="3"/>
  <c r="AA185" i="3"/>
  <c r="AM185" i="3"/>
  <c r="AQ185" i="3"/>
  <c r="BC185" i="3"/>
  <c r="BG185" i="3"/>
  <c r="X185" i="3"/>
  <c r="AB185" i="3"/>
  <c r="AN185" i="3"/>
  <c r="AR185" i="3"/>
  <c r="BD185" i="3"/>
  <c r="BH185" i="3"/>
  <c r="U185" i="3"/>
  <c r="Y185" i="3"/>
  <c r="AK185" i="3"/>
  <c r="AO185" i="3"/>
  <c r="BA185" i="3"/>
  <c r="BE185" i="3"/>
  <c r="R185" i="3"/>
  <c r="V185" i="3"/>
  <c r="AH185" i="3"/>
  <c r="AL185" i="3"/>
  <c r="AX185" i="3"/>
  <c r="BB185" i="3"/>
  <c r="N181" i="3"/>
  <c r="R181" i="3"/>
  <c r="V181" i="3"/>
  <c r="Z181" i="3"/>
  <c r="AD181" i="3"/>
  <c r="AH181" i="3"/>
  <c r="AL181" i="3"/>
  <c r="AP181" i="3"/>
  <c r="AT181" i="3"/>
  <c r="AX181" i="3"/>
  <c r="BB181" i="3"/>
  <c r="BF181" i="3"/>
  <c r="O181" i="3"/>
  <c r="S181" i="3"/>
  <c r="W181" i="3"/>
  <c r="AA181" i="3"/>
  <c r="AE181" i="3"/>
  <c r="AI181" i="3"/>
  <c r="AM181" i="3"/>
  <c r="AQ181" i="3"/>
  <c r="AU181" i="3"/>
  <c r="AY181" i="3"/>
  <c r="BC181" i="3"/>
  <c r="BG181" i="3"/>
  <c r="P181" i="3"/>
  <c r="T181" i="3"/>
  <c r="X181" i="3"/>
  <c r="AB181" i="3"/>
  <c r="AF181" i="3"/>
  <c r="AJ181" i="3"/>
  <c r="AN181" i="3"/>
  <c r="AR181" i="3"/>
  <c r="AV181" i="3"/>
  <c r="AZ181" i="3"/>
  <c r="BD181" i="3"/>
  <c r="BH181" i="3"/>
  <c r="M181" i="3"/>
  <c r="Q181" i="3"/>
  <c r="U181" i="3"/>
  <c r="Y181" i="3"/>
  <c r="AC181" i="3"/>
  <c r="AG181" i="3"/>
  <c r="AK181" i="3"/>
  <c r="AO181" i="3"/>
  <c r="AS181" i="3"/>
  <c r="AW181" i="3"/>
  <c r="BA181" i="3"/>
  <c r="BE181" i="3"/>
  <c r="BI181" i="3"/>
  <c r="L178" i="3"/>
  <c r="L176" i="3"/>
  <c r="L169" i="3"/>
  <c r="O167" i="3"/>
  <c r="S167" i="3"/>
  <c r="W167" i="3"/>
  <c r="AA167" i="3"/>
  <c r="AE167" i="3"/>
  <c r="AI167" i="3"/>
  <c r="AM167" i="3"/>
  <c r="AQ167" i="3"/>
  <c r="AU167" i="3"/>
  <c r="AY167" i="3"/>
  <c r="BC167" i="3"/>
  <c r="BG167" i="3"/>
  <c r="P167" i="3"/>
  <c r="T167" i="3"/>
  <c r="X167" i="3"/>
  <c r="AB167" i="3"/>
  <c r="AF167" i="3"/>
  <c r="AJ167" i="3"/>
  <c r="AN167" i="3"/>
  <c r="AR167" i="3"/>
  <c r="AV167" i="3"/>
  <c r="AZ167" i="3"/>
  <c r="BD167" i="3"/>
  <c r="BH167" i="3"/>
  <c r="M167" i="3"/>
  <c r="Q167" i="3"/>
  <c r="U167" i="3"/>
  <c r="Y167" i="3"/>
  <c r="AC167" i="3"/>
  <c r="AG167" i="3"/>
  <c r="AK167" i="3"/>
  <c r="AO167" i="3"/>
  <c r="AS167" i="3"/>
  <c r="AW167" i="3"/>
  <c r="BA167" i="3"/>
  <c r="BE167" i="3"/>
  <c r="BI167" i="3"/>
  <c r="N167" i="3"/>
  <c r="R167" i="3"/>
  <c r="V167" i="3"/>
  <c r="Z167" i="3"/>
  <c r="AD167" i="3"/>
  <c r="AH167" i="3"/>
  <c r="AL167" i="3"/>
  <c r="AP167" i="3"/>
  <c r="AT167" i="3"/>
  <c r="AX167" i="3"/>
  <c r="BB167" i="3"/>
  <c r="BF167" i="3"/>
  <c r="L162" i="3"/>
  <c r="L160" i="3"/>
  <c r="L153" i="3"/>
  <c r="O151" i="3"/>
  <c r="S151" i="3"/>
  <c r="W151" i="3"/>
  <c r="AA151" i="3"/>
  <c r="AE151" i="3"/>
  <c r="AI151" i="3"/>
  <c r="AM151" i="3"/>
  <c r="AQ151" i="3"/>
  <c r="AU151" i="3"/>
  <c r="AY151" i="3"/>
  <c r="BC151" i="3"/>
  <c r="BG151" i="3"/>
  <c r="P151" i="3"/>
  <c r="T151" i="3"/>
  <c r="X151" i="3"/>
  <c r="AB151" i="3"/>
  <c r="AF151" i="3"/>
  <c r="AJ151" i="3"/>
  <c r="AN151" i="3"/>
  <c r="AR151" i="3"/>
  <c r="AV151" i="3"/>
  <c r="AZ151" i="3"/>
  <c r="BD151" i="3"/>
  <c r="BH151" i="3"/>
  <c r="M151" i="3"/>
  <c r="Q151" i="3"/>
  <c r="U151" i="3"/>
  <c r="Y151" i="3"/>
  <c r="AC151" i="3"/>
  <c r="AG151" i="3"/>
  <c r="AK151" i="3"/>
  <c r="AO151" i="3"/>
  <c r="AS151" i="3"/>
  <c r="AW151" i="3"/>
  <c r="BA151" i="3"/>
  <c r="BE151" i="3"/>
  <c r="BI151" i="3"/>
  <c r="N151" i="3"/>
  <c r="R151" i="3"/>
  <c r="V151" i="3"/>
  <c r="Z151" i="3"/>
  <c r="AD151" i="3"/>
  <c r="AH151" i="3"/>
  <c r="AL151" i="3"/>
  <c r="AP151" i="3"/>
  <c r="AT151" i="3"/>
  <c r="AX151" i="3"/>
  <c r="BB151" i="3"/>
  <c r="BF151" i="3"/>
  <c r="L146" i="3"/>
  <c r="L144" i="3"/>
  <c r="L137" i="3"/>
  <c r="N135" i="3"/>
  <c r="R135" i="3"/>
  <c r="V135" i="3"/>
  <c r="Z135" i="3"/>
  <c r="AD135" i="3"/>
  <c r="AH135" i="3"/>
  <c r="AL135" i="3"/>
  <c r="AP135" i="3"/>
  <c r="AT135" i="3"/>
  <c r="AX135" i="3"/>
  <c r="BB135" i="3"/>
  <c r="BF135" i="3"/>
  <c r="O135" i="3"/>
  <c r="S135" i="3"/>
  <c r="W135" i="3"/>
  <c r="AA135" i="3"/>
  <c r="AE135" i="3"/>
  <c r="AI135" i="3"/>
  <c r="AM135" i="3"/>
  <c r="AQ135" i="3"/>
  <c r="AU135" i="3"/>
  <c r="AY135" i="3"/>
  <c r="BC135" i="3"/>
  <c r="BG135" i="3"/>
  <c r="P135" i="3"/>
  <c r="T135" i="3"/>
  <c r="X135" i="3"/>
  <c r="AB135" i="3"/>
  <c r="AF135" i="3"/>
  <c r="AJ135" i="3"/>
  <c r="AN135" i="3"/>
  <c r="AR135" i="3"/>
  <c r="AV135" i="3"/>
  <c r="AZ135" i="3"/>
  <c r="BD135" i="3"/>
  <c r="BH135" i="3"/>
  <c r="M135" i="3"/>
  <c r="Q135" i="3"/>
  <c r="U135" i="3"/>
  <c r="Y135" i="3"/>
  <c r="AC135" i="3"/>
  <c r="AG135" i="3"/>
  <c r="AK135" i="3"/>
  <c r="AO135" i="3"/>
  <c r="AS135" i="3"/>
  <c r="AW135" i="3"/>
  <c r="BA135" i="3"/>
  <c r="BE135" i="3"/>
  <c r="BI135" i="3"/>
  <c r="L130" i="3"/>
  <c r="L128" i="3"/>
  <c r="L121" i="3"/>
  <c r="O119" i="3"/>
  <c r="S119" i="3"/>
  <c r="W119" i="3"/>
  <c r="AA119" i="3"/>
  <c r="AE119" i="3"/>
  <c r="AI119" i="3"/>
  <c r="AM119" i="3"/>
  <c r="AQ119" i="3"/>
  <c r="AU119" i="3"/>
  <c r="AY119" i="3"/>
  <c r="BC119" i="3"/>
  <c r="BG119" i="3"/>
  <c r="P119" i="3"/>
  <c r="T119" i="3"/>
  <c r="X119" i="3"/>
  <c r="AB119" i="3"/>
  <c r="AF119" i="3"/>
  <c r="AJ119" i="3"/>
  <c r="AN119" i="3"/>
  <c r="AR119" i="3"/>
  <c r="AV119" i="3"/>
  <c r="AZ119" i="3"/>
  <c r="BD119" i="3"/>
  <c r="BH119" i="3"/>
  <c r="M119" i="3"/>
  <c r="Q119" i="3"/>
  <c r="U119" i="3"/>
  <c r="Y119" i="3"/>
  <c r="AC119" i="3"/>
  <c r="AG119" i="3"/>
  <c r="AK119" i="3"/>
  <c r="AO119" i="3"/>
  <c r="AS119" i="3"/>
  <c r="AW119" i="3"/>
  <c r="BA119" i="3"/>
  <c r="BE119" i="3"/>
  <c r="BI119" i="3"/>
  <c r="N119" i="3"/>
  <c r="R119" i="3"/>
  <c r="V119" i="3"/>
  <c r="Z119" i="3"/>
  <c r="AD119" i="3"/>
  <c r="AH119" i="3"/>
  <c r="AL119" i="3"/>
  <c r="AP119" i="3"/>
  <c r="AT119" i="3"/>
  <c r="AX119" i="3"/>
  <c r="BB119" i="3"/>
  <c r="BF119" i="3"/>
  <c r="L114" i="3"/>
  <c r="L112" i="3"/>
  <c r="BF266" i="3"/>
  <c r="BB266" i="3"/>
  <c r="AX266" i="3"/>
  <c r="AT266" i="3"/>
  <c r="AP266" i="3"/>
  <c r="AL266" i="3"/>
  <c r="AH266" i="3"/>
  <c r="AD266" i="3"/>
  <c r="Z266" i="3"/>
  <c r="V266" i="3"/>
  <c r="R266" i="3"/>
  <c r="N266" i="3"/>
  <c r="BI263" i="3"/>
  <c r="BE263" i="3"/>
  <c r="BA263" i="3"/>
  <c r="AW263" i="3"/>
  <c r="AS263" i="3"/>
  <c r="AO263" i="3"/>
  <c r="AK263" i="3"/>
  <c r="AG263" i="3"/>
  <c r="AC263" i="3"/>
  <c r="Y263" i="3"/>
  <c r="U263" i="3"/>
  <c r="Q263" i="3"/>
  <c r="M263" i="3"/>
  <c r="BI259" i="3"/>
  <c r="BE259" i="3"/>
  <c r="BA259" i="3"/>
  <c r="AW259" i="3"/>
  <c r="AS259" i="3"/>
  <c r="AO259" i="3"/>
  <c r="AK259" i="3"/>
  <c r="AG259" i="3"/>
  <c r="AC259" i="3"/>
  <c r="Y259" i="3"/>
  <c r="U259" i="3"/>
  <c r="Q259" i="3"/>
  <c r="M259" i="3"/>
  <c r="L197" i="3"/>
  <c r="AA197" i="3" s="1"/>
  <c r="L194" i="3"/>
  <c r="L192" i="3"/>
  <c r="L177" i="3"/>
  <c r="K177" i="3"/>
  <c r="L174" i="3"/>
  <c r="L172" i="3"/>
  <c r="K170" i="3"/>
  <c r="K168" i="3"/>
  <c r="L165" i="3"/>
  <c r="U165" i="3" s="1"/>
  <c r="K163" i="3"/>
  <c r="K161" i="3"/>
  <c r="L158" i="3"/>
  <c r="AA158" i="3" s="1"/>
  <c r="L156" i="3"/>
  <c r="X156" i="3" s="1"/>
  <c r="K154" i="3"/>
  <c r="K152" i="3"/>
  <c r="L149" i="3"/>
  <c r="Y149" i="3" s="1"/>
  <c r="K147" i="3"/>
  <c r="K145" i="3"/>
  <c r="L142" i="3"/>
  <c r="P142" i="3" s="1"/>
  <c r="L140" i="3"/>
  <c r="AB140" i="3" s="1"/>
  <c r="K138" i="3"/>
  <c r="K136" i="3"/>
  <c r="L133" i="3"/>
  <c r="N133" i="3" s="1"/>
  <c r="K131" i="3"/>
  <c r="K129" i="3"/>
  <c r="L126" i="3"/>
  <c r="S126" i="3" s="1"/>
  <c r="L124" i="3"/>
  <c r="O124" i="3" s="1"/>
  <c r="K122" i="3"/>
  <c r="K120" i="3"/>
  <c r="L117" i="3"/>
  <c r="R117" i="3" s="1"/>
  <c r="K115" i="3"/>
  <c r="K113" i="3"/>
  <c r="BI266" i="3"/>
  <c r="BE266" i="3"/>
  <c r="BA266" i="3"/>
  <c r="AW266" i="3"/>
  <c r="AS266" i="3"/>
  <c r="AO266" i="3"/>
  <c r="AK266" i="3"/>
  <c r="AG266" i="3"/>
  <c r="AC266" i="3"/>
  <c r="Y266" i="3"/>
  <c r="U266" i="3"/>
  <c r="Q266" i="3"/>
  <c r="M266" i="3"/>
  <c r="BH263" i="3"/>
  <c r="BD263" i="3"/>
  <c r="AZ263" i="3"/>
  <c r="AV263" i="3"/>
  <c r="AR263" i="3"/>
  <c r="AN263" i="3"/>
  <c r="AJ263" i="3"/>
  <c r="AF263" i="3"/>
  <c r="AB263" i="3"/>
  <c r="X263" i="3"/>
  <c r="T263" i="3"/>
  <c r="P263" i="3"/>
  <c r="BH259" i="3"/>
  <c r="BD259" i="3"/>
  <c r="AZ259" i="3"/>
  <c r="AV259" i="3"/>
  <c r="AR259" i="3"/>
  <c r="AN259" i="3"/>
  <c r="AJ259" i="3"/>
  <c r="AF259" i="3"/>
  <c r="AB259" i="3"/>
  <c r="X259" i="3"/>
  <c r="T259" i="3"/>
  <c r="P259" i="3"/>
  <c r="L109" i="3"/>
  <c r="K109" i="3"/>
  <c r="L107" i="3"/>
  <c r="K107" i="3"/>
  <c r="L105" i="3"/>
  <c r="K105" i="3"/>
  <c r="L269" i="3"/>
  <c r="K269" i="3"/>
  <c r="L267" i="3"/>
  <c r="AX267" i="3" s="1"/>
  <c r="L256" i="3"/>
  <c r="K256" i="3"/>
  <c r="L254" i="3"/>
  <c r="K254" i="3"/>
  <c r="L252" i="3"/>
  <c r="K252" i="3"/>
  <c r="L248" i="3"/>
  <c r="L232" i="3"/>
  <c r="K232" i="3"/>
  <c r="L230" i="3"/>
  <c r="K230" i="3"/>
  <c r="L228" i="3"/>
  <c r="K228" i="3"/>
  <c r="L226" i="3"/>
  <c r="K226" i="3"/>
  <c r="L224" i="3"/>
  <c r="K224" i="3"/>
  <c r="L222" i="3"/>
  <c r="K222" i="3"/>
  <c r="L220" i="3"/>
  <c r="K220" i="3"/>
  <c r="L218" i="3"/>
  <c r="K218" i="3"/>
  <c r="L216" i="3"/>
  <c r="K216" i="3"/>
  <c r="L214" i="3"/>
  <c r="K214" i="3"/>
  <c r="L212" i="3"/>
  <c r="K212" i="3"/>
  <c r="L210" i="3"/>
  <c r="K210" i="3"/>
  <c r="L208" i="3"/>
  <c r="K208" i="3"/>
  <c r="L206" i="3"/>
  <c r="K206" i="3"/>
  <c r="L204" i="3"/>
  <c r="W204" i="3" s="1"/>
  <c r="M204" i="3"/>
  <c r="AS204" i="3"/>
  <c r="AD204" i="3"/>
  <c r="AX204" i="3"/>
  <c r="BD204" i="3"/>
  <c r="M202" i="3"/>
  <c r="Q202" i="3"/>
  <c r="U202" i="3"/>
  <c r="Y202" i="3"/>
  <c r="AC202" i="3"/>
  <c r="AG202" i="3"/>
  <c r="AK202" i="3"/>
  <c r="AO202" i="3"/>
  <c r="AS202" i="3"/>
  <c r="AW202" i="3"/>
  <c r="BA202" i="3"/>
  <c r="BE202" i="3"/>
  <c r="BI202" i="3"/>
  <c r="N202" i="3"/>
  <c r="R202" i="3"/>
  <c r="V202" i="3"/>
  <c r="Z202" i="3"/>
  <c r="AD202" i="3"/>
  <c r="AH202" i="3"/>
  <c r="AL202" i="3"/>
  <c r="AP202" i="3"/>
  <c r="AT202" i="3"/>
  <c r="AX202" i="3"/>
  <c r="BB202" i="3"/>
  <c r="BF202" i="3"/>
  <c r="O202" i="3"/>
  <c r="S202" i="3"/>
  <c r="W202" i="3"/>
  <c r="AA202" i="3"/>
  <c r="AE202" i="3"/>
  <c r="AI202" i="3"/>
  <c r="AM202" i="3"/>
  <c r="AQ202" i="3"/>
  <c r="AU202" i="3"/>
  <c r="AY202" i="3"/>
  <c r="BC202" i="3"/>
  <c r="BG202" i="3"/>
  <c r="P202" i="3"/>
  <c r="T202" i="3"/>
  <c r="X202" i="3"/>
  <c r="AB202" i="3"/>
  <c r="AF202" i="3"/>
  <c r="AJ202" i="3"/>
  <c r="AN202" i="3"/>
  <c r="AR202" i="3"/>
  <c r="AV202" i="3"/>
  <c r="AZ202" i="3"/>
  <c r="BD202" i="3"/>
  <c r="BH202" i="3"/>
  <c r="O200" i="3"/>
  <c r="S200" i="3"/>
  <c r="W200" i="3"/>
  <c r="AA200" i="3"/>
  <c r="AE200" i="3"/>
  <c r="AI200" i="3"/>
  <c r="AM200" i="3"/>
  <c r="AQ200" i="3"/>
  <c r="AU200" i="3"/>
  <c r="AY200" i="3"/>
  <c r="BC200" i="3"/>
  <c r="BG200" i="3"/>
  <c r="P200" i="3"/>
  <c r="T200" i="3"/>
  <c r="X200" i="3"/>
  <c r="AB200" i="3"/>
  <c r="AF200" i="3"/>
  <c r="AJ200" i="3"/>
  <c r="AN200" i="3"/>
  <c r="AR200" i="3"/>
  <c r="AV200" i="3"/>
  <c r="AZ200" i="3"/>
  <c r="BD200" i="3"/>
  <c r="BH200" i="3"/>
  <c r="M200" i="3"/>
  <c r="Q200" i="3"/>
  <c r="U200" i="3"/>
  <c r="Y200" i="3"/>
  <c r="AC200" i="3"/>
  <c r="AG200" i="3"/>
  <c r="AK200" i="3"/>
  <c r="AO200" i="3"/>
  <c r="AS200" i="3"/>
  <c r="AW200" i="3"/>
  <c r="BA200" i="3"/>
  <c r="BE200" i="3"/>
  <c r="BI200" i="3"/>
  <c r="N200" i="3"/>
  <c r="R200" i="3"/>
  <c r="V200" i="3"/>
  <c r="Z200" i="3"/>
  <c r="AD200" i="3"/>
  <c r="AH200" i="3"/>
  <c r="AL200" i="3"/>
  <c r="AP200" i="3"/>
  <c r="AT200" i="3"/>
  <c r="AX200" i="3"/>
  <c r="BB200" i="3"/>
  <c r="BF200" i="3"/>
  <c r="N198" i="3"/>
  <c r="R198" i="3"/>
  <c r="V198" i="3"/>
  <c r="Z198" i="3"/>
  <c r="AD198" i="3"/>
  <c r="AH198" i="3"/>
  <c r="AL198" i="3"/>
  <c r="AP198" i="3"/>
  <c r="AT198" i="3"/>
  <c r="AX198" i="3"/>
  <c r="BB198" i="3"/>
  <c r="BF198" i="3"/>
  <c r="O198" i="3"/>
  <c r="S198" i="3"/>
  <c r="W198" i="3"/>
  <c r="AA198" i="3"/>
  <c r="AE198" i="3"/>
  <c r="AI198" i="3"/>
  <c r="AM198" i="3"/>
  <c r="AQ198" i="3"/>
  <c r="AU198" i="3"/>
  <c r="AY198" i="3"/>
  <c r="BC198" i="3"/>
  <c r="BG198" i="3"/>
  <c r="P198" i="3"/>
  <c r="T198" i="3"/>
  <c r="X198" i="3"/>
  <c r="AB198" i="3"/>
  <c r="AF198" i="3"/>
  <c r="AJ198" i="3"/>
  <c r="AN198" i="3"/>
  <c r="AR198" i="3"/>
  <c r="AV198" i="3"/>
  <c r="AZ198" i="3"/>
  <c r="BD198" i="3"/>
  <c r="BH198" i="3"/>
  <c r="M198" i="3"/>
  <c r="Q198" i="3"/>
  <c r="U198" i="3"/>
  <c r="Y198" i="3"/>
  <c r="AC198" i="3"/>
  <c r="AG198" i="3"/>
  <c r="AK198" i="3"/>
  <c r="AO198" i="3"/>
  <c r="AS198" i="3"/>
  <c r="AW198" i="3"/>
  <c r="BA198" i="3"/>
  <c r="BE198" i="3"/>
  <c r="BI198" i="3"/>
  <c r="O193" i="3"/>
  <c r="S193" i="3"/>
  <c r="W193" i="3"/>
  <c r="AA193" i="3"/>
  <c r="AE193" i="3"/>
  <c r="AI193" i="3"/>
  <c r="AM193" i="3"/>
  <c r="AQ193" i="3"/>
  <c r="AU193" i="3"/>
  <c r="AY193" i="3"/>
  <c r="BC193" i="3"/>
  <c r="BG193" i="3"/>
  <c r="P193" i="3"/>
  <c r="T193" i="3"/>
  <c r="X193" i="3"/>
  <c r="AB193" i="3"/>
  <c r="AF193" i="3"/>
  <c r="AJ193" i="3"/>
  <c r="AN193" i="3"/>
  <c r="AR193" i="3"/>
  <c r="AV193" i="3"/>
  <c r="AZ193" i="3"/>
  <c r="BD193" i="3"/>
  <c r="BH193" i="3"/>
  <c r="M193" i="3"/>
  <c r="Q193" i="3"/>
  <c r="U193" i="3"/>
  <c r="Y193" i="3"/>
  <c r="AC193" i="3"/>
  <c r="AG193" i="3"/>
  <c r="AK193" i="3"/>
  <c r="AO193" i="3"/>
  <c r="AS193" i="3"/>
  <c r="AW193" i="3"/>
  <c r="BA193" i="3"/>
  <c r="BE193" i="3"/>
  <c r="BI193" i="3"/>
  <c r="N193" i="3"/>
  <c r="R193" i="3"/>
  <c r="V193" i="3"/>
  <c r="Z193" i="3"/>
  <c r="AD193" i="3"/>
  <c r="AH193" i="3"/>
  <c r="AL193" i="3"/>
  <c r="AP193" i="3"/>
  <c r="AT193" i="3"/>
  <c r="AX193" i="3"/>
  <c r="BB193" i="3"/>
  <c r="BF193" i="3"/>
  <c r="M175" i="3"/>
  <c r="Q175" i="3"/>
  <c r="U175" i="3"/>
  <c r="Y175" i="3"/>
  <c r="AC175" i="3"/>
  <c r="AG175" i="3"/>
  <c r="AK175" i="3"/>
  <c r="AO175" i="3"/>
  <c r="AS175" i="3"/>
  <c r="AW175" i="3"/>
  <c r="BA175" i="3"/>
  <c r="BE175" i="3"/>
  <c r="BI175" i="3"/>
  <c r="N175" i="3"/>
  <c r="R175" i="3"/>
  <c r="V175" i="3"/>
  <c r="Z175" i="3"/>
  <c r="AD175" i="3"/>
  <c r="AH175" i="3"/>
  <c r="AL175" i="3"/>
  <c r="AP175" i="3"/>
  <c r="AT175" i="3"/>
  <c r="AX175" i="3"/>
  <c r="BB175" i="3"/>
  <c r="BF175" i="3"/>
  <c r="O175" i="3"/>
  <c r="S175" i="3"/>
  <c r="W175" i="3"/>
  <c r="AA175" i="3"/>
  <c r="AE175" i="3"/>
  <c r="AI175" i="3"/>
  <c r="AM175" i="3"/>
  <c r="AQ175" i="3"/>
  <c r="AU175" i="3"/>
  <c r="AY175" i="3"/>
  <c r="BC175" i="3"/>
  <c r="BG175" i="3"/>
  <c r="P175" i="3"/>
  <c r="T175" i="3"/>
  <c r="X175" i="3"/>
  <c r="AB175" i="3"/>
  <c r="AF175" i="3"/>
  <c r="AJ175" i="3"/>
  <c r="AN175" i="3"/>
  <c r="AR175" i="3"/>
  <c r="AV175" i="3"/>
  <c r="AZ175" i="3"/>
  <c r="BD175" i="3"/>
  <c r="BH175" i="3"/>
  <c r="M173" i="3"/>
  <c r="Q173" i="3"/>
  <c r="U173" i="3"/>
  <c r="Y173" i="3"/>
  <c r="AC173" i="3"/>
  <c r="AG173" i="3"/>
  <c r="AK173" i="3"/>
  <c r="AO173" i="3"/>
  <c r="AS173" i="3"/>
  <c r="AW173" i="3"/>
  <c r="BA173" i="3"/>
  <c r="BE173" i="3"/>
  <c r="BI173" i="3"/>
  <c r="N173" i="3"/>
  <c r="R173" i="3"/>
  <c r="V173" i="3"/>
  <c r="Z173" i="3"/>
  <c r="AD173" i="3"/>
  <c r="AH173" i="3"/>
  <c r="AL173" i="3"/>
  <c r="AP173" i="3"/>
  <c r="AT173" i="3"/>
  <c r="AX173" i="3"/>
  <c r="BB173" i="3"/>
  <c r="BF173" i="3"/>
  <c r="O173" i="3"/>
  <c r="S173" i="3"/>
  <c r="W173" i="3"/>
  <c r="AA173" i="3"/>
  <c r="AE173" i="3"/>
  <c r="AI173" i="3"/>
  <c r="AM173" i="3"/>
  <c r="AQ173" i="3"/>
  <c r="AU173" i="3"/>
  <c r="AY173" i="3"/>
  <c r="BC173" i="3"/>
  <c r="BG173" i="3"/>
  <c r="P173" i="3"/>
  <c r="T173" i="3"/>
  <c r="X173" i="3"/>
  <c r="AB173" i="3"/>
  <c r="AF173" i="3"/>
  <c r="AJ173" i="3"/>
  <c r="AN173" i="3"/>
  <c r="AR173" i="3"/>
  <c r="AV173" i="3"/>
  <c r="AZ173" i="3"/>
  <c r="BD173" i="3"/>
  <c r="BH173" i="3"/>
  <c r="O166" i="3"/>
  <c r="S166" i="3"/>
  <c r="W166" i="3"/>
  <c r="AA166" i="3"/>
  <c r="AE166" i="3"/>
  <c r="AI166" i="3"/>
  <c r="AM166" i="3"/>
  <c r="AQ166" i="3"/>
  <c r="AU166" i="3"/>
  <c r="AY166" i="3"/>
  <c r="BC166" i="3"/>
  <c r="BG166" i="3"/>
  <c r="P166" i="3"/>
  <c r="T166" i="3"/>
  <c r="X166" i="3"/>
  <c r="AB166" i="3"/>
  <c r="AF166" i="3"/>
  <c r="AJ166" i="3"/>
  <c r="AN166" i="3"/>
  <c r="AR166" i="3"/>
  <c r="AV166" i="3"/>
  <c r="AZ166" i="3"/>
  <c r="BD166" i="3"/>
  <c r="BH166" i="3"/>
  <c r="M166" i="3"/>
  <c r="Q166" i="3"/>
  <c r="U166" i="3"/>
  <c r="Y166" i="3"/>
  <c r="AC166" i="3"/>
  <c r="AG166" i="3"/>
  <c r="AK166" i="3"/>
  <c r="AO166" i="3"/>
  <c r="AS166" i="3"/>
  <c r="AW166" i="3"/>
  <c r="BA166" i="3"/>
  <c r="BE166" i="3"/>
  <c r="BI166" i="3"/>
  <c r="N166" i="3"/>
  <c r="R166" i="3"/>
  <c r="V166" i="3"/>
  <c r="Z166" i="3"/>
  <c r="AD166" i="3"/>
  <c r="AH166" i="3"/>
  <c r="AL166" i="3"/>
  <c r="AP166" i="3"/>
  <c r="AT166" i="3"/>
  <c r="AX166" i="3"/>
  <c r="BB166" i="3"/>
  <c r="BF166" i="3"/>
  <c r="P164" i="3"/>
  <c r="T164" i="3"/>
  <c r="X164" i="3"/>
  <c r="AB164" i="3"/>
  <c r="AF164" i="3"/>
  <c r="AJ164" i="3"/>
  <c r="AN164" i="3"/>
  <c r="AR164" i="3"/>
  <c r="AV164" i="3"/>
  <c r="AZ164" i="3"/>
  <c r="BD164" i="3"/>
  <c r="BH164" i="3"/>
  <c r="M164" i="3"/>
  <c r="Q164" i="3"/>
  <c r="U164" i="3"/>
  <c r="Y164" i="3"/>
  <c r="AC164" i="3"/>
  <c r="AG164" i="3"/>
  <c r="AK164" i="3"/>
  <c r="AO164" i="3"/>
  <c r="AS164" i="3"/>
  <c r="AW164" i="3"/>
  <c r="BA164" i="3"/>
  <c r="BE164" i="3"/>
  <c r="BI164" i="3"/>
  <c r="N164" i="3"/>
  <c r="R164" i="3"/>
  <c r="V164" i="3"/>
  <c r="Z164" i="3"/>
  <c r="AD164" i="3"/>
  <c r="AH164" i="3"/>
  <c r="AL164" i="3"/>
  <c r="AP164" i="3"/>
  <c r="AT164" i="3"/>
  <c r="AX164" i="3"/>
  <c r="BB164" i="3"/>
  <c r="BF164" i="3"/>
  <c r="O164" i="3"/>
  <c r="S164" i="3"/>
  <c r="W164" i="3"/>
  <c r="AA164" i="3"/>
  <c r="AE164" i="3"/>
  <c r="AI164" i="3"/>
  <c r="AM164" i="3"/>
  <c r="AQ164" i="3"/>
  <c r="AU164" i="3"/>
  <c r="AY164" i="3"/>
  <c r="BC164" i="3"/>
  <c r="BG164" i="3"/>
  <c r="O159" i="3"/>
  <c r="S159" i="3"/>
  <c r="W159" i="3"/>
  <c r="AA159" i="3"/>
  <c r="AE159" i="3"/>
  <c r="AI159" i="3"/>
  <c r="AM159" i="3"/>
  <c r="AQ159" i="3"/>
  <c r="AU159" i="3"/>
  <c r="AY159" i="3"/>
  <c r="BC159" i="3"/>
  <c r="BG159" i="3"/>
  <c r="P159" i="3"/>
  <c r="T159" i="3"/>
  <c r="X159" i="3"/>
  <c r="AB159" i="3"/>
  <c r="AF159" i="3"/>
  <c r="AJ159" i="3"/>
  <c r="AN159" i="3"/>
  <c r="AR159" i="3"/>
  <c r="AV159" i="3"/>
  <c r="AZ159" i="3"/>
  <c r="BD159" i="3"/>
  <c r="BH159" i="3"/>
  <c r="M159" i="3"/>
  <c r="Q159" i="3"/>
  <c r="U159" i="3"/>
  <c r="Y159" i="3"/>
  <c r="AC159" i="3"/>
  <c r="AG159" i="3"/>
  <c r="AK159" i="3"/>
  <c r="AO159" i="3"/>
  <c r="AS159" i="3"/>
  <c r="AW159" i="3"/>
  <c r="BA159" i="3"/>
  <c r="BE159" i="3"/>
  <c r="BI159" i="3"/>
  <c r="N159" i="3"/>
  <c r="R159" i="3"/>
  <c r="V159" i="3"/>
  <c r="Z159" i="3"/>
  <c r="AD159" i="3"/>
  <c r="AH159" i="3"/>
  <c r="AL159" i="3"/>
  <c r="AP159" i="3"/>
  <c r="AT159" i="3"/>
  <c r="AX159" i="3"/>
  <c r="BB159" i="3"/>
  <c r="BF159" i="3"/>
  <c r="M157" i="3"/>
  <c r="Q157" i="3"/>
  <c r="U157" i="3"/>
  <c r="Y157" i="3"/>
  <c r="AC157" i="3"/>
  <c r="AG157" i="3"/>
  <c r="AK157" i="3"/>
  <c r="AO157" i="3"/>
  <c r="AS157" i="3"/>
  <c r="AW157" i="3"/>
  <c r="BA157" i="3"/>
  <c r="BE157" i="3"/>
  <c r="BI157" i="3"/>
  <c r="N157" i="3"/>
  <c r="R157" i="3"/>
  <c r="V157" i="3"/>
  <c r="Z157" i="3"/>
  <c r="AD157" i="3"/>
  <c r="AH157" i="3"/>
  <c r="AL157" i="3"/>
  <c r="AP157" i="3"/>
  <c r="AT157" i="3"/>
  <c r="AX157" i="3"/>
  <c r="BB157" i="3"/>
  <c r="BF157" i="3"/>
  <c r="O157" i="3"/>
  <c r="S157" i="3"/>
  <c r="W157" i="3"/>
  <c r="AA157" i="3"/>
  <c r="AE157" i="3"/>
  <c r="AI157" i="3"/>
  <c r="AM157" i="3"/>
  <c r="AQ157" i="3"/>
  <c r="AU157" i="3"/>
  <c r="AY157" i="3"/>
  <c r="BC157" i="3"/>
  <c r="BG157" i="3"/>
  <c r="P157" i="3"/>
  <c r="T157" i="3"/>
  <c r="X157" i="3"/>
  <c r="AB157" i="3"/>
  <c r="AF157" i="3"/>
  <c r="AJ157" i="3"/>
  <c r="AN157" i="3"/>
  <c r="AR157" i="3"/>
  <c r="AV157" i="3"/>
  <c r="AZ157" i="3"/>
  <c r="BD157" i="3"/>
  <c r="BH157" i="3"/>
  <c r="P150" i="3"/>
  <c r="M150" i="3"/>
  <c r="Q150" i="3"/>
  <c r="U150" i="3"/>
  <c r="Y150" i="3"/>
  <c r="O150" i="3"/>
  <c r="S150" i="3"/>
  <c r="W150" i="3"/>
  <c r="AA150" i="3"/>
  <c r="N150" i="3"/>
  <c r="X150" i="3"/>
  <c r="AD150" i="3"/>
  <c r="AH150" i="3"/>
  <c r="AL150" i="3"/>
  <c r="AP150" i="3"/>
  <c r="AT150" i="3"/>
  <c r="AX150" i="3"/>
  <c r="BB150" i="3"/>
  <c r="BF150" i="3"/>
  <c r="R150" i="3"/>
  <c r="Z150" i="3"/>
  <c r="AE150" i="3"/>
  <c r="AI150" i="3"/>
  <c r="AM150" i="3"/>
  <c r="AQ150" i="3"/>
  <c r="AU150" i="3"/>
  <c r="AY150" i="3"/>
  <c r="BC150" i="3"/>
  <c r="BG150" i="3"/>
  <c r="T150" i="3"/>
  <c r="AB150" i="3"/>
  <c r="AF150" i="3"/>
  <c r="AJ150" i="3"/>
  <c r="AN150" i="3"/>
  <c r="AR150" i="3"/>
  <c r="AV150" i="3"/>
  <c r="AZ150" i="3"/>
  <c r="BD150" i="3"/>
  <c r="BH150" i="3"/>
  <c r="V150" i="3"/>
  <c r="AC150" i="3"/>
  <c r="AG150" i="3"/>
  <c r="AK150" i="3"/>
  <c r="AO150" i="3"/>
  <c r="AS150" i="3"/>
  <c r="AW150" i="3"/>
  <c r="BA150" i="3"/>
  <c r="BE150" i="3"/>
  <c r="BI150" i="3"/>
  <c r="P148" i="3"/>
  <c r="T148" i="3"/>
  <c r="X148" i="3"/>
  <c r="AB148" i="3"/>
  <c r="AF148" i="3"/>
  <c r="AJ148" i="3"/>
  <c r="AN148" i="3"/>
  <c r="AR148" i="3"/>
  <c r="AV148" i="3"/>
  <c r="AZ148" i="3"/>
  <c r="BD148" i="3"/>
  <c r="BH148" i="3"/>
  <c r="M148" i="3"/>
  <c r="Q148" i="3"/>
  <c r="U148" i="3"/>
  <c r="Y148" i="3"/>
  <c r="AC148" i="3"/>
  <c r="AG148" i="3"/>
  <c r="AK148" i="3"/>
  <c r="AO148" i="3"/>
  <c r="AS148" i="3"/>
  <c r="AW148" i="3"/>
  <c r="BA148" i="3"/>
  <c r="BE148" i="3"/>
  <c r="BI148" i="3"/>
  <c r="N148" i="3"/>
  <c r="R148" i="3"/>
  <c r="V148" i="3"/>
  <c r="Z148" i="3"/>
  <c r="AD148" i="3"/>
  <c r="AH148" i="3"/>
  <c r="AL148" i="3"/>
  <c r="AP148" i="3"/>
  <c r="AT148" i="3"/>
  <c r="AX148" i="3"/>
  <c r="BB148" i="3"/>
  <c r="BF148" i="3"/>
  <c r="O148" i="3"/>
  <c r="S148" i="3"/>
  <c r="W148" i="3"/>
  <c r="AA148" i="3"/>
  <c r="AE148" i="3"/>
  <c r="AI148" i="3"/>
  <c r="AM148" i="3"/>
  <c r="AQ148" i="3"/>
  <c r="AU148" i="3"/>
  <c r="AY148" i="3"/>
  <c r="BC148" i="3"/>
  <c r="BG148" i="3"/>
  <c r="M143" i="3"/>
  <c r="Q143" i="3"/>
  <c r="U143" i="3"/>
  <c r="Y143" i="3"/>
  <c r="AC143" i="3"/>
  <c r="AG143" i="3"/>
  <c r="AK143" i="3"/>
  <c r="AO143" i="3"/>
  <c r="AS143" i="3"/>
  <c r="AW143" i="3"/>
  <c r="BA143" i="3"/>
  <c r="BE143" i="3"/>
  <c r="BI143" i="3"/>
  <c r="N143" i="3"/>
  <c r="R143" i="3"/>
  <c r="V143" i="3"/>
  <c r="Z143" i="3"/>
  <c r="AD143" i="3"/>
  <c r="AH143" i="3"/>
  <c r="AL143" i="3"/>
  <c r="AP143" i="3"/>
  <c r="AT143" i="3"/>
  <c r="AX143" i="3"/>
  <c r="BB143" i="3"/>
  <c r="BF143" i="3"/>
  <c r="O143" i="3"/>
  <c r="S143" i="3"/>
  <c r="W143" i="3"/>
  <c r="AA143" i="3"/>
  <c r="AE143" i="3"/>
  <c r="AI143" i="3"/>
  <c r="AM143" i="3"/>
  <c r="AQ143" i="3"/>
  <c r="AU143" i="3"/>
  <c r="AY143" i="3"/>
  <c r="BC143" i="3"/>
  <c r="BG143" i="3"/>
  <c r="P143" i="3"/>
  <c r="T143" i="3"/>
  <c r="X143" i="3"/>
  <c r="AB143" i="3"/>
  <c r="AF143" i="3"/>
  <c r="AJ143" i="3"/>
  <c r="AN143" i="3"/>
  <c r="AR143" i="3"/>
  <c r="AV143" i="3"/>
  <c r="AZ143" i="3"/>
  <c r="BD143" i="3"/>
  <c r="BH143" i="3"/>
  <c r="M141" i="3"/>
  <c r="Q141" i="3"/>
  <c r="U141" i="3"/>
  <c r="Y141" i="3"/>
  <c r="AC141" i="3"/>
  <c r="AG141" i="3"/>
  <c r="AK141" i="3"/>
  <c r="AO141" i="3"/>
  <c r="AS141" i="3"/>
  <c r="AW141" i="3"/>
  <c r="BA141" i="3"/>
  <c r="BE141" i="3"/>
  <c r="BI141" i="3"/>
  <c r="N141" i="3"/>
  <c r="R141" i="3"/>
  <c r="V141" i="3"/>
  <c r="Z141" i="3"/>
  <c r="AD141" i="3"/>
  <c r="AH141" i="3"/>
  <c r="AL141" i="3"/>
  <c r="AP141" i="3"/>
  <c r="AT141" i="3"/>
  <c r="AX141" i="3"/>
  <c r="BB141" i="3"/>
  <c r="BF141" i="3"/>
  <c r="O141" i="3"/>
  <c r="S141" i="3"/>
  <c r="W141" i="3"/>
  <c r="AA141" i="3"/>
  <c r="AE141" i="3"/>
  <c r="AI141" i="3"/>
  <c r="AM141" i="3"/>
  <c r="AQ141" i="3"/>
  <c r="AU141" i="3"/>
  <c r="AY141" i="3"/>
  <c r="BC141" i="3"/>
  <c r="BG141" i="3"/>
  <c r="P141" i="3"/>
  <c r="T141" i="3"/>
  <c r="X141" i="3"/>
  <c r="AB141" i="3"/>
  <c r="AF141" i="3"/>
  <c r="AJ141" i="3"/>
  <c r="AN141" i="3"/>
  <c r="AR141" i="3"/>
  <c r="AV141" i="3"/>
  <c r="AZ141" i="3"/>
  <c r="BD141" i="3"/>
  <c r="BH141" i="3"/>
  <c r="M134" i="3"/>
  <c r="Q134" i="3"/>
  <c r="U134" i="3"/>
  <c r="Y134" i="3"/>
  <c r="AC134" i="3"/>
  <c r="AG134" i="3"/>
  <c r="AK134" i="3"/>
  <c r="AO134" i="3"/>
  <c r="AS134" i="3"/>
  <c r="AW134" i="3"/>
  <c r="BA134" i="3"/>
  <c r="BE134" i="3"/>
  <c r="BI134" i="3"/>
  <c r="N134" i="3"/>
  <c r="R134" i="3"/>
  <c r="V134" i="3"/>
  <c r="Z134" i="3"/>
  <c r="AD134" i="3"/>
  <c r="AH134" i="3"/>
  <c r="AL134" i="3"/>
  <c r="AP134" i="3"/>
  <c r="AT134" i="3"/>
  <c r="AX134" i="3"/>
  <c r="BB134" i="3"/>
  <c r="BF134" i="3"/>
  <c r="O134" i="3"/>
  <c r="S134" i="3"/>
  <c r="W134" i="3"/>
  <c r="AA134" i="3"/>
  <c r="AE134" i="3"/>
  <c r="AI134" i="3"/>
  <c r="AM134" i="3"/>
  <c r="AQ134" i="3"/>
  <c r="AU134" i="3"/>
  <c r="AY134" i="3"/>
  <c r="BC134" i="3"/>
  <c r="BG134" i="3"/>
  <c r="P134" i="3"/>
  <c r="T134" i="3"/>
  <c r="X134" i="3"/>
  <c r="AB134" i="3"/>
  <c r="AF134" i="3"/>
  <c r="AJ134" i="3"/>
  <c r="AN134" i="3"/>
  <c r="AR134" i="3"/>
  <c r="AV134" i="3"/>
  <c r="AZ134" i="3"/>
  <c r="BD134" i="3"/>
  <c r="BH134" i="3"/>
  <c r="M132" i="3"/>
  <c r="Q132" i="3"/>
  <c r="U132" i="3"/>
  <c r="Y132" i="3"/>
  <c r="AC132" i="3"/>
  <c r="AG132" i="3"/>
  <c r="AK132" i="3"/>
  <c r="AO132" i="3"/>
  <c r="AS132" i="3"/>
  <c r="AW132" i="3"/>
  <c r="BA132" i="3"/>
  <c r="BE132" i="3"/>
  <c r="BI132" i="3"/>
  <c r="N132" i="3"/>
  <c r="R132" i="3"/>
  <c r="V132" i="3"/>
  <c r="Z132" i="3"/>
  <c r="AD132" i="3"/>
  <c r="AH132" i="3"/>
  <c r="AL132" i="3"/>
  <c r="AP132" i="3"/>
  <c r="AT132" i="3"/>
  <c r="AX132" i="3"/>
  <c r="BB132" i="3"/>
  <c r="BF132" i="3"/>
  <c r="O132" i="3"/>
  <c r="S132" i="3"/>
  <c r="W132" i="3"/>
  <c r="AA132" i="3"/>
  <c r="AE132" i="3"/>
  <c r="AI132" i="3"/>
  <c r="AM132" i="3"/>
  <c r="AQ132" i="3"/>
  <c r="AU132" i="3"/>
  <c r="AY132" i="3"/>
  <c r="BC132" i="3"/>
  <c r="BG132" i="3"/>
  <c r="P132" i="3"/>
  <c r="T132" i="3"/>
  <c r="X132" i="3"/>
  <c r="AB132" i="3"/>
  <c r="AF132" i="3"/>
  <c r="AJ132" i="3"/>
  <c r="AN132" i="3"/>
  <c r="AR132" i="3"/>
  <c r="AV132" i="3"/>
  <c r="AZ132" i="3"/>
  <c r="BD132" i="3"/>
  <c r="BH132" i="3"/>
  <c r="P127" i="3"/>
  <c r="T127" i="3"/>
  <c r="X127" i="3"/>
  <c r="AB127" i="3"/>
  <c r="AF127" i="3"/>
  <c r="AJ127" i="3"/>
  <c r="AN127" i="3"/>
  <c r="AR127" i="3"/>
  <c r="AV127" i="3"/>
  <c r="AZ127" i="3"/>
  <c r="BD127" i="3"/>
  <c r="BH127" i="3"/>
  <c r="M127" i="3"/>
  <c r="Q127" i="3"/>
  <c r="U127" i="3"/>
  <c r="Y127" i="3"/>
  <c r="AC127" i="3"/>
  <c r="AG127" i="3"/>
  <c r="AK127" i="3"/>
  <c r="AO127" i="3"/>
  <c r="AS127" i="3"/>
  <c r="AW127" i="3"/>
  <c r="BA127" i="3"/>
  <c r="BE127" i="3"/>
  <c r="BI127" i="3"/>
  <c r="N127" i="3"/>
  <c r="R127" i="3"/>
  <c r="V127" i="3"/>
  <c r="Z127" i="3"/>
  <c r="AD127" i="3"/>
  <c r="AH127" i="3"/>
  <c r="AL127" i="3"/>
  <c r="AP127" i="3"/>
  <c r="AT127" i="3"/>
  <c r="AX127" i="3"/>
  <c r="BB127" i="3"/>
  <c r="BF127" i="3"/>
  <c r="O127" i="3"/>
  <c r="S127" i="3"/>
  <c r="W127" i="3"/>
  <c r="AA127" i="3"/>
  <c r="AE127" i="3"/>
  <c r="AI127" i="3"/>
  <c r="AM127" i="3"/>
  <c r="AQ127" i="3"/>
  <c r="AU127" i="3"/>
  <c r="AY127" i="3"/>
  <c r="BC127" i="3"/>
  <c r="BG127" i="3"/>
  <c r="P125" i="3"/>
  <c r="T125" i="3"/>
  <c r="X125" i="3"/>
  <c r="AB125" i="3"/>
  <c r="AF125" i="3"/>
  <c r="AJ125" i="3"/>
  <c r="AN125" i="3"/>
  <c r="AR125" i="3"/>
  <c r="AV125" i="3"/>
  <c r="AZ125" i="3"/>
  <c r="BD125" i="3"/>
  <c r="BH125" i="3"/>
  <c r="M125" i="3"/>
  <c r="Q125" i="3"/>
  <c r="U125" i="3"/>
  <c r="Y125" i="3"/>
  <c r="AC125" i="3"/>
  <c r="AG125" i="3"/>
  <c r="AK125" i="3"/>
  <c r="AO125" i="3"/>
  <c r="AS125" i="3"/>
  <c r="AW125" i="3"/>
  <c r="BA125" i="3"/>
  <c r="BE125" i="3"/>
  <c r="BI125" i="3"/>
  <c r="N125" i="3"/>
  <c r="R125" i="3"/>
  <c r="V125" i="3"/>
  <c r="Z125" i="3"/>
  <c r="AD125" i="3"/>
  <c r="AH125" i="3"/>
  <c r="AL125" i="3"/>
  <c r="AP125" i="3"/>
  <c r="AT125" i="3"/>
  <c r="AX125" i="3"/>
  <c r="BB125" i="3"/>
  <c r="BF125" i="3"/>
  <c r="O125" i="3"/>
  <c r="S125" i="3"/>
  <c r="W125" i="3"/>
  <c r="AA125" i="3"/>
  <c r="AE125" i="3"/>
  <c r="AI125" i="3"/>
  <c r="AM125" i="3"/>
  <c r="AQ125" i="3"/>
  <c r="AU125" i="3"/>
  <c r="AY125" i="3"/>
  <c r="BC125" i="3"/>
  <c r="BG125" i="3"/>
  <c r="N118" i="3"/>
  <c r="R118" i="3"/>
  <c r="V118" i="3"/>
  <c r="Z118" i="3"/>
  <c r="AD118" i="3"/>
  <c r="AH118" i="3"/>
  <c r="AL118" i="3"/>
  <c r="AP118" i="3"/>
  <c r="AT118" i="3"/>
  <c r="AX118" i="3"/>
  <c r="BB118" i="3"/>
  <c r="BF118" i="3"/>
  <c r="O118" i="3"/>
  <c r="S118" i="3"/>
  <c r="W118" i="3"/>
  <c r="AA118" i="3"/>
  <c r="AE118" i="3"/>
  <c r="AI118" i="3"/>
  <c r="AM118" i="3"/>
  <c r="AQ118" i="3"/>
  <c r="AU118" i="3"/>
  <c r="AY118" i="3"/>
  <c r="BC118" i="3"/>
  <c r="BG118" i="3"/>
  <c r="P118" i="3"/>
  <c r="T118" i="3"/>
  <c r="X118" i="3"/>
  <c r="AB118" i="3"/>
  <c r="AF118" i="3"/>
  <c r="AJ118" i="3"/>
  <c r="AN118" i="3"/>
  <c r="AR118" i="3"/>
  <c r="AV118" i="3"/>
  <c r="AZ118" i="3"/>
  <c r="BD118" i="3"/>
  <c r="BH118" i="3"/>
  <c r="M118" i="3"/>
  <c r="Q118" i="3"/>
  <c r="U118" i="3"/>
  <c r="Y118" i="3"/>
  <c r="AC118" i="3"/>
  <c r="AG118" i="3"/>
  <c r="AK118" i="3"/>
  <c r="AO118" i="3"/>
  <c r="AS118" i="3"/>
  <c r="AW118" i="3"/>
  <c r="BA118" i="3"/>
  <c r="BE118" i="3"/>
  <c r="BI118" i="3"/>
  <c r="P116" i="3"/>
  <c r="T116" i="3"/>
  <c r="X116" i="3"/>
  <c r="AB116" i="3"/>
  <c r="AF116" i="3"/>
  <c r="M116" i="3"/>
  <c r="Q116" i="3"/>
  <c r="U116" i="3"/>
  <c r="Y116" i="3"/>
  <c r="AC116" i="3"/>
  <c r="AG116" i="3"/>
  <c r="AK116" i="3"/>
  <c r="AO116" i="3"/>
  <c r="AS116" i="3"/>
  <c r="AW116" i="3"/>
  <c r="BA116" i="3"/>
  <c r="BE116" i="3"/>
  <c r="BI116" i="3"/>
  <c r="O116" i="3"/>
  <c r="S116" i="3"/>
  <c r="W116" i="3"/>
  <c r="AA116" i="3"/>
  <c r="AE116" i="3"/>
  <c r="AI116" i="3"/>
  <c r="AM116" i="3"/>
  <c r="AQ116" i="3"/>
  <c r="AU116" i="3"/>
  <c r="AY116" i="3"/>
  <c r="BC116" i="3"/>
  <c r="BG116" i="3"/>
  <c r="Z116" i="3"/>
  <c r="AL116" i="3"/>
  <c r="AT116" i="3"/>
  <c r="BB116" i="3"/>
  <c r="N116" i="3"/>
  <c r="AD116" i="3"/>
  <c r="AN116" i="3"/>
  <c r="AV116" i="3"/>
  <c r="BD116" i="3"/>
  <c r="R116" i="3"/>
  <c r="AH116" i="3"/>
  <c r="AP116" i="3"/>
  <c r="AX116" i="3"/>
  <c r="BF116" i="3"/>
  <c r="V116" i="3"/>
  <c r="AJ116" i="3"/>
  <c r="AR116" i="3"/>
  <c r="AZ116" i="3"/>
  <c r="BH116" i="3"/>
  <c r="BG267" i="3"/>
  <c r="BC267" i="3"/>
  <c r="AY267" i="3"/>
  <c r="AU267" i="3"/>
  <c r="AQ267" i="3"/>
  <c r="AM267" i="3"/>
  <c r="AI267" i="3"/>
  <c r="AE267" i="3"/>
  <c r="AA267" i="3"/>
  <c r="W267" i="3"/>
  <c r="S267" i="3"/>
  <c r="BH266" i="3"/>
  <c r="BD266" i="3"/>
  <c r="AZ266" i="3"/>
  <c r="AV266" i="3"/>
  <c r="AR266" i="3"/>
  <c r="AN266" i="3"/>
  <c r="AJ266" i="3"/>
  <c r="AF266" i="3"/>
  <c r="AB266" i="3"/>
  <c r="X266" i="3"/>
  <c r="T266" i="3"/>
  <c r="BG263" i="3"/>
  <c r="BC263" i="3"/>
  <c r="AY263" i="3"/>
  <c r="AU263" i="3"/>
  <c r="AQ263" i="3"/>
  <c r="AM263" i="3"/>
  <c r="AI263" i="3"/>
  <c r="AE263" i="3"/>
  <c r="AA263" i="3"/>
  <c r="W263" i="3"/>
  <c r="S263" i="3"/>
  <c r="BG259" i="3"/>
  <c r="BC259" i="3"/>
  <c r="AY259" i="3"/>
  <c r="AU259" i="3"/>
  <c r="AQ259" i="3"/>
  <c r="AM259" i="3"/>
  <c r="AI259" i="3"/>
  <c r="AE259" i="3"/>
  <c r="AA259" i="3"/>
  <c r="W259" i="3"/>
  <c r="S259" i="3"/>
  <c r="BK259" i="3" s="1"/>
  <c r="BJ265" i="3"/>
  <c r="BL265" i="3"/>
  <c r="BN259" i="3"/>
  <c r="BK265" i="3"/>
  <c r="BN265" i="3"/>
  <c r="BK263" i="3"/>
  <c r="BL167" i="3"/>
  <c r="BJ167" i="3"/>
  <c r="BM167" i="3"/>
  <c r="BL159" i="3"/>
  <c r="BL151" i="3"/>
  <c r="BM151" i="3"/>
  <c r="BJ151" i="3"/>
  <c r="BN151" i="3"/>
  <c r="BK151" i="3"/>
  <c r="BM143" i="3"/>
  <c r="BN143" i="3"/>
  <c r="BL135" i="3"/>
  <c r="BM135" i="3"/>
  <c r="BJ135" i="3"/>
  <c r="BN135" i="3"/>
  <c r="BK135" i="3"/>
  <c r="BN127" i="3"/>
  <c r="BL119" i="3"/>
  <c r="BM119" i="3"/>
  <c r="BJ119" i="3"/>
  <c r="BN119" i="3"/>
  <c r="BK119" i="3"/>
  <c r="BL111" i="3"/>
  <c r="BM111" i="3"/>
  <c r="BJ111" i="3"/>
  <c r="BL202" i="3"/>
  <c r="BJ202" i="3"/>
  <c r="BN202" i="3"/>
  <c r="BK202" i="3"/>
  <c r="BL200" i="3"/>
  <c r="BJ200" i="3"/>
  <c r="BN200" i="3"/>
  <c r="BK200" i="3"/>
  <c r="BL198" i="3"/>
  <c r="BJ198" i="3"/>
  <c r="BN198" i="3"/>
  <c r="BK198" i="3"/>
  <c r="BM181" i="3"/>
  <c r="BL175" i="3"/>
  <c r="BJ175" i="3"/>
  <c r="BN175" i="3"/>
  <c r="BK175" i="3"/>
  <c r="BL173" i="3"/>
  <c r="BM175" i="3"/>
  <c r="BM173" i="3"/>
  <c r="BJ193" i="3"/>
  <c r="BN167" i="3"/>
  <c r="BJ181" i="3"/>
  <c r="BN181" i="3"/>
  <c r="BK181" i="3"/>
  <c r="BJ173" i="3"/>
  <c r="BN173" i="3"/>
  <c r="BK173" i="3"/>
  <c r="BM157" i="3"/>
  <c r="BK157" i="3"/>
  <c r="BL164" i="3"/>
  <c r="BM159" i="3"/>
  <c r="BL150" i="3"/>
  <c r="BM141" i="3"/>
  <c r="BJ141" i="3"/>
  <c r="BN141" i="3"/>
  <c r="BM118" i="3"/>
  <c r="BL166" i="3"/>
  <c r="BK164" i="3"/>
  <c r="BJ157" i="3"/>
  <c r="BN157" i="3"/>
  <c r="BL148" i="3"/>
  <c r="BK166" i="3"/>
  <c r="BN164" i="3"/>
  <c r="BJ159" i="3"/>
  <c r="BN159" i="3"/>
  <c r="BM150" i="3"/>
  <c r="BK150" i="3"/>
  <c r="BM134" i="3"/>
  <c r="BK111" i="3"/>
  <c r="L261" i="3"/>
  <c r="Y261" i="3" s="1"/>
  <c r="L257" i="3"/>
  <c r="S257" i="3" s="1"/>
  <c r="L255" i="3"/>
  <c r="K255" i="3"/>
  <c r="L253" i="3"/>
  <c r="K253" i="3"/>
  <c r="L251" i="3"/>
  <c r="K251" i="3"/>
  <c r="L249" i="3"/>
  <c r="K249" i="3"/>
  <c r="L247" i="3"/>
  <c r="K247" i="3"/>
  <c r="L245" i="3"/>
  <c r="K245" i="3"/>
  <c r="L243" i="3"/>
  <c r="K243" i="3"/>
  <c r="L241" i="3"/>
  <c r="K241" i="3"/>
  <c r="L239" i="3"/>
  <c r="K239" i="3"/>
  <c r="L237" i="3"/>
  <c r="K237" i="3"/>
  <c r="L235" i="3"/>
  <c r="K235" i="3"/>
  <c r="L233" i="3"/>
  <c r="K233" i="3"/>
  <c r="L262" i="3"/>
  <c r="L258" i="3"/>
  <c r="L250" i="3"/>
  <c r="K250" i="3"/>
  <c r="K248" i="3"/>
  <c r="L246" i="3"/>
  <c r="K246" i="3"/>
  <c r="L244" i="3"/>
  <c r="K244" i="3"/>
  <c r="L242" i="3"/>
  <c r="K242" i="3"/>
  <c r="L240" i="3"/>
  <c r="K240" i="3"/>
  <c r="L238" i="3"/>
  <c r="K238" i="3"/>
  <c r="L236" i="3"/>
  <c r="K236" i="3"/>
  <c r="L234" i="3"/>
  <c r="K234" i="3"/>
  <c r="L264" i="3"/>
  <c r="N264" i="3" s="1"/>
  <c r="L260" i="3"/>
  <c r="R260" i="3" s="1"/>
  <c r="K194" i="3"/>
  <c r="K190" i="3"/>
  <c r="K186" i="3"/>
  <c r="K182" i="3"/>
  <c r="K178" i="3"/>
  <c r="K174" i="3"/>
  <c r="K195" i="3"/>
  <c r="K191" i="3"/>
  <c r="K187" i="3"/>
  <c r="K183" i="3"/>
  <c r="K179" i="3"/>
  <c r="K196" i="3"/>
  <c r="K192" i="3"/>
  <c r="K188" i="3"/>
  <c r="K184" i="3"/>
  <c r="K180" i="3"/>
  <c r="K176" i="3"/>
  <c r="K172" i="3"/>
  <c r="E17" i="3"/>
  <c r="F17" i="3"/>
  <c r="G17" i="3"/>
  <c r="H17" i="3"/>
  <c r="I17" i="3"/>
  <c r="J17" i="3"/>
  <c r="K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BL311" i="3" l="1"/>
  <c r="BL310" i="3"/>
  <c r="BJ309" i="3"/>
  <c r="BN300" i="3"/>
  <c r="BJ306" i="3"/>
  <c r="BJ263" i="3"/>
  <c r="BJ125" i="3"/>
  <c r="BN125" i="3"/>
  <c r="BK134" i="3"/>
  <c r="BL143" i="3"/>
  <c r="BI204" i="3"/>
  <c r="BC204" i="3"/>
  <c r="AL204" i="3"/>
  <c r="N204" i="3"/>
  <c r="AC204" i="3"/>
  <c r="AY204" i="3"/>
  <c r="BK300" i="3"/>
  <c r="BM311" i="3"/>
  <c r="BM310" i="3"/>
  <c r="BK309" i="3"/>
  <c r="BN285" i="3"/>
  <c r="BN281" i="3"/>
  <c r="O263" i="3"/>
  <c r="BN263" i="3" s="1"/>
  <c r="BM292" i="3"/>
  <c r="BL272" i="3"/>
  <c r="BM291" i="3"/>
  <c r="BN274" i="3"/>
  <c r="BM299" i="3"/>
  <c r="BN299" i="3"/>
  <c r="BL299" i="3"/>
  <c r="BK290" i="3"/>
  <c r="BL290" i="3"/>
  <c r="BJ290" i="3"/>
  <c r="BN290" i="3"/>
  <c r="BM288" i="3"/>
  <c r="BN286" i="3"/>
  <c r="BK284" i="3"/>
  <c r="BM284" i="3"/>
  <c r="BN282" i="3"/>
  <c r="BM280" i="3"/>
  <c r="BL278" i="3"/>
  <c r="BN278" i="3"/>
  <c r="BJ310" i="3"/>
  <c r="BL300" i="3"/>
  <c r="BL276" i="3"/>
  <c r="BM276" i="3"/>
  <c r="BJ272" i="3"/>
  <c r="BJ302" i="3"/>
  <c r="BM302" i="3"/>
  <c r="BK302" i="3"/>
  <c r="BN302" i="3"/>
  <c r="BL274" i="3"/>
  <c r="BM274" i="3"/>
  <c r="BK312" i="3"/>
  <c r="BN312" i="3"/>
  <c r="BM289" i="3"/>
  <c r="BK289" i="3"/>
  <c r="BL287" i="3"/>
  <c r="BM287" i="3"/>
  <c r="BN287" i="3"/>
  <c r="BM285" i="3"/>
  <c r="BK285" i="3"/>
  <c r="BL283" i="3"/>
  <c r="BM283" i="3"/>
  <c r="BN283" i="3"/>
  <c r="BM281" i="3"/>
  <c r="BK281" i="3"/>
  <c r="BL279" i="3"/>
  <c r="BM279" i="3"/>
  <c r="BN279" i="3"/>
  <c r="BK311" i="3"/>
  <c r="BM309" i="3"/>
  <c r="BK308" i="3"/>
  <c r="BN308" i="3"/>
  <c r="BN272" i="3"/>
  <c r="BL263" i="3"/>
  <c r="BE204" i="3"/>
  <c r="BG204" i="3"/>
  <c r="BB204" i="3"/>
  <c r="AT204" i="3"/>
  <c r="AH204" i="3"/>
  <c r="V204" i="3"/>
  <c r="AW204" i="3"/>
  <c r="AG204" i="3"/>
  <c r="Y204" i="3"/>
  <c r="AJ204" i="3"/>
  <c r="AE204" i="3"/>
  <c r="BN291" i="3"/>
  <c r="BM313" i="3"/>
  <c r="BN313" i="3"/>
  <c r="BL313" i="3"/>
  <c r="BJ313" i="3"/>
  <c r="BK313" i="3"/>
  <c r="BJ299" i="3"/>
  <c r="BK299" i="3"/>
  <c r="BM290" i="3"/>
  <c r="BN288" i="3"/>
  <c r="BK288" i="3"/>
  <c r="BL288" i="3"/>
  <c r="BJ288" i="3"/>
  <c r="BK286" i="3"/>
  <c r="BL286" i="3"/>
  <c r="BJ286" i="3"/>
  <c r="BM286" i="3"/>
  <c r="BN284" i="3"/>
  <c r="BL284" i="3"/>
  <c r="BJ284" i="3"/>
  <c r="BK282" i="3"/>
  <c r="BL282" i="3"/>
  <c r="BJ282" i="3"/>
  <c r="BM282" i="3"/>
  <c r="BN280" i="3"/>
  <c r="BK280" i="3"/>
  <c r="BL280" i="3"/>
  <c r="BJ280" i="3"/>
  <c r="BK278" i="3"/>
  <c r="BJ278" i="3"/>
  <c r="BM278" i="3"/>
  <c r="BJ300" i="3"/>
  <c r="BM300" i="3"/>
  <c r="BJ276" i="3"/>
  <c r="BK276" i="3"/>
  <c r="BN276" i="3"/>
  <c r="BM272" i="3"/>
  <c r="BK272" i="3"/>
  <c r="BL302" i="3"/>
  <c r="BL291" i="3"/>
  <c r="BJ291" i="3"/>
  <c r="BJ274" i="3"/>
  <c r="BK274" i="3"/>
  <c r="BM312" i="3"/>
  <c r="BL312" i="3"/>
  <c r="BJ312" i="3"/>
  <c r="BK298" i="3"/>
  <c r="BN298" i="3"/>
  <c r="BM298" i="3"/>
  <c r="BL298" i="3"/>
  <c r="BJ298" i="3"/>
  <c r="BJ289" i="3"/>
  <c r="BL289" i="3"/>
  <c r="BK287" i="3"/>
  <c r="BJ287" i="3"/>
  <c r="BJ285" i="3"/>
  <c r="BL285" i="3"/>
  <c r="BK283" i="3"/>
  <c r="BJ283" i="3"/>
  <c r="BJ281" i="3"/>
  <c r="BL281" i="3"/>
  <c r="BK279" i="3"/>
  <c r="BJ279" i="3"/>
  <c r="BJ311" i="3"/>
  <c r="BK310" i="3"/>
  <c r="BN310" i="3"/>
  <c r="BN309" i="3"/>
  <c r="BL309" i="3"/>
  <c r="BM308" i="3"/>
  <c r="BL308" i="3"/>
  <c r="BJ308" i="3"/>
  <c r="BK291" i="3"/>
  <c r="K13" i="3"/>
  <c r="K11" i="3"/>
  <c r="K9" i="3"/>
  <c r="L81" i="3"/>
  <c r="L77" i="3"/>
  <c r="L73" i="3"/>
  <c r="L69" i="3"/>
  <c r="L49" i="3"/>
  <c r="L45" i="3"/>
  <c r="L41" i="3"/>
  <c r="L37" i="3"/>
  <c r="AR204" i="3"/>
  <c r="X204" i="3"/>
  <c r="AQ204" i="3"/>
  <c r="S204" i="3"/>
  <c r="P267" i="3"/>
  <c r="AV267" i="3"/>
  <c r="BI267" i="3"/>
  <c r="BB117" i="3"/>
  <c r="AK117" i="3"/>
  <c r="AS117" i="3"/>
  <c r="Z117" i="3"/>
  <c r="AH124" i="3"/>
  <c r="U124" i="3"/>
  <c r="BC124" i="3"/>
  <c r="AL126" i="3"/>
  <c r="Y126" i="3"/>
  <c r="BG126" i="3"/>
  <c r="BD133" i="3"/>
  <c r="AM133" i="3"/>
  <c r="V133" i="3"/>
  <c r="AI142" i="3"/>
  <c r="R142" i="3"/>
  <c r="BD142" i="3"/>
  <c r="AQ156" i="3"/>
  <c r="Z156" i="3"/>
  <c r="M156" i="3"/>
  <c r="AQ266" i="3"/>
  <c r="L17" i="3"/>
  <c r="BM116" i="3"/>
  <c r="BL127" i="3"/>
  <c r="BL132" i="3"/>
  <c r="BN132" i="3"/>
  <c r="BL134" i="3"/>
  <c r="BK141" i="3"/>
  <c r="BJ143" i="3"/>
  <c r="BK143" i="3"/>
  <c r="BN148" i="3"/>
  <c r="R204" i="3"/>
  <c r="AO204" i="3"/>
  <c r="Q204" i="3"/>
  <c r="AN204" i="3"/>
  <c r="T204" i="3"/>
  <c r="AI204" i="3"/>
  <c r="O204" i="3"/>
  <c r="AB267" i="3"/>
  <c r="BH267" i="3"/>
  <c r="M267" i="3"/>
  <c r="AM117" i="3"/>
  <c r="BH117" i="3"/>
  <c r="S117" i="3"/>
  <c r="R124" i="3"/>
  <c r="BD124" i="3"/>
  <c r="AM124" i="3"/>
  <c r="V126" i="3"/>
  <c r="BH126" i="3"/>
  <c r="AQ126" i="3"/>
  <c r="BA133" i="3"/>
  <c r="AN133" i="3"/>
  <c r="W133" i="3"/>
  <c r="S142" i="3"/>
  <c r="BA142" i="3"/>
  <c r="AN142" i="3"/>
  <c r="AA156" i="3"/>
  <c r="BI156" i="3"/>
  <c r="BG266" i="3"/>
  <c r="L53" i="3"/>
  <c r="L21" i="3"/>
  <c r="AF267" i="3"/>
  <c r="AC267" i="3"/>
  <c r="AG117" i="3"/>
  <c r="AO117" i="3"/>
  <c r="T117" i="3"/>
  <c r="BA124" i="3"/>
  <c r="AN124" i="3"/>
  <c r="W124" i="3"/>
  <c r="BE126" i="3"/>
  <c r="AR126" i="3"/>
  <c r="AA126" i="3"/>
  <c r="AK133" i="3"/>
  <c r="X133" i="3"/>
  <c r="BB133" i="3"/>
  <c r="AX142" i="3"/>
  <c r="AK142" i="3"/>
  <c r="X142" i="3"/>
  <c r="BF156" i="3"/>
  <c r="AS156" i="3"/>
  <c r="AZ257" i="3"/>
  <c r="BJ259" i="3"/>
  <c r="BL259" i="3"/>
  <c r="AZ204" i="3"/>
  <c r="AB204" i="3"/>
  <c r="AU204" i="3"/>
  <c r="AA204" i="3"/>
  <c r="AR267" i="3"/>
  <c r="AS267" i="3"/>
  <c r="BF117" i="3"/>
  <c r="BE117" i="3"/>
  <c r="M117" i="3"/>
  <c r="AP117" i="3"/>
  <c r="AX124" i="3"/>
  <c r="AK124" i="3"/>
  <c r="X124" i="3"/>
  <c r="BB126" i="3"/>
  <c r="AO126" i="3"/>
  <c r="AB126" i="3"/>
  <c r="U133" i="3"/>
  <c r="BC133" i="3"/>
  <c r="AL133" i="3"/>
  <c r="AY142" i="3"/>
  <c r="AH142" i="3"/>
  <c r="U142" i="3"/>
  <c r="BG156" i="3"/>
  <c r="AP156" i="3"/>
  <c r="AC156" i="3"/>
  <c r="AA266" i="3"/>
  <c r="L101" i="3"/>
  <c r="L85" i="3"/>
  <c r="P176" i="3"/>
  <c r="T176" i="3"/>
  <c r="X176" i="3"/>
  <c r="AB176" i="3"/>
  <c r="AF176" i="3"/>
  <c r="AJ176" i="3"/>
  <c r="AN176" i="3"/>
  <c r="AR176" i="3"/>
  <c r="AV176" i="3"/>
  <c r="AZ176" i="3"/>
  <c r="BD176" i="3"/>
  <c r="BH176" i="3"/>
  <c r="M176" i="3"/>
  <c r="Q176" i="3"/>
  <c r="U176" i="3"/>
  <c r="Y176" i="3"/>
  <c r="AC176" i="3"/>
  <c r="AG176" i="3"/>
  <c r="AK176" i="3"/>
  <c r="AO176" i="3"/>
  <c r="AS176" i="3"/>
  <c r="AW176" i="3"/>
  <c r="BA176" i="3"/>
  <c r="BE176" i="3"/>
  <c r="BI176" i="3"/>
  <c r="N176" i="3"/>
  <c r="R176" i="3"/>
  <c r="V176" i="3"/>
  <c r="Z176" i="3"/>
  <c r="AD176" i="3"/>
  <c r="AH176" i="3"/>
  <c r="AL176" i="3"/>
  <c r="AP176" i="3"/>
  <c r="AT176" i="3"/>
  <c r="AX176" i="3"/>
  <c r="BB176" i="3"/>
  <c r="BF176" i="3"/>
  <c r="O176" i="3"/>
  <c r="S176" i="3"/>
  <c r="W176" i="3"/>
  <c r="AA176" i="3"/>
  <c r="AE176" i="3"/>
  <c r="AI176" i="3"/>
  <c r="AM176" i="3"/>
  <c r="AQ176" i="3"/>
  <c r="AU176" i="3"/>
  <c r="AY176" i="3"/>
  <c r="BC176" i="3"/>
  <c r="BG176" i="3"/>
  <c r="M192" i="3"/>
  <c r="Q192" i="3"/>
  <c r="U192" i="3"/>
  <c r="Y192" i="3"/>
  <c r="AC192" i="3"/>
  <c r="AG192" i="3"/>
  <c r="AK192" i="3"/>
  <c r="AO192" i="3"/>
  <c r="AS192" i="3"/>
  <c r="AW192" i="3"/>
  <c r="BA192" i="3"/>
  <c r="BE192" i="3"/>
  <c r="BI192" i="3"/>
  <c r="N192" i="3"/>
  <c r="R192" i="3"/>
  <c r="V192" i="3"/>
  <c r="Z192" i="3"/>
  <c r="AD192" i="3"/>
  <c r="AH192" i="3"/>
  <c r="AL192" i="3"/>
  <c r="AP192" i="3"/>
  <c r="AT192" i="3"/>
  <c r="AX192" i="3"/>
  <c r="BB192" i="3"/>
  <c r="BF192" i="3"/>
  <c r="O192" i="3"/>
  <c r="S192" i="3"/>
  <c r="W192" i="3"/>
  <c r="AA192" i="3"/>
  <c r="AE192" i="3"/>
  <c r="AI192" i="3"/>
  <c r="AM192" i="3"/>
  <c r="AQ192" i="3"/>
  <c r="AU192" i="3"/>
  <c r="AY192" i="3"/>
  <c r="BC192" i="3"/>
  <c r="BG192" i="3"/>
  <c r="P192" i="3"/>
  <c r="T192" i="3"/>
  <c r="X192" i="3"/>
  <c r="AB192" i="3"/>
  <c r="AF192" i="3"/>
  <c r="AJ192" i="3"/>
  <c r="AN192" i="3"/>
  <c r="AR192" i="3"/>
  <c r="AV192" i="3"/>
  <c r="AZ192" i="3"/>
  <c r="BD192" i="3"/>
  <c r="BH192" i="3"/>
  <c r="P187" i="3"/>
  <c r="T187" i="3"/>
  <c r="X187" i="3"/>
  <c r="AB187" i="3"/>
  <c r="AF187" i="3"/>
  <c r="AJ187" i="3"/>
  <c r="AN187" i="3"/>
  <c r="AR187" i="3"/>
  <c r="AV187" i="3"/>
  <c r="AZ187" i="3"/>
  <c r="BD187" i="3"/>
  <c r="BH187" i="3"/>
  <c r="M187" i="3"/>
  <c r="Q187" i="3"/>
  <c r="U187" i="3"/>
  <c r="Y187" i="3"/>
  <c r="AC187" i="3"/>
  <c r="AG187" i="3"/>
  <c r="AK187" i="3"/>
  <c r="AO187" i="3"/>
  <c r="AS187" i="3"/>
  <c r="AW187" i="3"/>
  <c r="BA187" i="3"/>
  <c r="BE187" i="3"/>
  <c r="BI187" i="3"/>
  <c r="N187" i="3"/>
  <c r="R187" i="3"/>
  <c r="V187" i="3"/>
  <c r="Z187" i="3"/>
  <c r="AD187" i="3"/>
  <c r="AH187" i="3"/>
  <c r="AL187" i="3"/>
  <c r="AP187" i="3"/>
  <c r="AT187" i="3"/>
  <c r="AX187" i="3"/>
  <c r="BB187" i="3"/>
  <c r="BF187" i="3"/>
  <c r="O187" i="3"/>
  <c r="S187" i="3"/>
  <c r="W187" i="3"/>
  <c r="AA187" i="3"/>
  <c r="AE187" i="3"/>
  <c r="AI187" i="3"/>
  <c r="AM187" i="3"/>
  <c r="AQ187" i="3"/>
  <c r="AU187" i="3"/>
  <c r="AY187" i="3"/>
  <c r="BC187" i="3"/>
  <c r="BG187" i="3"/>
  <c r="N178" i="3"/>
  <c r="R178" i="3"/>
  <c r="V178" i="3"/>
  <c r="Z178" i="3"/>
  <c r="AD178" i="3"/>
  <c r="AH178" i="3"/>
  <c r="AL178" i="3"/>
  <c r="AP178" i="3"/>
  <c r="AT178" i="3"/>
  <c r="AX178" i="3"/>
  <c r="BB178" i="3"/>
  <c r="BF178" i="3"/>
  <c r="O178" i="3"/>
  <c r="S178" i="3"/>
  <c r="W178" i="3"/>
  <c r="AA178" i="3"/>
  <c r="AE178" i="3"/>
  <c r="AI178" i="3"/>
  <c r="AM178" i="3"/>
  <c r="AQ178" i="3"/>
  <c r="AU178" i="3"/>
  <c r="AY178" i="3"/>
  <c r="BC178" i="3"/>
  <c r="BG178" i="3"/>
  <c r="P178" i="3"/>
  <c r="T178" i="3"/>
  <c r="X178" i="3"/>
  <c r="AB178" i="3"/>
  <c r="AF178" i="3"/>
  <c r="AJ178" i="3"/>
  <c r="AN178" i="3"/>
  <c r="AR178" i="3"/>
  <c r="AV178" i="3"/>
  <c r="AZ178" i="3"/>
  <c r="BD178" i="3"/>
  <c r="BH178" i="3"/>
  <c r="M178" i="3"/>
  <c r="Q178" i="3"/>
  <c r="U178" i="3"/>
  <c r="Y178" i="3"/>
  <c r="AC178" i="3"/>
  <c r="AG178" i="3"/>
  <c r="AK178" i="3"/>
  <c r="AO178" i="3"/>
  <c r="AS178" i="3"/>
  <c r="AW178" i="3"/>
  <c r="BA178" i="3"/>
  <c r="BE178" i="3"/>
  <c r="BI178" i="3"/>
  <c r="P194" i="3"/>
  <c r="T194" i="3"/>
  <c r="X194" i="3"/>
  <c r="AB194" i="3"/>
  <c r="AF194" i="3"/>
  <c r="AJ194" i="3"/>
  <c r="AN194" i="3"/>
  <c r="AR194" i="3"/>
  <c r="AV194" i="3"/>
  <c r="AZ194" i="3"/>
  <c r="BD194" i="3"/>
  <c r="BH194" i="3"/>
  <c r="M194" i="3"/>
  <c r="Q194" i="3"/>
  <c r="U194" i="3"/>
  <c r="Y194" i="3"/>
  <c r="AC194" i="3"/>
  <c r="AG194" i="3"/>
  <c r="AK194" i="3"/>
  <c r="AO194" i="3"/>
  <c r="AS194" i="3"/>
  <c r="AW194" i="3"/>
  <c r="BA194" i="3"/>
  <c r="BE194" i="3"/>
  <c r="BI194" i="3"/>
  <c r="N194" i="3"/>
  <c r="R194" i="3"/>
  <c r="V194" i="3"/>
  <c r="Z194" i="3"/>
  <c r="AD194" i="3"/>
  <c r="AH194" i="3"/>
  <c r="AL194" i="3"/>
  <c r="AP194" i="3"/>
  <c r="AT194" i="3"/>
  <c r="AX194" i="3"/>
  <c r="BB194" i="3"/>
  <c r="BF194" i="3"/>
  <c r="O194" i="3"/>
  <c r="S194" i="3"/>
  <c r="W194" i="3"/>
  <c r="AA194" i="3"/>
  <c r="AE194" i="3"/>
  <c r="AI194" i="3"/>
  <c r="AM194" i="3"/>
  <c r="AQ194" i="3"/>
  <c r="AU194" i="3"/>
  <c r="AY194" i="3"/>
  <c r="BC194" i="3"/>
  <c r="BG194" i="3"/>
  <c r="R258" i="3"/>
  <c r="P258" i="3"/>
  <c r="M258" i="3"/>
  <c r="AC258" i="3"/>
  <c r="AN258" i="3"/>
  <c r="BD258" i="3"/>
  <c r="AK258" i="3"/>
  <c r="BA258" i="3"/>
  <c r="AH258" i="3"/>
  <c r="AX258" i="3"/>
  <c r="AE258" i="3"/>
  <c r="AU258" i="3"/>
  <c r="V258" i="3"/>
  <c r="T258" i="3"/>
  <c r="Q258" i="3"/>
  <c r="S258" i="3"/>
  <c r="AR258" i="3"/>
  <c r="BH258" i="3"/>
  <c r="AO258" i="3"/>
  <c r="BE258" i="3"/>
  <c r="AL258" i="3"/>
  <c r="BB258" i="3"/>
  <c r="AI258" i="3"/>
  <c r="AY258" i="3"/>
  <c r="Z258" i="3"/>
  <c r="X258" i="3"/>
  <c r="U258" i="3"/>
  <c r="AF258" i="3"/>
  <c r="AV258" i="3"/>
  <c r="W258" i="3"/>
  <c r="AS258" i="3"/>
  <c r="BI258" i="3"/>
  <c r="AP258" i="3"/>
  <c r="BF258" i="3"/>
  <c r="AM258" i="3"/>
  <c r="BC258" i="3"/>
  <c r="N258" i="3"/>
  <c r="AD258" i="3"/>
  <c r="AB258" i="3"/>
  <c r="Y258" i="3"/>
  <c r="AJ258" i="3"/>
  <c r="AZ258" i="3"/>
  <c r="AG258" i="3"/>
  <c r="AW258" i="3"/>
  <c r="AA258" i="3"/>
  <c r="AT258" i="3"/>
  <c r="O258" i="3"/>
  <c r="AQ258" i="3"/>
  <c r="BG258" i="3"/>
  <c r="N235" i="3"/>
  <c r="R235" i="3"/>
  <c r="V235" i="3"/>
  <c r="Z235" i="3"/>
  <c r="AD235" i="3"/>
  <c r="AH235" i="3"/>
  <c r="AL235" i="3"/>
  <c r="AP235" i="3"/>
  <c r="AT235" i="3"/>
  <c r="AX235" i="3"/>
  <c r="BB235" i="3"/>
  <c r="BF235" i="3"/>
  <c r="O235" i="3"/>
  <c r="S235" i="3"/>
  <c r="W235" i="3"/>
  <c r="AA235" i="3"/>
  <c r="AE235" i="3"/>
  <c r="AI235" i="3"/>
  <c r="AM235" i="3"/>
  <c r="AQ235" i="3"/>
  <c r="AU235" i="3"/>
  <c r="AY235" i="3"/>
  <c r="BC235" i="3"/>
  <c r="BG235" i="3"/>
  <c r="P235" i="3"/>
  <c r="T235" i="3"/>
  <c r="X235" i="3"/>
  <c r="AB235" i="3"/>
  <c r="AF235" i="3"/>
  <c r="AJ235" i="3"/>
  <c r="AN235" i="3"/>
  <c r="AR235" i="3"/>
  <c r="AV235" i="3"/>
  <c r="AZ235" i="3"/>
  <c r="BD235" i="3"/>
  <c r="BH235" i="3"/>
  <c r="M235" i="3"/>
  <c r="Q235" i="3"/>
  <c r="U235" i="3"/>
  <c r="Y235" i="3"/>
  <c r="AC235" i="3"/>
  <c r="AG235" i="3"/>
  <c r="AK235" i="3"/>
  <c r="AO235" i="3"/>
  <c r="AS235" i="3"/>
  <c r="AW235" i="3"/>
  <c r="BA235" i="3"/>
  <c r="BE235" i="3"/>
  <c r="BI235" i="3"/>
  <c r="O239" i="3"/>
  <c r="S239" i="3"/>
  <c r="W239" i="3"/>
  <c r="AA239" i="3"/>
  <c r="AE239" i="3"/>
  <c r="AI239" i="3"/>
  <c r="AM239" i="3"/>
  <c r="AQ239" i="3"/>
  <c r="AU239" i="3"/>
  <c r="AY239" i="3"/>
  <c r="BC239" i="3"/>
  <c r="BG239" i="3"/>
  <c r="P239" i="3"/>
  <c r="T239" i="3"/>
  <c r="X239" i="3"/>
  <c r="AB239" i="3"/>
  <c r="AF239" i="3"/>
  <c r="AJ239" i="3"/>
  <c r="AN239" i="3"/>
  <c r="AR239" i="3"/>
  <c r="AV239" i="3"/>
  <c r="AZ239" i="3"/>
  <c r="BD239" i="3"/>
  <c r="BH239" i="3"/>
  <c r="M239" i="3"/>
  <c r="Q239" i="3"/>
  <c r="U239" i="3"/>
  <c r="Y239" i="3"/>
  <c r="AC239" i="3"/>
  <c r="AG239" i="3"/>
  <c r="AK239" i="3"/>
  <c r="AO239" i="3"/>
  <c r="AS239" i="3"/>
  <c r="AW239" i="3"/>
  <c r="BA239" i="3"/>
  <c r="BE239" i="3"/>
  <c r="BI239" i="3"/>
  <c r="N239" i="3"/>
  <c r="R239" i="3"/>
  <c r="V239" i="3"/>
  <c r="Z239" i="3"/>
  <c r="AD239" i="3"/>
  <c r="AH239" i="3"/>
  <c r="AL239" i="3"/>
  <c r="AP239" i="3"/>
  <c r="AT239" i="3"/>
  <c r="AX239" i="3"/>
  <c r="BB239" i="3"/>
  <c r="BF239" i="3"/>
  <c r="M243" i="3"/>
  <c r="Q243" i="3"/>
  <c r="U243" i="3"/>
  <c r="Y243" i="3"/>
  <c r="AC243" i="3"/>
  <c r="AG243" i="3"/>
  <c r="AK243" i="3"/>
  <c r="AO243" i="3"/>
  <c r="AS243" i="3"/>
  <c r="AW243" i="3"/>
  <c r="BA243" i="3"/>
  <c r="BE243" i="3"/>
  <c r="BI243" i="3"/>
  <c r="N243" i="3"/>
  <c r="R243" i="3"/>
  <c r="V243" i="3"/>
  <c r="Z243" i="3"/>
  <c r="AD243" i="3"/>
  <c r="AH243" i="3"/>
  <c r="AL243" i="3"/>
  <c r="AP243" i="3"/>
  <c r="AT243" i="3"/>
  <c r="AX243" i="3"/>
  <c r="BB243" i="3"/>
  <c r="BF243" i="3"/>
  <c r="O243" i="3"/>
  <c r="S243" i="3"/>
  <c r="W243" i="3"/>
  <c r="AA243" i="3"/>
  <c r="AE243" i="3"/>
  <c r="AI243" i="3"/>
  <c r="AM243" i="3"/>
  <c r="AQ243" i="3"/>
  <c r="AU243" i="3"/>
  <c r="AY243" i="3"/>
  <c r="BC243" i="3"/>
  <c r="BG243" i="3"/>
  <c r="P243" i="3"/>
  <c r="T243" i="3"/>
  <c r="X243" i="3"/>
  <c r="AB243" i="3"/>
  <c r="AF243" i="3"/>
  <c r="AJ243" i="3"/>
  <c r="AN243" i="3"/>
  <c r="AR243" i="3"/>
  <c r="AV243" i="3"/>
  <c r="AZ243" i="3"/>
  <c r="BD243" i="3"/>
  <c r="BH243" i="3"/>
  <c r="M247" i="3"/>
  <c r="Q247" i="3"/>
  <c r="U247" i="3"/>
  <c r="Y247" i="3"/>
  <c r="AC247" i="3"/>
  <c r="AG247" i="3"/>
  <c r="AK247" i="3"/>
  <c r="AO247" i="3"/>
  <c r="AS247" i="3"/>
  <c r="AW247" i="3"/>
  <c r="BA247" i="3"/>
  <c r="BE247" i="3"/>
  <c r="BI247" i="3"/>
  <c r="N247" i="3"/>
  <c r="R247" i="3"/>
  <c r="V247" i="3"/>
  <c r="Z247" i="3"/>
  <c r="AD247" i="3"/>
  <c r="AH247" i="3"/>
  <c r="AL247" i="3"/>
  <c r="AP247" i="3"/>
  <c r="AT247" i="3"/>
  <c r="AX247" i="3"/>
  <c r="BB247" i="3"/>
  <c r="BF247" i="3"/>
  <c r="O247" i="3"/>
  <c r="S247" i="3"/>
  <c r="W247" i="3"/>
  <c r="AA247" i="3"/>
  <c r="AE247" i="3"/>
  <c r="AI247" i="3"/>
  <c r="AM247" i="3"/>
  <c r="AQ247" i="3"/>
  <c r="AU247" i="3"/>
  <c r="AY247" i="3"/>
  <c r="BC247" i="3"/>
  <c r="BG247" i="3"/>
  <c r="P247" i="3"/>
  <c r="T247" i="3"/>
  <c r="X247" i="3"/>
  <c r="AB247" i="3"/>
  <c r="AF247" i="3"/>
  <c r="AJ247" i="3"/>
  <c r="AN247" i="3"/>
  <c r="AR247" i="3"/>
  <c r="AV247" i="3"/>
  <c r="AZ247" i="3"/>
  <c r="BD247" i="3"/>
  <c r="BH247" i="3"/>
  <c r="M251" i="3"/>
  <c r="Q251" i="3"/>
  <c r="U251" i="3"/>
  <c r="Y251" i="3"/>
  <c r="AC251" i="3"/>
  <c r="AG251" i="3"/>
  <c r="AK251" i="3"/>
  <c r="AO251" i="3"/>
  <c r="AS251" i="3"/>
  <c r="AW251" i="3"/>
  <c r="BA251" i="3"/>
  <c r="BE251" i="3"/>
  <c r="BI251" i="3"/>
  <c r="N251" i="3"/>
  <c r="R251" i="3"/>
  <c r="V251" i="3"/>
  <c r="Z251" i="3"/>
  <c r="AD251" i="3"/>
  <c r="AH251" i="3"/>
  <c r="AL251" i="3"/>
  <c r="AP251" i="3"/>
  <c r="AT251" i="3"/>
  <c r="AX251" i="3"/>
  <c r="BB251" i="3"/>
  <c r="BF251" i="3"/>
  <c r="O251" i="3"/>
  <c r="S251" i="3"/>
  <c r="W251" i="3"/>
  <c r="AA251" i="3"/>
  <c r="AE251" i="3"/>
  <c r="AI251" i="3"/>
  <c r="AM251" i="3"/>
  <c r="AQ251" i="3"/>
  <c r="AU251" i="3"/>
  <c r="AY251" i="3"/>
  <c r="BC251" i="3"/>
  <c r="BG251" i="3"/>
  <c r="P251" i="3"/>
  <c r="T251" i="3"/>
  <c r="X251" i="3"/>
  <c r="AB251" i="3"/>
  <c r="AF251" i="3"/>
  <c r="AJ251" i="3"/>
  <c r="AN251" i="3"/>
  <c r="AR251" i="3"/>
  <c r="AV251" i="3"/>
  <c r="AZ251" i="3"/>
  <c r="BD251" i="3"/>
  <c r="BH251" i="3"/>
  <c r="M255" i="3"/>
  <c r="Q255" i="3"/>
  <c r="U255" i="3"/>
  <c r="Y255" i="3"/>
  <c r="AC255" i="3"/>
  <c r="AG255" i="3"/>
  <c r="AK255" i="3"/>
  <c r="AO255" i="3"/>
  <c r="AS255" i="3"/>
  <c r="AW255" i="3"/>
  <c r="BA255" i="3"/>
  <c r="BE255" i="3"/>
  <c r="BI255" i="3"/>
  <c r="N255" i="3"/>
  <c r="R255" i="3"/>
  <c r="V255" i="3"/>
  <c r="Z255" i="3"/>
  <c r="AD255" i="3"/>
  <c r="AH255" i="3"/>
  <c r="AL255" i="3"/>
  <c r="AP255" i="3"/>
  <c r="AT255" i="3"/>
  <c r="AX255" i="3"/>
  <c r="BB255" i="3"/>
  <c r="BF255" i="3"/>
  <c r="O255" i="3"/>
  <c r="S255" i="3"/>
  <c r="W255" i="3"/>
  <c r="AA255" i="3"/>
  <c r="AE255" i="3"/>
  <c r="AI255" i="3"/>
  <c r="AM255" i="3"/>
  <c r="AQ255" i="3"/>
  <c r="AU255" i="3"/>
  <c r="AY255" i="3"/>
  <c r="BC255" i="3"/>
  <c r="BG255" i="3"/>
  <c r="P255" i="3"/>
  <c r="T255" i="3"/>
  <c r="X255" i="3"/>
  <c r="AB255" i="3"/>
  <c r="AF255" i="3"/>
  <c r="AJ255" i="3"/>
  <c r="AN255" i="3"/>
  <c r="AR255" i="3"/>
  <c r="AV255" i="3"/>
  <c r="AZ255" i="3"/>
  <c r="BD255" i="3"/>
  <c r="BH255" i="3"/>
  <c r="BL116" i="3"/>
  <c r="BK116" i="3"/>
  <c r="BK118" i="3"/>
  <c r="BL118" i="3"/>
  <c r="BK125" i="3"/>
  <c r="BM125" i="3"/>
  <c r="BJ127" i="3"/>
  <c r="BM127" i="3"/>
  <c r="M180" i="3"/>
  <c r="Q180" i="3"/>
  <c r="U180" i="3"/>
  <c r="Y180" i="3"/>
  <c r="AC180" i="3"/>
  <c r="AG180" i="3"/>
  <c r="AK180" i="3"/>
  <c r="AO180" i="3"/>
  <c r="AS180" i="3"/>
  <c r="AW180" i="3"/>
  <c r="BA180" i="3"/>
  <c r="BE180" i="3"/>
  <c r="BI180" i="3"/>
  <c r="N180" i="3"/>
  <c r="R180" i="3"/>
  <c r="V180" i="3"/>
  <c r="Z180" i="3"/>
  <c r="AD180" i="3"/>
  <c r="AH180" i="3"/>
  <c r="AL180" i="3"/>
  <c r="AP180" i="3"/>
  <c r="AT180" i="3"/>
  <c r="AX180" i="3"/>
  <c r="BB180" i="3"/>
  <c r="BF180" i="3"/>
  <c r="O180" i="3"/>
  <c r="S180" i="3"/>
  <c r="W180" i="3"/>
  <c r="AA180" i="3"/>
  <c r="AE180" i="3"/>
  <c r="AI180" i="3"/>
  <c r="AM180" i="3"/>
  <c r="AQ180" i="3"/>
  <c r="AU180" i="3"/>
  <c r="AY180" i="3"/>
  <c r="BC180" i="3"/>
  <c r="BG180" i="3"/>
  <c r="P180" i="3"/>
  <c r="T180" i="3"/>
  <c r="X180" i="3"/>
  <c r="AB180" i="3"/>
  <c r="AF180" i="3"/>
  <c r="AJ180" i="3"/>
  <c r="AN180" i="3"/>
  <c r="AR180" i="3"/>
  <c r="AV180" i="3"/>
  <c r="AZ180" i="3"/>
  <c r="BD180" i="3"/>
  <c r="BH180" i="3"/>
  <c r="M196" i="3"/>
  <c r="Q196" i="3"/>
  <c r="U196" i="3"/>
  <c r="Y196" i="3"/>
  <c r="AC196" i="3"/>
  <c r="AG196" i="3"/>
  <c r="AK196" i="3"/>
  <c r="AO196" i="3"/>
  <c r="AS196" i="3"/>
  <c r="AW196" i="3"/>
  <c r="BA196" i="3"/>
  <c r="BE196" i="3"/>
  <c r="BI196" i="3"/>
  <c r="N196" i="3"/>
  <c r="R196" i="3"/>
  <c r="V196" i="3"/>
  <c r="Z196" i="3"/>
  <c r="AD196" i="3"/>
  <c r="AH196" i="3"/>
  <c r="AL196" i="3"/>
  <c r="AP196" i="3"/>
  <c r="AT196" i="3"/>
  <c r="AX196" i="3"/>
  <c r="BB196" i="3"/>
  <c r="BF196" i="3"/>
  <c r="O196" i="3"/>
  <c r="S196" i="3"/>
  <c r="W196" i="3"/>
  <c r="AA196" i="3"/>
  <c r="AE196" i="3"/>
  <c r="AI196" i="3"/>
  <c r="AM196" i="3"/>
  <c r="AQ196" i="3"/>
  <c r="AU196" i="3"/>
  <c r="AY196" i="3"/>
  <c r="BC196" i="3"/>
  <c r="BG196" i="3"/>
  <c r="P196" i="3"/>
  <c r="T196" i="3"/>
  <c r="X196" i="3"/>
  <c r="AB196" i="3"/>
  <c r="AF196" i="3"/>
  <c r="AJ196" i="3"/>
  <c r="AN196" i="3"/>
  <c r="AR196" i="3"/>
  <c r="AV196" i="3"/>
  <c r="AZ196" i="3"/>
  <c r="BD196" i="3"/>
  <c r="BH196" i="3"/>
  <c r="N191" i="3"/>
  <c r="R191" i="3"/>
  <c r="V191" i="3"/>
  <c r="Z191" i="3"/>
  <c r="AD191" i="3"/>
  <c r="AH191" i="3"/>
  <c r="AL191" i="3"/>
  <c r="AP191" i="3"/>
  <c r="AT191" i="3"/>
  <c r="AX191" i="3"/>
  <c r="BB191" i="3"/>
  <c r="BF191" i="3"/>
  <c r="O191" i="3"/>
  <c r="S191" i="3"/>
  <c r="W191" i="3"/>
  <c r="AA191" i="3"/>
  <c r="AE191" i="3"/>
  <c r="AI191" i="3"/>
  <c r="AM191" i="3"/>
  <c r="AQ191" i="3"/>
  <c r="AU191" i="3"/>
  <c r="AY191" i="3"/>
  <c r="BC191" i="3"/>
  <c r="BG191" i="3"/>
  <c r="P191" i="3"/>
  <c r="T191" i="3"/>
  <c r="X191" i="3"/>
  <c r="AB191" i="3"/>
  <c r="AF191" i="3"/>
  <c r="AJ191" i="3"/>
  <c r="AN191" i="3"/>
  <c r="AR191" i="3"/>
  <c r="AV191" i="3"/>
  <c r="AZ191" i="3"/>
  <c r="BD191" i="3"/>
  <c r="BH191" i="3"/>
  <c r="M191" i="3"/>
  <c r="Q191" i="3"/>
  <c r="U191" i="3"/>
  <c r="Y191" i="3"/>
  <c r="AC191" i="3"/>
  <c r="AG191" i="3"/>
  <c r="AK191" i="3"/>
  <c r="AO191" i="3"/>
  <c r="AS191" i="3"/>
  <c r="AW191" i="3"/>
  <c r="BA191" i="3"/>
  <c r="BE191" i="3"/>
  <c r="BI191" i="3"/>
  <c r="M182" i="3"/>
  <c r="Q182" i="3"/>
  <c r="U182" i="3"/>
  <c r="Y182" i="3"/>
  <c r="AC182" i="3"/>
  <c r="AG182" i="3"/>
  <c r="AK182" i="3"/>
  <c r="AO182" i="3"/>
  <c r="AS182" i="3"/>
  <c r="AW182" i="3"/>
  <c r="BA182" i="3"/>
  <c r="BE182" i="3"/>
  <c r="BI182" i="3"/>
  <c r="N182" i="3"/>
  <c r="R182" i="3"/>
  <c r="V182" i="3"/>
  <c r="Z182" i="3"/>
  <c r="AD182" i="3"/>
  <c r="AH182" i="3"/>
  <c r="AL182" i="3"/>
  <c r="AP182" i="3"/>
  <c r="AT182" i="3"/>
  <c r="AX182" i="3"/>
  <c r="BB182" i="3"/>
  <c r="BF182" i="3"/>
  <c r="O182" i="3"/>
  <c r="S182" i="3"/>
  <c r="W182" i="3"/>
  <c r="AA182" i="3"/>
  <c r="AE182" i="3"/>
  <c r="AI182" i="3"/>
  <c r="AM182" i="3"/>
  <c r="AQ182" i="3"/>
  <c r="AU182" i="3"/>
  <c r="AY182" i="3"/>
  <c r="BC182" i="3"/>
  <c r="BG182" i="3"/>
  <c r="P182" i="3"/>
  <c r="T182" i="3"/>
  <c r="X182" i="3"/>
  <c r="AB182" i="3"/>
  <c r="AF182" i="3"/>
  <c r="AJ182" i="3"/>
  <c r="AN182" i="3"/>
  <c r="AR182" i="3"/>
  <c r="AV182" i="3"/>
  <c r="AZ182" i="3"/>
  <c r="BD182" i="3"/>
  <c r="BH182" i="3"/>
  <c r="BA260" i="3"/>
  <c r="AK260" i="3"/>
  <c r="U260" i="3"/>
  <c r="BH260" i="3"/>
  <c r="AR260" i="3"/>
  <c r="AB260" i="3"/>
  <c r="BG260" i="3"/>
  <c r="AQ260" i="3"/>
  <c r="AA260" i="3"/>
  <c r="BF260" i="3"/>
  <c r="AP260" i="3"/>
  <c r="Z260" i="3"/>
  <c r="AW260" i="3"/>
  <c r="AG260" i="3"/>
  <c r="Q260" i="3"/>
  <c r="BD260" i="3"/>
  <c r="AN260" i="3"/>
  <c r="X260" i="3"/>
  <c r="BC260" i="3"/>
  <c r="AM260" i="3"/>
  <c r="W260" i="3"/>
  <c r="BB260" i="3"/>
  <c r="AL260" i="3"/>
  <c r="V260" i="3"/>
  <c r="N260" i="3"/>
  <c r="BI260" i="3"/>
  <c r="AS260" i="3"/>
  <c r="AC260" i="3"/>
  <c r="M260" i="3"/>
  <c r="AZ260" i="3"/>
  <c r="AJ260" i="3"/>
  <c r="T260" i="3"/>
  <c r="AY260" i="3"/>
  <c r="AI260" i="3"/>
  <c r="S260" i="3"/>
  <c r="BE260" i="3"/>
  <c r="AO260" i="3"/>
  <c r="Y260" i="3"/>
  <c r="AV260" i="3"/>
  <c r="AF260" i="3"/>
  <c r="P260" i="3"/>
  <c r="AU260" i="3"/>
  <c r="AE260" i="3"/>
  <c r="O260" i="3"/>
  <c r="AT260" i="3"/>
  <c r="AD260" i="3"/>
  <c r="M236" i="3"/>
  <c r="Q236" i="3"/>
  <c r="U236" i="3"/>
  <c r="Y236" i="3"/>
  <c r="AC236" i="3"/>
  <c r="AG236" i="3"/>
  <c r="AK236" i="3"/>
  <c r="AO236" i="3"/>
  <c r="AS236" i="3"/>
  <c r="AW236" i="3"/>
  <c r="BA236" i="3"/>
  <c r="BE236" i="3"/>
  <c r="BI236" i="3"/>
  <c r="N236" i="3"/>
  <c r="R236" i="3"/>
  <c r="V236" i="3"/>
  <c r="Z236" i="3"/>
  <c r="AD236" i="3"/>
  <c r="AH236" i="3"/>
  <c r="AL236" i="3"/>
  <c r="AP236" i="3"/>
  <c r="AT236" i="3"/>
  <c r="AX236" i="3"/>
  <c r="BB236" i="3"/>
  <c r="BF236" i="3"/>
  <c r="O236" i="3"/>
  <c r="S236" i="3"/>
  <c r="W236" i="3"/>
  <c r="AA236" i="3"/>
  <c r="AE236" i="3"/>
  <c r="AI236" i="3"/>
  <c r="AM236" i="3"/>
  <c r="AQ236" i="3"/>
  <c r="AU236" i="3"/>
  <c r="AY236" i="3"/>
  <c r="BC236" i="3"/>
  <c r="BG236" i="3"/>
  <c r="P236" i="3"/>
  <c r="T236" i="3"/>
  <c r="X236" i="3"/>
  <c r="AB236" i="3"/>
  <c r="AF236" i="3"/>
  <c r="AJ236" i="3"/>
  <c r="AN236" i="3"/>
  <c r="AR236" i="3"/>
  <c r="AV236" i="3"/>
  <c r="AZ236" i="3"/>
  <c r="BD236" i="3"/>
  <c r="BH236" i="3"/>
  <c r="M240" i="3"/>
  <c r="Q240" i="3"/>
  <c r="U240" i="3"/>
  <c r="Y240" i="3"/>
  <c r="AC240" i="3"/>
  <c r="AG240" i="3"/>
  <c r="AK240" i="3"/>
  <c r="AO240" i="3"/>
  <c r="AS240" i="3"/>
  <c r="AW240" i="3"/>
  <c r="BA240" i="3"/>
  <c r="BE240" i="3"/>
  <c r="BI240" i="3"/>
  <c r="N240" i="3"/>
  <c r="R240" i="3"/>
  <c r="V240" i="3"/>
  <c r="Z240" i="3"/>
  <c r="AD240" i="3"/>
  <c r="AH240" i="3"/>
  <c r="AL240" i="3"/>
  <c r="AP240" i="3"/>
  <c r="AT240" i="3"/>
  <c r="AX240" i="3"/>
  <c r="BB240" i="3"/>
  <c r="BF240" i="3"/>
  <c r="O240" i="3"/>
  <c r="S240" i="3"/>
  <c r="W240" i="3"/>
  <c r="AA240" i="3"/>
  <c r="AE240" i="3"/>
  <c r="AI240" i="3"/>
  <c r="AM240" i="3"/>
  <c r="AQ240" i="3"/>
  <c r="AU240" i="3"/>
  <c r="AY240" i="3"/>
  <c r="BC240" i="3"/>
  <c r="BG240" i="3"/>
  <c r="P240" i="3"/>
  <c r="T240" i="3"/>
  <c r="X240" i="3"/>
  <c r="AB240" i="3"/>
  <c r="AF240" i="3"/>
  <c r="AJ240" i="3"/>
  <c r="AN240" i="3"/>
  <c r="AR240" i="3"/>
  <c r="AV240" i="3"/>
  <c r="AZ240" i="3"/>
  <c r="BD240" i="3"/>
  <c r="BH240" i="3"/>
  <c r="P244" i="3"/>
  <c r="T244" i="3"/>
  <c r="X244" i="3"/>
  <c r="AB244" i="3"/>
  <c r="AF244" i="3"/>
  <c r="AJ244" i="3"/>
  <c r="AN244" i="3"/>
  <c r="AR244" i="3"/>
  <c r="AV244" i="3"/>
  <c r="AZ244" i="3"/>
  <c r="BD244" i="3"/>
  <c r="BH244" i="3"/>
  <c r="M244" i="3"/>
  <c r="Q244" i="3"/>
  <c r="U244" i="3"/>
  <c r="Y244" i="3"/>
  <c r="AC244" i="3"/>
  <c r="AG244" i="3"/>
  <c r="AK244" i="3"/>
  <c r="AO244" i="3"/>
  <c r="AS244" i="3"/>
  <c r="AW244" i="3"/>
  <c r="BA244" i="3"/>
  <c r="BE244" i="3"/>
  <c r="BI244" i="3"/>
  <c r="N244" i="3"/>
  <c r="R244" i="3"/>
  <c r="V244" i="3"/>
  <c r="Z244" i="3"/>
  <c r="AD244" i="3"/>
  <c r="AH244" i="3"/>
  <c r="AL244" i="3"/>
  <c r="AP244" i="3"/>
  <c r="AT244" i="3"/>
  <c r="AX244" i="3"/>
  <c r="BB244" i="3"/>
  <c r="BF244" i="3"/>
  <c r="O244" i="3"/>
  <c r="S244" i="3"/>
  <c r="W244" i="3"/>
  <c r="AA244" i="3"/>
  <c r="AE244" i="3"/>
  <c r="AI244" i="3"/>
  <c r="AM244" i="3"/>
  <c r="AQ244" i="3"/>
  <c r="AU244" i="3"/>
  <c r="AY244" i="3"/>
  <c r="BC244" i="3"/>
  <c r="BG244" i="3"/>
  <c r="P248" i="3"/>
  <c r="T248" i="3"/>
  <c r="X248" i="3"/>
  <c r="AB248" i="3"/>
  <c r="AF248" i="3"/>
  <c r="AJ248" i="3"/>
  <c r="AN248" i="3"/>
  <c r="AR248" i="3"/>
  <c r="AV248" i="3"/>
  <c r="AZ248" i="3"/>
  <c r="BD248" i="3"/>
  <c r="BH248" i="3"/>
  <c r="M248" i="3"/>
  <c r="Q248" i="3"/>
  <c r="U248" i="3"/>
  <c r="Y248" i="3"/>
  <c r="AC248" i="3"/>
  <c r="AG248" i="3"/>
  <c r="AK248" i="3"/>
  <c r="AO248" i="3"/>
  <c r="AS248" i="3"/>
  <c r="AW248" i="3"/>
  <c r="BA248" i="3"/>
  <c r="BE248" i="3"/>
  <c r="BI248" i="3"/>
  <c r="N248" i="3"/>
  <c r="R248" i="3"/>
  <c r="V248" i="3"/>
  <c r="Z248" i="3"/>
  <c r="AD248" i="3"/>
  <c r="AH248" i="3"/>
  <c r="AL248" i="3"/>
  <c r="AP248" i="3"/>
  <c r="AT248" i="3"/>
  <c r="AX248" i="3"/>
  <c r="BB248" i="3"/>
  <c r="BF248" i="3"/>
  <c r="O248" i="3"/>
  <c r="S248" i="3"/>
  <c r="W248" i="3"/>
  <c r="AA248" i="3"/>
  <c r="AE248" i="3"/>
  <c r="AI248" i="3"/>
  <c r="AM248" i="3"/>
  <c r="AQ248" i="3"/>
  <c r="AU248" i="3"/>
  <c r="AY248" i="3"/>
  <c r="BC248" i="3"/>
  <c r="BG248" i="3"/>
  <c r="AB262" i="3"/>
  <c r="AR262" i="3"/>
  <c r="BH262" i="3"/>
  <c r="Y262" i="3"/>
  <c r="AO262" i="3"/>
  <c r="BE262" i="3"/>
  <c r="V262" i="3"/>
  <c r="AL262" i="3"/>
  <c r="BB262" i="3"/>
  <c r="W262" i="3"/>
  <c r="AM262" i="3"/>
  <c r="BC262" i="3"/>
  <c r="P262" i="3"/>
  <c r="AF262" i="3"/>
  <c r="AV262" i="3"/>
  <c r="M262" i="3"/>
  <c r="AC262" i="3"/>
  <c r="AS262" i="3"/>
  <c r="BI262" i="3"/>
  <c r="Z262" i="3"/>
  <c r="AP262" i="3"/>
  <c r="BF262" i="3"/>
  <c r="AA262" i="3"/>
  <c r="AQ262" i="3"/>
  <c r="BG262" i="3"/>
  <c r="T262" i="3"/>
  <c r="AJ262" i="3"/>
  <c r="AZ262" i="3"/>
  <c r="Q262" i="3"/>
  <c r="AG262" i="3"/>
  <c r="AW262" i="3"/>
  <c r="N262" i="3"/>
  <c r="AD262" i="3"/>
  <c r="AT262" i="3"/>
  <c r="O262" i="3"/>
  <c r="AE262" i="3"/>
  <c r="AU262" i="3"/>
  <c r="X262" i="3"/>
  <c r="AN262" i="3"/>
  <c r="BD262" i="3"/>
  <c r="U262" i="3"/>
  <c r="AK262" i="3"/>
  <c r="BA262" i="3"/>
  <c r="R262" i="3"/>
  <c r="AH262" i="3"/>
  <c r="AX262" i="3"/>
  <c r="S262" i="3"/>
  <c r="AI262" i="3"/>
  <c r="AY262" i="3"/>
  <c r="AH260" i="3"/>
  <c r="L68" i="3"/>
  <c r="AX260" i="3"/>
  <c r="BK127" i="3"/>
  <c r="BN116" i="3"/>
  <c r="BL125" i="3"/>
  <c r="BK132" i="3"/>
  <c r="BJ132" i="3"/>
  <c r="BJ148" i="3"/>
  <c r="BM148" i="3"/>
  <c r="BK159" i="3"/>
  <c r="BJ164" i="3"/>
  <c r="BM200" i="3"/>
  <c r="P252" i="3"/>
  <c r="T252" i="3"/>
  <c r="X252" i="3"/>
  <c r="AB252" i="3"/>
  <c r="AF252" i="3"/>
  <c r="AJ252" i="3"/>
  <c r="AN252" i="3"/>
  <c r="AR252" i="3"/>
  <c r="AV252" i="3"/>
  <c r="AZ252" i="3"/>
  <c r="BD252" i="3"/>
  <c r="BH252" i="3"/>
  <c r="M252" i="3"/>
  <c r="Q252" i="3"/>
  <c r="U252" i="3"/>
  <c r="Y252" i="3"/>
  <c r="AC252" i="3"/>
  <c r="AG252" i="3"/>
  <c r="AK252" i="3"/>
  <c r="AO252" i="3"/>
  <c r="AS252" i="3"/>
  <c r="AW252" i="3"/>
  <c r="BA252" i="3"/>
  <c r="BE252" i="3"/>
  <c r="BI252" i="3"/>
  <c r="N252" i="3"/>
  <c r="R252" i="3"/>
  <c r="V252" i="3"/>
  <c r="Z252" i="3"/>
  <c r="AD252" i="3"/>
  <c r="AH252" i="3"/>
  <c r="AL252" i="3"/>
  <c r="AP252" i="3"/>
  <c r="AT252" i="3"/>
  <c r="AX252" i="3"/>
  <c r="BB252" i="3"/>
  <c r="BF252" i="3"/>
  <c r="O252" i="3"/>
  <c r="S252" i="3"/>
  <c r="W252" i="3"/>
  <c r="AA252" i="3"/>
  <c r="AE252" i="3"/>
  <c r="AI252" i="3"/>
  <c r="AM252" i="3"/>
  <c r="AQ252" i="3"/>
  <c r="AU252" i="3"/>
  <c r="AY252" i="3"/>
  <c r="BC252" i="3"/>
  <c r="BG252" i="3"/>
  <c r="P256" i="3"/>
  <c r="T256" i="3"/>
  <c r="X256" i="3"/>
  <c r="AB256" i="3"/>
  <c r="AF256" i="3"/>
  <c r="AJ256" i="3"/>
  <c r="AN256" i="3"/>
  <c r="AR256" i="3"/>
  <c r="AV256" i="3"/>
  <c r="AZ256" i="3"/>
  <c r="BD256" i="3"/>
  <c r="BH256" i="3"/>
  <c r="M256" i="3"/>
  <c r="Q256" i="3"/>
  <c r="U256" i="3"/>
  <c r="Y256" i="3"/>
  <c r="AC256" i="3"/>
  <c r="AG256" i="3"/>
  <c r="AK256" i="3"/>
  <c r="AO256" i="3"/>
  <c r="AS256" i="3"/>
  <c r="AW256" i="3"/>
  <c r="BA256" i="3"/>
  <c r="BE256" i="3"/>
  <c r="BI256" i="3"/>
  <c r="N256" i="3"/>
  <c r="R256" i="3"/>
  <c r="V256" i="3"/>
  <c r="Z256" i="3"/>
  <c r="AD256" i="3"/>
  <c r="AH256" i="3"/>
  <c r="AL256" i="3"/>
  <c r="AP256" i="3"/>
  <c r="AT256" i="3"/>
  <c r="AX256" i="3"/>
  <c r="BB256" i="3"/>
  <c r="BF256" i="3"/>
  <c r="O256" i="3"/>
  <c r="S256" i="3"/>
  <c r="W256" i="3"/>
  <c r="AA256" i="3"/>
  <c r="AE256" i="3"/>
  <c r="AI256" i="3"/>
  <c r="AM256" i="3"/>
  <c r="AQ256" i="3"/>
  <c r="AU256" i="3"/>
  <c r="AY256" i="3"/>
  <c r="BC256" i="3"/>
  <c r="BG256" i="3"/>
  <c r="N120" i="3"/>
  <c r="R120" i="3"/>
  <c r="V120" i="3"/>
  <c r="Z120" i="3"/>
  <c r="AD120" i="3"/>
  <c r="AH120" i="3"/>
  <c r="AL120" i="3"/>
  <c r="AP120" i="3"/>
  <c r="AT120" i="3"/>
  <c r="AX120" i="3"/>
  <c r="BB120" i="3"/>
  <c r="BF120" i="3"/>
  <c r="O120" i="3"/>
  <c r="S120" i="3"/>
  <c r="W120" i="3"/>
  <c r="AA120" i="3"/>
  <c r="AE120" i="3"/>
  <c r="AI120" i="3"/>
  <c r="AM120" i="3"/>
  <c r="AQ120" i="3"/>
  <c r="AU120" i="3"/>
  <c r="AY120" i="3"/>
  <c r="BC120" i="3"/>
  <c r="BG120" i="3"/>
  <c r="P120" i="3"/>
  <c r="T120" i="3"/>
  <c r="X120" i="3"/>
  <c r="AB120" i="3"/>
  <c r="AF120" i="3"/>
  <c r="AJ120" i="3"/>
  <c r="AN120" i="3"/>
  <c r="AR120" i="3"/>
  <c r="AV120" i="3"/>
  <c r="AZ120" i="3"/>
  <c r="BD120" i="3"/>
  <c r="BH120" i="3"/>
  <c r="M120" i="3"/>
  <c r="Q120" i="3"/>
  <c r="U120" i="3"/>
  <c r="Y120" i="3"/>
  <c r="AC120" i="3"/>
  <c r="AG120" i="3"/>
  <c r="AK120" i="3"/>
  <c r="AO120" i="3"/>
  <c r="AS120" i="3"/>
  <c r="AW120" i="3"/>
  <c r="BA120" i="3"/>
  <c r="BE120" i="3"/>
  <c r="BI120" i="3"/>
  <c r="M129" i="3"/>
  <c r="Q129" i="3"/>
  <c r="U129" i="3"/>
  <c r="Y129" i="3"/>
  <c r="AC129" i="3"/>
  <c r="AG129" i="3"/>
  <c r="AK129" i="3"/>
  <c r="AO129" i="3"/>
  <c r="AS129" i="3"/>
  <c r="AW129" i="3"/>
  <c r="BA129" i="3"/>
  <c r="BE129" i="3"/>
  <c r="BI129" i="3"/>
  <c r="N129" i="3"/>
  <c r="R129" i="3"/>
  <c r="V129" i="3"/>
  <c r="Z129" i="3"/>
  <c r="AD129" i="3"/>
  <c r="AH129" i="3"/>
  <c r="AL129" i="3"/>
  <c r="AP129" i="3"/>
  <c r="AT129" i="3"/>
  <c r="AX129" i="3"/>
  <c r="BB129" i="3"/>
  <c r="BF129" i="3"/>
  <c r="O129" i="3"/>
  <c r="S129" i="3"/>
  <c r="W129" i="3"/>
  <c r="AA129" i="3"/>
  <c r="AE129" i="3"/>
  <c r="AI129" i="3"/>
  <c r="AM129" i="3"/>
  <c r="AQ129" i="3"/>
  <c r="AU129" i="3"/>
  <c r="AY129" i="3"/>
  <c r="BC129" i="3"/>
  <c r="BG129" i="3"/>
  <c r="P129" i="3"/>
  <c r="T129" i="3"/>
  <c r="X129" i="3"/>
  <c r="AB129" i="3"/>
  <c r="AF129" i="3"/>
  <c r="AJ129" i="3"/>
  <c r="AN129" i="3"/>
  <c r="AR129" i="3"/>
  <c r="AV129" i="3"/>
  <c r="AZ129" i="3"/>
  <c r="BD129" i="3"/>
  <c r="BH129" i="3"/>
  <c r="P138" i="3"/>
  <c r="T138" i="3"/>
  <c r="X138" i="3"/>
  <c r="AB138" i="3"/>
  <c r="AF138" i="3"/>
  <c r="AJ138" i="3"/>
  <c r="AN138" i="3"/>
  <c r="AR138" i="3"/>
  <c r="AV138" i="3"/>
  <c r="AZ138" i="3"/>
  <c r="BD138" i="3"/>
  <c r="BH138" i="3"/>
  <c r="M138" i="3"/>
  <c r="Q138" i="3"/>
  <c r="U138" i="3"/>
  <c r="Y138" i="3"/>
  <c r="AC138" i="3"/>
  <c r="AG138" i="3"/>
  <c r="AK138" i="3"/>
  <c r="AO138" i="3"/>
  <c r="AS138" i="3"/>
  <c r="AW138" i="3"/>
  <c r="BA138" i="3"/>
  <c r="BE138" i="3"/>
  <c r="BI138" i="3"/>
  <c r="N138" i="3"/>
  <c r="R138" i="3"/>
  <c r="V138" i="3"/>
  <c r="Z138" i="3"/>
  <c r="AD138" i="3"/>
  <c r="AH138" i="3"/>
  <c r="AL138" i="3"/>
  <c r="AP138" i="3"/>
  <c r="AT138" i="3"/>
  <c r="AX138" i="3"/>
  <c r="BB138" i="3"/>
  <c r="BF138" i="3"/>
  <c r="O138" i="3"/>
  <c r="S138" i="3"/>
  <c r="W138" i="3"/>
  <c r="AA138" i="3"/>
  <c r="AE138" i="3"/>
  <c r="AI138" i="3"/>
  <c r="AM138" i="3"/>
  <c r="AQ138" i="3"/>
  <c r="AU138" i="3"/>
  <c r="AY138" i="3"/>
  <c r="BC138" i="3"/>
  <c r="BG138" i="3"/>
  <c r="N147" i="3"/>
  <c r="R147" i="3"/>
  <c r="V147" i="3"/>
  <c r="Z147" i="3"/>
  <c r="AD147" i="3"/>
  <c r="AH147" i="3"/>
  <c r="AL147" i="3"/>
  <c r="AP147" i="3"/>
  <c r="AT147" i="3"/>
  <c r="AX147" i="3"/>
  <c r="BB147" i="3"/>
  <c r="BF147" i="3"/>
  <c r="O147" i="3"/>
  <c r="S147" i="3"/>
  <c r="W147" i="3"/>
  <c r="AA147" i="3"/>
  <c r="AE147" i="3"/>
  <c r="AI147" i="3"/>
  <c r="AM147" i="3"/>
  <c r="AQ147" i="3"/>
  <c r="AU147" i="3"/>
  <c r="AY147" i="3"/>
  <c r="BC147" i="3"/>
  <c r="BG147" i="3"/>
  <c r="P147" i="3"/>
  <c r="T147" i="3"/>
  <c r="X147" i="3"/>
  <c r="AB147" i="3"/>
  <c r="AF147" i="3"/>
  <c r="AJ147" i="3"/>
  <c r="AN147" i="3"/>
  <c r="AR147" i="3"/>
  <c r="AV147" i="3"/>
  <c r="AZ147" i="3"/>
  <c r="BD147" i="3"/>
  <c r="BH147" i="3"/>
  <c r="M147" i="3"/>
  <c r="Q147" i="3"/>
  <c r="U147" i="3"/>
  <c r="Y147" i="3"/>
  <c r="AC147" i="3"/>
  <c r="AG147" i="3"/>
  <c r="AK147" i="3"/>
  <c r="AO147" i="3"/>
  <c r="AS147" i="3"/>
  <c r="AW147" i="3"/>
  <c r="BA147" i="3"/>
  <c r="BE147" i="3"/>
  <c r="BI147" i="3"/>
  <c r="Y267" i="3"/>
  <c r="AO267" i="3"/>
  <c r="BE267" i="3"/>
  <c r="BI117" i="3"/>
  <c r="AQ117" i="3"/>
  <c r="O117" i="3"/>
  <c r="AU117" i="3"/>
  <c r="U117" i="3"/>
  <c r="AY117" i="3"/>
  <c r="AA117" i="3"/>
  <c r="X117" i="3"/>
  <c r="AT117" i="3"/>
  <c r="AD117" i="3"/>
  <c r="N117" i="3"/>
  <c r="BB124" i="3"/>
  <c r="AL124" i="3"/>
  <c r="V124" i="3"/>
  <c r="BE124" i="3"/>
  <c r="AO124" i="3"/>
  <c r="Y124" i="3"/>
  <c r="BH124" i="3"/>
  <c r="AR124" i="3"/>
  <c r="AB124" i="3"/>
  <c r="BG124" i="3"/>
  <c r="AQ124" i="3"/>
  <c r="AA124" i="3"/>
  <c r="BF126" i="3"/>
  <c r="AP126" i="3"/>
  <c r="Z126" i="3"/>
  <c r="BI126" i="3"/>
  <c r="AS126" i="3"/>
  <c r="AC126" i="3"/>
  <c r="M126" i="3"/>
  <c r="AV126" i="3"/>
  <c r="AF126" i="3"/>
  <c r="P126" i="3"/>
  <c r="AU126" i="3"/>
  <c r="AE126" i="3"/>
  <c r="O126" i="3"/>
  <c r="BE133" i="3"/>
  <c r="AO133" i="3"/>
  <c r="Y133" i="3"/>
  <c r="BH133" i="3"/>
  <c r="AR133" i="3"/>
  <c r="AB133" i="3"/>
  <c r="BG133" i="3"/>
  <c r="AQ133" i="3"/>
  <c r="AA133" i="3"/>
  <c r="BF133" i="3"/>
  <c r="AP133" i="3"/>
  <c r="Z133" i="3"/>
  <c r="AY140" i="3"/>
  <c r="AI140" i="3"/>
  <c r="S140" i="3"/>
  <c r="AX140" i="3"/>
  <c r="AH140" i="3"/>
  <c r="R140" i="3"/>
  <c r="BA140" i="3"/>
  <c r="AK140" i="3"/>
  <c r="U140" i="3"/>
  <c r="BD140" i="3"/>
  <c r="AN140" i="3"/>
  <c r="X140" i="3"/>
  <c r="BC142" i="3"/>
  <c r="AM142" i="3"/>
  <c r="W142" i="3"/>
  <c r="BB142" i="3"/>
  <c r="AL142" i="3"/>
  <c r="V142" i="3"/>
  <c r="BE142" i="3"/>
  <c r="AO142" i="3"/>
  <c r="Y142" i="3"/>
  <c r="BH142" i="3"/>
  <c r="AR142" i="3"/>
  <c r="AB142" i="3"/>
  <c r="AA149" i="3"/>
  <c r="AY149" i="3"/>
  <c r="AE149" i="3"/>
  <c r="AZ149" i="3"/>
  <c r="AJ149" i="3"/>
  <c r="T149" i="3"/>
  <c r="AX149" i="3"/>
  <c r="AH149" i="3"/>
  <c r="R149" i="3"/>
  <c r="BA149" i="3"/>
  <c r="AK149" i="3"/>
  <c r="U149" i="3"/>
  <c r="AU156" i="3"/>
  <c r="AE156" i="3"/>
  <c r="O156" i="3"/>
  <c r="AT156" i="3"/>
  <c r="AD156" i="3"/>
  <c r="N156" i="3"/>
  <c r="AW156" i="3"/>
  <c r="AG156" i="3"/>
  <c r="Q156" i="3"/>
  <c r="AZ156" i="3"/>
  <c r="AJ156" i="3"/>
  <c r="T156" i="3"/>
  <c r="AX158" i="3"/>
  <c r="AH158" i="3"/>
  <c r="R158" i="3"/>
  <c r="BA158" i="3"/>
  <c r="AK158" i="3"/>
  <c r="U158" i="3"/>
  <c r="BD158" i="3"/>
  <c r="AN158" i="3"/>
  <c r="X158" i="3"/>
  <c r="BC158" i="3"/>
  <c r="AM158" i="3"/>
  <c r="W158" i="3"/>
  <c r="AV165" i="3"/>
  <c r="AF165" i="3"/>
  <c r="P165" i="3"/>
  <c r="AU165" i="3"/>
  <c r="AE165" i="3"/>
  <c r="O165" i="3"/>
  <c r="AT165" i="3"/>
  <c r="AD165" i="3"/>
  <c r="N165" i="3"/>
  <c r="AW165" i="3"/>
  <c r="AG165" i="3"/>
  <c r="Q165" i="3"/>
  <c r="BL181" i="3"/>
  <c r="N201" i="3"/>
  <c r="R201" i="3"/>
  <c r="V201" i="3"/>
  <c r="Z201" i="3"/>
  <c r="AD201" i="3"/>
  <c r="AH201" i="3"/>
  <c r="AL201" i="3"/>
  <c r="AP201" i="3"/>
  <c r="AT201" i="3"/>
  <c r="AX201" i="3"/>
  <c r="BB201" i="3"/>
  <c r="BF201" i="3"/>
  <c r="O201" i="3"/>
  <c r="S201" i="3"/>
  <c r="W201" i="3"/>
  <c r="AA201" i="3"/>
  <c r="AE201" i="3"/>
  <c r="AI201" i="3"/>
  <c r="AM201" i="3"/>
  <c r="AQ201" i="3"/>
  <c r="AU201" i="3"/>
  <c r="AY201" i="3"/>
  <c r="BC201" i="3"/>
  <c r="BG201" i="3"/>
  <c r="P201" i="3"/>
  <c r="T201" i="3"/>
  <c r="X201" i="3"/>
  <c r="AB201" i="3"/>
  <c r="AF201" i="3"/>
  <c r="AJ201" i="3"/>
  <c r="AN201" i="3"/>
  <c r="AR201" i="3"/>
  <c r="AV201" i="3"/>
  <c r="AZ201" i="3"/>
  <c r="BD201" i="3"/>
  <c r="BH201" i="3"/>
  <c r="M201" i="3"/>
  <c r="Q201" i="3"/>
  <c r="U201" i="3"/>
  <c r="Y201" i="3"/>
  <c r="AC201" i="3"/>
  <c r="AG201" i="3"/>
  <c r="AK201" i="3"/>
  <c r="AO201" i="3"/>
  <c r="AS201" i="3"/>
  <c r="AW201" i="3"/>
  <c r="BA201" i="3"/>
  <c r="BE201" i="3"/>
  <c r="BI201" i="3"/>
  <c r="M205" i="3"/>
  <c r="Q205" i="3"/>
  <c r="U205" i="3"/>
  <c r="Y205" i="3"/>
  <c r="AC205" i="3"/>
  <c r="AG205" i="3"/>
  <c r="AK205" i="3"/>
  <c r="AO205" i="3"/>
  <c r="AS205" i="3"/>
  <c r="AW205" i="3"/>
  <c r="BA205" i="3"/>
  <c r="BE205" i="3"/>
  <c r="BI205" i="3"/>
  <c r="N205" i="3"/>
  <c r="R205" i="3"/>
  <c r="V205" i="3"/>
  <c r="Z205" i="3"/>
  <c r="AD205" i="3"/>
  <c r="AH205" i="3"/>
  <c r="AL205" i="3"/>
  <c r="AP205" i="3"/>
  <c r="AT205" i="3"/>
  <c r="AX205" i="3"/>
  <c r="BB205" i="3"/>
  <c r="BF205" i="3"/>
  <c r="O205" i="3"/>
  <c r="S205" i="3"/>
  <c r="W205" i="3"/>
  <c r="AA205" i="3"/>
  <c r="AE205" i="3"/>
  <c r="AI205" i="3"/>
  <c r="AM205" i="3"/>
  <c r="AQ205" i="3"/>
  <c r="AU205" i="3"/>
  <c r="AY205" i="3"/>
  <c r="BC205" i="3"/>
  <c r="BG205" i="3"/>
  <c r="P205" i="3"/>
  <c r="T205" i="3"/>
  <c r="X205" i="3"/>
  <c r="AB205" i="3"/>
  <c r="AF205" i="3"/>
  <c r="AJ205" i="3"/>
  <c r="AN205" i="3"/>
  <c r="AR205" i="3"/>
  <c r="AV205" i="3"/>
  <c r="AZ205" i="3"/>
  <c r="BD205" i="3"/>
  <c r="BH205" i="3"/>
  <c r="M209" i="3"/>
  <c r="Q209" i="3"/>
  <c r="U209" i="3"/>
  <c r="Y209" i="3"/>
  <c r="AC209" i="3"/>
  <c r="AG209" i="3"/>
  <c r="AK209" i="3"/>
  <c r="AO209" i="3"/>
  <c r="AS209" i="3"/>
  <c r="AW209" i="3"/>
  <c r="BA209" i="3"/>
  <c r="BE209" i="3"/>
  <c r="BI209" i="3"/>
  <c r="N209" i="3"/>
  <c r="R209" i="3"/>
  <c r="V209" i="3"/>
  <c r="Z209" i="3"/>
  <c r="AD209" i="3"/>
  <c r="AH209" i="3"/>
  <c r="AL209" i="3"/>
  <c r="AP209" i="3"/>
  <c r="AT209" i="3"/>
  <c r="AX209" i="3"/>
  <c r="BB209" i="3"/>
  <c r="BF209" i="3"/>
  <c r="O209" i="3"/>
  <c r="S209" i="3"/>
  <c r="W209" i="3"/>
  <c r="AA209" i="3"/>
  <c r="AE209" i="3"/>
  <c r="AI209" i="3"/>
  <c r="AM209" i="3"/>
  <c r="AQ209" i="3"/>
  <c r="AU209" i="3"/>
  <c r="AY209" i="3"/>
  <c r="BC209" i="3"/>
  <c r="BG209" i="3"/>
  <c r="P209" i="3"/>
  <c r="T209" i="3"/>
  <c r="X209" i="3"/>
  <c r="AB209" i="3"/>
  <c r="AF209" i="3"/>
  <c r="AJ209" i="3"/>
  <c r="AN209" i="3"/>
  <c r="AR209" i="3"/>
  <c r="AV209" i="3"/>
  <c r="AZ209" i="3"/>
  <c r="BD209" i="3"/>
  <c r="BH209" i="3"/>
  <c r="M213" i="3"/>
  <c r="Q213" i="3"/>
  <c r="U213" i="3"/>
  <c r="Y213" i="3"/>
  <c r="AC213" i="3"/>
  <c r="AG213" i="3"/>
  <c r="AK213" i="3"/>
  <c r="AO213" i="3"/>
  <c r="AS213" i="3"/>
  <c r="AW213" i="3"/>
  <c r="BA213" i="3"/>
  <c r="BE213" i="3"/>
  <c r="BI213" i="3"/>
  <c r="N213" i="3"/>
  <c r="R213" i="3"/>
  <c r="V213" i="3"/>
  <c r="Z213" i="3"/>
  <c r="AD213" i="3"/>
  <c r="AH213" i="3"/>
  <c r="AL213" i="3"/>
  <c r="AP213" i="3"/>
  <c r="AT213" i="3"/>
  <c r="AX213" i="3"/>
  <c r="BB213" i="3"/>
  <c r="BF213" i="3"/>
  <c r="O213" i="3"/>
  <c r="S213" i="3"/>
  <c r="W213" i="3"/>
  <c r="AA213" i="3"/>
  <c r="AE213" i="3"/>
  <c r="AI213" i="3"/>
  <c r="AM213" i="3"/>
  <c r="AQ213" i="3"/>
  <c r="AU213" i="3"/>
  <c r="AY213" i="3"/>
  <c r="BC213" i="3"/>
  <c r="BG213" i="3"/>
  <c r="P213" i="3"/>
  <c r="T213" i="3"/>
  <c r="X213" i="3"/>
  <c r="AB213" i="3"/>
  <c r="AF213" i="3"/>
  <c r="AJ213" i="3"/>
  <c r="AN213" i="3"/>
  <c r="AR213" i="3"/>
  <c r="AV213" i="3"/>
  <c r="AZ213" i="3"/>
  <c r="BD213" i="3"/>
  <c r="BH213" i="3"/>
  <c r="M217" i="3"/>
  <c r="Q217" i="3"/>
  <c r="U217" i="3"/>
  <c r="Y217" i="3"/>
  <c r="AC217" i="3"/>
  <c r="AG217" i="3"/>
  <c r="AK217" i="3"/>
  <c r="AO217" i="3"/>
  <c r="AS217" i="3"/>
  <c r="AW217" i="3"/>
  <c r="BA217" i="3"/>
  <c r="BE217" i="3"/>
  <c r="BI217" i="3"/>
  <c r="N217" i="3"/>
  <c r="R217" i="3"/>
  <c r="V217" i="3"/>
  <c r="Z217" i="3"/>
  <c r="AD217" i="3"/>
  <c r="AH217" i="3"/>
  <c r="AL217" i="3"/>
  <c r="AP217" i="3"/>
  <c r="AT217" i="3"/>
  <c r="AX217" i="3"/>
  <c r="BB217" i="3"/>
  <c r="BF217" i="3"/>
  <c r="O217" i="3"/>
  <c r="S217" i="3"/>
  <c r="W217" i="3"/>
  <c r="AA217" i="3"/>
  <c r="AE217" i="3"/>
  <c r="AI217" i="3"/>
  <c r="AM217" i="3"/>
  <c r="AQ217" i="3"/>
  <c r="AU217" i="3"/>
  <c r="AY217" i="3"/>
  <c r="BC217" i="3"/>
  <c r="BG217" i="3"/>
  <c r="P217" i="3"/>
  <c r="T217" i="3"/>
  <c r="X217" i="3"/>
  <c r="AB217" i="3"/>
  <c r="AF217" i="3"/>
  <c r="AJ217" i="3"/>
  <c r="AN217" i="3"/>
  <c r="AR217" i="3"/>
  <c r="AV217" i="3"/>
  <c r="AZ217" i="3"/>
  <c r="BD217" i="3"/>
  <c r="BH217" i="3"/>
  <c r="M221" i="3"/>
  <c r="Q221" i="3"/>
  <c r="U221" i="3"/>
  <c r="Y221" i="3"/>
  <c r="AC221" i="3"/>
  <c r="AG221" i="3"/>
  <c r="AK221" i="3"/>
  <c r="AO221" i="3"/>
  <c r="AS221" i="3"/>
  <c r="AW221" i="3"/>
  <c r="BA221" i="3"/>
  <c r="BE221" i="3"/>
  <c r="BI221" i="3"/>
  <c r="N221" i="3"/>
  <c r="R221" i="3"/>
  <c r="V221" i="3"/>
  <c r="Z221" i="3"/>
  <c r="AD221" i="3"/>
  <c r="AH221" i="3"/>
  <c r="AL221" i="3"/>
  <c r="AP221" i="3"/>
  <c r="AT221" i="3"/>
  <c r="AX221" i="3"/>
  <c r="BB221" i="3"/>
  <c r="BF221" i="3"/>
  <c r="O221" i="3"/>
  <c r="S221" i="3"/>
  <c r="W221" i="3"/>
  <c r="AA221" i="3"/>
  <c r="AE221" i="3"/>
  <c r="AI221" i="3"/>
  <c r="AM221" i="3"/>
  <c r="AQ221" i="3"/>
  <c r="AU221" i="3"/>
  <c r="AY221" i="3"/>
  <c r="BC221" i="3"/>
  <c r="BG221" i="3"/>
  <c r="P221" i="3"/>
  <c r="T221" i="3"/>
  <c r="X221" i="3"/>
  <c r="AB221" i="3"/>
  <c r="AF221" i="3"/>
  <c r="AJ221" i="3"/>
  <c r="AN221" i="3"/>
  <c r="AR221" i="3"/>
  <c r="AV221" i="3"/>
  <c r="AZ221" i="3"/>
  <c r="BD221" i="3"/>
  <c r="BH221" i="3"/>
  <c r="M225" i="3"/>
  <c r="Q225" i="3"/>
  <c r="U225" i="3"/>
  <c r="Y225" i="3"/>
  <c r="AC225" i="3"/>
  <c r="AG225" i="3"/>
  <c r="AK225" i="3"/>
  <c r="AO225" i="3"/>
  <c r="AS225" i="3"/>
  <c r="AW225" i="3"/>
  <c r="BA225" i="3"/>
  <c r="BE225" i="3"/>
  <c r="BI225" i="3"/>
  <c r="N225" i="3"/>
  <c r="R225" i="3"/>
  <c r="V225" i="3"/>
  <c r="Z225" i="3"/>
  <c r="AD225" i="3"/>
  <c r="AH225" i="3"/>
  <c r="AL225" i="3"/>
  <c r="AP225" i="3"/>
  <c r="AT225" i="3"/>
  <c r="AX225" i="3"/>
  <c r="BB225" i="3"/>
  <c r="BF225" i="3"/>
  <c r="O225" i="3"/>
  <c r="S225" i="3"/>
  <c r="W225" i="3"/>
  <c r="AA225" i="3"/>
  <c r="AE225" i="3"/>
  <c r="AI225" i="3"/>
  <c r="AM225" i="3"/>
  <c r="AQ225" i="3"/>
  <c r="AU225" i="3"/>
  <c r="AY225" i="3"/>
  <c r="BC225" i="3"/>
  <c r="BG225" i="3"/>
  <c r="P225" i="3"/>
  <c r="T225" i="3"/>
  <c r="X225" i="3"/>
  <c r="AB225" i="3"/>
  <c r="AF225" i="3"/>
  <c r="AJ225" i="3"/>
  <c r="AN225" i="3"/>
  <c r="AR225" i="3"/>
  <c r="AV225" i="3"/>
  <c r="AZ225" i="3"/>
  <c r="BD225" i="3"/>
  <c r="BH225" i="3"/>
  <c r="M229" i="3"/>
  <c r="Q229" i="3"/>
  <c r="U229" i="3"/>
  <c r="Y229" i="3"/>
  <c r="AC229" i="3"/>
  <c r="AG229" i="3"/>
  <c r="AK229" i="3"/>
  <c r="AO229" i="3"/>
  <c r="AS229" i="3"/>
  <c r="AW229" i="3"/>
  <c r="BA229" i="3"/>
  <c r="BE229" i="3"/>
  <c r="BI229" i="3"/>
  <c r="N229" i="3"/>
  <c r="R229" i="3"/>
  <c r="V229" i="3"/>
  <c r="Z229" i="3"/>
  <c r="AD229" i="3"/>
  <c r="AH229" i="3"/>
  <c r="AL229" i="3"/>
  <c r="AP229" i="3"/>
  <c r="AT229" i="3"/>
  <c r="AX229" i="3"/>
  <c r="BB229" i="3"/>
  <c r="BF229" i="3"/>
  <c r="O229" i="3"/>
  <c r="S229" i="3"/>
  <c r="W229" i="3"/>
  <c r="AA229" i="3"/>
  <c r="AE229" i="3"/>
  <c r="AI229" i="3"/>
  <c r="AM229" i="3"/>
  <c r="AQ229" i="3"/>
  <c r="AU229" i="3"/>
  <c r="AY229" i="3"/>
  <c r="BC229" i="3"/>
  <c r="BG229" i="3"/>
  <c r="T229" i="3"/>
  <c r="AJ229" i="3"/>
  <c r="AZ229" i="3"/>
  <c r="X229" i="3"/>
  <c r="AN229" i="3"/>
  <c r="BD229" i="3"/>
  <c r="AB229" i="3"/>
  <c r="AR229" i="3"/>
  <c r="BH229" i="3"/>
  <c r="P229" i="3"/>
  <c r="AF229" i="3"/>
  <c r="AV229" i="3"/>
  <c r="BB257" i="3"/>
  <c r="AL257" i="3"/>
  <c r="V257" i="3"/>
  <c r="BE257" i="3"/>
  <c r="AO257" i="3"/>
  <c r="Y257" i="3"/>
  <c r="AV257" i="3"/>
  <c r="AF257" i="3"/>
  <c r="P257" i="3"/>
  <c r="AU257" i="3"/>
  <c r="AE257" i="3"/>
  <c r="O257" i="3"/>
  <c r="W266" i="3"/>
  <c r="AM266" i="3"/>
  <c r="BC266" i="3"/>
  <c r="V267" i="3"/>
  <c r="AL267" i="3"/>
  <c r="BB267" i="3"/>
  <c r="P121" i="3"/>
  <c r="T121" i="3"/>
  <c r="X121" i="3"/>
  <c r="AB121" i="3"/>
  <c r="AF121" i="3"/>
  <c r="AJ121" i="3"/>
  <c r="AN121" i="3"/>
  <c r="AR121" i="3"/>
  <c r="AV121" i="3"/>
  <c r="AZ121" i="3"/>
  <c r="BD121" i="3"/>
  <c r="BH121" i="3"/>
  <c r="M121" i="3"/>
  <c r="Q121" i="3"/>
  <c r="U121" i="3"/>
  <c r="Y121" i="3"/>
  <c r="AC121" i="3"/>
  <c r="AG121" i="3"/>
  <c r="AK121" i="3"/>
  <c r="AO121" i="3"/>
  <c r="AS121" i="3"/>
  <c r="AW121" i="3"/>
  <c r="BA121" i="3"/>
  <c r="BE121" i="3"/>
  <c r="BI121" i="3"/>
  <c r="N121" i="3"/>
  <c r="R121" i="3"/>
  <c r="V121" i="3"/>
  <c r="Z121" i="3"/>
  <c r="AD121" i="3"/>
  <c r="AH121" i="3"/>
  <c r="AL121" i="3"/>
  <c r="AP121" i="3"/>
  <c r="AT121" i="3"/>
  <c r="AX121" i="3"/>
  <c r="BB121" i="3"/>
  <c r="BF121" i="3"/>
  <c r="O121" i="3"/>
  <c r="S121" i="3"/>
  <c r="W121" i="3"/>
  <c r="AA121" i="3"/>
  <c r="AE121" i="3"/>
  <c r="AI121" i="3"/>
  <c r="AM121" i="3"/>
  <c r="AQ121" i="3"/>
  <c r="AU121" i="3"/>
  <c r="AY121" i="3"/>
  <c r="BC121" i="3"/>
  <c r="BG121" i="3"/>
  <c r="N137" i="3"/>
  <c r="R137" i="3"/>
  <c r="V137" i="3"/>
  <c r="Z137" i="3"/>
  <c r="AD137" i="3"/>
  <c r="AH137" i="3"/>
  <c r="AL137" i="3"/>
  <c r="AP137" i="3"/>
  <c r="AT137" i="3"/>
  <c r="AX137" i="3"/>
  <c r="BB137" i="3"/>
  <c r="BF137" i="3"/>
  <c r="O137" i="3"/>
  <c r="S137" i="3"/>
  <c r="W137" i="3"/>
  <c r="AA137" i="3"/>
  <c r="AE137" i="3"/>
  <c r="AI137" i="3"/>
  <c r="AM137" i="3"/>
  <c r="AQ137" i="3"/>
  <c r="AU137" i="3"/>
  <c r="AY137" i="3"/>
  <c r="BC137" i="3"/>
  <c r="BG137" i="3"/>
  <c r="P137" i="3"/>
  <c r="T137" i="3"/>
  <c r="X137" i="3"/>
  <c r="AB137" i="3"/>
  <c r="AF137" i="3"/>
  <c r="AJ137" i="3"/>
  <c r="AN137" i="3"/>
  <c r="AR137" i="3"/>
  <c r="AV137" i="3"/>
  <c r="AZ137" i="3"/>
  <c r="BD137" i="3"/>
  <c r="BH137" i="3"/>
  <c r="M137" i="3"/>
  <c r="Q137" i="3"/>
  <c r="U137" i="3"/>
  <c r="Y137" i="3"/>
  <c r="AC137" i="3"/>
  <c r="AG137" i="3"/>
  <c r="AK137" i="3"/>
  <c r="AO137" i="3"/>
  <c r="AS137" i="3"/>
  <c r="AW137" i="3"/>
  <c r="BA137" i="3"/>
  <c r="BE137" i="3"/>
  <c r="BI137" i="3"/>
  <c r="M153" i="3"/>
  <c r="Q153" i="3"/>
  <c r="U153" i="3"/>
  <c r="Y153" i="3"/>
  <c r="AC153" i="3"/>
  <c r="AG153" i="3"/>
  <c r="AK153" i="3"/>
  <c r="AO153" i="3"/>
  <c r="AS153" i="3"/>
  <c r="AW153" i="3"/>
  <c r="BA153" i="3"/>
  <c r="BE153" i="3"/>
  <c r="BI153" i="3"/>
  <c r="N153" i="3"/>
  <c r="R153" i="3"/>
  <c r="V153" i="3"/>
  <c r="Z153" i="3"/>
  <c r="AD153" i="3"/>
  <c r="AH153" i="3"/>
  <c r="AL153" i="3"/>
  <c r="AP153" i="3"/>
  <c r="AT153" i="3"/>
  <c r="AX153" i="3"/>
  <c r="BB153" i="3"/>
  <c r="BF153" i="3"/>
  <c r="O153" i="3"/>
  <c r="S153" i="3"/>
  <c r="W153" i="3"/>
  <c r="AA153" i="3"/>
  <c r="AE153" i="3"/>
  <c r="AI153" i="3"/>
  <c r="AM153" i="3"/>
  <c r="AQ153" i="3"/>
  <c r="AU153" i="3"/>
  <c r="AY153" i="3"/>
  <c r="BC153" i="3"/>
  <c r="BG153" i="3"/>
  <c r="P153" i="3"/>
  <c r="T153" i="3"/>
  <c r="X153" i="3"/>
  <c r="AB153" i="3"/>
  <c r="AF153" i="3"/>
  <c r="AJ153" i="3"/>
  <c r="AN153" i="3"/>
  <c r="AR153" i="3"/>
  <c r="AV153" i="3"/>
  <c r="AZ153" i="3"/>
  <c r="BD153" i="3"/>
  <c r="BH153" i="3"/>
  <c r="O169" i="3"/>
  <c r="S169" i="3"/>
  <c r="W169" i="3"/>
  <c r="AA169" i="3"/>
  <c r="AE169" i="3"/>
  <c r="AI169" i="3"/>
  <c r="AM169" i="3"/>
  <c r="AQ169" i="3"/>
  <c r="AU169" i="3"/>
  <c r="AY169" i="3"/>
  <c r="BC169" i="3"/>
  <c r="BG169" i="3"/>
  <c r="P169" i="3"/>
  <c r="T169" i="3"/>
  <c r="X169" i="3"/>
  <c r="AB169" i="3"/>
  <c r="AF169" i="3"/>
  <c r="AJ169" i="3"/>
  <c r="AN169" i="3"/>
  <c r="AR169" i="3"/>
  <c r="AV169" i="3"/>
  <c r="AZ169" i="3"/>
  <c r="BD169" i="3"/>
  <c r="BH169" i="3"/>
  <c r="M169" i="3"/>
  <c r="Q169" i="3"/>
  <c r="U169" i="3"/>
  <c r="Y169" i="3"/>
  <c r="AC169" i="3"/>
  <c r="AG169" i="3"/>
  <c r="AK169" i="3"/>
  <c r="AO169" i="3"/>
  <c r="AS169" i="3"/>
  <c r="AW169" i="3"/>
  <c r="BA169" i="3"/>
  <c r="BE169" i="3"/>
  <c r="BI169" i="3"/>
  <c r="N169" i="3"/>
  <c r="R169" i="3"/>
  <c r="V169" i="3"/>
  <c r="Z169" i="3"/>
  <c r="AD169" i="3"/>
  <c r="AH169" i="3"/>
  <c r="AL169" i="3"/>
  <c r="AP169" i="3"/>
  <c r="AT169" i="3"/>
  <c r="AX169" i="3"/>
  <c r="BB169" i="3"/>
  <c r="BF169" i="3"/>
  <c r="N189" i="3"/>
  <c r="R189" i="3"/>
  <c r="V189" i="3"/>
  <c r="Z189" i="3"/>
  <c r="AD189" i="3"/>
  <c r="AH189" i="3"/>
  <c r="AL189" i="3"/>
  <c r="AP189" i="3"/>
  <c r="AT189" i="3"/>
  <c r="AX189" i="3"/>
  <c r="BB189" i="3"/>
  <c r="BF189" i="3"/>
  <c r="O189" i="3"/>
  <c r="S189" i="3"/>
  <c r="W189" i="3"/>
  <c r="AA189" i="3"/>
  <c r="AE189" i="3"/>
  <c r="AI189" i="3"/>
  <c r="AM189" i="3"/>
  <c r="AQ189" i="3"/>
  <c r="AU189" i="3"/>
  <c r="AY189" i="3"/>
  <c r="BC189" i="3"/>
  <c r="BG189" i="3"/>
  <c r="P189" i="3"/>
  <c r="T189" i="3"/>
  <c r="X189" i="3"/>
  <c r="AB189" i="3"/>
  <c r="AF189" i="3"/>
  <c r="AJ189" i="3"/>
  <c r="AN189" i="3"/>
  <c r="AR189" i="3"/>
  <c r="AV189" i="3"/>
  <c r="AZ189" i="3"/>
  <c r="BD189" i="3"/>
  <c r="BH189" i="3"/>
  <c r="M189" i="3"/>
  <c r="Q189" i="3"/>
  <c r="U189" i="3"/>
  <c r="Y189" i="3"/>
  <c r="AC189" i="3"/>
  <c r="AG189" i="3"/>
  <c r="AK189" i="3"/>
  <c r="AO189" i="3"/>
  <c r="AS189" i="3"/>
  <c r="AW189" i="3"/>
  <c r="BA189" i="3"/>
  <c r="BE189" i="3"/>
  <c r="BI189" i="3"/>
  <c r="AX197" i="3"/>
  <c r="AH197" i="3"/>
  <c r="R197" i="3"/>
  <c r="BA197" i="3"/>
  <c r="AK197" i="3"/>
  <c r="U197" i="3"/>
  <c r="BD197" i="3"/>
  <c r="AN197" i="3"/>
  <c r="X197" i="3"/>
  <c r="BC197" i="3"/>
  <c r="AM197" i="3"/>
  <c r="W197" i="3"/>
  <c r="BE264" i="3"/>
  <c r="AO264" i="3"/>
  <c r="Y264" i="3"/>
  <c r="BH264" i="3"/>
  <c r="AR264" i="3"/>
  <c r="AB264" i="3"/>
  <c r="BG264" i="3"/>
  <c r="AQ264" i="3"/>
  <c r="AA264" i="3"/>
  <c r="BF264" i="3"/>
  <c r="AP264" i="3"/>
  <c r="Z264" i="3"/>
  <c r="AZ261" i="3"/>
  <c r="AJ261" i="3"/>
  <c r="T261" i="3"/>
  <c r="AY261" i="3"/>
  <c r="AI261" i="3"/>
  <c r="S261" i="3"/>
  <c r="AX261" i="3"/>
  <c r="AH261" i="3"/>
  <c r="R261" i="3"/>
  <c r="BA261" i="3"/>
  <c r="AK261" i="3"/>
  <c r="U261" i="3"/>
  <c r="BJ134" i="3"/>
  <c r="BK148" i="3"/>
  <c r="BJ150" i="3"/>
  <c r="BN150" i="3"/>
  <c r="BJ166" i="3"/>
  <c r="BM166" i="3"/>
  <c r="BN193" i="3"/>
  <c r="BK193" i="3"/>
  <c r="BM198" i="3"/>
  <c r="N208" i="3"/>
  <c r="R208" i="3"/>
  <c r="V208" i="3"/>
  <c r="Z208" i="3"/>
  <c r="AD208" i="3"/>
  <c r="AH208" i="3"/>
  <c r="AL208" i="3"/>
  <c r="AP208" i="3"/>
  <c r="AT208" i="3"/>
  <c r="AX208" i="3"/>
  <c r="BB208" i="3"/>
  <c r="BF208" i="3"/>
  <c r="O208" i="3"/>
  <c r="S208" i="3"/>
  <c r="W208" i="3"/>
  <c r="AA208" i="3"/>
  <c r="AE208" i="3"/>
  <c r="AI208" i="3"/>
  <c r="AM208" i="3"/>
  <c r="AQ208" i="3"/>
  <c r="AU208" i="3"/>
  <c r="AY208" i="3"/>
  <c r="BC208" i="3"/>
  <c r="BG208" i="3"/>
  <c r="P208" i="3"/>
  <c r="T208" i="3"/>
  <c r="X208" i="3"/>
  <c r="AB208" i="3"/>
  <c r="AF208" i="3"/>
  <c r="AJ208" i="3"/>
  <c r="AN208" i="3"/>
  <c r="AR208" i="3"/>
  <c r="AV208" i="3"/>
  <c r="AZ208" i="3"/>
  <c r="BD208" i="3"/>
  <c r="BH208" i="3"/>
  <c r="M208" i="3"/>
  <c r="Q208" i="3"/>
  <c r="U208" i="3"/>
  <c r="Y208" i="3"/>
  <c r="AC208" i="3"/>
  <c r="AG208" i="3"/>
  <c r="AK208" i="3"/>
  <c r="AO208" i="3"/>
  <c r="AS208" i="3"/>
  <c r="AW208" i="3"/>
  <c r="BA208" i="3"/>
  <c r="BE208" i="3"/>
  <c r="BI208" i="3"/>
  <c r="N212" i="3"/>
  <c r="R212" i="3"/>
  <c r="V212" i="3"/>
  <c r="Z212" i="3"/>
  <c r="AD212" i="3"/>
  <c r="AH212" i="3"/>
  <c r="AL212" i="3"/>
  <c r="AP212" i="3"/>
  <c r="AT212" i="3"/>
  <c r="AX212" i="3"/>
  <c r="BB212" i="3"/>
  <c r="BF212" i="3"/>
  <c r="O212" i="3"/>
  <c r="S212" i="3"/>
  <c r="W212" i="3"/>
  <c r="AA212" i="3"/>
  <c r="AE212" i="3"/>
  <c r="AI212" i="3"/>
  <c r="AM212" i="3"/>
  <c r="AQ212" i="3"/>
  <c r="AU212" i="3"/>
  <c r="AY212" i="3"/>
  <c r="BC212" i="3"/>
  <c r="BG212" i="3"/>
  <c r="P212" i="3"/>
  <c r="T212" i="3"/>
  <c r="X212" i="3"/>
  <c r="AB212" i="3"/>
  <c r="AF212" i="3"/>
  <c r="AJ212" i="3"/>
  <c r="AN212" i="3"/>
  <c r="AR212" i="3"/>
  <c r="AV212" i="3"/>
  <c r="AZ212" i="3"/>
  <c r="BD212" i="3"/>
  <c r="BH212" i="3"/>
  <c r="M212" i="3"/>
  <c r="Q212" i="3"/>
  <c r="U212" i="3"/>
  <c r="Y212" i="3"/>
  <c r="AC212" i="3"/>
  <c r="AG212" i="3"/>
  <c r="AK212" i="3"/>
  <c r="AO212" i="3"/>
  <c r="AS212" i="3"/>
  <c r="AW212" i="3"/>
  <c r="BA212" i="3"/>
  <c r="BE212" i="3"/>
  <c r="BI212" i="3"/>
  <c r="N216" i="3"/>
  <c r="R216" i="3"/>
  <c r="V216" i="3"/>
  <c r="Z216" i="3"/>
  <c r="AD216" i="3"/>
  <c r="AH216" i="3"/>
  <c r="AL216" i="3"/>
  <c r="AP216" i="3"/>
  <c r="AT216" i="3"/>
  <c r="AX216" i="3"/>
  <c r="BB216" i="3"/>
  <c r="BF216" i="3"/>
  <c r="O216" i="3"/>
  <c r="S216" i="3"/>
  <c r="W216" i="3"/>
  <c r="AA216" i="3"/>
  <c r="AE216" i="3"/>
  <c r="AI216" i="3"/>
  <c r="AM216" i="3"/>
  <c r="AQ216" i="3"/>
  <c r="AU216" i="3"/>
  <c r="AY216" i="3"/>
  <c r="BC216" i="3"/>
  <c r="BG216" i="3"/>
  <c r="P216" i="3"/>
  <c r="T216" i="3"/>
  <c r="X216" i="3"/>
  <c r="AB216" i="3"/>
  <c r="AF216" i="3"/>
  <c r="AJ216" i="3"/>
  <c r="AN216" i="3"/>
  <c r="AR216" i="3"/>
  <c r="AV216" i="3"/>
  <c r="AZ216" i="3"/>
  <c r="BD216" i="3"/>
  <c r="BH216" i="3"/>
  <c r="M216" i="3"/>
  <c r="Q216" i="3"/>
  <c r="U216" i="3"/>
  <c r="Y216" i="3"/>
  <c r="AC216" i="3"/>
  <c r="AG216" i="3"/>
  <c r="AK216" i="3"/>
  <c r="AO216" i="3"/>
  <c r="AS216" i="3"/>
  <c r="AW216" i="3"/>
  <c r="BA216" i="3"/>
  <c r="BE216" i="3"/>
  <c r="BI216" i="3"/>
  <c r="N220" i="3"/>
  <c r="R220" i="3"/>
  <c r="V220" i="3"/>
  <c r="Z220" i="3"/>
  <c r="AD220" i="3"/>
  <c r="AH220" i="3"/>
  <c r="AL220" i="3"/>
  <c r="AP220" i="3"/>
  <c r="AT220" i="3"/>
  <c r="AX220" i="3"/>
  <c r="BB220" i="3"/>
  <c r="BF220" i="3"/>
  <c r="O220" i="3"/>
  <c r="S220" i="3"/>
  <c r="W220" i="3"/>
  <c r="AA220" i="3"/>
  <c r="AE220" i="3"/>
  <c r="AI220" i="3"/>
  <c r="AM220" i="3"/>
  <c r="AQ220" i="3"/>
  <c r="AU220" i="3"/>
  <c r="AY220" i="3"/>
  <c r="BC220" i="3"/>
  <c r="BG220" i="3"/>
  <c r="P220" i="3"/>
  <c r="T220" i="3"/>
  <c r="X220" i="3"/>
  <c r="AB220" i="3"/>
  <c r="AF220" i="3"/>
  <c r="AJ220" i="3"/>
  <c r="AN220" i="3"/>
  <c r="AR220" i="3"/>
  <c r="AV220" i="3"/>
  <c r="AZ220" i="3"/>
  <c r="BD220" i="3"/>
  <c r="BH220" i="3"/>
  <c r="M220" i="3"/>
  <c r="Q220" i="3"/>
  <c r="U220" i="3"/>
  <c r="Y220" i="3"/>
  <c r="AC220" i="3"/>
  <c r="AG220" i="3"/>
  <c r="AK220" i="3"/>
  <c r="AO220" i="3"/>
  <c r="AS220" i="3"/>
  <c r="AW220" i="3"/>
  <c r="BA220" i="3"/>
  <c r="BE220" i="3"/>
  <c r="BI220" i="3"/>
  <c r="N224" i="3"/>
  <c r="R224" i="3"/>
  <c r="V224" i="3"/>
  <c r="Z224" i="3"/>
  <c r="AD224" i="3"/>
  <c r="AH224" i="3"/>
  <c r="AL224" i="3"/>
  <c r="AP224" i="3"/>
  <c r="AT224" i="3"/>
  <c r="AX224" i="3"/>
  <c r="BB224" i="3"/>
  <c r="BF224" i="3"/>
  <c r="O224" i="3"/>
  <c r="S224" i="3"/>
  <c r="W224" i="3"/>
  <c r="AA224" i="3"/>
  <c r="AE224" i="3"/>
  <c r="AI224" i="3"/>
  <c r="AM224" i="3"/>
  <c r="AQ224" i="3"/>
  <c r="AU224" i="3"/>
  <c r="AY224" i="3"/>
  <c r="BC224" i="3"/>
  <c r="BG224" i="3"/>
  <c r="P224" i="3"/>
  <c r="T224" i="3"/>
  <c r="X224" i="3"/>
  <c r="AB224" i="3"/>
  <c r="AF224" i="3"/>
  <c r="AJ224" i="3"/>
  <c r="AN224" i="3"/>
  <c r="AR224" i="3"/>
  <c r="AV224" i="3"/>
  <c r="AZ224" i="3"/>
  <c r="BD224" i="3"/>
  <c r="BH224" i="3"/>
  <c r="M224" i="3"/>
  <c r="Q224" i="3"/>
  <c r="U224" i="3"/>
  <c r="Y224" i="3"/>
  <c r="AC224" i="3"/>
  <c r="AG224" i="3"/>
  <c r="AK224" i="3"/>
  <c r="AO224" i="3"/>
  <c r="AS224" i="3"/>
  <c r="AW224" i="3"/>
  <c r="BA224" i="3"/>
  <c r="BE224" i="3"/>
  <c r="BI224" i="3"/>
  <c r="N228" i="3"/>
  <c r="R228" i="3"/>
  <c r="V228" i="3"/>
  <c r="Z228" i="3"/>
  <c r="AD228" i="3"/>
  <c r="AH228" i="3"/>
  <c r="AL228" i="3"/>
  <c r="AP228" i="3"/>
  <c r="AT228" i="3"/>
  <c r="AX228" i="3"/>
  <c r="BB228" i="3"/>
  <c r="BF228" i="3"/>
  <c r="O228" i="3"/>
  <c r="S228" i="3"/>
  <c r="W228" i="3"/>
  <c r="AA228" i="3"/>
  <c r="AE228" i="3"/>
  <c r="AI228" i="3"/>
  <c r="AM228" i="3"/>
  <c r="AQ228" i="3"/>
  <c r="AU228" i="3"/>
  <c r="AY228" i="3"/>
  <c r="BC228" i="3"/>
  <c r="BG228" i="3"/>
  <c r="P228" i="3"/>
  <c r="T228" i="3"/>
  <c r="X228" i="3"/>
  <c r="AB228" i="3"/>
  <c r="AF228" i="3"/>
  <c r="AJ228" i="3"/>
  <c r="AN228" i="3"/>
  <c r="AR228" i="3"/>
  <c r="AV228" i="3"/>
  <c r="AZ228" i="3"/>
  <c r="BD228" i="3"/>
  <c r="BH228" i="3"/>
  <c r="U228" i="3"/>
  <c r="AK228" i="3"/>
  <c r="BA228" i="3"/>
  <c r="Y228" i="3"/>
  <c r="AO228" i="3"/>
  <c r="BE228" i="3"/>
  <c r="M228" i="3"/>
  <c r="AC228" i="3"/>
  <c r="AS228" i="3"/>
  <c r="BI228" i="3"/>
  <c r="Q228" i="3"/>
  <c r="AG228" i="3"/>
  <c r="AW228" i="3"/>
  <c r="N232" i="3"/>
  <c r="R232" i="3"/>
  <c r="V232" i="3"/>
  <c r="Z232" i="3"/>
  <c r="AD232" i="3"/>
  <c r="AH232" i="3"/>
  <c r="AL232" i="3"/>
  <c r="AP232" i="3"/>
  <c r="O232" i="3"/>
  <c r="S232" i="3"/>
  <c r="W232" i="3"/>
  <c r="AA232" i="3"/>
  <c r="AE232" i="3"/>
  <c r="AI232" i="3"/>
  <c r="AM232" i="3"/>
  <c r="T232" i="3"/>
  <c r="AB232" i="3"/>
  <c r="AJ232" i="3"/>
  <c r="AQ232" i="3"/>
  <c r="AU232" i="3"/>
  <c r="AY232" i="3"/>
  <c r="BC232" i="3"/>
  <c r="BG232" i="3"/>
  <c r="M232" i="3"/>
  <c r="U232" i="3"/>
  <c r="AC232" i="3"/>
  <c r="AK232" i="3"/>
  <c r="AR232" i="3"/>
  <c r="AV232" i="3"/>
  <c r="AZ232" i="3"/>
  <c r="BD232" i="3"/>
  <c r="BH232" i="3"/>
  <c r="P232" i="3"/>
  <c r="X232" i="3"/>
  <c r="AF232" i="3"/>
  <c r="AN232" i="3"/>
  <c r="AS232" i="3"/>
  <c r="AW232" i="3"/>
  <c r="BA232" i="3"/>
  <c r="BE232" i="3"/>
  <c r="BI232" i="3"/>
  <c r="Q232" i="3"/>
  <c r="Y232" i="3"/>
  <c r="AG232" i="3"/>
  <c r="AO232" i="3"/>
  <c r="AT232" i="3"/>
  <c r="AX232" i="3"/>
  <c r="BB232" i="3"/>
  <c r="BF232" i="3"/>
  <c r="M105" i="3"/>
  <c r="Q105" i="3"/>
  <c r="U105" i="3"/>
  <c r="Y105" i="3"/>
  <c r="AC105" i="3"/>
  <c r="AG105" i="3"/>
  <c r="AK105" i="3"/>
  <c r="AO105" i="3"/>
  <c r="AS105" i="3"/>
  <c r="AW105" i="3"/>
  <c r="BA105" i="3"/>
  <c r="BE105" i="3"/>
  <c r="BI105" i="3"/>
  <c r="N105" i="3"/>
  <c r="R105" i="3"/>
  <c r="V105" i="3"/>
  <c r="Z105" i="3"/>
  <c r="AD105" i="3"/>
  <c r="AH105" i="3"/>
  <c r="AL105" i="3"/>
  <c r="AP105" i="3"/>
  <c r="AT105" i="3"/>
  <c r="AX105" i="3"/>
  <c r="BB105" i="3"/>
  <c r="BF105" i="3"/>
  <c r="O105" i="3"/>
  <c r="S105" i="3"/>
  <c r="W105" i="3"/>
  <c r="AA105" i="3"/>
  <c r="AE105" i="3"/>
  <c r="AI105" i="3"/>
  <c r="AM105" i="3"/>
  <c r="AQ105" i="3"/>
  <c r="AU105" i="3"/>
  <c r="AY105" i="3"/>
  <c r="BC105" i="3"/>
  <c r="BG105" i="3"/>
  <c r="P105" i="3"/>
  <c r="T105" i="3"/>
  <c r="X105" i="3"/>
  <c r="AB105" i="3"/>
  <c r="AF105" i="3"/>
  <c r="AJ105" i="3"/>
  <c r="AN105" i="3"/>
  <c r="AR105" i="3"/>
  <c r="AV105" i="3"/>
  <c r="AZ105" i="3"/>
  <c r="BD105" i="3"/>
  <c r="BH105" i="3"/>
  <c r="O109" i="3"/>
  <c r="S109" i="3"/>
  <c r="W109" i="3"/>
  <c r="AA109" i="3"/>
  <c r="AE109" i="3"/>
  <c r="AI109" i="3"/>
  <c r="AM109" i="3"/>
  <c r="AQ109" i="3"/>
  <c r="AU109" i="3"/>
  <c r="AY109" i="3"/>
  <c r="BC109" i="3"/>
  <c r="BG109" i="3"/>
  <c r="P109" i="3"/>
  <c r="T109" i="3"/>
  <c r="X109" i="3"/>
  <c r="AB109" i="3"/>
  <c r="AF109" i="3"/>
  <c r="AJ109" i="3"/>
  <c r="AN109" i="3"/>
  <c r="AR109" i="3"/>
  <c r="AV109" i="3"/>
  <c r="AZ109" i="3"/>
  <c r="BD109" i="3"/>
  <c r="BH109" i="3"/>
  <c r="M109" i="3"/>
  <c r="Q109" i="3"/>
  <c r="U109" i="3"/>
  <c r="Y109" i="3"/>
  <c r="AC109" i="3"/>
  <c r="AG109" i="3"/>
  <c r="AK109" i="3"/>
  <c r="AO109" i="3"/>
  <c r="AS109" i="3"/>
  <c r="AW109" i="3"/>
  <c r="BA109" i="3"/>
  <c r="BE109" i="3"/>
  <c r="BI109" i="3"/>
  <c r="N109" i="3"/>
  <c r="R109" i="3"/>
  <c r="V109" i="3"/>
  <c r="Z109" i="3"/>
  <c r="AD109" i="3"/>
  <c r="AH109" i="3"/>
  <c r="AL109" i="3"/>
  <c r="AP109" i="3"/>
  <c r="AT109" i="3"/>
  <c r="AX109" i="3"/>
  <c r="BB109" i="3"/>
  <c r="BF109" i="3"/>
  <c r="N113" i="3"/>
  <c r="R113" i="3"/>
  <c r="V113" i="3"/>
  <c r="Z113" i="3"/>
  <c r="AD113" i="3"/>
  <c r="AH113" i="3"/>
  <c r="AL113" i="3"/>
  <c r="AP113" i="3"/>
  <c r="AT113" i="3"/>
  <c r="AX113" i="3"/>
  <c r="BB113" i="3"/>
  <c r="BF113" i="3"/>
  <c r="O113" i="3"/>
  <c r="S113" i="3"/>
  <c r="W113" i="3"/>
  <c r="AA113" i="3"/>
  <c r="AE113" i="3"/>
  <c r="AI113" i="3"/>
  <c r="AM113" i="3"/>
  <c r="AQ113" i="3"/>
  <c r="AU113" i="3"/>
  <c r="AY113" i="3"/>
  <c r="BC113" i="3"/>
  <c r="BG113" i="3"/>
  <c r="P113" i="3"/>
  <c r="T113" i="3"/>
  <c r="X113" i="3"/>
  <c r="AB113" i="3"/>
  <c r="AF113" i="3"/>
  <c r="AJ113" i="3"/>
  <c r="AN113" i="3"/>
  <c r="AR113" i="3"/>
  <c r="AV113" i="3"/>
  <c r="AZ113" i="3"/>
  <c r="BD113" i="3"/>
  <c r="BH113" i="3"/>
  <c r="M113" i="3"/>
  <c r="Q113" i="3"/>
  <c r="U113" i="3"/>
  <c r="Y113" i="3"/>
  <c r="AC113" i="3"/>
  <c r="AG113" i="3"/>
  <c r="AK113" i="3"/>
  <c r="AO113" i="3"/>
  <c r="AS113" i="3"/>
  <c r="AW113" i="3"/>
  <c r="BA113" i="3"/>
  <c r="BE113" i="3"/>
  <c r="BI113" i="3"/>
  <c r="N122" i="3"/>
  <c r="R122" i="3"/>
  <c r="V122" i="3"/>
  <c r="Z122" i="3"/>
  <c r="AD122" i="3"/>
  <c r="AH122" i="3"/>
  <c r="AL122" i="3"/>
  <c r="AP122" i="3"/>
  <c r="AT122" i="3"/>
  <c r="AX122" i="3"/>
  <c r="BB122" i="3"/>
  <c r="BF122" i="3"/>
  <c r="O122" i="3"/>
  <c r="S122" i="3"/>
  <c r="W122" i="3"/>
  <c r="AA122" i="3"/>
  <c r="AE122" i="3"/>
  <c r="AI122" i="3"/>
  <c r="AM122" i="3"/>
  <c r="AQ122" i="3"/>
  <c r="AU122" i="3"/>
  <c r="AY122" i="3"/>
  <c r="BC122" i="3"/>
  <c r="BG122" i="3"/>
  <c r="P122" i="3"/>
  <c r="T122" i="3"/>
  <c r="X122" i="3"/>
  <c r="AB122" i="3"/>
  <c r="AF122" i="3"/>
  <c r="AJ122" i="3"/>
  <c r="AN122" i="3"/>
  <c r="AR122" i="3"/>
  <c r="AV122" i="3"/>
  <c r="AZ122" i="3"/>
  <c r="BD122" i="3"/>
  <c r="BH122" i="3"/>
  <c r="M122" i="3"/>
  <c r="Q122" i="3"/>
  <c r="U122" i="3"/>
  <c r="Y122" i="3"/>
  <c r="AC122" i="3"/>
  <c r="AG122" i="3"/>
  <c r="AK122" i="3"/>
  <c r="AO122" i="3"/>
  <c r="AS122" i="3"/>
  <c r="AW122" i="3"/>
  <c r="BA122" i="3"/>
  <c r="BE122" i="3"/>
  <c r="BI122" i="3"/>
  <c r="O131" i="3"/>
  <c r="S131" i="3"/>
  <c r="W131" i="3"/>
  <c r="AA131" i="3"/>
  <c r="AE131" i="3"/>
  <c r="AI131" i="3"/>
  <c r="AM131" i="3"/>
  <c r="AQ131" i="3"/>
  <c r="AU131" i="3"/>
  <c r="AY131" i="3"/>
  <c r="BC131" i="3"/>
  <c r="BG131" i="3"/>
  <c r="P131" i="3"/>
  <c r="T131" i="3"/>
  <c r="X131" i="3"/>
  <c r="AB131" i="3"/>
  <c r="AF131" i="3"/>
  <c r="AJ131" i="3"/>
  <c r="AN131" i="3"/>
  <c r="AR131" i="3"/>
  <c r="AV131" i="3"/>
  <c r="AZ131" i="3"/>
  <c r="BD131" i="3"/>
  <c r="BH131" i="3"/>
  <c r="M131" i="3"/>
  <c r="Q131" i="3"/>
  <c r="U131" i="3"/>
  <c r="Y131" i="3"/>
  <c r="AC131" i="3"/>
  <c r="AG131" i="3"/>
  <c r="AK131" i="3"/>
  <c r="AO131" i="3"/>
  <c r="AS131" i="3"/>
  <c r="AW131" i="3"/>
  <c r="BA131" i="3"/>
  <c r="BE131" i="3"/>
  <c r="BI131" i="3"/>
  <c r="N131" i="3"/>
  <c r="R131" i="3"/>
  <c r="V131" i="3"/>
  <c r="Z131" i="3"/>
  <c r="AD131" i="3"/>
  <c r="AH131" i="3"/>
  <c r="AL131" i="3"/>
  <c r="AP131" i="3"/>
  <c r="AT131" i="3"/>
  <c r="AX131" i="3"/>
  <c r="BB131" i="3"/>
  <c r="BF131" i="3"/>
  <c r="N168" i="3"/>
  <c r="R168" i="3"/>
  <c r="V168" i="3"/>
  <c r="Z168" i="3"/>
  <c r="AD168" i="3"/>
  <c r="AH168" i="3"/>
  <c r="AL168" i="3"/>
  <c r="AP168" i="3"/>
  <c r="AT168" i="3"/>
  <c r="AX168" i="3"/>
  <c r="BB168" i="3"/>
  <c r="BF168" i="3"/>
  <c r="O168" i="3"/>
  <c r="S168" i="3"/>
  <c r="W168" i="3"/>
  <c r="AA168" i="3"/>
  <c r="AE168" i="3"/>
  <c r="AI168" i="3"/>
  <c r="AM168" i="3"/>
  <c r="AQ168" i="3"/>
  <c r="AU168" i="3"/>
  <c r="AY168" i="3"/>
  <c r="BC168" i="3"/>
  <c r="BG168" i="3"/>
  <c r="P168" i="3"/>
  <c r="T168" i="3"/>
  <c r="X168" i="3"/>
  <c r="AB168" i="3"/>
  <c r="AF168" i="3"/>
  <c r="AJ168" i="3"/>
  <c r="AN168" i="3"/>
  <c r="AR168" i="3"/>
  <c r="AV168" i="3"/>
  <c r="AZ168" i="3"/>
  <c r="BD168" i="3"/>
  <c r="BH168" i="3"/>
  <c r="M168" i="3"/>
  <c r="Q168" i="3"/>
  <c r="U168" i="3"/>
  <c r="Y168" i="3"/>
  <c r="AC168" i="3"/>
  <c r="AG168" i="3"/>
  <c r="AK168" i="3"/>
  <c r="AO168" i="3"/>
  <c r="AS168" i="3"/>
  <c r="AW168" i="3"/>
  <c r="BA168" i="3"/>
  <c r="BE168" i="3"/>
  <c r="BI168" i="3"/>
  <c r="N177" i="3"/>
  <c r="R177" i="3"/>
  <c r="V177" i="3"/>
  <c r="Z177" i="3"/>
  <c r="AD177" i="3"/>
  <c r="AH177" i="3"/>
  <c r="AL177" i="3"/>
  <c r="AP177" i="3"/>
  <c r="O177" i="3"/>
  <c r="S177" i="3"/>
  <c r="W177" i="3"/>
  <c r="AA177" i="3"/>
  <c r="AE177" i="3"/>
  <c r="AI177" i="3"/>
  <c r="AM177" i="3"/>
  <c r="M177" i="3"/>
  <c r="Q177" i="3"/>
  <c r="U177" i="3"/>
  <c r="Y177" i="3"/>
  <c r="AC177" i="3"/>
  <c r="AG177" i="3"/>
  <c r="AK177" i="3"/>
  <c r="AO177" i="3"/>
  <c r="P177" i="3"/>
  <c r="AF177" i="3"/>
  <c r="AR177" i="3"/>
  <c r="AV177" i="3"/>
  <c r="AZ177" i="3"/>
  <c r="BD177" i="3"/>
  <c r="BH177" i="3"/>
  <c r="T177" i="3"/>
  <c r="AJ177" i="3"/>
  <c r="AS177" i="3"/>
  <c r="AW177" i="3"/>
  <c r="BA177" i="3"/>
  <c r="BE177" i="3"/>
  <c r="BI177" i="3"/>
  <c r="X177" i="3"/>
  <c r="AN177" i="3"/>
  <c r="AT177" i="3"/>
  <c r="AX177" i="3"/>
  <c r="BB177" i="3"/>
  <c r="BF177" i="3"/>
  <c r="AB177" i="3"/>
  <c r="AQ177" i="3"/>
  <c r="AU177" i="3"/>
  <c r="AY177" i="3"/>
  <c r="BC177" i="3"/>
  <c r="BG177" i="3"/>
  <c r="BM259" i="3"/>
  <c r="AU140" i="3"/>
  <c r="AE140" i="3"/>
  <c r="O140" i="3"/>
  <c r="AT140" i="3"/>
  <c r="AD140" i="3"/>
  <c r="N140" i="3"/>
  <c r="AW140" i="3"/>
  <c r="AG140" i="3"/>
  <c r="Q140" i="3"/>
  <c r="AZ140" i="3"/>
  <c r="AJ140" i="3"/>
  <c r="T140" i="3"/>
  <c r="BC149" i="3"/>
  <c r="AI149" i="3"/>
  <c r="O149" i="3"/>
  <c r="AV149" i="3"/>
  <c r="AF149" i="3"/>
  <c r="P149" i="3"/>
  <c r="AT149" i="3"/>
  <c r="AD149" i="3"/>
  <c r="N149" i="3"/>
  <c r="AW149" i="3"/>
  <c r="AG149" i="3"/>
  <c r="Q149" i="3"/>
  <c r="AV156" i="3"/>
  <c r="AF156" i="3"/>
  <c r="P156" i="3"/>
  <c r="AT158" i="3"/>
  <c r="AD158" i="3"/>
  <c r="N158" i="3"/>
  <c r="AW158" i="3"/>
  <c r="AG158" i="3"/>
  <c r="Q158" i="3"/>
  <c r="AZ158" i="3"/>
  <c r="AJ158" i="3"/>
  <c r="T158" i="3"/>
  <c r="AY158" i="3"/>
  <c r="AI158" i="3"/>
  <c r="S158" i="3"/>
  <c r="BH165" i="3"/>
  <c r="AR165" i="3"/>
  <c r="AB165" i="3"/>
  <c r="BG165" i="3"/>
  <c r="AQ165" i="3"/>
  <c r="AA165" i="3"/>
  <c r="BF165" i="3"/>
  <c r="AP165" i="3"/>
  <c r="Z165" i="3"/>
  <c r="BI165" i="3"/>
  <c r="AS165" i="3"/>
  <c r="AC165" i="3"/>
  <c r="M165" i="3"/>
  <c r="N268" i="3"/>
  <c r="R268" i="3"/>
  <c r="V268" i="3"/>
  <c r="Z268" i="3"/>
  <c r="AD268" i="3"/>
  <c r="AH268" i="3"/>
  <c r="AL268" i="3"/>
  <c r="AP268" i="3"/>
  <c r="AT268" i="3"/>
  <c r="AX268" i="3"/>
  <c r="BB268" i="3"/>
  <c r="BF268" i="3"/>
  <c r="O268" i="3"/>
  <c r="S268" i="3"/>
  <c r="W268" i="3"/>
  <c r="AA268" i="3"/>
  <c r="AE268" i="3"/>
  <c r="AI268" i="3"/>
  <c r="AM268" i="3"/>
  <c r="AQ268" i="3"/>
  <c r="AU268" i="3"/>
  <c r="AY268" i="3"/>
  <c r="BC268" i="3"/>
  <c r="BG268" i="3"/>
  <c r="P268" i="3"/>
  <c r="T268" i="3"/>
  <c r="X268" i="3"/>
  <c r="AB268" i="3"/>
  <c r="AF268" i="3"/>
  <c r="AJ268" i="3"/>
  <c r="AN268" i="3"/>
  <c r="AR268" i="3"/>
  <c r="AV268" i="3"/>
  <c r="AZ268" i="3"/>
  <c r="BD268" i="3"/>
  <c r="BH268" i="3"/>
  <c r="M268" i="3"/>
  <c r="Q268" i="3"/>
  <c r="U268" i="3"/>
  <c r="Y268" i="3"/>
  <c r="AC268" i="3"/>
  <c r="AG268" i="3"/>
  <c r="AK268" i="3"/>
  <c r="AO268" i="3"/>
  <c r="AS268" i="3"/>
  <c r="AW268" i="3"/>
  <c r="BA268" i="3"/>
  <c r="BE268" i="3"/>
  <c r="BI268" i="3"/>
  <c r="O106" i="3"/>
  <c r="S106" i="3"/>
  <c r="W106" i="3"/>
  <c r="AA106" i="3"/>
  <c r="AE106" i="3"/>
  <c r="AI106" i="3"/>
  <c r="AM106" i="3"/>
  <c r="AQ106" i="3"/>
  <c r="AU106" i="3"/>
  <c r="AY106" i="3"/>
  <c r="BC106" i="3"/>
  <c r="BG106" i="3"/>
  <c r="P106" i="3"/>
  <c r="T106" i="3"/>
  <c r="X106" i="3"/>
  <c r="AB106" i="3"/>
  <c r="AF106" i="3"/>
  <c r="AJ106" i="3"/>
  <c r="AN106" i="3"/>
  <c r="AR106" i="3"/>
  <c r="AV106" i="3"/>
  <c r="AZ106" i="3"/>
  <c r="BD106" i="3"/>
  <c r="BH106" i="3"/>
  <c r="M106" i="3"/>
  <c r="Q106" i="3"/>
  <c r="U106" i="3"/>
  <c r="Y106" i="3"/>
  <c r="AC106" i="3"/>
  <c r="AG106" i="3"/>
  <c r="AK106" i="3"/>
  <c r="AO106" i="3"/>
  <c r="AS106" i="3"/>
  <c r="AW106" i="3"/>
  <c r="BA106" i="3"/>
  <c r="BE106" i="3"/>
  <c r="BI106" i="3"/>
  <c r="N106" i="3"/>
  <c r="R106" i="3"/>
  <c r="V106" i="3"/>
  <c r="Z106" i="3"/>
  <c r="AD106" i="3"/>
  <c r="AH106" i="3"/>
  <c r="AL106" i="3"/>
  <c r="AP106" i="3"/>
  <c r="AT106" i="3"/>
  <c r="AX106" i="3"/>
  <c r="BB106" i="3"/>
  <c r="BF106" i="3"/>
  <c r="M110" i="3"/>
  <c r="Q110" i="3"/>
  <c r="U110" i="3"/>
  <c r="Y110" i="3"/>
  <c r="AC110" i="3"/>
  <c r="AG110" i="3"/>
  <c r="AK110" i="3"/>
  <c r="AO110" i="3"/>
  <c r="AS110" i="3"/>
  <c r="AW110" i="3"/>
  <c r="BA110" i="3"/>
  <c r="BE110" i="3"/>
  <c r="BI110" i="3"/>
  <c r="N110" i="3"/>
  <c r="R110" i="3"/>
  <c r="V110" i="3"/>
  <c r="Z110" i="3"/>
  <c r="AD110" i="3"/>
  <c r="AH110" i="3"/>
  <c r="AL110" i="3"/>
  <c r="AP110" i="3"/>
  <c r="AT110" i="3"/>
  <c r="AX110" i="3"/>
  <c r="BB110" i="3"/>
  <c r="BF110" i="3"/>
  <c r="O110" i="3"/>
  <c r="S110" i="3"/>
  <c r="W110" i="3"/>
  <c r="AA110" i="3"/>
  <c r="AE110" i="3"/>
  <c r="AI110" i="3"/>
  <c r="AM110" i="3"/>
  <c r="AQ110" i="3"/>
  <c r="AU110" i="3"/>
  <c r="AY110" i="3"/>
  <c r="BC110" i="3"/>
  <c r="BG110" i="3"/>
  <c r="P110" i="3"/>
  <c r="T110" i="3"/>
  <c r="X110" i="3"/>
  <c r="AB110" i="3"/>
  <c r="AF110" i="3"/>
  <c r="AJ110" i="3"/>
  <c r="AN110" i="3"/>
  <c r="AR110" i="3"/>
  <c r="AV110" i="3"/>
  <c r="AZ110" i="3"/>
  <c r="BD110" i="3"/>
  <c r="BH110" i="3"/>
  <c r="AX257" i="3"/>
  <c r="AH257" i="3"/>
  <c r="R257" i="3"/>
  <c r="BA257" i="3"/>
  <c r="AK257" i="3"/>
  <c r="U257" i="3"/>
  <c r="AR257" i="3"/>
  <c r="AB257" i="3"/>
  <c r="BG257" i="3"/>
  <c r="AQ257" i="3"/>
  <c r="AA257" i="3"/>
  <c r="Z267" i="3"/>
  <c r="AP267" i="3"/>
  <c r="BF267" i="3"/>
  <c r="P123" i="3"/>
  <c r="T123" i="3"/>
  <c r="X123" i="3"/>
  <c r="M123" i="3"/>
  <c r="Q123" i="3"/>
  <c r="U123" i="3"/>
  <c r="Y123" i="3"/>
  <c r="AC123" i="3"/>
  <c r="AG123" i="3"/>
  <c r="AK123" i="3"/>
  <c r="AO123" i="3"/>
  <c r="AS123" i="3"/>
  <c r="N123" i="3"/>
  <c r="R123" i="3"/>
  <c r="V123" i="3"/>
  <c r="Z123" i="3"/>
  <c r="O123" i="3"/>
  <c r="S123" i="3"/>
  <c r="W123" i="3"/>
  <c r="AA123" i="3"/>
  <c r="AE123" i="3"/>
  <c r="AI123" i="3"/>
  <c r="AM123" i="3"/>
  <c r="AQ123" i="3"/>
  <c r="AB123" i="3"/>
  <c r="AJ123" i="3"/>
  <c r="AR123" i="3"/>
  <c r="AW123" i="3"/>
  <c r="BA123" i="3"/>
  <c r="BE123" i="3"/>
  <c r="BI123" i="3"/>
  <c r="AD123" i="3"/>
  <c r="AL123" i="3"/>
  <c r="AT123" i="3"/>
  <c r="AX123" i="3"/>
  <c r="BB123" i="3"/>
  <c r="BF123" i="3"/>
  <c r="AF123" i="3"/>
  <c r="AN123" i="3"/>
  <c r="AU123" i="3"/>
  <c r="AY123" i="3"/>
  <c r="BC123" i="3"/>
  <c r="BG123" i="3"/>
  <c r="AH123" i="3"/>
  <c r="AP123" i="3"/>
  <c r="AV123" i="3"/>
  <c r="AZ123" i="3"/>
  <c r="BD123" i="3"/>
  <c r="BH123" i="3"/>
  <c r="N139" i="3"/>
  <c r="R139" i="3"/>
  <c r="V139" i="3"/>
  <c r="Z139" i="3"/>
  <c r="AD139" i="3"/>
  <c r="AH139" i="3"/>
  <c r="AL139" i="3"/>
  <c r="AP139" i="3"/>
  <c r="AT139" i="3"/>
  <c r="AX139" i="3"/>
  <c r="BB139" i="3"/>
  <c r="BF139" i="3"/>
  <c r="O139" i="3"/>
  <c r="S139" i="3"/>
  <c r="W139" i="3"/>
  <c r="AA139" i="3"/>
  <c r="AE139" i="3"/>
  <c r="AI139" i="3"/>
  <c r="AM139" i="3"/>
  <c r="AQ139" i="3"/>
  <c r="AU139" i="3"/>
  <c r="AY139" i="3"/>
  <c r="BC139" i="3"/>
  <c r="BG139" i="3"/>
  <c r="P139" i="3"/>
  <c r="T139" i="3"/>
  <c r="X139" i="3"/>
  <c r="AB139" i="3"/>
  <c r="AF139" i="3"/>
  <c r="AJ139" i="3"/>
  <c r="AN139" i="3"/>
  <c r="AR139" i="3"/>
  <c r="AV139" i="3"/>
  <c r="AZ139" i="3"/>
  <c r="BD139" i="3"/>
  <c r="BH139" i="3"/>
  <c r="M139" i="3"/>
  <c r="Q139" i="3"/>
  <c r="U139" i="3"/>
  <c r="Y139" i="3"/>
  <c r="AC139" i="3"/>
  <c r="AG139" i="3"/>
  <c r="AK139" i="3"/>
  <c r="AO139" i="3"/>
  <c r="AS139" i="3"/>
  <c r="AW139" i="3"/>
  <c r="BA139" i="3"/>
  <c r="BE139" i="3"/>
  <c r="BI139" i="3"/>
  <c r="N155" i="3"/>
  <c r="R155" i="3"/>
  <c r="V155" i="3"/>
  <c r="Z155" i="3"/>
  <c r="AD155" i="3"/>
  <c r="AH155" i="3"/>
  <c r="AL155" i="3"/>
  <c r="AP155" i="3"/>
  <c r="AT155" i="3"/>
  <c r="AX155" i="3"/>
  <c r="BB155" i="3"/>
  <c r="BF155" i="3"/>
  <c r="O155" i="3"/>
  <c r="S155" i="3"/>
  <c r="W155" i="3"/>
  <c r="AA155" i="3"/>
  <c r="AE155" i="3"/>
  <c r="AI155" i="3"/>
  <c r="AM155" i="3"/>
  <c r="AQ155" i="3"/>
  <c r="AU155" i="3"/>
  <c r="AY155" i="3"/>
  <c r="BC155" i="3"/>
  <c r="BG155" i="3"/>
  <c r="P155" i="3"/>
  <c r="T155" i="3"/>
  <c r="X155" i="3"/>
  <c r="AB155" i="3"/>
  <c r="AF155" i="3"/>
  <c r="AJ155" i="3"/>
  <c r="AN155" i="3"/>
  <c r="AR155" i="3"/>
  <c r="AV155" i="3"/>
  <c r="AZ155" i="3"/>
  <c r="BD155" i="3"/>
  <c r="BH155" i="3"/>
  <c r="M155" i="3"/>
  <c r="Q155" i="3"/>
  <c r="U155" i="3"/>
  <c r="Y155" i="3"/>
  <c r="AC155" i="3"/>
  <c r="AG155" i="3"/>
  <c r="AK155" i="3"/>
  <c r="AO155" i="3"/>
  <c r="AS155" i="3"/>
  <c r="AW155" i="3"/>
  <c r="BA155" i="3"/>
  <c r="BE155" i="3"/>
  <c r="BI155" i="3"/>
  <c r="O171" i="3"/>
  <c r="S171" i="3"/>
  <c r="W171" i="3"/>
  <c r="AA171" i="3"/>
  <c r="AE171" i="3"/>
  <c r="AI171" i="3"/>
  <c r="AM171" i="3"/>
  <c r="AQ171" i="3"/>
  <c r="AU171" i="3"/>
  <c r="AY171" i="3"/>
  <c r="BC171" i="3"/>
  <c r="BG171" i="3"/>
  <c r="P171" i="3"/>
  <c r="T171" i="3"/>
  <c r="X171" i="3"/>
  <c r="AB171" i="3"/>
  <c r="AF171" i="3"/>
  <c r="AJ171" i="3"/>
  <c r="AN171" i="3"/>
  <c r="AR171" i="3"/>
  <c r="AV171" i="3"/>
  <c r="AZ171" i="3"/>
  <c r="BD171" i="3"/>
  <c r="BH171" i="3"/>
  <c r="M171" i="3"/>
  <c r="Q171" i="3"/>
  <c r="U171" i="3"/>
  <c r="Y171" i="3"/>
  <c r="AC171" i="3"/>
  <c r="AG171" i="3"/>
  <c r="AK171" i="3"/>
  <c r="AO171" i="3"/>
  <c r="AS171" i="3"/>
  <c r="AW171" i="3"/>
  <c r="BA171" i="3"/>
  <c r="BE171" i="3"/>
  <c r="BI171" i="3"/>
  <c r="N171" i="3"/>
  <c r="R171" i="3"/>
  <c r="V171" i="3"/>
  <c r="Z171" i="3"/>
  <c r="AD171" i="3"/>
  <c r="AH171" i="3"/>
  <c r="AL171" i="3"/>
  <c r="AP171" i="3"/>
  <c r="AT171" i="3"/>
  <c r="AX171" i="3"/>
  <c r="BB171" i="3"/>
  <c r="BF171" i="3"/>
  <c r="AT197" i="3"/>
  <c r="AD197" i="3"/>
  <c r="N197" i="3"/>
  <c r="AW197" i="3"/>
  <c r="AG197" i="3"/>
  <c r="Q197" i="3"/>
  <c r="AZ197" i="3"/>
  <c r="AJ197" i="3"/>
  <c r="T197" i="3"/>
  <c r="AY197" i="3"/>
  <c r="AI197" i="3"/>
  <c r="S197" i="3"/>
  <c r="O267" i="3"/>
  <c r="BA264" i="3"/>
  <c r="AK264" i="3"/>
  <c r="U264" i="3"/>
  <c r="BD264" i="3"/>
  <c r="AN264" i="3"/>
  <c r="X264" i="3"/>
  <c r="BC264" i="3"/>
  <c r="AM264" i="3"/>
  <c r="W264" i="3"/>
  <c r="BB264" i="3"/>
  <c r="AL264" i="3"/>
  <c r="V264" i="3"/>
  <c r="AV261" i="3"/>
  <c r="AF261" i="3"/>
  <c r="P261" i="3"/>
  <c r="AU261" i="3"/>
  <c r="AE261" i="3"/>
  <c r="O261" i="3"/>
  <c r="AT261" i="3"/>
  <c r="AD261" i="3"/>
  <c r="N261" i="3"/>
  <c r="AW261" i="3"/>
  <c r="AG261" i="3"/>
  <c r="Q261" i="3"/>
  <c r="M184" i="3"/>
  <c r="Q184" i="3"/>
  <c r="U184" i="3"/>
  <c r="Y184" i="3"/>
  <c r="AC184" i="3"/>
  <c r="AG184" i="3"/>
  <c r="AK184" i="3"/>
  <c r="AO184" i="3"/>
  <c r="AS184" i="3"/>
  <c r="AW184" i="3"/>
  <c r="BA184" i="3"/>
  <c r="BE184" i="3"/>
  <c r="BI184" i="3"/>
  <c r="N184" i="3"/>
  <c r="R184" i="3"/>
  <c r="V184" i="3"/>
  <c r="Z184" i="3"/>
  <c r="AD184" i="3"/>
  <c r="AH184" i="3"/>
  <c r="AL184" i="3"/>
  <c r="AP184" i="3"/>
  <c r="AT184" i="3"/>
  <c r="AX184" i="3"/>
  <c r="BB184" i="3"/>
  <c r="BF184" i="3"/>
  <c r="O184" i="3"/>
  <c r="S184" i="3"/>
  <c r="W184" i="3"/>
  <c r="AA184" i="3"/>
  <c r="AE184" i="3"/>
  <c r="AI184" i="3"/>
  <c r="AM184" i="3"/>
  <c r="AQ184" i="3"/>
  <c r="AU184" i="3"/>
  <c r="AY184" i="3"/>
  <c r="BC184" i="3"/>
  <c r="BG184" i="3"/>
  <c r="P184" i="3"/>
  <c r="T184" i="3"/>
  <c r="X184" i="3"/>
  <c r="AB184" i="3"/>
  <c r="AF184" i="3"/>
  <c r="AJ184" i="3"/>
  <c r="AN184" i="3"/>
  <c r="AR184" i="3"/>
  <c r="AV184" i="3"/>
  <c r="AZ184" i="3"/>
  <c r="BD184" i="3"/>
  <c r="BH184" i="3"/>
  <c r="P179" i="3"/>
  <c r="T179" i="3"/>
  <c r="X179" i="3"/>
  <c r="AB179" i="3"/>
  <c r="AF179" i="3"/>
  <c r="AJ179" i="3"/>
  <c r="AN179" i="3"/>
  <c r="AR179" i="3"/>
  <c r="AV179" i="3"/>
  <c r="AZ179" i="3"/>
  <c r="BD179" i="3"/>
  <c r="BH179" i="3"/>
  <c r="M179" i="3"/>
  <c r="Q179" i="3"/>
  <c r="U179" i="3"/>
  <c r="Y179" i="3"/>
  <c r="AC179" i="3"/>
  <c r="AG179" i="3"/>
  <c r="AK179" i="3"/>
  <c r="AO179" i="3"/>
  <c r="AS179" i="3"/>
  <c r="AW179" i="3"/>
  <c r="BA179" i="3"/>
  <c r="BE179" i="3"/>
  <c r="BI179" i="3"/>
  <c r="N179" i="3"/>
  <c r="R179" i="3"/>
  <c r="V179" i="3"/>
  <c r="Z179" i="3"/>
  <c r="AD179" i="3"/>
  <c r="AH179" i="3"/>
  <c r="AL179" i="3"/>
  <c r="AP179" i="3"/>
  <c r="AT179" i="3"/>
  <c r="AX179" i="3"/>
  <c r="BB179" i="3"/>
  <c r="BF179" i="3"/>
  <c r="O179" i="3"/>
  <c r="S179" i="3"/>
  <c r="W179" i="3"/>
  <c r="AA179" i="3"/>
  <c r="AE179" i="3"/>
  <c r="AI179" i="3"/>
  <c r="AM179" i="3"/>
  <c r="AQ179" i="3"/>
  <c r="AU179" i="3"/>
  <c r="AY179" i="3"/>
  <c r="BC179" i="3"/>
  <c r="BG179" i="3"/>
  <c r="N195" i="3"/>
  <c r="R195" i="3"/>
  <c r="V195" i="3"/>
  <c r="Z195" i="3"/>
  <c r="AD195" i="3"/>
  <c r="AH195" i="3"/>
  <c r="AL195" i="3"/>
  <c r="AP195" i="3"/>
  <c r="AT195" i="3"/>
  <c r="AX195" i="3"/>
  <c r="BB195" i="3"/>
  <c r="BF195" i="3"/>
  <c r="O195" i="3"/>
  <c r="S195" i="3"/>
  <c r="W195" i="3"/>
  <c r="AA195" i="3"/>
  <c r="AE195" i="3"/>
  <c r="AI195" i="3"/>
  <c r="AM195" i="3"/>
  <c r="AQ195" i="3"/>
  <c r="AU195" i="3"/>
  <c r="AY195" i="3"/>
  <c r="BC195" i="3"/>
  <c r="BG195" i="3"/>
  <c r="P195" i="3"/>
  <c r="T195" i="3"/>
  <c r="X195" i="3"/>
  <c r="AB195" i="3"/>
  <c r="AF195" i="3"/>
  <c r="AJ195" i="3"/>
  <c r="AN195" i="3"/>
  <c r="AR195" i="3"/>
  <c r="AV195" i="3"/>
  <c r="AZ195" i="3"/>
  <c r="BD195" i="3"/>
  <c r="BH195" i="3"/>
  <c r="M195" i="3"/>
  <c r="Q195" i="3"/>
  <c r="U195" i="3"/>
  <c r="Y195" i="3"/>
  <c r="AC195" i="3"/>
  <c r="AG195" i="3"/>
  <c r="AK195" i="3"/>
  <c r="AO195" i="3"/>
  <c r="AS195" i="3"/>
  <c r="AW195" i="3"/>
  <c r="BA195" i="3"/>
  <c r="BE195" i="3"/>
  <c r="BI195" i="3"/>
  <c r="M186" i="3"/>
  <c r="Q186" i="3"/>
  <c r="U186" i="3"/>
  <c r="Y186" i="3"/>
  <c r="AC186" i="3"/>
  <c r="AG186" i="3"/>
  <c r="AK186" i="3"/>
  <c r="AO186" i="3"/>
  <c r="AS186" i="3"/>
  <c r="AW186" i="3"/>
  <c r="BA186" i="3"/>
  <c r="BE186" i="3"/>
  <c r="BI186" i="3"/>
  <c r="N186" i="3"/>
  <c r="R186" i="3"/>
  <c r="V186" i="3"/>
  <c r="Z186" i="3"/>
  <c r="AD186" i="3"/>
  <c r="AH186" i="3"/>
  <c r="AL186" i="3"/>
  <c r="AP186" i="3"/>
  <c r="AT186" i="3"/>
  <c r="AX186" i="3"/>
  <c r="BB186" i="3"/>
  <c r="BF186" i="3"/>
  <c r="O186" i="3"/>
  <c r="S186" i="3"/>
  <c r="W186" i="3"/>
  <c r="AA186" i="3"/>
  <c r="AE186" i="3"/>
  <c r="AI186" i="3"/>
  <c r="AM186" i="3"/>
  <c r="AQ186" i="3"/>
  <c r="AU186" i="3"/>
  <c r="AY186" i="3"/>
  <c r="BC186" i="3"/>
  <c r="BG186" i="3"/>
  <c r="P186" i="3"/>
  <c r="T186" i="3"/>
  <c r="X186" i="3"/>
  <c r="AB186" i="3"/>
  <c r="AF186" i="3"/>
  <c r="AJ186" i="3"/>
  <c r="AN186" i="3"/>
  <c r="AR186" i="3"/>
  <c r="AV186" i="3"/>
  <c r="AZ186" i="3"/>
  <c r="BD186" i="3"/>
  <c r="BH186" i="3"/>
  <c r="N250" i="3"/>
  <c r="R250" i="3"/>
  <c r="V250" i="3"/>
  <c r="Z250" i="3"/>
  <c r="AD250" i="3"/>
  <c r="AH250" i="3"/>
  <c r="AL250" i="3"/>
  <c r="AP250" i="3"/>
  <c r="AT250" i="3"/>
  <c r="AX250" i="3"/>
  <c r="BB250" i="3"/>
  <c r="BF250" i="3"/>
  <c r="O250" i="3"/>
  <c r="S250" i="3"/>
  <c r="W250" i="3"/>
  <c r="AA250" i="3"/>
  <c r="AE250" i="3"/>
  <c r="AI250" i="3"/>
  <c r="AM250" i="3"/>
  <c r="AQ250" i="3"/>
  <c r="AU250" i="3"/>
  <c r="AY250" i="3"/>
  <c r="BC250" i="3"/>
  <c r="BG250" i="3"/>
  <c r="P250" i="3"/>
  <c r="T250" i="3"/>
  <c r="X250" i="3"/>
  <c r="AB250" i="3"/>
  <c r="AF250" i="3"/>
  <c r="AJ250" i="3"/>
  <c r="AN250" i="3"/>
  <c r="AR250" i="3"/>
  <c r="AV250" i="3"/>
  <c r="AZ250" i="3"/>
  <c r="BD250" i="3"/>
  <c r="BH250" i="3"/>
  <c r="M250" i="3"/>
  <c r="Q250" i="3"/>
  <c r="U250" i="3"/>
  <c r="Y250" i="3"/>
  <c r="AC250" i="3"/>
  <c r="AG250" i="3"/>
  <c r="AK250" i="3"/>
  <c r="AO250" i="3"/>
  <c r="AS250" i="3"/>
  <c r="AW250" i="3"/>
  <c r="BA250" i="3"/>
  <c r="BE250" i="3"/>
  <c r="BI250" i="3"/>
  <c r="N233" i="3"/>
  <c r="R233" i="3"/>
  <c r="V233" i="3"/>
  <c r="Z233" i="3"/>
  <c r="AD233" i="3"/>
  <c r="AH233" i="3"/>
  <c r="AL233" i="3"/>
  <c r="AP233" i="3"/>
  <c r="AT233" i="3"/>
  <c r="AX233" i="3"/>
  <c r="BB233" i="3"/>
  <c r="BF233" i="3"/>
  <c r="O233" i="3"/>
  <c r="S233" i="3"/>
  <c r="W233" i="3"/>
  <c r="AA233" i="3"/>
  <c r="AE233" i="3"/>
  <c r="AI233" i="3"/>
  <c r="AM233" i="3"/>
  <c r="AQ233" i="3"/>
  <c r="AU233" i="3"/>
  <c r="AY233" i="3"/>
  <c r="BC233" i="3"/>
  <c r="BG233" i="3"/>
  <c r="P233" i="3"/>
  <c r="T233" i="3"/>
  <c r="X233" i="3"/>
  <c r="AB233" i="3"/>
  <c r="AF233" i="3"/>
  <c r="AJ233" i="3"/>
  <c r="AN233" i="3"/>
  <c r="AR233" i="3"/>
  <c r="AV233" i="3"/>
  <c r="AZ233" i="3"/>
  <c r="BD233" i="3"/>
  <c r="BH233" i="3"/>
  <c r="M233" i="3"/>
  <c r="Q233" i="3"/>
  <c r="U233" i="3"/>
  <c r="Y233" i="3"/>
  <c r="AC233" i="3"/>
  <c r="AG233" i="3"/>
  <c r="AK233" i="3"/>
  <c r="AO233" i="3"/>
  <c r="AS233" i="3"/>
  <c r="AW233" i="3"/>
  <c r="BA233" i="3"/>
  <c r="BE233" i="3"/>
  <c r="BI233" i="3"/>
  <c r="O237" i="3"/>
  <c r="S237" i="3"/>
  <c r="W237" i="3"/>
  <c r="AA237" i="3"/>
  <c r="AE237" i="3"/>
  <c r="AI237" i="3"/>
  <c r="AM237" i="3"/>
  <c r="AQ237" i="3"/>
  <c r="AU237" i="3"/>
  <c r="AY237" i="3"/>
  <c r="BC237" i="3"/>
  <c r="BG237" i="3"/>
  <c r="P237" i="3"/>
  <c r="T237" i="3"/>
  <c r="X237" i="3"/>
  <c r="AB237" i="3"/>
  <c r="AF237" i="3"/>
  <c r="AJ237" i="3"/>
  <c r="AN237" i="3"/>
  <c r="AR237" i="3"/>
  <c r="AV237" i="3"/>
  <c r="AZ237" i="3"/>
  <c r="BD237" i="3"/>
  <c r="BH237" i="3"/>
  <c r="M237" i="3"/>
  <c r="Q237" i="3"/>
  <c r="U237" i="3"/>
  <c r="Y237" i="3"/>
  <c r="AC237" i="3"/>
  <c r="AG237" i="3"/>
  <c r="AK237" i="3"/>
  <c r="AO237" i="3"/>
  <c r="AS237" i="3"/>
  <c r="AW237" i="3"/>
  <c r="BA237" i="3"/>
  <c r="BE237" i="3"/>
  <c r="BI237" i="3"/>
  <c r="N237" i="3"/>
  <c r="R237" i="3"/>
  <c r="V237" i="3"/>
  <c r="Z237" i="3"/>
  <c r="AD237" i="3"/>
  <c r="AH237" i="3"/>
  <c r="AL237" i="3"/>
  <c r="AP237" i="3"/>
  <c r="AT237" i="3"/>
  <c r="AX237" i="3"/>
  <c r="BB237" i="3"/>
  <c r="BF237" i="3"/>
  <c r="O241" i="3"/>
  <c r="S241" i="3"/>
  <c r="W241" i="3"/>
  <c r="AA241" i="3"/>
  <c r="AE241" i="3"/>
  <c r="AI241" i="3"/>
  <c r="AM241" i="3"/>
  <c r="AQ241" i="3"/>
  <c r="AU241" i="3"/>
  <c r="AY241" i="3"/>
  <c r="BC241" i="3"/>
  <c r="BG241" i="3"/>
  <c r="P241" i="3"/>
  <c r="T241" i="3"/>
  <c r="X241" i="3"/>
  <c r="AB241" i="3"/>
  <c r="AF241" i="3"/>
  <c r="AJ241" i="3"/>
  <c r="AN241" i="3"/>
  <c r="AR241" i="3"/>
  <c r="AV241" i="3"/>
  <c r="AZ241" i="3"/>
  <c r="BD241" i="3"/>
  <c r="BH241" i="3"/>
  <c r="M241" i="3"/>
  <c r="Q241" i="3"/>
  <c r="U241" i="3"/>
  <c r="Y241" i="3"/>
  <c r="AC241" i="3"/>
  <c r="AG241" i="3"/>
  <c r="AK241" i="3"/>
  <c r="AO241" i="3"/>
  <c r="AS241" i="3"/>
  <c r="AW241" i="3"/>
  <c r="BA241" i="3"/>
  <c r="BE241" i="3"/>
  <c r="BI241" i="3"/>
  <c r="N241" i="3"/>
  <c r="R241" i="3"/>
  <c r="V241" i="3"/>
  <c r="Z241" i="3"/>
  <c r="AD241" i="3"/>
  <c r="AH241" i="3"/>
  <c r="AL241" i="3"/>
  <c r="AP241" i="3"/>
  <c r="AT241" i="3"/>
  <c r="AX241" i="3"/>
  <c r="BB241" i="3"/>
  <c r="BF241" i="3"/>
  <c r="O245" i="3"/>
  <c r="S245" i="3"/>
  <c r="W245" i="3"/>
  <c r="AA245" i="3"/>
  <c r="AE245" i="3"/>
  <c r="AI245" i="3"/>
  <c r="AM245" i="3"/>
  <c r="AQ245" i="3"/>
  <c r="AU245" i="3"/>
  <c r="AY245" i="3"/>
  <c r="BC245" i="3"/>
  <c r="BG245" i="3"/>
  <c r="P245" i="3"/>
  <c r="T245" i="3"/>
  <c r="X245" i="3"/>
  <c r="AB245" i="3"/>
  <c r="AF245" i="3"/>
  <c r="AJ245" i="3"/>
  <c r="AN245" i="3"/>
  <c r="AR245" i="3"/>
  <c r="AV245" i="3"/>
  <c r="AZ245" i="3"/>
  <c r="BD245" i="3"/>
  <c r="BH245" i="3"/>
  <c r="M245" i="3"/>
  <c r="Q245" i="3"/>
  <c r="U245" i="3"/>
  <c r="Y245" i="3"/>
  <c r="AC245" i="3"/>
  <c r="AG245" i="3"/>
  <c r="AK245" i="3"/>
  <c r="AO245" i="3"/>
  <c r="AS245" i="3"/>
  <c r="AW245" i="3"/>
  <c r="BA245" i="3"/>
  <c r="BE245" i="3"/>
  <c r="BI245" i="3"/>
  <c r="N245" i="3"/>
  <c r="R245" i="3"/>
  <c r="V245" i="3"/>
  <c r="Z245" i="3"/>
  <c r="AD245" i="3"/>
  <c r="AH245" i="3"/>
  <c r="AL245" i="3"/>
  <c r="AP245" i="3"/>
  <c r="AT245" i="3"/>
  <c r="AX245" i="3"/>
  <c r="BB245" i="3"/>
  <c r="BF245" i="3"/>
  <c r="O249" i="3"/>
  <c r="S249" i="3"/>
  <c r="W249" i="3"/>
  <c r="AA249" i="3"/>
  <c r="AE249" i="3"/>
  <c r="AI249" i="3"/>
  <c r="AM249" i="3"/>
  <c r="AQ249" i="3"/>
  <c r="AU249" i="3"/>
  <c r="AY249" i="3"/>
  <c r="BC249" i="3"/>
  <c r="BG249" i="3"/>
  <c r="P249" i="3"/>
  <c r="T249" i="3"/>
  <c r="X249" i="3"/>
  <c r="AB249" i="3"/>
  <c r="AF249" i="3"/>
  <c r="AJ249" i="3"/>
  <c r="AN249" i="3"/>
  <c r="AR249" i="3"/>
  <c r="AV249" i="3"/>
  <c r="AZ249" i="3"/>
  <c r="BD249" i="3"/>
  <c r="BH249" i="3"/>
  <c r="M249" i="3"/>
  <c r="Q249" i="3"/>
  <c r="U249" i="3"/>
  <c r="Y249" i="3"/>
  <c r="AC249" i="3"/>
  <c r="AG249" i="3"/>
  <c r="AK249" i="3"/>
  <c r="AO249" i="3"/>
  <c r="AS249" i="3"/>
  <c r="AW249" i="3"/>
  <c r="BA249" i="3"/>
  <c r="BE249" i="3"/>
  <c r="BI249" i="3"/>
  <c r="N249" i="3"/>
  <c r="R249" i="3"/>
  <c r="V249" i="3"/>
  <c r="Z249" i="3"/>
  <c r="AD249" i="3"/>
  <c r="AH249" i="3"/>
  <c r="AL249" i="3"/>
  <c r="AP249" i="3"/>
  <c r="AT249" i="3"/>
  <c r="AX249" i="3"/>
  <c r="BB249" i="3"/>
  <c r="BF249" i="3"/>
  <c r="O253" i="3"/>
  <c r="S253" i="3"/>
  <c r="W253" i="3"/>
  <c r="AA253" i="3"/>
  <c r="AE253" i="3"/>
  <c r="AI253" i="3"/>
  <c r="AM253" i="3"/>
  <c r="AQ253" i="3"/>
  <c r="AU253" i="3"/>
  <c r="AY253" i="3"/>
  <c r="BC253" i="3"/>
  <c r="BG253" i="3"/>
  <c r="P253" i="3"/>
  <c r="T253" i="3"/>
  <c r="X253" i="3"/>
  <c r="AB253" i="3"/>
  <c r="AF253" i="3"/>
  <c r="AJ253" i="3"/>
  <c r="AN253" i="3"/>
  <c r="AR253" i="3"/>
  <c r="AV253" i="3"/>
  <c r="AZ253" i="3"/>
  <c r="BD253" i="3"/>
  <c r="BH253" i="3"/>
  <c r="M253" i="3"/>
  <c r="Q253" i="3"/>
  <c r="U253" i="3"/>
  <c r="Y253" i="3"/>
  <c r="AC253" i="3"/>
  <c r="AG253" i="3"/>
  <c r="AK253" i="3"/>
  <c r="AO253" i="3"/>
  <c r="AS253" i="3"/>
  <c r="AW253" i="3"/>
  <c r="BA253" i="3"/>
  <c r="BE253" i="3"/>
  <c r="BI253" i="3"/>
  <c r="N253" i="3"/>
  <c r="R253" i="3"/>
  <c r="V253" i="3"/>
  <c r="Z253" i="3"/>
  <c r="AD253" i="3"/>
  <c r="AH253" i="3"/>
  <c r="AL253" i="3"/>
  <c r="AP253" i="3"/>
  <c r="AT253" i="3"/>
  <c r="AX253" i="3"/>
  <c r="BB253" i="3"/>
  <c r="BF253" i="3"/>
  <c r="BN118" i="3"/>
  <c r="BJ118" i="3"/>
  <c r="BN134" i="3"/>
  <c r="BL157" i="3"/>
  <c r="BN166" i="3"/>
  <c r="BL193" i="3"/>
  <c r="BM202" i="3"/>
  <c r="N254" i="3"/>
  <c r="R254" i="3"/>
  <c r="V254" i="3"/>
  <c r="Z254" i="3"/>
  <c r="AD254" i="3"/>
  <c r="AH254" i="3"/>
  <c r="AL254" i="3"/>
  <c r="AP254" i="3"/>
  <c r="AT254" i="3"/>
  <c r="AX254" i="3"/>
  <c r="BB254" i="3"/>
  <c r="BF254" i="3"/>
  <c r="O254" i="3"/>
  <c r="S254" i="3"/>
  <c r="W254" i="3"/>
  <c r="AA254" i="3"/>
  <c r="AE254" i="3"/>
  <c r="AI254" i="3"/>
  <c r="AM254" i="3"/>
  <c r="AQ254" i="3"/>
  <c r="AU254" i="3"/>
  <c r="AY254" i="3"/>
  <c r="BC254" i="3"/>
  <c r="BG254" i="3"/>
  <c r="P254" i="3"/>
  <c r="T254" i="3"/>
  <c r="X254" i="3"/>
  <c r="AB254" i="3"/>
  <c r="AF254" i="3"/>
  <c r="AJ254" i="3"/>
  <c r="AN254" i="3"/>
  <c r="AR254" i="3"/>
  <c r="AV254" i="3"/>
  <c r="AZ254" i="3"/>
  <c r="BD254" i="3"/>
  <c r="BH254" i="3"/>
  <c r="M254" i="3"/>
  <c r="Q254" i="3"/>
  <c r="U254" i="3"/>
  <c r="Y254" i="3"/>
  <c r="AC254" i="3"/>
  <c r="AG254" i="3"/>
  <c r="AK254" i="3"/>
  <c r="AO254" i="3"/>
  <c r="AS254" i="3"/>
  <c r="AW254" i="3"/>
  <c r="BA254" i="3"/>
  <c r="BE254" i="3"/>
  <c r="BI254" i="3"/>
  <c r="T267" i="3"/>
  <c r="AJ267" i="3"/>
  <c r="AZ267" i="3"/>
  <c r="N115" i="3"/>
  <c r="R115" i="3"/>
  <c r="V115" i="3"/>
  <c r="Z115" i="3"/>
  <c r="AD115" i="3"/>
  <c r="AH115" i="3"/>
  <c r="AL115" i="3"/>
  <c r="AP115" i="3"/>
  <c r="AT115" i="3"/>
  <c r="AX115" i="3"/>
  <c r="BB115" i="3"/>
  <c r="BF115" i="3"/>
  <c r="O115" i="3"/>
  <c r="S115" i="3"/>
  <c r="W115" i="3"/>
  <c r="AA115" i="3"/>
  <c r="AE115" i="3"/>
  <c r="AI115" i="3"/>
  <c r="AM115" i="3"/>
  <c r="AQ115" i="3"/>
  <c r="AU115" i="3"/>
  <c r="AY115" i="3"/>
  <c r="BC115" i="3"/>
  <c r="BG115" i="3"/>
  <c r="P115" i="3"/>
  <c r="T115" i="3"/>
  <c r="X115" i="3"/>
  <c r="AB115" i="3"/>
  <c r="AF115" i="3"/>
  <c r="AJ115" i="3"/>
  <c r="AN115" i="3"/>
  <c r="M115" i="3"/>
  <c r="Q115" i="3"/>
  <c r="U115" i="3"/>
  <c r="Y115" i="3"/>
  <c r="AC115" i="3"/>
  <c r="AG115" i="3"/>
  <c r="AK115" i="3"/>
  <c r="AO115" i="3"/>
  <c r="AS115" i="3"/>
  <c r="AW115" i="3"/>
  <c r="BA115" i="3"/>
  <c r="BE115" i="3"/>
  <c r="BI115" i="3"/>
  <c r="AR115" i="3"/>
  <c r="BH115" i="3"/>
  <c r="AV115" i="3"/>
  <c r="AZ115" i="3"/>
  <c r="BD115" i="3"/>
  <c r="N152" i="3"/>
  <c r="R152" i="3"/>
  <c r="V152" i="3"/>
  <c r="Z152" i="3"/>
  <c r="AD152" i="3"/>
  <c r="AH152" i="3"/>
  <c r="AL152" i="3"/>
  <c r="AP152" i="3"/>
  <c r="AT152" i="3"/>
  <c r="AX152" i="3"/>
  <c r="BB152" i="3"/>
  <c r="BF152" i="3"/>
  <c r="O152" i="3"/>
  <c r="S152" i="3"/>
  <c r="W152" i="3"/>
  <c r="AA152" i="3"/>
  <c r="AE152" i="3"/>
  <c r="AI152" i="3"/>
  <c r="AM152" i="3"/>
  <c r="AQ152" i="3"/>
  <c r="AU152" i="3"/>
  <c r="AY152" i="3"/>
  <c r="BC152" i="3"/>
  <c r="BG152" i="3"/>
  <c r="P152" i="3"/>
  <c r="T152" i="3"/>
  <c r="X152" i="3"/>
  <c r="AB152" i="3"/>
  <c r="AF152" i="3"/>
  <c r="AJ152" i="3"/>
  <c r="AN152" i="3"/>
  <c r="AR152" i="3"/>
  <c r="AV152" i="3"/>
  <c r="AZ152" i="3"/>
  <c r="BD152" i="3"/>
  <c r="BH152" i="3"/>
  <c r="M152" i="3"/>
  <c r="Q152" i="3"/>
  <c r="U152" i="3"/>
  <c r="Y152" i="3"/>
  <c r="AC152" i="3"/>
  <c r="AG152" i="3"/>
  <c r="AK152" i="3"/>
  <c r="AO152" i="3"/>
  <c r="AS152" i="3"/>
  <c r="AW152" i="3"/>
  <c r="BA152" i="3"/>
  <c r="BE152" i="3"/>
  <c r="BI152" i="3"/>
  <c r="M161" i="3"/>
  <c r="Q161" i="3"/>
  <c r="U161" i="3"/>
  <c r="Y161" i="3"/>
  <c r="AC161" i="3"/>
  <c r="AG161" i="3"/>
  <c r="AK161" i="3"/>
  <c r="AO161" i="3"/>
  <c r="AS161" i="3"/>
  <c r="AW161" i="3"/>
  <c r="BA161" i="3"/>
  <c r="BE161" i="3"/>
  <c r="BI161" i="3"/>
  <c r="N161" i="3"/>
  <c r="R161" i="3"/>
  <c r="V161" i="3"/>
  <c r="Z161" i="3"/>
  <c r="AD161" i="3"/>
  <c r="AH161" i="3"/>
  <c r="AL161" i="3"/>
  <c r="AP161" i="3"/>
  <c r="AT161" i="3"/>
  <c r="AX161" i="3"/>
  <c r="BB161" i="3"/>
  <c r="BF161" i="3"/>
  <c r="O161" i="3"/>
  <c r="S161" i="3"/>
  <c r="W161" i="3"/>
  <c r="AA161" i="3"/>
  <c r="AE161" i="3"/>
  <c r="AI161" i="3"/>
  <c r="AM161" i="3"/>
  <c r="AQ161" i="3"/>
  <c r="AU161" i="3"/>
  <c r="AY161" i="3"/>
  <c r="BC161" i="3"/>
  <c r="BG161" i="3"/>
  <c r="P161" i="3"/>
  <c r="BK161" i="3" s="1"/>
  <c r="T161" i="3"/>
  <c r="X161" i="3"/>
  <c r="AB161" i="3"/>
  <c r="AF161" i="3"/>
  <c r="AJ161" i="3"/>
  <c r="AN161" i="3"/>
  <c r="AR161" i="3"/>
  <c r="AV161" i="3"/>
  <c r="AZ161" i="3"/>
  <c r="BD161" i="3"/>
  <c r="BH161" i="3"/>
  <c r="M170" i="3"/>
  <c r="Q170" i="3"/>
  <c r="U170" i="3"/>
  <c r="Y170" i="3"/>
  <c r="AC170" i="3"/>
  <c r="AG170" i="3"/>
  <c r="AK170" i="3"/>
  <c r="AO170" i="3"/>
  <c r="AS170" i="3"/>
  <c r="AW170" i="3"/>
  <c r="BA170" i="3"/>
  <c r="BE170" i="3"/>
  <c r="BI170" i="3"/>
  <c r="N170" i="3"/>
  <c r="R170" i="3"/>
  <c r="V170" i="3"/>
  <c r="Z170" i="3"/>
  <c r="AD170" i="3"/>
  <c r="AH170" i="3"/>
  <c r="AL170" i="3"/>
  <c r="AP170" i="3"/>
  <c r="AT170" i="3"/>
  <c r="AX170" i="3"/>
  <c r="BB170" i="3"/>
  <c r="BF170" i="3"/>
  <c r="O170" i="3"/>
  <c r="S170" i="3"/>
  <c r="W170" i="3"/>
  <c r="AA170" i="3"/>
  <c r="AE170" i="3"/>
  <c r="AI170" i="3"/>
  <c r="AM170" i="3"/>
  <c r="AQ170" i="3"/>
  <c r="AU170" i="3"/>
  <c r="AY170" i="3"/>
  <c r="BC170" i="3"/>
  <c r="BG170" i="3"/>
  <c r="P170" i="3"/>
  <c r="T170" i="3"/>
  <c r="X170" i="3"/>
  <c r="AB170" i="3"/>
  <c r="AF170" i="3"/>
  <c r="AJ170" i="3"/>
  <c r="AN170" i="3"/>
  <c r="AR170" i="3"/>
  <c r="AV170" i="3"/>
  <c r="AZ170" i="3"/>
  <c r="BD170" i="3"/>
  <c r="BH170" i="3"/>
  <c r="BH257" i="3"/>
  <c r="BM263" i="3"/>
  <c r="Q267" i="3"/>
  <c r="AG267" i="3"/>
  <c r="AW267" i="3"/>
  <c r="AW117" i="3"/>
  <c r="Y117" i="3"/>
  <c r="BA117" i="3"/>
  <c r="AE117" i="3"/>
  <c r="BD117" i="3"/>
  <c r="AJ117" i="3"/>
  <c r="BG117" i="3"/>
  <c r="AN117" i="3"/>
  <c r="AF117" i="3"/>
  <c r="P117" i="3"/>
  <c r="AL117" i="3"/>
  <c r="V117" i="3"/>
  <c r="AT124" i="3"/>
  <c r="AD124" i="3"/>
  <c r="N124" i="3"/>
  <c r="AW124" i="3"/>
  <c r="AG124" i="3"/>
  <c r="Q124" i="3"/>
  <c r="AZ124" i="3"/>
  <c r="AJ124" i="3"/>
  <c r="T124" i="3"/>
  <c r="AY124" i="3"/>
  <c r="AI124" i="3"/>
  <c r="S124" i="3"/>
  <c r="AX126" i="3"/>
  <c r="AH126" i="3"/>
  <c r="R126" i="3"/>
  <c r="BA126" i="3"/>
  <c r="AK126" i="3"/>
  <c r="U126" i="3"/>
  <c r="BD126" i="3"/>
  <c r="AN126" i="3"/>
  <c r="X126" i="3"/>
  <c r="BC126" i="3"/>
  <c r="AM126" i="3"/>
  <c r="W126" i="3"/>
  <c r="AW133" i="3"/>
  <c r="AG133" i="3"/>
  <c r="Q133" i="3"/>
  <c r="AZ133" i="3"/>
  <c r="AJ133" i="3"/>
  <c r="T133" i="3"/>
  <c r="AY133" i="3"/>
  <c r="AI133" i="3"/>
  <c r="S133" i="3"/>
  <c r="AX133" i="3"/>
  <c r="AH133" i="3"/>
  <c r="R133" i="3"/>
  <c r="BG140" i="3"/>
  <c r="AQ140" i="3"/>
  <c r="AA140" i="3"/>
  <c r="BF140" i="3"/>
  <c r="AP140" i="3"/>
  <c r="Z140" i="3"/>
  <c r="BI140" i="3"/>
  <c r="AS140" i="3"/>
  <c r="AC140" i="3"/>
  <c r="M140" i="3"/>
  <c r="AV140" i="3"/>
  <c r="AF140" i="3"/>
  <c r="P140" i="3"/>
  <c r="AU142" i="3"/>
  <c r="AE142" i="3"/>
  <c r="O142" i="3"/>
  <c r="AT142" i="3"/>
  <c r="AD142" i="3"/>
  <c r="N142" i="3"/>
  <c r="AW142" i="3"/>
  <c r="AG142" i="3"/>
  <c r="Q142" i="3"/>
  <c r="AZ142" i="3"/>
  <c r="AJ142" i="3"/>
  <c r="T142" i="3"/>
  <c r="BG149" i="3"/>
  <c r="AM149" i="3"/>
  <c r="S149" i="3"/>
  <c r="BH149" i="3"/>
  <c r="AR149" i="3"/>
  <c r="AB149" i="3"/>
  <c r="BF149" i="3"/>
  <c r="AP149" i="3"/>
  <c r="Z149" i="3"/>
  <c r="BI149" i="3"/>
  <c r="AS149" i="3"/>
  <c r="AC149" i="3"/>
  <c r="M149" i="3"/>
  <c r="BC156" i="3"/>
  <c r="AM156" i="3"/>
  <c r="W156" i="3"/>
  <c r="BB156" i="3"/>
  <c r="AL156" i="3"/>
  <c r="V156" i="3"/>
  <c r="BE156" i="3"/>
  <c r="AO156" i="3"/>
  <c r="Y156" i="3"/>
  <c r="BH156" i="3"/>
  <c r="AR156" i="3"/>
  <c r="AB156" i="3"/>
  <c r="BF158" i="3"/>
  <c r="AP158" i="3"/>
  <c r="Z158" i="3"/>
  <c r="BI158" i="3"/>
  <c r="AS158" i="3"/>
  <c r="AC158" i="3"/>
  <c r="M158" i="3"/>
  <c r="AV158" i="3"/>
  <c r="AF158" i="3"/>
  <c r="P158" i="3"/>
  <c r="AU158" i="3"/>
  <c r="AE158" i="3"/>
  <c r="O158" i="3"/>
  <c r="BD165" i="3"/>
  <c r="AN165" i="3"/>
  <c r="X165" i="3"/>
  <c r="BC165" i="3"/>
  <c r="AM165" i="3"/>
  <c r="W165" i="3"/>
  <c r="BB165" i="3"/>
  <c r="AL165" i="3"/>
  <c r="V165" i="3"/>
  <c r="BE165" i="3"/>
  <c r="AO165" i="3"/>
  <c r="Y165" i="3"/>
  <c r="BK167" i="3"/>
  <c r="AT185" i="3"/>
  <c r="AD185" i="3"/>
  <c r="N185" i="3"/>
  <c r="AW185" i="3"/>
  <c r="AG185" i="3"/>
  <c r="Q185" i="3"/>
  <c r="AZ185" i="3"/>
  <c r="AJ185" i="3"/>
  <c r="T185" i="3"/>
  <c r="AY185" i="3"/>
  <c r="AI185" i="3"/>
  <c r="S185" i="3"/>
  <c r="P199" i="3"/>
  <c r="T199" i="3"/>
  <c r="X199" i="3"/>
  <c r="AB199" i="3"/>
  <c r="AF199" i="3"/>
  <c r="AJ199" i="3"/>
  <c r="AN199" i="3"/>
  <c r="AR199" i="3"/>
  <c r="AV199" i="3"/>
  <c r="AZ199" i="3"/>
  <c r="BD199" i="3"/>
  <c r="BH199" i="3"/>
  <c r="M199" i="3"/>
  <c r="Q199" i="3"/>
  <c r="U199" i="3"/>
  <c r="Y199" i="3"/>
  <c r="AC199" i="3"/>
  <c r="AG199" i="3"/>
  <c r="AK199" i="3"/>
  <c r="AO199" i="3"/>
  <c r="AS199" i="3"/>
  <c r="AW199" i="3"/>
  <c r="BA199" i="3"/>
  <c r="BE199" i="3"/>
  <c r="BI199" i="3"/>
  <c r="N199" i="3"/>
  <c r="R199" i="3"/>
  <c r="V199" i="3"/>
  <c r="Z199" i="3"/>
  <c r="AD199" i="3"/>
  <c r="AH199" i="3"/>
  <c r="AL199" i="3"/>
  <c r="AP199" i="3"/>
  <c r="AT199" i="3"/>
  <c r="AX199" i="3"/>
  <c r="BB199" i="3"/>
  <c r="BF199" i="3"/>
  <c r="O199" i="3"/>
  <c r="S199" i="3"/>
  <c r="W199" i="3"/>
  <c r="AA199" i="3"/>
  <c r="AE199" i="3"/>
  <c r="AI199" i="3"/>
  <c r="AM199" i="3"/>
  <c r="AQ199" i="3"/>
  <c r="AU199" i="3"/>
  <c r="AY199" i="3"/>
  <c r="BC199" i="3"/>
  <c r="BG199" i="3"/>
  <c r="P203" i="3"/>
  <c r="T203" i="3"/>
  <c r="X203" i="3"/>
  <c r="AB203" i="3"/>
  <c r="AF203" i="3"/>
  <c r="AJ203" i="3"/>
  <c r="AN203" i="3"/>
  <c r="AR203" i="3"/>
  <c r="AV203" i="3"/>
  <c r="AZ203" i="3"/>
  <c r="BD203" i="3"/>
  <c r="BH203" i="3"/>
  <c r="M203" i="3"/>
  <c r="Q203" i="3"/>
  <c r="U203" i="3"/>
  <c r="Y203" i="3"/>
  <c r="AC203" i="3"/>
  <c r="AG203" i="3"/>
  <c r="AK203" i="3"/>
  <c r="AO203" i="3"/>
  <c r="AS203" i="3"/>
  <c r="AW203" i="3"/>
  <c r="BA203" i="3"/>
  <c r="BE203" i="3"/>
  <c r="BI203" i="3"/>
  <c r="N203" i="3"/>
  <c r="R203" i="3"/>
  <c r="V203" i="3"/>
  <c r="Z203" i="3"/>
  <c r="AD203" i="3"/>
  <c r="AH203" i="3"/>
  <c r="AL203" i="3"/>
  <c r="AP203" i="3"/>
  <c r="AT203" i="3"/>
  <c r="AX203" i="3"/>
  <c r="BB203" i="3"/>
  <c r="BF203" i="3"/>
  <c r="O203" i="3"/>
  <c r="S203" i="3"/>
  <c r="W203" i="3"/>
  <c r="AA203" i="3"/>
  <c r="AE203" i="3"/>
  <c r="AI203" i="3"/>
  <c r="AM203" i="3"/>
  <c r="AQ203" i="3"/>
  <c r="AU203" i="3"/>
  <c r="AY203" i="3"/>
  <c r="BC203" i="3"/>
  <c r="BG203" i="3"/>
  <c r="O207" i="3"/>
  <c r="S207" i="3"/>
  <c r="W207" i="3"/>
  <c r="AA207" i="3"/>
  <c r="AE207" i="3"/>
  <c r="AI207" i="3"/>
  <c r="AM207" i="3"/>
  <c r="AQ207" i="3"/>
  <c r="AU207" i="3"/>
  <c r="AY207" i="3"/>
  <c r="BC207" i="3"/>
  <c r="BG207" i="3"/>
  <c r="P207" i="3"/>
  <c r="T207" i="3"/>
  <c r="X207" i="3"/>
  <c r="AB207" i="3"/>
  <c r="AF207" i="3"/>
  <c r="AJ207" i="3"/>
  <c r="AN207" i="3"/>
  <c r="AR207" i="3"/>
  <c r="AV207" i="3"/>
  <c r="AZ207" i="3"/>
  <c r="BD207" i="3"/>
  <c r="BH207" i="3"/>
  <c r="M207" i="3"/>
  <c r="Q207" i="3"/>
  <c r="U207" i="3"/>
  <c r="Y207" i="3"/>
  <c r="AC207" i="3"/>
  <c r="AG207" i="3"/>
  <c r="AK207" i="3"/>
  <c r="AO207" i="3"/>
  <c r="AS207" i="3"/>
  <c r="AW207" i="3"/>
  <c r="BA207" i="3"/>
  <c r="BE207" i="3"/>
  <c r="BI207" i="3"/>
  <c r="N207" i="3"/>
  <c r="R207" i="3"/>
  <c r="V207" i="3"/>
  <c r="Z207" i="3"/>
  <c r="AD207" i="3"/>
  <c r="AH207" i="3"/>
  <c r="AL207" i="3"/>
  <c r="AP207" i="3"/>
  <c r="AT207" i="3"/>
  <c r="AX207" i="3"/>
  <c r="BB207" i="3"/>
  <c r="BF207" i="3"/>
  <c r="O211" i="3"/>
  <c r="S211" i="3"/>
  <c r="W211" i="3"/>
  <c r="AA211" i="3"/>
  <c r="AE211" i="3"/>
  <c r="AI211" i="3"/>
  <c r="AM211" i="3"/>
  <c r="AQ211" i="3"/>
  <c r="AU211" i="3"/>
  <c r="AY211" i="3"/>
  <c r="BC211" i="3"/>
  <c r="BG211" i="3"/>
  <c r="P211" i="3"/>
  <c r="T211" i="3"/>
  <c r="X211" i="3"/>
  <c r="AB211" i="3"/>
  <c r="AF211" i="3"/>
  <c r="AJ211" i="3"/>
  <c r="AN211" i="3"/>
  <c r="AR211" i="3"/>
  <c r="AV211" i="3"/>
  <c r="AZ211" i="3"/>
  <c r="BD211" i="3"/>
  <c r="BH211" i="3"/>
  <c r="M211" i="3"/>
  <c r="Q211" i="3"/>
  <c r="U211" i="3"/>
  <c r="Y211" i="3"/>
  <c r="AC211" i="3"/>
  <c r="AG211" i="3"/>
  <c r="AK211" i="3"/>
  <c r="AO211" i="3"/>
  <c r="AS211" i="3"/>
  <c r="AW211" i="3"/>
  <c r="BA211" i="3"/>
  <c r="BE211" i="3"/>
  <c r="BI211" i="3"/>
  <c r="N211" i="3"/>
  <c r="R211" i="3"/>
  <c r="V211" i="3"/>
  <c r="Z211" i="3"/>
  <c r="AD211" i="3"/>
  <c r="AH211" i="3"/>
  <c r="AL211" i="3"/>
  <c r="AP211" i="3"/>
  <c r="AT211" i="3"/>
  <c r="AX211" i="3"/>
  <c r="BB211" i="3"/>
  <c r="BF211" i="3"/>
  <c r="O215" i="3"/>
  <c r="S215" i="3"/>
  <c r="W215" i="3"/>
  <c r="AA215" i="3"/>
  <c r="AE215" i="3"/>
  <c r="AI215" i="3"/>
  <c r="AM215" i="3"/>
  <c r="AQ215" i="3"/>
  <c r="AU215" i="3"/>
  <c r="AY215" i="3"/>
  <c r="BC215" i="3"/>
  <c r="BG215" i="3"/>
  <c r="P215" i="3"/>
  <c r="T215" i="3"/>
  <c r="X215" i="3"/>
  <c r="AB215" i="3"/>
  <c r="AF215" i="3"/>
  <c r="AJ215" i="3"/>
  <c r="AN215" i="3"/>
  <c r="AR215" i="3"/>
  <c r="AV215" i="3"/>
  <c r="AZ215" i="3"/>
  <c r="BD215" i="3"/>
  <c r="BH215" i="3"/>
  <c r="M215" i="3"/>
  <c r="Q215" i="3"/>
  <c r="U215" i="3"/>
  <c r="Y215" i="3"/>
  <c r="AC215" i="3"/>
  <c r="AG215" i="3"/>
  <c r="AK215" i="3"/>
  <c r="AO215" i="3"/>
  <c r="AS215" i="3"/>
  <c r="AW215" i="3"/>
  <c r="BA215" i="3"/>
  <c r="BE215" i="3"/>
  <c r="BI215" i="3"/>
  <c r="N215" i="3"/>
  <c r="R215" i="3"/>
  <c r="V215" i="3"/>
  <c r="Z215" i="3"/>
  <c r="AD215" i="3"/>
  <c r="AH215" i="3"/>
  <c r="AL215" i="3"/>
  <c r="AP215" i="3"/>
  <c r="AT215" i="3"/>
  <c r="AX215" i="3"/>
  <c r="BB215" i="3"/>
  <c r="BF215" i="3"/>
  <c r="O219" i="3"/>
  <c r="S219" i="3"/>
  <c r="W219" i="3"/>
  <c r="AA219" i="3"/>
  <c r="AE219" i="3"/>
  <c r="AI219" i="3"/>
  <c r="AM219" i="3"/>
  <c r="AQ219" i="3"/>
  <c r="AU219" i="3"/>
  <c r="AY219" i="3"/>
  <c r="BC219" i="3"/>
  <c r="BG219" i="3"/>
  <c r="P219" i="3"/>
  <c r="T219" i="3"/>
  <c r="X219" i="3"/>
  <c r="AB219" i="3"/>
  <c r="AF219" i="3"/>
  <c r="AJ219" i="3"/>
  <c r="AN219" i="3"/>
  <c r="AR219" i="3"/>
  <c r="AV219" i="3"/>
  <c r="AZ219" i="3"/>
  <c r="BD219" i="3"/>
  <c r="BH219" i="3"/>
  <c r="M219" i="3"/>
  <c r="Q219" i="3"/>
  <c r="U219" i="3"/>
  <c r="Y219" i="3"/>
  <c r="AC219" i="3"/>
  <c r="AG219" i="3"/>
  <c r="AK219" i="3"/>
  <c r="AO219" i="3"/>
  <c r="AS219" i="3"/>
  <c r="AW219" i="3"/>
  <c r="BA219" i="3"/>
  <c r="BE219" i="3"/>
  <c r="BI219" i="3"/>
  <c r="N219" i="3"/>
  <c r="R219" i="3"/>
  <c r="V219" i="3"/>
  <c r="Z219" i="3"/>
  <c r="AD219" i="3"/>
  <c r="AH219" i="3"/>
  <c r="AL219" i="3"/>
  <c r="AP219" i="3"/>
  <c r="AT219" i="3"/>
  <c r="AX219" i="3"/>
  <c r="BB219" i="3"/>
  <c r="BF219" i="3"/>
  <c r="O223" i="3"/>
  <c r="S223" i="3"/>
  <c r="W223" i="3"/>
  <c r="AA223" i="3"/>
  <c r="AE223" i="3"/>
  <c r="AI223" i="3"/>
  <c r="AM223" i="3"/>
  <c r="AQ223" i="3"/>
  <c r="AU223" i="3"/>
  <c r="AY223" i="3"/>
  <c r="BC223" i="3"/>
  <c r="BG223" i="3"/>
  <c r="P223" i="3"/>
  <c r="T223" i="3"/>
  <c r="X223" i="3"/>
  <c r="AB223" i="3"/>
  <c r="AF223" i="3"/>
  <c r="AJ223" i="3"/>
  <c r="AN223" i="3"/>
  <c r="AR223" i="3"/>
  <c r="AV223" i="3"/>
  <c r="AZ223" i="3"/>
  <c r="BD223" i="3"/>
  <c r="BH223" i="3"/>
  <c r="M223" i="3"/>
  <c r="Q223" i="3"/>
  <c r="U223" i="3"/>
  <c r="Y223" i="3"/>
  <c r="AC223" i="3"/>
  <c r="AG223" i="3"/>
  <c r="AK223" i="3"/>
  <c r="AO223" i="3"/>
  <c r="AS223" i="3"/>
  <c r="AW223" i="3"/>
  <c r="BA223" i="3"/>
  <c r="BE223" i="3"/>
  <c r="BI223" i="3"/>
  <c r="N223" i="3"/>
  <c r="R223" i="3"/>
  <c r="V223" i="3"/>
  <c r="Z223" i="3"/>
  <c r="AD223" i="3"/>
  <c r="AH223" i="3"/>
  <c r="AL223" i="3"/>
  <c r="AP223" i="3"/>
  <c r="AT223" i="3"/>
  <c r="AX223" i="3"/>
  <c r="BB223" i="3"/>
  <c r="BF223" i="3"/>
  <c r="O227" i="3"/>
  <c r="S227" i="3"/>
  <c r="W227" i="3"/>
  <c r="AA227" i="3"/>
  <c r="AE227" i="3"/>
  <c r="AI227" i="3"/>
  <c r="AM227" i="3"/>
  <c r="AQ227" i="3"/>
  <c r="AU227" i="3"/>
  <c r="AY227" i="3"/>
  <c r="BC227" i="3"/>
  <c r="BG227" i="3"/>
  <c r="P227" i="3"/>
  <c r="T227" i="3"/>
  <c r="X227" i="3"/>
  <c r="AB227" i="3"/>
  <c r="AF227" i="3"/>
  <c r="AJ227" i="3"/>
  <c r="AN227" i="3"/>
  <c r="AR227" i="3"/>
  <c r="AV227" i="3"/>
  <c r="AZ227" i="3"/>
  <c r="BD227" i="3"/>
  <c r="BH227" i="3"/>
  <c r="M227" i="3"/>
  <c r="Q227" i="3"/>
  <c r="U227" i="3"/>
  <c r="Y227" i="3"/>
  <c r="AC227" i="3"/>
  <c r="AG227" i="3"/>
  <c r="AK227" i="3"/>
  <c r="AO227" i="3"/>
  <c r="AS227" i="3"/>
  <c r="AW227" i="3"/>
  <c r="BA227" i="3"/>
  <c r="BE227" i="3"/>
  <c r="BI227" i="3"/>
  <c r="V227" i="3"/>
  <c r="AL227" i="3"/>
  <c r="BB227" i="3"/>
  <c r="Z227" i="3"/>
  <c r="AP227" i="3"/>
  <c r="BF227" i="3"/>
  <c r="N227" i="3"/>
  <c r="BJ227" i="3" s="1"/>
  <c r="AD227" i="3"/>
  <c r="AT227" i="3"/>
  <c r="R227" i="3"/>
  <c r="AH227" i="3"/>
  <c r="AX227" i="3"/>
  <c r="O231" i="3"/>
  <c r="S231" i="3"/>
  <c r="W231" i="3"/>
  <c r="AA231" i="3"/>
  <c r="AE231" i="3"/>
  <c r="AI231" i="3"/>
  <c r="AM231" i="3"/>
  <c r="P231" i="3"/>
  <c r="T231" i="3"/>
  <c r="X231" i="3"/>
  <c r="AB231" i="3"/>
  <c r="AF231" i="3"/>
  <c r="AJ231" i="3"/>
  <c r="AN231" i="3"/>
  <c r="AR231" i="3"/>
  <c r="AV231" i="3"/>
  <c r="AZ231" i="3"/>
  <c r="BD231" i="3"/>
  <c r="BH231" i="3"/>
  <c r="M231" i="3"/>
  <c r="Q231" i="3"/>
  <c r="U231" i="3"/>
  <c r="Y231" i="3"/>
  <c r="AC231" i="3"/>
  <c r="AG231" i="3"/>
  <c r="AK231" i="3"/>
  <c r="AO231" i="3"/>
  <c r="AS231" i="3"/>
  <c r="AW231" i="3"/>
  <c r="BA231" i="3"/>
  <c r="BE231" i="3"/>
  <c r="BI231" i="3"/>
  <c r="R231" i="3"/>
  <c r="AH231" i="3"/>
  <c r="AT231" i="3"/>
  <c r="BB231" i="3"/>
  <c r="V231" i="3"/>
  <c r="AL231" i="3"/>
  <c r="AU231" i="3"/>
  <c r="BC231" i="3"/>
  <c r="Z231" i="3"/>
  <c r="AP231" i="3"/>
  <c r="AX231" i="3"/>
  <c r="BF231" i="3"/>
  <c r="N231" i="3"/>
  <c r="AD231" i="3"/>
  <c r="AQ231" i="3"/>
  <c r="AY231" i="3"/>
  <c r="BG231" i="3"/>
  <c r="AT257" i="3"/>
  <c r="AD257" i="3"/>
  <c r="N257" i="3"/>
  <c r="AW257" i="3"/>
  <c r="AG257" i="3"/>
  <c r="Q257" i="3"/>
  <c r="AN257" i="3"/>
  <c r="X257" i="3"/>
  <c r="BC257" i="3"/>
  <c r="AM257" i="3"/>
  <c r="W257" i="3"/>
  <c r="O266" i="3"/>
  <c r="AE266" i="3"/>
  <c r="AU266" i="3"/>
  <c r="N267" i="3"/>
  <c r="AD267" i="3"/>
  <c r="AT267" i="3"/>
  <c r="P112" i="3"/>
  <c r="T112" i="3"/>
  <c r="X112" i="3"/>
  <c r="AB112" i="3"/>
  <c r="AF112" i="3"/>
  <c r="AJ112" i="3"/>
  <c r="AN112" i="3"/>
  <c r="AR112" i="3"/>
  <c r="AV112" i="3"/>
  <c r="AZ112" i="3"/>
  <c r="BD112" i="3"/>
  <c r="BH112" i="3"/>
  <c r="M112" i="3"/>
  <c r="Q112" i="3"/>
  <c r="U112" i="3"/>
  <c r="Y112" i="3"/>
  <c r="AC112" i="3"/>
  <c r="AG112" i="3"/>
  <c r="AK112" i="3"/>
  <c r="AO112" i="3"/>
  <c r="AS112" i="3"/>
  <c r="AW112" i="3"/>
  <c r="BA112" i="3"/>
  <c r="BE112" i="3"/>
  <c r="BI112" i="3"/>
  <c r="N112" i="3"/>
  <c r="R112" i="3"/>
  <c r="V112" i="3"/>
  <c r="Z112" i="3"/>
  <c r="AD112" i="3"/>
  <c r="AH112" i="3"/>
  <c r="AL112" i="3"/>
  <c r="AP112" i="3"/>
  <c r="AT112" i="3"/>
  <c r="AX112" i="3"/>
  <c r="BB112" i="3"/>
  <c r="BF112" i="3"/>
  <c r="O112" i="3"/>
  <c r="S112" i="3"/>
  <c r="W112" i="3"/>
  <c r="AA112" i="3"/>
  <c r="AE112" i="3"/>
  <c r="AI112" i="3"/>
  <c r="AM112" i="3"/>
  <c r="AQ112" i="3"/>
  <c r="AU112" i="3"/>
  <c r="AY112" i="3"/>
  <c r="BC112" i="3"/>
  <c r="BG112" i="3"/>
  <c r="O128" i="3"/>
  <c r="S128" i="3"/>
  <c r="W128" i="3"/>
  <c r="AA128" i="3"/>
  <c r="AE128" i="3"/>
  <c r="AI128" i="3"/>
  <c r="AM128" i="3"/>
  <c r="AQ128" i="3"/>
  <c r="AU128" i="3"/>
  <c r="AY128" i="3"/>
  <c r="BC128" i="3"/>
  <c r="BG128" i="3"/>
  <c r="P128" i="3"/>
  <c r="T128" i="3"/>
  <c r="X128" i="3"/>
  <c r="AB128" i="3"/>
  <c r="AF128" i="3"/>
  <c r="AJ128" i="3"/>
  <c r="AN128" i="3"/>
  <c r="AR128" i="3"/>
  <c r="AV128" i="3"/>
  <c r="AZ128" i="3"/>
  <c r="BD128" i="3"/>
  <c r="BH128" i="3"/>
  <c r="M128" i="3"/>
  <c r="Q128" i="3"/>
  <c r="U128" i="3"/>
  <c r="Y128" i="3"/>
  <c r="AC128" i="3"/>
  <c r="AG128" i="3"/>
  <c r="AK128" i="3"/>
  <c r="AO128" i="3"/>
  <c r="AS128" i="3"/>
  <c r="AW128" i="3"/>
  <c r="BA128" i="3"/>
  <c r="BE128" i="3"/>
  <c r="BI128" i="3"/>
  <c r="N128" i="3"/>
  <c r="R128" i="3"/>
  <c r="V128" i="3"/>
  <c r="Z128" i="3"/>
  <c r="AD128" i="3"/>
  <c r="AH128" i="3"/>
  <c r="AL128" i="3"/>
  <c r="AP128" i="3"/>
  <c r="AT128" i="3"/>
  <c r="AX128" i="3"/>
  <c r="BB128" i="3"/>
  <c r="BF128" i="3"/>
  <c r="P144" i="3"/>
  <c r="T144" i="3"/>
  <c r="X144" i="3"/>
  <c r="AB144" i="3"/>
  <c r="AF144" i="3"/>
  <c r="AJ144" i="3"/>
  <c r="AN144" i="3"/>
  <c r="AR144" i="3"/>
  <c r="AV144" i="3"/>
  <c r="AZ144" i="3"/>
  <c r="BD144" i="3"/>
  <c r="BH144" i="3"/>
  <c r="M144" i="3"/>
  <c r="Q144" i="3"/>
  <c r="U144" i="3"/>
  <c r="Y144" i="3"/>
  <c r="AC144" i="3"/>
  <c r="AG144" i="3"/>
  <c r="AK144" i="3"/>
  <c r="AO144" i="3"/>
  <c r="AS144" i="3"/>
  <c r="AW144" i="3"/>
  <c r="BA144" i="3"/>
  <c r="BE144" i="3"/>
  <c r="BI144" i="3"/>
  <c r="N144" i="3"/>
  <c r="R144" i="3"/>
  <c r="V144" i="3"/>
  <c r="Z144" i="3"/>
  <c r="AD144" i="3"/>
  <c r="AH144" i="3"/>
  <c r="AL144" i="3"/>
  <c r="AP144" i="3"/>
  <c r="AT144" i="3"/>
  <c r="AX144" i="3"/>
  <c r="BB144" i="3"/>
  <c r="BF144" i="3"/>
  <c r="O144" i="3"/>
  <c r="S144" i="3"/>
  <c r="W144" i="3"/>
  <c r="AA144" i="3"/>
  <c r="AE144" i="3"/>
  <c r="AI144" i="3"/>
  <c r="AM144" i="3"/>
  <c r="AQ144" i="3"/>
  <c r="AU144" i="3"/>
  <c r="AY144" i="3"/>
  <c r="BC144" i="3"/>
  <c r="BG144" i="3"/>
  <c r="N160" i="3"/>
  <c r="R160" i="3"/>
  <c r="V160" i="3"/>
  <c r="Z160" i="3"/>
  <c r="AD160" i="3"/>
  <c r="AH160" i="3"/>
  <c r="AL160" i="3"/>
  <c r="AP160" i="3"/>
  <c r="AT160" i="3"/>
  <c r="AX160" i="3"/>
  <c r="BB160" i="3"/>
  <c r="BF160" i="3"/>
  <c r="O160" i="3"/>
  <c r="S160" i="3"/>
  <c r="W160" i="3"/>
  <c r="AA160" i="3"/>
  <c r="AE160" i="3"/>
  <c r="AI160" i="3"/>
  <c r="AM160" i="3"/>
  <c r="AQ160" i="3"/>
  <c r="AU160" i="3"/>
  <c r="AY160" i="3"/>
  <c r="BC160" i="3"/>
  <c r="BG160" i="3"/>
  <c r="P160" i="3"/>
  <c r="T160" i="3"/>
  <c r="X160" i="3"/>
  <c r="AB160" i="3"/>
  <c r="AF160" i="3"/>
  <c r="AJ160" i="3"/>
  <c r="AN160" i="3"/>
  <c r="AR160" i="3"/>
  <c r="AV160" i="3"/>
  <c r="AZ160" i="3"/>
  <c r="BD160" i="3"/>
  <c r="BH160" i="3"/>
  <c r="M160" i="3"/>
  <c r="Q160" i="3"/>
  <c r="U160" i="3"/>
  <c r="Y160" i="3"/>
  <c r="AC160" i="3"/>
  <c r="AG160" i="3"/>
  <c r="AK160" i="3"/>
  <c r="AO160" i="3"/>
  <c r="AS160" i="3"/>
  <c r="AW160" i="3"/>
  <c r="BA160" i="3"/>
  <c r="BE160" i="3"/>
  <c r="BI160" i="3"/>
  <c r="BF197" i="3"/>
  <c r="AP197" i="3"/>
  <c r="Z197" i="3"/>
  <c r="BI197" i="3"/>
  <c r="AS197" i="3"/>
  <c r="AC197" i="3"/>
  <c r="M197" i="3"/>
  <c r="AV197" i="3"/>
  <c r="AF197" i="3"/>
  <c r="P197" i="3"/>
  <c r="AU197" i="3"/>
  <c r="AE197" i="3"/>
  <c r="O197" i="3"/>
  <c r="BN111" i="3"/>
  <c r="BM265" i="3"/>
  <c r="AW264" i="3"/>
  <c r="AG264" i="3"/>
  <c r="Q264" i="3"/>
  <c r="AZ264" i="3"/>
  <c r="AJ264" i="3"/>
  <c r="T264" i="3"/>
  <c r="AY264" i="3"/>
  <c r="AI264" i="3"/>
  <c r="S264" i="3"/>
  <c r="AX264" i="3"/>
  <c r="AH264" i="3"/>
  <c r="R264" i="3"/>
  <c r="BH261" i="3"/>
  <c r="AR261" i="3"/>
  <c r="AB261" i="3"/>
  <c r="BG261" i="3"/>
  <c r="AQ261" i="3"/>
  <c r="AA261" i="3"/>
  <c r="BF261" i="3"/>
  <c r="AP261" i="3"/>
  <c r="Z261" i="3"/>
  <c r="BI261" i="3"/>
  <c r="AS261" i="3"/>
  <c r="AC261" i="3"/>
  <c r="M261" i="3"/>
  <c r="P172" i="3"/>
  <c r="T172" i="3"/>
  <c r="X172" i="3"/>
  <c r="AB172" i="3"/>
  <c r="AF172" i="3"/>
  <c r="AJ172" i="3"/>
  <c r="AN172" i="3"/>
  <c r="AR172" i="3"/>
  <c r="AV172" i="3"/>
  <c r="AZ172" i="3"/>
  <c r="BD172" i="3"/>
  <c r="BH172" i="3"/>
  <c r="M172" i="3"/>
  <c r="Q172" i="3"/>
  <c r="U172" i="3"/>
  <c r="Y172" i="3"/>
  <c r="AC172" i="3"/>
  <c r="AG172" i="3"/>
  <c r="AK172" i="3"/>
  <c r="AO172" i="3"/>
  <c r="AS172" i="3"/>
  <c r="AW172" i="3"/>
  <c r="BA172" i="3"/>
  <c r="BE172" i="3"/>
  <c r="BI172" i="3"/>
  <c r="N172" i="3"/>
  <c r="R172" i="3"/>
  <c r="V172" i="3"/>
  <c r="Z172" i="3"/>
  <c r="AD172" i="3"/>
  <c r="AH172" i="3"/>
  <c r="AL172" i="3"/>
  <c r="AP172" i="3"/>
  <c r="AT172" i="3"/>
  <c r="AX172" i="3"/>
  <c r="BB172" i="3"/>
  <c r="BF172" i="3"/>
  <c r="O172" i="3"/>
  <c r="S172" i="3"/>
  <c r="W172" i="3"/>
  <c r="AA172" i="3"/>
  <c r="AE172" i="3"/>
  <c r="AI172" i="3"/>
  <c r="AM172" i="3"/>
  <c r="AQ172" i="3"/>
  <c r="AU172" i="3"/>
  <c r="AY172" i="3"/>
  <c r="BC172" i="3"/>
  <c r="BG172" i="3"/>
  <c r="M188" i="3"/>
  <c r="Q188" i="3"/>
  <c r="U188" i="3"/>
  <c r="Y188" i="3"/>
  <c r="AC188" i="3"/>
  <c r="AG188" i="3"/>
  <c r="AK188" i="3"/>
  <c r="AO188" i="3"/>
  <c r="AS188" i="3"/>
  <c r="AW188" i="3"/>
  <c r="BA188" i="3"/>
  <c r="BE188" i="3"/>
  <c r="BI188" i="3"/>
  <c r="N188" i="3"/>
  <c r="R188" i="3"/>
  <c r="V188" i="3"/>
  <c r="Z188" i="3"/>
  <c r="AD188" i="3"/>
  <c r="AH188" i="3"/>
  <c r="AL188" i="3"/>
  <c r="AP188" i="3"/>
  <c r="AT188" i="3"/>
  <c r="AX188" i="3"/>
  <c r="BB188" i="3"/>
  <c r="BF188" i="3"/>
  <c r="O188" i="3"/>
  <c r="S188" i="3"/>
  <c r="W188" i="3"/>
  <c r="AA188" i="3"/>
  <c r="AE188" i="3"/>
  <c r="AI188" i="3"/>
  <c r="AM188" i="3"/>
  <c r="AQ188" i="3"/>
  <c r="AU188" i="3"/>
  <c r="AY188" i="3"/>
  <c r="BC188" i="3"/>
  <c r="BG188" i="3"/>
  <c r="P188" i="3"/>
  <c r="T188" i="3"/>
  <c r="X188" i="3"/>
  <c r="AB188" i="3"/>
  <c r="AF188" i="3"/>
  <c r="AJ188" i="3"/>
  <c r="AN188" i="3"/>
  <c r="AR188" i="3"/>
  <c r="AV188" i="3"/>
  <c r="AZ188" i="3"/>
  <c r="BD188" i="3"/>
  <c r="BH188" i="3"/>
  <c r="N183" i="3"/>
  <c r="R183" i="3"/>
  <c r="V183" i="3"/>
  <c r="Z183" i="3"/>
  <c r="AD183" i="3"/>
  <c r="AH183" i="3"/>
  <c r="AL183" i="3"/>
  <c r="AP183" i="3"/>
  <c r="AT183" i="3"/>
  <c r="AX183" i="3"/>
  <c r="BB183" i="3"/>
  <c r="BF183" i="3"/>
  <c r="O183" i="3"/>
  <c r="S183" i="3"/>
  <c r="W183" i="3"/>
  <c r="AA183" i="3"/>
  <c r="AE183" i="3"/>
  <c r="AI183" i="3"/>
  <c r="AM183" i="3"/>
  <c r="AQ183" i="3"/>
  <c r="AU183" i="3"/>
  <c r="AY183" i="3"/>
  <c r="BC183" i="3"/>
  <c r="BG183" i="3"/>
  <c r="P183" i="3"/>
  <c r="T183" i="3"/>
  <c r="X183" i="3"/>
  <c r="AB183" i="3"/>
  <c r="AF183" i="3"/>
  <c r="AJ183" i="3"/>
  <c r="AN183" i="3"/>
  <c r="AR183" i="3"/>
  <c r="AV183" i="3"/>
  <c r="AZ183" i="3"/>
  <c r="BD183" i="3"/>
  <c r="BH183" i="3"/>
  <c r="M183" i="3"/>
  <c r="Q183" i="3"/>
  <c r="U183" i="3"/>
  <c r="Y183" i="3"/>
  <c r="AC183" i="3"/>
  <c r="AG183" i="3"/>
  <c r="AK183" i="3"/>
  <c r="AO183" i="3"/>
  <c r="AS183" i="3"/>
  <c r="AW183" i="3"/>
  <c r="BA183" i="3"/>
  <c r="BE183" i="3"/>
  <c r="BI183" i="3"/>
  <c r="P174" i="3"/>
  <c r="T174" i="3"/>
  <c r="X174" i="3"/>
  <c r="AB174" i="3"/>
  <c r="AF174" i="3"/>
  <c r="AJ174" i="3"/>
  <c r="AN174" i="3"/>
  <c r="AR174" i="3"/>
  <c r="AV174" i="3"/>
  <c r="AZ174" i="3"/>
  <c r="BD174" i="3"/>
  <c r="BH174" i="3"/>
  <c r="M174" i="3"/>
  <c r="Q174" i="3"/>
  <c r="U174" i="3"/>
  <c r="Y174" i="3"/>
  <c r="AC174" i="3"/>
  <c r="AG174" i="3"/>
  <c r="AK174" i="3"/>
  <c r="AO174" i="3"/>
  <c r="AS174" i="3"/>
  <c r="AW174" i="3"/>
  <c r="BA174" i="3"/>
  <c r="BE174" i="3"/>
  <c r="BI174" i="3"/>
  <c r="N174" i="3"/>
  <c r="R174" i="3"/>
  <c r="V174" i="3"/>
  <c r="Z174" i="3"/>
  <c r="AD174" i="3"/>
  <c r="AH174" i="3"/>
  <c r="AL174" i="3"/>
  <c r="AP174" i="3"/>
  <c r="AT174" i="3"/>
  <c r="AX174" i="3"/>
  <c r="BB174" i="3"/>
  <c r="BF174" i="3"/>
  <c r="O174" i="3"/>
  <c r="S174" i="3"/>
  <c r="W174" i="3"/>
  <c r="AA174" i="3"/>
  <c r="AE174" i="3"/>
  <c r="AI174" i="3"/>
  <c r="AM174" i="3"/>
  <c r="AQ174" i="3"/>
  <c r="AU174" i="3"/>
  <c r="AY174" i="3"/>
  <c r="BC174" i="3"/>
  <c r="BG174" i="3"/>
  <c r="M190" i="3"/>
  <c r="Q190" i="3"/>
  <c r="U190" i="3"/>
  <c r="Y190" i="3"/>
  <c r="AC190" i="3"/>
  <c r="AG190" i="3"/>
  <c r="AK190" i="3"/>
  <c r="AO190" i="3"/>
  <c r="AS190" i="3"/>
  <c r="AW190" i="3"/>
  <c r="BA190" i="3"/>
  <c r="BE190" i="3"/>
  <c r="BI190" i="3"/>
  <c r="N190" i="3"/>
  <c r="R190" i="3"/>
  <c r="V190" i="3"/>
  <c r="Z190" i="3"/>
  <c r="AD190" i="3"/>
  <c r="AH190" i="3"/>
  <c r="AL190" i="3"/>
  <c r="AP190" i="3"/>
  <c r="AT190" i="3"/>
  <c r="AX190" i="3"/>
  <c r="BB190" i="3"/>
  <c r="BF190" i="3"/>
  <c r="O190" i="3"/>
  <c r="S190" i="3"/>
  <c r="W190" i="3"/>
  <c r="AA190" i="3"/>
  <c r="AE190" i="3"/>
  <c r="AI190" i="3"/>
  <c r="AM190" i="3"/>
  <c r="AQ190" i="3"/>
  <c r="AU190" i="3"/>
  <c r="AY190" i="3"/>
  <c r="BC190" i="3"/>
  <c r="BG190" i="3"/>
  <c r="P190" i="3"/>
  <c r="T190" i="3"/>
  <c r="X190" i="3"/>
  <c r="AB190" i="3"/>
  <c r="AF190" i="3"/>
  <c r="AJ190" i="3"/>
  <c r="AN190" i="3"/>
  <c r="AR190" i="3"/>
  <c r="AV190" i="3"/>
  <c r="AZ190" i="3"/>
  <c r="BD190" i="3"/>
  <c r="BH190" i="3"/>
  <c r="P234" i="3"/>
  <c r="T234" i="3"/>
  <c r="X234" i="3"/>
  <c r="AB234" i="3"/>
  <c r="AF234" i="3"/>
  <c r="AJ234" i="3"/>
  <c r="AN234" i="3"/>
  <c r="AR234" i="3"/>
  <c r="AV234" i="3"/>
  <c r="AZ234" i="3"/>
  <c r="BD234" i="3"/>
  <c r="BH234" i="3"/>
  <c r="M234" i="3"/>
  <c r="Q234" i="3"/>
  <c r="U234" i="3"/>
  <c r="Y234" i="3"/>
  <c r="AC234" i="3"/>
  <c r="AG234" i="3"/>
  <c r="AK234" i="3"/>
  <c r="AO234" i="3"/>
  <c r="AS234" i="3"/>
  <c r="AW234" i="3"/>
  <c r="BA234" i="3"/>
  <c r="BE234" i="3"/>
  <c r="BI234" i="3"/>
  <c r="N234" i="3"/>
  <c r="R234" i="3"/>
  <c r="V234" i="3"/>
  <c r="Z234" i="3"/>
  <c r="AD234" i="3"/>
  <c r="AH234" i="3"/>
  <c r="AL234" i="3"/>
  <c r="AP234" i="3"/>
  <c r="AT234" i="3"/>
  <c r="AX234" i="3"/>
  <c r="BB234" i="3"/>
  <c r="BF234" i="3"/>
  <c r="O234" i="3"/>
  <c r="S234" i="3"/>
  <c r="W234" i="3"/>
  <c r="AA234" i="3"/>
  <c r="AE234" i="3"/>
  <c r="AI234" i="3"/>
  <c r="AM234" i="3"/>
  <c r="AQ234" i="3"/>
  <c r="AU234" i="3"/>
  <c r="AY234" i="3"/>
  <c r="BC234" i="3"/>
  <c r="BG234" i="3"/>
  <c r="M238" i="3"/>
  <c r="Q238" i="3"/>
  <c r="U238" i="3"/>
  <c r="Y238" i="3"/>
  <c r="AC238" i="3"/>
  <c r="AG238" i="3"/>
  <c r="AK238" i="3"/>
  <c r="AO238" i="3"/>
  <c r="AS238" i="3"/>
  <c r="AW238" i="3"/>
  <c r="BA238" i="3"/>
  <c r="BE238" i="3"/>
  <c r="BI238" i="3"/>
  <c r="N238" i="3"/>
  <c r="R238" i="3"/>
  <c r="V238" i="3"/>
  <c r="Z238" i="3"/>
  <c r="AD238" i="3"/>
  <c r="AH238" i="3"/>
  <c r="AL238" i="3"/>
  <c r="AP238" i="3"/>
  <c r="AT238" i="3"/>
  <c r="AX238" i="3"/>
  <c r="BB238" i="3"/>
  <c r="BF238" i="3"/>
  <c r="O238" i="3"/>
  <c r="S238" i="3"/>
  <c r="W238" i="3"/>
  <c r="AA238" i="3"/>
  <c r="AE238" i="3"/>
  <c r="AI238" i="3"/>
  <c r="AM238" i="3"/>
  <c r="AQ238" i="3"/>
  <c r="AU238" i="3"/>
  <c r="AY238" i="3"/>
  <c r="BC238" i="3"/>
  <c r="BG238" i="3"/>
  <c r="P238" i="3"/>
  <c r="T238" i="3"/>
  <c r="X238" i="3"/>
  <c r="AB238" i="3"/>
  <c r="AF238" i="3"/>
  <c r="AJ238" i="3"/>
  <c r="AN238" i="3"/>
  <c r="AR238" i="3"/>
  <c r="AV238" i="3"/>
  <c r="AZ238" i="3"/>
  <c r="BD238" i="3"/>
  <c r="BH238" i="3"/>
  <c r="N242" i="3"/>
  <c r="R242" i="3"/>
  <c r="V242" i="3"/>
  <c r="Z242" i="3"/>
  <c r="AD242" i="3"/>
  <c r="AH242" i="3"/>
  <c r="AL242" i="3"/>
  <c r="AP242" i="3"/>
  <c r="AT242" i="3"/>
  <c r="AX242" i="3"/>
  <c r="BB242" i="3"/>
  <c r="BF242" i="3"/>
  <c r="O242" i="3"/>
  <c r="S242" i="3"/>
  <c r="W242" i="3"/>
  <c r="AA242" i="3"/>
  <c r="AE242" i="3"/>
  <c r="AI242" i="3"/>
  <c r="AM242" i="3"/>
  <c r="AQ242" i="3"/>
  <c r="AU242" i="3"/>
  <c r="AY242" i="3"/>
  <c r="BC242" i="3"/>
  <c r="BG242" i="3"/>
  <c r="P242" i="3"/>
  <c r="T242" i="3"/>
  <c r="X242" i="3"/>
  <c r="AB242" i="3"/>
  <c r="AF242" i="3"/>
  <c r="AJ242" i="3"/>
  <c r="AN242" i="3"/>
  <c r="AR242" i="3"/>
  <c r="AV242" i="3"/>
  <c r="AZ242" i="3"/>
  <c r="BD242" i="3"/>
  <c r="BH242" i="3"/>
  <c r="M242" i="3"/>
  <c r="Q242" i="3"/>
  <c r="U242" i="3"/>
  <c r="Y242" i="3"/>
  <c r="AC242" i="3"/>
  <c r="AG242" i="3"/>
  <c r="AK242" i="3"/>
  <c r="AO242" i="3"/>
  <c r="AS242" i="3"/>
  <c r="AW242" i="3"/>
  <c r="BA242" i="3"/>
  <c r="BE242" i="3"/>
  <c r="BI242" i="3"/>
  <c r="N246" i="3"/>
  <c r="R246" i="3"/>
  <c r="V246" i="3"/>
  <c r="Z246" i="3"/>
  <c r="AD246" i="3"/>
  <c r="AH246" i="3"/>
  <c r="AL246" i="3"/>
  <c r="AP246" i="3"/>
  <c r="AT246" i="3"/>
  <c r="AX246" i="3"/>
  <c r="BB246" i="3"/>
  <c r="BF246" i="3"/>
  <c r="O246" i="3"/>
  <c r="S246" i="3"/>
  <c r="W246" i="3"/>
  <c r="AA246" i="3"/>
  <c r="AE246" i="3"/>
  <c r="AI246" i="3"/>
  <c r="AM246" i="3"/>
  <c r="AQ246" i="3"/>
  <c r="AU246" i="3"/>
  <c r="AY246" i="3"/>
  <c r="BC246" i="3"/>
  <c r="BG246" i="3"/>
  <c r="P246" i="3"/>
  <c r="T246" i="3"/>
  <c r="X246" i="3"/>
  <c r="AB246" i="3"/>
  <c r="AF246" i="3"/>
  <c r="AJ246" i="3"/>
  <c r="AN246" i="3"/>
  <c r="AR246" i="3"/>
  <c r="AV246" i="3"/>
  <c r="AZ246" i="3"/>
  <c r="BD246" i="3"/>
  <c r="BH246" i="3"/>
  <c r="M246" i="3"/>
  <c r="Q246" i="3"/>
  <c r="U246" i="3"/>
  <c r="Y246" i="3"/>
  <c r="AC246" i="3"/>
  <c r="AG246" i="3"/>
  <c r="AK246" i="3"/>
  <c r="AO246" i="3"/>
  <c r="AS246" i="3"/>
  <c r="AW246" i="3"/>
  <c r="BA246" i="3"/>
  <c r="BE246" i="3"/>
  <c r="BI246" i="3"/>
  <c r="BJ116" i="3"/>
  <c r="BM132" i="3"/>
  <c r="BL141" i="3"/>
  <c r="BM164" i="3"/>
  <c r="BM193" i="3"/>
  <c r="BH204" i="3"/>
  <c r="BF204" i="3"/>
  <c r="AP204" i="3"/>
  <c r="Z204" i="3"/>
  <c r="BA204" i="3"/>
  <c r="AK204" i="3"/>
  <c r="U204" i="3"/>
  <c r="AV204" i="3"/>
  <c r="AF204" i="3"/>
  <c r="P204" i="3"/>
  <c r="AM204" i="3"/>
  <c r="P206" i="3"/>
  <c r="T206" i="3"/>
  <c r="X206" i="3"/>
  <c r="AB206" i="3"/>
  <c r="AF206" i="3"/>
  <c r="AJ206" i="3"/>
  <c r="AN206" i="3"/>
  <c r="AR206" i="3"/>
  <c r="AV206" i="3"/>
  <c r="AZ206" i="3"/>
  <c r="BD206" i="3"/>
  <c r="BH206" i="3"/>
  <c r="M206" i="3"/>
  <c r="Q206" i="3"/>
  <c r="U206" i="3"/>
  <c r="Y206" i="3"/>
  <c r="AC206" i="3"/>
  <c r="AG206" i="3"/>
  <c r="AK206" i="3"/>
  <c r="AO206" i="3"/>
  <c r="AS206" i="3"/>
  <c r="AW206" i="3"/>
  <c r="BA206" i="3"/>
  <c r="BE206" i="3"/>
  <c r="BI206" i="3"/>
  <c r="N206" i="3"/>
  <c r="R206" i="3"/>
  <c r="V206" i="3"/>
  <c r="Z206" i="3"/>
  <c r="AD206" i="3"/>
  <c r="AH206" i="3"/>
  <c r="AL206" i="3"/>
  <c r="AP206" i="3"/>
  <c r="AT206" i="3"/>
  <c r="AX206" i="3"/>
  <c r="BB206" i="3"/>
  <c r="BF206" i="3"/>
  <c r="O206" i="3"/>
  <c r="S206" i="3"/>
  <c r="W206" i="3"/>
  <c r="AA206" i="3"/>
  <c r="AE206" i="3"/>
  <c r="AI206" i="3"/>
  <c r="AM206" i="3"/>
  <c r="AQ206" i="3"/>
  <c r="AU206" i="3"/>
  <c r="AY206" i="3"/>
  <c r="BC206" i="3"/>
  <c r="BG206" i="3"/>
  <c r="P210" i="3"/>
  <c r="T210" i="3"/>
  <c r="X210" i="3"/>
  <c r="AB210" i="3"/>
  <c r="AF210" i="3"/>
  <c r="AJ210" i="3"/>
  <c r="AN210" i="3"/>
  <c r="AR210" i="3"/>
  <c r="AV210" i="3"/>
  <c r="AZ210" i="3"/>
  <c r="BD210" i="3"/>
  <c r="BH210" i="3"/>
  <c r="M210" i="3"/>
  <c r="Q210" i="3"/>
  <c r="U210" i="3"/>
  <c r="Y210" i="3"/>
  <c r="AC210" i="3"/>
  <c r="AG210" i="3"/>
  <c r="AK210" i="3"/>
  <c r="AO210" i="3"/>
  <c r="AS210" i="3"/>
  <c r="AW210" i="3"/>
  <c r="BA210" i="3"/>
  <c r="BE210" i="3"/>
  <c r="BI210" i="3"/>
  <c r="N210" i="3"/>
  <c r="R210" i="3"/>
  <c r="V210" i="3"/>
  <c r="Z210" i="3"/>
  <c r="AD210" i="3"/>
  <c r="AH210" i="3"/>
  <c r="AL210" i="3"/>
  <c r="AP210" i="3"/>
  <c r="AT210" i="3"/>
  <c r="AX210" i="3"/>
  <c r="BB210" i="3"/>
  <c r="BF210" i="3"/>
  <c r="O210" i="3"/>
  <c r="S210" i="3"/>
  <c r="W210" i="3"/>
  <c r="AA210" i="3"/>
  <c r="AE210" i="3"/>
  <c r="AI210" i="3"/>
  <c r="AM210" i="3"/>
  <c r="AQ210" i="3"/>
  <c r="AU210" i="3"/>
  <c r="AY210" i="3"/>
  <c r="BC210" i="3"/>
  <c r="BG210" i="3"/>
  <c r="P214" i="3"/>
  <c r="T214" i="3"/>
  <c r="X214" i="3"/>
  <c r="AB214" i="3"/>
  <c r="AF214" i="3"/>
  <c r="AJ214" i="3"/>
  <c r="AN214" i="3"/>
  <c r="AR214" i="3"/>
  <c r="AV214" i="3"/>
  <c r="AZ214" i="3"/>
  <c r="BD214" i="3"/>
  <c r="BH214" i="3"/>
  <c r="M214" i="3"/>
  <c r="Q214" i="3"/>
  <c r="U214" i="3"/>
  <c r="Y214" i="3"/>
  <c r="AC214" i="3"/>
  <c r="AG214" i="3"/>
  <c r="AK214" i="3"/>
  <c r="AO214" i="3"/>
  <c r="AS214" i="3"/>
  <c r="AW214" i="3"/>
  <c r="BA214" i="3"/>
  <c r="BE214" i="3"/>
  <c r="BI214" i="3"/>
  <c r="N214" i="3"/>
  <c r="R214" i="3"/>
  <c r="V214" i="3"/>
  <c r="Z214" i="3"/>
  <c r="AD214" i="3"/>
  <c r="AH214" i="3"/>
  <c r="AL214" i="3"/>
  <c r="AP214" i="3"/>
  <c r="AT214" i="3"/>
  <c r="AX214" i="3"/>
  <c r="BB214" i="3"/>
  <c r="BF214" i="3"/>
  <c r="O214" i="3"/>
  <c r="S214" i="3"/>
  <c r="W214" i="3"/>
  <c r="AA214" i="3"/>
  <c r="AE214" i="3"/>
  <c r="AI214" i="3"/>
  <c r="AM214" i="3"/>
  <c r="AQ214" i="3"/>
  <c r="AU214" i="3"/>
  <c r="AY214" i="3"/>
  <c r="BC214" i="3"/>
  <c r="BG214" i="3"/>
  <c r="P218" i="3"/>
  <c r="T218" i="3"/>
  <c r="X218" i="3"/>
  <c r="AB218" i="3"/>
  <c r="AF218" i="3"/>
  <c r="AJ218" i="3"/>
  <c r="AN218" i="3"/>
  <c r="AR218" i="3"/>
  <c r="AV218" i="3"/>
  <c r="AZ218" i="3"/>
  <c r="BD218" i="3"/>
  <c r="BH218" i="3"/>
  <c r="M218" i="3"/>
  <c r="Q218" i="3"/>
  <c r="U218" i="3"/>
  <c r="Y218" i="3"/>
  <c r="AC218" i="3"/>
  <c r="AG218" i="3"/>
  <c r="AK218" i="3"/>
  <c r="AO218" i="3"/>
  <c r="AS218" i="3"/>
  <c r="AW218" i="3"/>
  <c r="BA218" i="3"/>
  <c r="BE218" i="3"/>
  <c r="BI218" i="3"/>
  <c r="N218" i="3"/>
  <c r="R218" i="3"/>
  <c r="V218" i="3"/>
  <c r="Z218" i="3"/>
  <c r="AD218" i="3"/>
  <c r="AH218" i="3"/>
  <c r="AL218" i="3"/>
  <c r="AP218" i="3"/>
  <c r="AT218" i="3"/>
  <c r="AX218" i="3"/>
  <c r="BB218" i="3"/>
  <c r="BF218" i="3"/>
  <c r="O218" i="3"/>
  <c r="S218" i="3"/>
  <c r="W218" i="3"/>
  <c r="AA218" i="3"/>
  <c r="AE218" i="3"/>
  <c r="AI218" i="3"/>
  <c r="AM218" i="3"/>
  <c r="AQ218" i="3"/>
  <c r="AU218" i="3"/>
  <c r="AY218" i="3"/>
  <c r="BC218" i="3"/>
  <c r="BG218" i="3"/>
  <c r="P222" i="3"/>
  <c r="T222" i="3"/>
  <c r="X222" i="3"/>
  <c r="AB222" i="3"/>
  <c r="AF222" i="3"/>
  <c r="AJ222" i="3"/>
  <c r="AN222" i="3"/>
  <c r="AR222" i="3"/>
  <c r="AV222" i="3"/>
  <c r="AZ222" i="3"/>
  <c r="BD222" i="3"/>
  <c r="BH222" i="3"/>
  <c r="M222" i="3"/>
  <c r="Q222" i="3"/>
  <c r="U222" i="3"/>
  <c r="Y222" i="3"/>
  <c r="AC222" i="3"/>
  <c r="AG222" i="3"/>
  <c r="AK222" i="3"/>
  <c r="AO222" i="3"/>
  <c r="AS222" i="3"/>
  <c r="AW222" i="3"/>
  <c r="BA222" i="3"/>
  <c r="BE222" i="3"/>
  <c r="BI222" i="3"/>
  <c r="N222" i="3"/>
  <c r="R222" i="3"/>
  <c r="V222" i="3"/>
  <c r="Z222" i="3"/>
  <c r="AD222" i="3"/>
  <c r="AH222" i="3"/>
  <c r="AL222" i="3"/>
  <c r="AP222" i="3"/>
  <c r="AT222" i="3"/>
  <c r="AX222" i="3"/>
  <c r="BB222" i="3"/>
  <c r="BF222" i="3"/>
  <c r="O222" i="3"/>
  <c r="S222" i="3"/>
  <c r="W222" i="3"/>
  <c r="AA222" i="3"/>
  <c r="AE222" i="3"/>
  <c r="AI222" i="3"/>
  <c r="AM222" i="3"/>
  <c r="AQ222" i="3"/>
  <c r="AU222" i="3"/>
  <c r="AY222" i="3"/>
  <c r="BC222" i="3"/>
  <c r="BG222" i="3"/>
  <c r="P226" i="3"/>
  <c r="T226" i="3"/>
  <c r="X226" i="3"/>
  <c r="AB226" i="3"/>
  <c r="AF226" i="3"/>
  <c r="AJ226" i="3"/>
  <c r="AN226" i="3"/>
  <c r="AR226" i="3"/>
  <c r="AV226" i="3"/>
  <c r="AZ226" i="3"/>
  <c r="BD226" i="3"/>
  <c r="BH226" i="3"/>
  <c r="M226" i="3"/>
  <c r="Q226" i="3"/>
  <c r="U226" i="3"/>
  <c r="Y226" i="3"/>
  <c r="AC226" i="3"/>
  <c r="AG226" i="3"/>
  <c r="AK226" i="3"/>
  <c r="AO226" i="3"/>
  <c r="AS226" i="3"/>
  <c r="AW226" i="3"/>
  <c r="BA226" i="3"/>
  <c r="BE226" i="3"/>
  <c r="BI226" i="3"/>
  <c r="N226" i="3"/>
  <c r="R226" i="3"/>
  <c r="V226" i="3"/>
  <c r="Z226" i="3"/>
  <c r="AD226" i="3"/>
  <c r="AH226" i="3"/>
  <c r="AL226" i="3"/>
  <c r="AP226" i="3"/>
  <c r="AT226" i="3"/>
  <c r="AX226" i="3"/>
  <c r="BB226" i="3"/>
  <c r="BF226" i="3"/>
  <c r="W226" i="3"/>
  <c r="AM226" i="3"/>
  <c r="BC226" i="3"/>
  <c r="AA226" i="3"/>
  <c r="AQ226" i="3"/>
  <c r="BG226" i="3"/>
  <c r="O226" i="3"/>
  <c r="AE226" i="3"/>
  <c r="AU226" i="3"/>
  <c r="S226" i="3"/>
  <c r="AI226" i="3"/>
  <c r="AY226" i="3"/>
  <c r="P230" i="3"/>
  <c r="T230" i="3"/>
  <c r="X230" i="3"/>
  <c r="AB230" i="3"/>
  <c r="AF230" i="3"/>
  <c r="AJ230" i="3"/>
  <c r="AN230" i="3"/>
  <c r="AR230" i="3"/>
  <c r="AV230" i="3"/>
  <c r="AZ230" i="3"/>
  <c r="BD230" i="3"/>
  <c r="BH230" i="3"/>
  <c r="M230" i="3"/>
  <c r="Q230" i="3"/>
  <c r="U230" i="3"/>
  <c r="Y230" i="3"/>
  <c r="AC230" i="3"/>
  <c r="AG230" i="3"/>
  <c r="AK230" i="3"/>
  <c r="AO230" i="3"/>
  <c r="AS230" i="3"/>
  <c r="AW230" i="3"/>
  <c r="BA230" i="3"/>
  <c r="BE230" i="3"/>
  <c r="BI230" i="3"/>
  <c r="N230" i="3"/>
  <c r="R230" i="3"/>
  <c r="V230" i="3"/>
  <c r="Z230" i="3"/>
  <c r="AD230" i="3"/>
  <c r="AH230" i="3"/>
  <c r="AL230" i="3"/>
  <c r="AP230" i="3"/>
  <c r="AT230" i="3"/>
  <c r="AX230" i="3"/>
  <c r="BB230" i="3"/>
  <c r="BF230" i="3"/>
  <c r="S230" i="3"/>
  <c r="AI230" i="3"/>
  <c r="AY230" i="3"/>
  <c r="W230" i="3"/>
  <c r="AM230" i="3"/>
  <c r="BC230" i="3"/>
  <c r="AA230" i="3"/>
  <c r="AQ230" i="3"/>
  <c r="BG230" i="3"/>
  <c r="O230" i="3"/>
  <c r="AE230" i="3"/>
  <c r="AU230" i="3"/>
  <c r="P269" i="3"/>
  <c r="T269" i="3"/>
  <c r="X269" i="3"/>
  <c r="AB269" i="3"/>
  <c r="AF269" i="3"/>
  <c r="AJ269" i="3"/>
  <c r="AN269" i="3"/>
  <c r="AR269" i="3"/>
  <c r="AV269" i="3"/>
  <c r="AZ269" i="3"/>
  <c r="BD269" i="3"/>
  <c r="BH269" i="3"/>
  <c r="M269" i="3"/>
  <c r="Q269" i="3"/>
  <c r="U269" i="3"/>
  <c r="Y269" i="3"/>
  <c r="AC269" i="3"/>
  <c r="AG269" i="3"/>
  <c r="AK269" i="3"/>
  <c r="AO269" i="3"/>
  <c r="AS269" i="3"/>
  <c r="AW269" i="3"/>
  <c r="BA269" i="3"/>
  <c r="BE269" i="3"/>
  <c r="BI269" i="3"/>
  <c r="N269" i="3"/>
  <c r="R269" i="3"/>
  <c r="V269" i="3"/>
  <c r="Z269" i="3"/>
  <c r="AD269" i="3"/>
  <c r="AH269" i="3"/>
  <c r="AL269" i="3"/>
  <c r="AP269" i="3"/>
  <c r="AT269" i="3"/>
  <c r="AX269" i="3"/>
  <c r="BB269" i="3"/>
  <c r="BF269" i="3"/>
  <c r="O269" i="3"/>
  <c r="S269" i="3"/>
  <c r="W269" i="3"/>
  <c r="AA269" i="3"/>
  <c r="AE269" i="3"/>
  <c r="AI269" i="3"/>
  <c r="AM269" i="3"/>
  <c r="AQ269" i="3"/>
  <c r="AU269" i="3"/>
  <c r="AY269" i="3"/>
  <c r="BC269" i="3"/>
  <c r="BG269" i="3"/>
  <c r="P107" i="3"/>
  <c r="T107" i="3"/>
  <c r="X107" i="3"/>
  <c r="AB107" i="3"/>
  <c r="AF107" i="3"/>
  <c r="AJ107" i="3"/>
  <c r="AN107" i="3"/>
  <c r="AR107" i="3"/>
  <c r="AV107" i="3"/>
  <c r="AZ107" i="3"/>
  <c r="BD107" i="3"/>
  <c r="BH107" i="3"/>
  <c r="M107" i="3"/>
  <c r="Q107" i="3"/>
  <c r="U107" i="3"/>
  <c r="Y107" i="3"/>
  <c r="AC107" i="3"/>
  <c r="AG107" i="3"/>
  <c r="AK107" i="3"/>
  <c r="AO107" i="3"/>
  <c r="AS107" i="3"/>
  <c r="AW107" i="3"/>
  <c r="BA107" i="3"/>
  <c r="BE107" i="3"/>
  <c r="BI107" i="3"/>
  <c r="N107" i="3"/>
  <c r="R107" i="3"/>
  <c r="V107" i="3"/>
  <c r="Z107" i="3"/>
  <c r="AD107" i="3"/>
  <c r="AH107" i="3"/>
  <c r="AL107" i="3"/>
  <c r="AP107" i="3"/>
  <c r="AT107" i="3"/>
  <c r="AX107" i="3"/>
  <c r="BB107" i="3"/>
  <c r="BF107" i="3"/>
  <c r="O107" i="3"/>
  <c r="S107" i="3"/>
  <c r="W107" i="3"/>
  <c r="AA107" i="3"/>
  <c r="AE107" i="3"/>
  <c r="AI107" i="3"/>
  <c r="AM107" i="3"/>
  <c r="AQ107" i="3"/>
  <c r="AU107" i="3"/>
  <c r="AY107" i="3"/>
  <c r="BC107" i="3"/>
  <c r="BG107" i="3"/>
  <c r="BD257" i="3"/>
  <c r="X267" i="3"/>
  <c r="AN267" i="3"/>
  <c r="BD267" i="3"/>
  <c r="M136" i="3"/>
  <c r="Q136" i="3"/>
  <c r="U136" i="3"/>
  <c r="Y136" i="3"/>
  <c r="AC136" i="3"/>
  <c r="AG136" i="3"/>
  <c r="AK136" i="3"/>
  <c r="AO136" i="3"/>
  <c r="AS136" i="3"/>
  <c r="AW136" i="3"/>
  <c r="BA136" i="3"/>
  <c r="BE136" i="3"/>
  <c r="N136" i="3"/>
  <c r="O136" i="3"/>
  <c r="S136" i="3"/>
  <c r="W136" i="3"/>
  <c r="AA136" i="3"/>
  <c r="AE136" i="3"/>
  <c r="AI136" i="3"/>
  <c r="AM136" i="3"/>
  <c r="AQ136" i="3"/>
  <c r="AU136" i="3"/>
  <c r="AY136" i="3"/>
  <c r="BC136" i="3"/>
  <c r="P136" i="3"/>
  <c r="T136" i="3"/>
  <c r="X136" i="3"/>
  <c r="AB136" i="3"/>
  <c r="AF136" i="3"/>
  <c r="AJ136" i="3"/>
  <c r="AN136" i="3"/>
  <c r="AR136" i="3"/>
  <c r="AV136" i="3"/>
  <c r="AZ136" i="3"/>
  <c r="BD136" i="3"/>
  <c r="R136" i="3"/>
  <c r="AH136" i="3"/>
  <c r="AX136" i="3"/>
  <c r="BH136" i="3"/>
  <c r="V136" i="3"/>
  <c r="AL136" i="3"/>
  <c r="BB136" i="3"/>
  <c r="BI136" i="3"/>
  <c r="Z136" i="3"/>
  <c r="AP136" i="3"/>
  <c r="BF136" i="3"/>
  <c r="AD136" i="3"/>
  <c r="AT136" i="3"/>
  <c r="BG136" i="3"/>
  <c r="N145" i="3"/>
  <c r="R145" i="3"/>
  <c r="V145" i="3"/>
  <c r="Z145" i="3"/>
  <c r="AD145" i="3"/>
  <c r="AH145" i="3"/>
  <c r="AL145" i="3"/>
  <c r="AP145" i="3"/>
  <c r="AT145" i="3"/>
  <c r="AX145" i="3"/>
  <c r="BB145" i="3"/>
  <c r="BF145" i="3"/>
  <c r="O145" i="3"/>
  <c r="S145" i="3"/>
  <c r="W145" i="3"/>
  <c r="AA145" i="3"/>
  <c r="AE145" i="3"/>
  <c r="AI145" i="3"/>
  <c r="AM145" i="3"/>
  <c r="AQ145" i="3"/>
  <c r="AU145" i="3"/>
  <c r="AY145" i="3"/>
  <c r="BC145" i="3"/>
  <c r="BG145" i="3"/>
  <c r="P145" i="3"/>
  <c r="T145" i="3"/>
  <c r="X145" i="3"/>
  <c r="AB145" i="3"/>
  <c r="AF145" i="3"/>
  <c r="AJ145" i="3"/>
  <c r="AN145" i="3"/>
  <c r="AR145" i="3"/>
  <c r="AV145" i="3"/>
  <c r="AZ145" i="3"/>
  <c r="BD145" i="3"/>
  <c r="BH145" i="3"/>
  <c r="M145" i="3"/>
  <c r="Q145" i="3"/>
  <c r="U145" i="3"/>
  <c r="Y145" i="3"/>
  <c r="AC145" i="3"/>
  <c r="AG145" i="3"/>
  <c r="AK145" i="3"/>
  <c r="AO145" i="3"/>
  <c r="AS145" i="3"/>
  <c r="AW145" i="3"/>
  <c r="BA145" i="3"/>
  <c r="BE145" i="3"/>
  <c r="BI145" i="3"/>
  <c r="P154" i="3"/>
  <c r="T154" i="3"/>
  <c r="X154" i="3"/>
  <c r="AB154" i="3"/>
  <c r="AF154" i="3"/>
  <c r="AJ154" i="3"/>
  <c r="AN154" i="3"/>
  <c r="AR154" i="3"/>
  <c r="AV154" i="3"/>
  <c r="AZ154" i="3"/>
  <c r="BD154" i="3"/>
  <c r="BH154" i="3"/>
  <c r="M154" i="3"/>
  <c r="Q154" i="3"/>
  <c r="U154" i="3"/>
  <c r="Y154" i="3"/>
  <c r="AC154" i="3"/>
  <c r="AG154" i="3"/>
  <c r="AK154" i="3"/>
  <c r="AO154" i="3"/>
  <c r="AS154" i="3"/>
  <c r="AW154" i="3"/>
  <c r="BA154" i="3"/>
  <c r="BE154" i="3"/>
  <c r="BI154" i="3"/>
  <c r="N154" i="3"/>
  <c r="R154" i="3"/>
  <c r="V154" i="3"/>
  <c r="Z154" i="3"/>
  <c r="AD154" i="3"/>
  <c r="AH154" i="3"/>
  <c r="AL154" i="3"/>
  <c r="AP154" i="3"/>
  <c r="AT154" i="3"/>
  <c r="AX154" i="3"/>
  <c r="BB154" i="3"/>
  <c r="BF154" i="3"/>
  <c r="O154" i="3"/>
  <c r="S154" i="3"/>
  <c r="W154" i="3"/>
  <c r="AA154" i="3"/>
  <c r="AE154" i="3"/>
  <c r="AI154" i="3"/>
  <c r="AM154" i="3"/>
  <c r="AQ154" i="3"/>
  <c r="AU154" i="3"/>
  <c r="AY154" i="3"/>
  <c r="BC154" i="3"/>
  <c r="BG154" i="3"/>
  <c r="N163" i="3"/>
  <c r="R163" i="3"/>
  <c r="V163" i="3"/>
  <c r="Z163" i="3"/>
  <c r="AD163" i="3"/>
  <c r="AH163" i="3"/>
  <c r="AL163" i="3"/>
  <c r="O163" i="3"/>
  <c r="S163" i="3"/>
  <c r="W163" i="3"/>
  <c r="AA163" i="3"/>
  <c r="AE163" i="3"/>
  <c r="AI163" i="3"/>
  <c r="AM163" i="3"/>
  <c r="AQ163" i="3"/>
  <c r="P163" i="3"/>
  <c r="T163" i="3"/>
  <c r="M163" i="3"/>
  <c r="Q163" i="3"/>
  <c r="U163" i="3"/>
  <c r="Y163" i="3"/>
  <c r="AC163" i="3"/>
  <c r="AG163" i="3"/>
  <c r="AK163" i="3"/>
  <c r="AO163" i="3"/>
  <c r="X163" i="3"/>
  <c r="AN163" i="3"/>
  <c r="AT163" i="3"/>
  <c r="AX163" i="3"/>
  <c r="BB163" i="3"/>
  <c r="BF163" i="3"/>
  <c r="AB163" i="3"/>
  <c r="AP163" i="3"/>
  <c r="AU163" i="3"/>
  <c r="AY163" i="3"/>
  <c r="BC163" i="3"/>
  <c r="BG163" i="3"/>
  <c r="AF163" i="3"/>
  <c r="AR163" i="3"/>
  <c r="AV163" i="3"/>
  <c r="AZ163" i="3"/>
  <c r="BD163" i="3"/>
  <c r="BH163" i="3"/>
  <c r="AJ163" i="3"/>
  <c r="AS163" i="3"/>
  <c r="AW163" i="3"/>
  <c r="BA163" i="3"/>
  <c r="BE163" i="3"/>
  <c r="BI163" i="3"/>
  <c r="U267" i="3"/>
  <c r="AK267" i="3"/>
  <c r="BA267" i="3"/>
  <c r="AR117" i="3"/>
  <c r="Q117" i="3"/>
  <c r="AV117" i="3"/>
  <c r="W117" i="3"/>
  <c r="AZ117" i="3"/>
  <c r="AC117" i="3"/>
  <c r="BC117" i="3"/>
  <c r="AI117" i="3"/>
  <c r="AB117" i="3"/>
  <c r="AX117" i="3"/>
  <c r="AH117" i="3"/>
  <c r="BF124" i="3"/>
  <c r="AP124" i="3"/>
  <c r="Z124" i="3"/>
  <c r="BI124" i="3"/>
  <c r="AS124" i="3"/>
  <c r="AC124" i="3"/>
  <c r="M124" i="3"/>
  <c r="AV124" i="3"/>
  <c r="AF124" i="3"/>
  <c r="P124" i="3"/>
  <c r="AU124" i="3"/>
  <c r="AE124" i="3"/>
  <c r="AT126" i="3"/>
  <c r="AD126" i="3"/>
  <c r="N126" i="3"/>
  <c r="AW126" i="3"/>
  <c r="AG126" i="3"/>
  <c r="Q126" i="3"/>
  <c r="AZ126" i="3"/>
  <c r="AJ126" i="3"/>
  <c r="T126" i="3"/>
  <c r="AY126" i="3"/>
  <c r="AI126" i="3"/>
  <c r="BI133" i="3"/>
  <c r="AS133" i="3"/>
  <c r="AC133" i="3"/>
  <c r="M133" i="3"/>
  <c r="AV133" i="3"/>
  <c r="AF133" i="3"/>
  <c r="P133" i="3"/>
  <c r="AU133" i="3"/>
  <c r="AE133" i="3"/>
  <c r="O133" i="3"/>
  <c r="AT133" i="3"/>
  <c r="AD133" i="3"/>
  <c r="BC140" i="3"/>
  <c r="AM140" i="3"/>
  <c r="W140" i="3"/>
  <c r="BB140" i="3"/>
  <c r="AL140" i="3"/>
  <c r="V140" i="3"/>
  <c r="BE140" i="3"/>
  <c r="AO140" i="3"/>
  <c r="Y140" i="3"/>
  <c r="BH140" i="3"/>
  <c r="AR140" i="3"/>
  <c r="BG142" i="3"/>
  <c r="AQ142" i="3"/>
  <c r="AA142" i="3"/>
  <c r="BF142" i="3"/>
  <c r="AP142" i="3"/>
  <c r="Z142" i="3"/>
  <c r="BI142" i="3"/>
  <c r="AS142" i="3"/>
  <c r="AC142" i="3"/>
  <c r="M142" i="3"/>
  <c r="AV142" i="3"/>
  <c r="AF142" i="3"/>
  <c r="AQ149" i="3"/>
  <c r="W149" i="3"/>
  <c r="AU149" i="3"/>
  <c r="BD149" i="3"/>
  <c r="AN149" i="3"/>
  <c r="X149" i="3"/>
  <c r="BB149" i="3"/>
  <c r="AL149" i="3"/>
  <c r="V149" i="3"/>
  <c r="BE149" i="3"/>
  <c r="AO149" i="3"/>
  <c r="AY156" i="3"/>
  <c r="AI156" i="3"/>
  <c r="S156" i="3"/>
  <c r="AX156" i="3"/>
  <c r="AH156" i="3"/>
  <c r="R156" i="3"/>
  <c r="BA156" i="3"/>
  <c r="AK156" i="3"/>
  <c r="U156" i="3"/>
  <c r="BD156" i="3"/>
  <c r="AN156" i="3"/>
  <c r="BB158" i="3"/>
  <c r="AL158" i="3"/>
  <c r="V158" i="3"/>
  <c r="BE158" i="3"/>
  <c r="AO158" i="3"/>
  <c r="Y158" i="3"/>
  <c r="BH158" i="3"/>
  <c r="AR158" i="3"/>
  <c r="AB158" i="3"/>
  <c r="BG158" i="3"/>
  <c r="AQ158" i="3"/>
  <c r="AZ165" i="3"/>
  <c r="AJ165" i="3"/>
  <c r="T165" i="3"/>
  <c r="AY165" i="3"/>
  <c r="AI165" i="3"/>
  <c r="S165" i="3"/>
  <c r="AX165" i="3"/>
  <c r="AH165" i="3"/>
  <c r="R165" i="3"/>
  <c r="BA165" i="3"/>
  <c r="AK165" i="3"/>
  <c r="BF185" i="3"/>
  <c r="AP185" i="3"/>
  <c r="Z185" i="3"/>
  <c r="BI185" i="3"/>
  <c r="AS185" i="3"/>
  <c r="AC185" i="3"/>
  <c r="M185" i="3"/>
  <c r="AV185" i="3"/>
  <c r="AF185" i="3"/>
  <c r="P185" i="3"/>
  <c r="AU185" i="3"/>
  <c r="AE185" i="3"/>
  <c r="N270" i="3"/>
  <c r="R270" i="3"/>
  <c r="V270" i="3"/>
  <c r="Z270" i="3"/>
  <c r="AD270" i="3"/>
  <c r="AH270" i="3"/>
  <c r="AL270" i="3"/>
  <c r="AP270" i="3"/>
  <c r="AT270" i="3"/>
  <c r="AX270" i="3"/>
  <c r="BB270" i="3"/>
  <c r="BF270" i="3"/>
  <c r="O270" i="3"/>
  <c r="S270" i="3"/>
  <c r="W270" i="3"/>
  <c r="AA270" i="3"/>
  <c r="AE270" i="3"/>
  <c r="AI270" i="3"/>
  <c r="AM270" i="3"/>
  <c r="AQ270" i="3"/>
  <c r="AU270" i="3"/>
  <c r="AY270" i="3"/>
  <c r="BC270" i="3"/>
  <c r="BG270" i="3"/>
  <c r="P270" i="3"/>
  <c r="T270" i="3"/>
  <c r="X270" i="3"/>
  <c r="AB270" i="3"/>
  <c r="AF270" i="3"/>
  <c r="AJ270" i="3"/>
  <c r="AN270" i="3"/>
  <c r="AR270" i="3"/>
  <c r="AV270" i="3"/>
  <c r="AZ270" i="3"/>
  <c r="BD270" i="3"/>
  <c r="BH270" i="3"/>
  <c r="M270" i="3"/>
  <c r="Q270" i="3"/>
  <c r="U270" i="3"/>
  <c r="Y270" i="3"/>
  <c r="AC270" i="3"/>
  <c r="AG270" i="3"/>
  <c r="AK270" i="3"/>
  <c r="AO270" i="3"/>
  <c r="AS270" i="3"/>
  <c r="AW270" i="3"/>
  <c r="BA270" i="3"/>
  <c r="BE270" i="3"/>
  <c r="BI270" i="3"/>
  <c r="N108" i="3"/>
  <c r="R108" i="3"/>
  <c r="V108" i="3"/>
  <c r="Z108" i="3"/>
  <c r="AD108" i="3"/>
  <c r="AH108" i="3"/>
  <c r="AL108" i="3"/>
  <c r="AP108" i="3"/>
  <c r="AT108" i="3"/>
  <c r="AX108" i="3"/>
  <c r="BB108" i="3"/>
  <c r="BF108" i="3"/>
  <c r="O108" i="3"/>
  <c r="S108" i="3"/>
  <c r="W108" i="3"/>
  <c r="AA108" i="3"/>
  <c r="AE108" i="3"/>
  <c r="AI108" i="3"/>
  <c r="AM108" i="3"/>
  <c r="AQ108" i="3"/>
  <c r="AU108" i="3"/>
  <c r="AY108" i="3"/>
  <c r="BC108" i="3"/>
  <c r="BG108" i="3"/>
  <c r="P108" i="3"/>
  <c r="T108" i="3"/>
  <c r="X108" i="3"/>
  <c r="AB108" i="3"/>
  <c r="AF108" i="3"/>
  <c r="AJ108" i="3"/>
  <c r="AN108" i="3"/>
  <c r="AR108" i="3"/>
  <c r="AV108" i="3"/>
  <c r="AZ108" i="3"/>
  <c r="BD108" i="3"/>
  <c r="BH108" i="3"/>
  <c r="M108" i="3"/>
  <c r="Q108" i="3"/>
  <c r="U108" i="3"/>
  <c r="Y108" i="3"/>
  <c r="AC108" i="3"/>
  <c r="AG108" i="3"/>
  <c r="AK108" i="3"/>
  <c r="AO108" i="3"/>
  <c r="AS108" i="3"/>
  <c r="AW108" i="3"/>
  <c r="BA108" i="3"/>
  <c r="BE108" i="3"/>
  <c r="BI108" i="3"/>
  <c r="BF257" i="3"/>
  <c r="AP257" i="3"/>
  <c r="Z257" i="3"/>
  <c r="BI257" i="3"/>
  <c r="AS257" i="3"/>
  <c r="AC257" i="3"/>
  <c r="M257" i="3"/>
  <c r="AJ257" i="3"/>
  <c r="T257" i="3"/>
  <c r="AY257" i="3"/>
  <c r="AI257" i="3"/>
  <c r="S266" i="3"/>
  <c r="AI266" i="3"/>
  <c r="AY266" i="3"/>
  <c r="R267" i="3"/>
  <c r="AH267" i="3"/>
  <c r="P114" i="3"/>
  <c r="T114" i="3"/>
  <c r="X114" i="3"/>
  <c r="AB114" i="3"/>
  <c r="AF114" i="3"/>
  <c r="AJ114" i="3"/>
  <c r="AN114" i="3"/>
  <c r="AR114" i="3"/>
  <c r="AV114" i="3"/>
  <c r="AZ114" i="3"/>
  <c r="BD114" i="3"/>
  <c r="BH114" i="3"/>
  <c r="M114" i="3"/>
  <c r="Q114" i="3"/>
  <c r="U114" i="3"/>
  <c r="Y114" i="3"/>
  <c r="AC114" i="3"/>
  <c r="AG114" i="3"/>
  <c r="AK114" i="3"/>
  <c r="AO114" i="3"/>
  <c r="AS114" i="3"/>
  <c r="AW114" i="3"/>
  <c r="BA114" i="3"/>
  <c r="BE114" i="3"/>
  <c r="BI114" i="3"/>
  <c r="N114" i="3"/>
  <c r="R114" i="3"/>
  <c r="V114" i="3"/>
  <c r="Z114" i="3"/>
  <c r="AD114" i="3"/>
  <c r="AH114" i="3"/>
  <c r="AL114" i="3"/>
  <c r="AP114" i="3"/>
  <c r="AT114" i="3"/>
  <c r="AX114" i="3"/>
  <c r="BB114" i="3"/>
  <c r="BF114" i="3"/>
  <c r="O114" i="3"/>
  <c r="S114" i="3"/>
  <c r="W114" i="3"/>
  <c r="AA114" i="3"/>
  <c r="AE114" i="3"/>
  <c r="AI114" i="3"/>
  <c r="AM114" i="3"/>
  <c r="AQ114" i="3"/>
  <c r="AU114" i="3"/>
  <c r="AY114" i="3"/>
  <c r="BC114" i="3"/>
  <c r="BG114" i="3"/>
  <c r="O130" i="3"/>
  <c r="S130" i="3"/>
  <c r="W130" i="3"/>
  <c r="M130" i="3"/>
  <c r="Q130" i="3"/>
  <c r="U130" i="3"/>
  <c r="Y130" i="3"/>
  <c r="P130" i="3"/>
  <c r="X130" i="3"/>
  <c r="AC130" i="3"/>
  <c r="AG130" i="3"/>
  <c r="AK130" i="3"/>
  <c r="AO130" i="3"/>
  <c r="AS130" i="3"/>
  <c r="AW130" i="3"/>
  <c r="BA130" i="3"/>
  <c r="BE130" i="3"/>
  <c r="BI130" i="3"/>
  <c r="R130" i="3"/>
  <c r="Z130" i="3"/>
  <c r="AD130" i="3"/>
  <c r="AH130" i="3"/>
  <c r="AL130" i="3"/>
  <c r="AP130" i="3"/>
  <c r="AT130" i="3"/>
  <c r="AX130" i="3"/>
  <c r="BB130" i="3"/>
  <c r="BF130" i="3"/>
  <c r="T130" i="3"/>
  <c r="AA130" i="3"/>
  <c r="AE130" i="3"/>
  <c r="AI130" i="3"/>
  <c r="AM130" i="3"/>
  <c r="AQ130" i="3"/>
  <c r="AU130" i="3"/>
  <c r="AY130" i="3"/>
  <c r="BC130" i="3"/>
  <c r="BG130" i="3"/>
  <c r="N130" i="3"/>
  <c r="V130" i="3"/>
  <c r="AB130" i="3"/>
  <c r="AF130" i="3"/>
  <c r="AJ130" i="3"/>
  <c r="AN130" i="3"/>
  <c r="AR130" i="3"/>
  <c r="AV130" i="3"/>
  <c r="AZ130" i="3"/>
  <c r="BD130" i="3"/>
  <c r="BH130" i="3"/>
  <c r="P146" i="3"/>
  <c r="T146" i="3"/>
  <c r="X146" i="3"/>
  <c r="AB146" i="3"/>
  <c r="AF146" i="3"/>
  <c r="AJ146" i="3"/>
  <c r="AN146" i="3"/>
  <c r="AR146" i="3"/>
  <c r="AV146" i="3"/>
  <c r="AZ146" i="3"/>
  <c r="BD146" i="3"/>
  <c r="BH146" i="3"/>
  <c r="M146" i="3"/>
  <c r="Q146" i="3"/>
  <c r="U146" i="3"/>
  <c r="Y146" i="3"/>
  <c r="AC146" i="3"/>
  <c r="AG146" i="3"/>
  <c r="AK146" i="3"/>
  <c r="AO146" i="3"/>
  <c r="AS146" i="3"/>
  <c r="AW146" i="3"/>
  <c r="BA146" i="3"/>
  <c r="BE146" i="3"/>
  <c r="BI146" i="3"/>
  <c r="N146" i="3"/>
  <c r="R146" i="3"/>
  <c r="V146" i="3"/>
  <c r="Z146" i="3"/>
  <c r="AD146" i="3"/>
  <c r="AH146" i="3"/>
  <c r="AL146" i="3"/>
  <c r="AP146" i="3"/>
  <c r="AT146" i="3"/>
  <c r="AX146" i="3"/>
  <c r="BB146" i="3"/>
  <c r="BF146" i="3"/>
  <c r="O146" i="3"/>
  <c r="S146" i="3"/>
  <c r="W146" i="3"/>
  <c r="AA146" i="3"/>
  <c r="AE146" i="3"/>
  <c r="AI146" i="3"/>
  <c r="AM146" i="3"/>
  <c r="AQ146" i="3"/>
  <c r="AU146" i="3"/>
  <c r="AY146" i="3"/>
  <c r="BC146" i="3"/>
  <c r="BG146" i="3"/>
  <c r="P162" i="3"/>
  <c r="T162" i="3"/>
  <c r="X162" i="3"/>
  <c r="AB162" i="3"/>
  <c r="AF162" i="3"/>
  <c r="AJ162" i="3"/>
  <c r="AN162" i="3"/>
  <c r="AR162" i="3"/>
  <c r="AV162" i="3"/>
  <c r="AZ162" i="3"/>
  <c r="BD162" i="3"/>
  <c r="BH162" i="3"/>
  <c r="M162" i="3"/>
  <c r="Q162" i="3"/>
  <c r="U162" i="3"/>
  <c r="Y162" i="3"/>
  <c r="AC162" i="3"/>
  <c r="AG162" i="3"/>
  <c r="AK162" i="3"/>
  <c r="AO162" i="3"/>
  <c r="AS162" i="3"/>
  <c r="AW162" i="3"/>
  <c r="BA162" i="3"/>
  <c r="BE162" i="3"/>
  <c r="BI162" i="3"/>
  <c r="N162" i="3"/>
  <c r="R162" i="3"/>
  <c r="V162" i="3"/>
  <c r="Z162" i="3"/>
  <c r="AD162" i="3"/>
  <c r="AH162" i="3"/>
  <c r="AL162" i="3"/>
  <c r="AP162" i="3"/>
  <c r="AT162" i="3"/>
  <c r="AX162" i="3"/>
  <c r="BB162" i="3"/>
  <c r="BF162" i="3"/>
  <c r="O162" i="3"/>
  <c r="S162" i="3"/>
  <c r="W162" i="3"/>
  <c r="AA162" i="3"/>
  <c r="AE162" i="3"/>
  <c r="AI162" i="3"/>
  <c r="AM162" i="3"/>
  <c r="AQ162" i="3"/>
  <c r="AU162" i="3"/>
  <c r="AY162" i="3"/>
  <c r="BC162" i="3"/>
  <c r="BG162" i="3"/>
  <c r="BB197" i="3"/>
  <c r="AL197" i="3"/>
  <c r="V197" i="3"/>
  <c r="BE197" i="3"/>
  <c r="AO197" i="3"/>
  <c r="Y197" i="3"/>
  <c r="BH197" i="3"/>
  <c r="AR197" i="3"/>
  <c r="AB197" i="3"/>
  <c r="BG197" i="3"/>
  <c r="AQ197" i="3"/>
  <c r="BI264" i="3"/>
  <c r="AS264" i="3"/>
  <c r="AC264" i="3"/>
  <c r="M264" i="3"/>
  <c r="AV264" i="3"/>
  <c r="AF264" i="3"/>
  <c r="P264" i="3"/>
  <c r="AU264" i="3"/>
  <c r="AE264" i="3"/>
  <c r="O264" i="3"/>
  <c r="AT264" i="3"/>
  <c r="AD264" i="3"/>
  <c r="BD261" i="3"/>
  <c r="AN261" i="3"/>
  <c r="X261" i="3"/>
  <c r="BC261" i="3"/>
  <c r="AM261" i="3"/>
  <c r="W261" i="3"/>
  <c r="BB261" i="3"/>
  <c r="AL261" i="3"/>
  <c r="V261" i="3"/>
  <c r="BE261" i="3"/>
  <c r="AO261" i="3"/>
  <c r="K99" i="3"/>
  <c r="K67" i="3"/>
  <c r="K66" i="3"/>
  <c r="K37" i="3"/>
  <c r="AJ37" i="3" s="1"/>
  <c r="K36" i="3"/>
  <c r="K35" i="3"/>
  <c r="K34" i="3"/>
  <c r="L97" i="3"/>
  <c r="L93" i="3"/>
  <c r="L89" i="3"/>
  <c r="K83" i="3"/>
  <c r="L65" i="3"/>
  <c r="L61" i="3"/>
  <c r="L57" i="3"/>
  <c r="K53" i="3"/>
  <c r="AB53" i="3" s="1"/>
  <c r="L52" i="3"/>
  <c r="K52" i="3"/>
  <c r="N52" i="3" s="1"/>
  <c r="K51" i="3"/>
  <c r="K50" i="3"/>
  <c r="L33" i="3"/>
  <c r="L29" i="3"/>
  <c r="L25" i="3"/>
  <c r="K21" i="3"/>
  <c r="K20" i="3"/>
  <c r="K19" i="3"/>
  <c r="K18" i="3"/>
  <c r="T17" i="3"/>
  <c r="BD17" i="3"/>
  <c r="AV17" i="3"/>
  <c r="AN17" i="3"/>
  <c r="AF17" i="3"/>
  <c r="X17" i="3"/>
  <c r="P17" i="3"/>
  <c r="AT52" i="3"/>
  <c r="K14" i="3"/>
  <c r="K12" i="3"/>
  <c r="K10" i="3"/>
  <c r="K91" i="3"/>
  <c r="K75" i="3"/>
  <c r="K61" i="3"/>
  <c r="K60" i="3"/>
  <c r="K59" i="3"/>
  <c r="K58" i="3"/>
  <c r="K45" i="3"/>
  <c r="T45" i="3" s="1"/>
  <c r="L44" i="3"/>
  <c r="T44" i="3" s="1"/>
  <c r="K44" i="3"/>
  <c r="K43" i="3"/>
  <c r="K42" i="3"/>
  <c r="K29" i="3"/>
  <c r="R29" i="3" s="1"/>
  <c r="K28" i="3"/>
  <c r="K27" i="3"/>
  <c r="K26" i="3"/>
  <c r="BH17" i="3"/>
  <c r="AZ17" i="3"/>
  <c r="AR17" i="3"/>
  <c r="AJ17" i="3"/>
  <c r="AB17" i="3"/>
  <c r="L13" i="3"/>
  <c r="N13" i="3" s="1"/>
  <c r="L9" i="3"/>
  <c r="N9" i="3" s="1"/>
  <c r="L95" i="3"/>
  <c r="L94" i="3"/>
  <c r="L88" i="3"/>
  <c r="L87" i="3"/>
  <c r="L86" i="3"/>
  <c r="L80" i="3"/>
  <c r="L79" i="3"/>
  <c r="L78" i="3"/>
  <c r="L72" i="3"/>
  <c r="L71" i="3"/>
  <c r="L70" i="3"/>
  <c r="O61" i="3"/>
  <c r="W61" i="3"/>
  <c r="AK61" i="3"/>
  <c r="AU61" i="3"/>
  <c r="BC61" i="3"/>
  <c r="P61" i="3"/>
  <c r="AF61" i="3"/>
  <c r="AV61" i="3"/>
  <c r="L47" i="3"/>
  <c r="L46" i="3"/>
  <c r="P45" i="3"/>
  <c r="R45" i="3"/>
  <c r="X45" i="3"/>
  <c r="Z45" i="3"/>
  <c r="AF45" i="3"/>
  <c r="AH45" i="3"/>
  <c r="AN45" i="3"/>
  <c r="AP45" i="3"/>
  <c r="AV45" i="3"/>
  <c r="AX45" i="3"/>
  <c r="BD45" i="3"/>
  <c r="BF45" i="3"/>
  <c r="S45" i="3"/>
  <c r="W45" i="3"/>
  <c r="AI45" i="3"/>
  <c r="AM45" i="3"/>
  <c r="AY45" i="3"/>
  <c r="BC45" i="3"/>
  <c r="Y45" i="3"/>
  <c r="AG45" i="3"/>
  <c r="BE45" i="3"/>
  <c r="M45" i="3"/>
  <c r="BI45" i="3"/>
  <c r="N44" i="3"/>
  <c r="V44" i="3"/>
  <c r="AD44" i="3"/>
  <c r="AL44" i="3"/>
  <c r="AT44" i="3"/>
  <c r="BB44" i="3"/>
  <c r="M44" i="3"/>
  <c r="AC44" i="3"/>
  <c r="AS44" i="3"/>
  <c r="BI44" i="3"/>
  <c r="AQ44" i="3"/>
  <c r="AE44" i="3"/>
  <c r="L32" i="3"/>
  <c r="L31" i="3"/>
  <c r="L30" i="3"/>
  <c r="T29" i="3"/>
  <c r="AB29" i="3"/>
  <c r="AJ29" i="3"/>
  <c r="AR29" i="3"/>
  <c r="AZ29" i="3"/>
  <c r="BF29" i="3"/>
  <c r="BH29" i="3"/>
  <c r="U29" i="3"/>
  <c r="Y29" i="3"/>
  <c r="AK29" i="3"/>
  <c r="AO29" i="3"/>
  <c r="BA29" i="3"/>
  <c r="BE29" i="3"/>
  <c r="S29" i="3"/>
  <c r="W29" i="3"/>
  <c r="AI29" i="3"/>
  <c r="AM29" i="3"/>
  <c r="AY29" i="3"/>
  <c r="BC29" i="3"/>
  <c r="AX61" i="3"/>
  <c r="AP61" i="3"/>
  <c r="R61" i="3"/>
  <c r="BA45" i="3"/>
  <c r="L16" i="3"/>
  <c r="L15" i="3"/>
  <c r="L11" i="3"/>
  <c r="O11" i="3" s="1"/>
  <c r="L104" i="3"/>
  <c r="L103" i="3"/>
  <c r="L102" i="3"/>
  <c r="L96" i="3"/>
  <c r="L63" i="3"/>
  <c r="L62" i="3"/>
  <c r="K16" i="3"/>
  <c r="K15" i="3"/>
  <c r="L14" i="3"/>
  <c r="N14" i="3" s="1"/>
  <c r="L12" i="3"/>
  <c r="O12" i="3" s="1"/>
  <c r="L10" i="3"/>
  <c r="N10" i="3" s="1"/>
  <c r="K104" i="3"/>
  <c r="K103" i="3"/>
  <c r="L100" i="3"/>
  <c r="L99" i="3"/>
  <c r="BC99" i="3" s="1"/>
  <c r="L98" i="3"/>
  <c r="K95" i="3"/>
  <c r="L92" i="3"/>
  <c r="L91" i="3"/>
  <c r="O91" i="3" s="1"/>
  <c r="L90" i="3"/>
  <c r="K87" i="3"/>
  <c r="L84" i="3"/>
  <c r="L83" i="3"/>
  <c r="O83" i="3" s="1"/>
  <c r="L82" i="3"/>
  <c r="K79" i="3"/>
  <c r="L76" i="3"/>
  <c r="L75" i="3"/>
  <c r="P75" i="3" s="1"/>
  <c r="L74" i="3"/>
  <c r="K71" i="3"/>
  <c r="L67" i="3"/>
  <c r="M67" i="3" s="1"/>
  <c r="L66" i="3"/>
  <c r="P66" i="3" s="1"/>
  <c r="L64" i="3"/>
  <c r="K63" i="3"/>
  <c r="K62" i="3"/>
  <c r="L60" i="3"/>
  <c r="M60" i="3" s="1"/>
  <c r="L59" i="3"/>
  <c r="P59" i="3" s="1"/>
  <c r="L58" i="3"/>
  <c r="O58" i="3" s="1"/>
  <c r="L55" i="3"/>
  <c r="L54" i="3"/>
  <c r="Q53" i="3"/>
  <c r="S53" i="3"/>
  <c r="Y53" i="3"/>
  <c r="AA53" i="3"/>
  <c r="AG53" i="3"/>
  <c r="AI53" i="3"/>
  <c r="AO53" i="3"/>
  <c r="AQ53" i="3"/>
  <c r="AW53" i="3"/>
  <c r="AY53" i="3"/>
  <c r="BE53" i="3"/>
  <c r="BG53" i="3"/>
  <c r="R53" i="3"/>
  <c r="V53" i="3"/>
  <c r="AH53" i="3"/>
  <c r="AL53" i="3"/>
  <c r="AX53" i="3"/>
  <c r="BB53" i="3"/>
  <c r="X53" i="3"/>
  <c r="AF53" i="3"/>
  <c r="BD53" i="3"/>
  <c r="M52" i="3"/>
  <c r="O52" i="3"/>
  <c r="Q52" i="3"/>
  <c r="S52" i="3"/>
  <c r="U52" i="3"/>
  <c r="W52" i="3"/>
  <c r="Y52" i="3"/>
  <c r="AA52" i="3"/>
  <c r="AC52" i="3"/>
  <c r="AE52" i="3"/>
  <c r="AG52" i="3"/>
  <c r="AI52" i="3"/>
  <c r="AK52" i="3"/>
  <c r="AM52" i="3"/>
  <c r="AO52" i="3"/>
  <c r="AQ52" i="3"/>
  <c r="AS52" i="3"/>
  <c r="AU52" i="3"/>
  <c r="AW52" i="3"/>
  <c r="AY52" i="3"/>
  <c r="BA52" i="3"/>
  <c r="BC52" i="3"/>
  <c r="BE52" i="3"/>
  <c r="BG52" i="3"/>
  <c r="BI52" i="3"/>
  <c r="P52" i="3"/>
  <c r="T52" i="3"/>
  <c r="X52" i="3"/>
  <c r="AB52" i="3"/>
  <c r="AF52" i="3"/>
  <c r="AJ52" i="3"/>
  <c r="AN52" i="3"/>
  <c r="AR52" i="3"/>
  <c r="AV52" i="3"/>
  <c r="AZ52" i="3"/>
  <c r="BD52" i="3"/>
  <c r="BH52" i="3"/>
  <c r="R52" i="3"/>
  <c r="Z52" i="3"/>
  <c r="AH52" i="3"/>
  <c r="AP52" i="3"/>
  <c r="AX52" i="3"/>
  <c r="BF52" i="3"/>
  <c r="L40" i="3"/>
  <c r="L39" i="3"/>
  <c r="L38" i="3"/>
  <c r="M37" i="3"/>
  <c r="O37" i="3"/>
  <c r="Q37" i="3"/>
  <c r="S37" i="3"/>
  <c r="U37" i="3"/>
  <c r="W37" i="3"/>
  <c r="Y37" i="3"/>
  <c r="AA37" i="3"/>
  <c r="AC37" i="3"/>
  <c r="AE37" i="3"/>
  <c r="AG37" i="3"/>
  <c r="AI37" i="3"/>
  <c r="AK37" i="3"/>
  <c r="AM37" i="3"/>
  <c r="AO37" i="3"/>
  <c r="AQ37" i="3"/>
  <c r="AS37" i="3"/>
  <c r="AU37" i="3"/>
  <c r="AW37" i="3"/>
  <c r="AY37" i="3"/>
  <c r="BA37" i="3"/>
  <c r="BC37" i="3"/>
  <c r="BE37" i="3"/>
  <c r="BG37" i="3"/>
  <c r="BI37" i="3"/>
  <c r="N37" i="3"/>
  <c r="R37" i="3"/>
  <c r="V37" i="3"/>
  <c r="Z37" i="3"/>
  <c r="AD37" i="3"/>
  <c r="AH37" i="3"/>
  <c r="AL37" i="3"/>
  <c r="AP37" i="3"/>
  <c r="AT37" i="3"/>
  <c r="AX37" i="3"/>
  <c r="BB37" i="3"/>
  <c r="BF37" i="3"/>
  <c r="P37" i="3"/>
  <c r="X37" i="3"/>
  <c r="AF37" i="3"/>
  <c r="AN37" i="3"/>
  <c r="AV37" i="3"/>
  <c r="BD37" i="3"/>
  <c r="AB37" i="3"/>
  <c r="AR37" i="3"/>
  <c r="BH37" i="3"/>
  <c r="L24" i="3"/>
  <c r="L23" i="3"/>
  <c r="L22" i="3"/>
  <c r="N21" i="3"/>
  <c r="P21" i="3"/>
  <c r="R21" i="3"/>
  <c r="T21" i="3"/>
  <c r="V21" i="3"/>
  <c r="X21" i="3"/>
  <c r="Z21" i="3"/>
  <c r="AB21" i="3"/>
  <c r="AD21" i="3"/>
  <c r="M21" i="3"/>
  <c r="O21" i="3"/>
  <c r="Q21" i="3"/>
  <c r="S21" i="3"/>
  <c r="U21" i="3"/>
  <c r="W21" i="3"/>
  <c r="Y21" i="3"/>
  <c r="AA21" i="3"/>
  <c r="AC21" i="3"/>
  <c r="AE21" i="3"/>
  <c r="AG21" i="3"/>
  <c r="AI21" i="3"/>
  <c r="AK21" i="3"/>
  <c r="AM21" i="3"/>
  <c r="AO21" i="3"/>
  <c r="AQ21" i="3"/>
  <c r="AS21" i="3"/>
  <c r="AU21" i="3"/>
  <c r="AW21" i="3"/>
  <c r="AY21" i="3"/>
  <c r="BA21" i="3"/>
  <c r="BC21" i="3"/>
  <c r="BE21" i="3"/>
  <c r="BG21" i="3"/>
  <c r="BI21" i="3"/>
  <c r="AF21" i="3"/>
  <c r="AJ21" i="3"/>
  <c r="AN21" i="3"/>
  <c r="AR21" i="3"/>
  <c r="AV21" i="3"/>
  <c r="AZ21" i="3"/>
  <c r="BD21" i="3"/>
  <c r="BH21" i="3"/>
  <c r="AH21" i="3"/>
  <c r="AP21" i="3"/>
  <c r="AX21" i="3"/>
  <c r="BF21" i="3"/>
  <c r="AL21" i="3"/>
  <c r="BB21" i="3"/>
  <c r="AT21" i="3"/>
  <c r="M17" i="3"/>
  <c r="O17" i="3"/>
  <c r="Q17" i="3"/>
  <c r="S17" i="3"/>
  <c r="U17" i="3"/>
  <c r="W17" i="3"/>
  <c r="Y17" i="3"/>
  <c r="AA17" i="3"/>
  <c r="AC17" i="3"/>
  <c r="AE17" i="3"/>
  <c r="AG17" i="3"/>
  <c r="AI17" i="3"/>
  <c r="AK17" i="3"/>
  <c r="AM17" i="3"/>
  <c r="AO17" i="3"/>
  <c r="AQ17" i="3"/>
  <c r="AS17" i="3"/>
  <c r="AU17" i="3"/>
  <c r="AW17" i="3"/>
  <c r="AY17" i="3"/>
  <c r="BA17" i="3"/>
  <c r="BC17" i="3"/>
  <c r="BE17" i="3"/>
  <c r="BG17" i="3"/>
  <c r="BI17" i="3"/>
  <c r="BF17" i="3"/>
  <c r="BB17" i="3"/>
  <c r="AX17" i="3"/>
  <c r="AT17" i="3"/>
  <c r="AP17" i="3"/>
  <c r="AL17" i="3"/>
  <c r="AH17" i="3"/>
  <c r="AD17" i="3"/>
  <c r="Z17" i="3"/>
  <c r="V17" i="3"/>
  <c r="R17" i="3"/>
  <c r="N17" i="3"/>
  <c r="AW99" i="3"/>
  <c r="AG99" i="3"/>
  <c r="Q99" i="3"/>
  <c r="AZ91" i="3"/>
  <c r="AJ91" i="3"/>
  <c r="T91" i="3"/>
  <c r="AZ83" i="3"/>
  <c r="AJ83" i="3"/>
  <c r="T83" i="3"/>
  <c r="BA75" i="3"/>
  <c r="AK75" i="3"/>
  <c r="M75" i="3"/>
  <c r="AP67" i="3"/>
  <c r="AH67" i="3"/>
  <c r="BA66" i="3"/>
  <c r="U66" i="3"/>
  <c r="BB61" i="3"/>
  <c r="AT61" i="3"/>
  <c r="AL61" i="3"/>
  <c r="AD61" i="3"/>
  <c r="V61" i="3"/>
  <c r="N61" i="3"/>
  <c r="BD60" i="3"/>
  <c r="X60" i="3"/>
  <c r="BE59" i="3"/>
  <c r="AW59" i="3"/>
  <c r="AO59" i="3"/>
  <c r="AG59" i="3"/>
  <c r="Y59" i="3"/>
  <c r="Q59" i="3"/>
  <c r="BH58" i="3"/>
  <c r="AZ58" i="3"/>
  <c r="AR58" i="3"/>
  <c r="AJ58" i="3"/>
  <c r="AB58" i="3"/>
  <c r="T58" i="3"/>
  <c r="AZ53" i="3"/>
  <c r="AJ53" i="3"/>
  <c r="T53" i="3"/>
  <c r="BB52" i="3"/>
  <c r="AL52" i="3"/>
  <c r="V52" i="3"/>
  <c r="AK45" i="3"/>
  <c r="AZ37" i="3"/>
  <c r="T37" i="3"/>
  <c r="K57" i="3"/>
  <c r="L56" i="3"/>
  <c r="K56" i="3"/>
  <c r="K55" i="3"/>
  <c r="K54" i="3"/>
  <c r="L51" i="3"/>
  <c r="L50" i="3"/>
  <c r="Z50" i="3" s="1"/>
  <c r="K49" i="3"/>
  <c r="L48" i="3"/>
  <c r="K48" i="3"/>
  <c r="K47" i="3"/>
  <c r="K46" i="3"/>
  <c r="L43" i="3"/>
  <c r="M43" i="3" s="1"/>
  <c r="L42" i="3"/>
  <c r="K41" i="3"/>
  <c r="K40" i="3"/>
  <c r="K39" i="3"/>
  <c r="K38" i="3"/>
  <c r="L36" i="3"/>
  <c r="L35" i="3"/>
  <c r="L34" i="3"/>
  <c r="BF34" i="3" s="1"/>
  <c r="K33" i="3"/>
  <c r="K32" i="3"/>
  <c r="K31" i="3"/>
  <c r="K30" i="3"/>
  <c r="L28" i="3"/>
  <c r="L27" i="3"/>
  <c r="O27" i="3" s="1"/>
  <c r="L26" i="3"/>
  <c r="K25" i="3"/>
  <c r="K24" i="3"/>
  <c r="K23" i="3"/>
  <c r="K22" i="3"/>
  <c r="L20" i="3"/>
  <c r="P20" i="3" s="1"/>
  <c r="L19" i="3"/>
  <c r="L18" i="3"/>
  <c r="M18" i="3" s="1"/>
  <c r="BM21" i="3"/>
  <c r="K100" i="3"/>
  <c r="K92" i="3"/>
  <c r="K80" i="3"/>
  <c r="K96" i="3"/>
  <c r="K84" i="3"/>
  <c r="K72" i="3"/>
  <c r="K97" i="3"/>
  <c r="K93" i="3"/>
  <c r="K89" i="3"/>
  <c r="K85" i="3"/>
  <c r="K81" i="3"/>
  <c r="K77" i="3"/>
  <c r="K73" i="3"/>
  <c r="K69" i="3"/>
  <c r="K65" i="3"/>
  <c r="K88" i="3"/>
  <c r="K76" i="3"/>
  <c r="K68" i="3"/>
  <c r="K64" i="3"/>
  <c r="K101" i="3"/>
  <c r="K102" i="3"/>
  <c r="K98" i="3"/>
  <c r="K94" i="3"/>
  <c r="K90" i="3"/>
  <c r="K86" i="3"/>
  <c r="K82" i="3"/>
  <c r="K78" i="3"/>
  <c r="K74" i="3"/>
  <c r="K70" i="3"/>
  <c r="U61" i="3" l="1"/>
  <c r="BL264" i="3"/>
  <c r="BN21" i="3"/>
  <c r="BM126" i="3"/>
  <c r="BN233" i="3"/>
  <c r="BK186" i="3"/>
  <c r="BJ37" i="3"/>
  <c r="BH61" i="3"/>
  <c r="AR61" i="3"/>
  <c r="AB61" i="3"/>
  <c r="BI61" i="3"/>
  <c r="BA61" i="3"/>
  <c r="AM61" i="3"/>
  <c r="AE61" i="3"/>
  <c r="Q61" i="3"/>
  <c r="AR53" i="3"/>
  <c r="BN140" i="3"/>
  <c r="BK267" i="3"/>
  <c r="BL258" i="3"/>
  <c r="BJ21" i="3"/>
  <c r="BL52" i="3"/>
  <c r="BN52" i="3"/>
  <c r="BM266" i="3"/>
  <c r="BN108" i="3"/>
  <c r="BK153" i="3"/>
  <c r="BL124" i="3"/>
  <c r="BK37" i="3"/>
  <c r="BN37" i="3"/>
  <c r="AS61" i="3"/>
  <c r="AC61" i="3"/>
  <c r="M61" i="3"/>
  <c r="BJ204" i="3"/>
  <c r="BJ264" i="3"/>
  <c r="AV60" i="3"/>
  <c r="BN190" i="3"/>
  <c r="BL185" i="3"/>
  <c r="BJ133" i="3"/>
  <c r="BN61" i="3"/>
  <c r="AF60" i="3"/>
  <c r="AC66" i="3"/>
  <c r="U75" i="3"/>
  <c r="BE75" i="3"/>
  <c r="BD83" i="3"/>
  <c r="BD91" i="3"/>
  <c r="U99" i="3"/>
  <c r="BA99" i="3"/>
  <c r="BK21" i="3"/>
  <c r="BM37" i="3"/>
  <c r="W44" i="3"/>
  <c r="AN60" i="3"/>
  <c r="AK66" i="3"/>
  <c r="R67" i="3"/>
  <c r="AX67" i="3"/>
  <c r="AC75" i="3"/>
  <c r="AS75" i="3"/>
  <c r="BI75" i="3"/>
  <c r="AB83" i="3"/>
  <c r="AR83" i="3"/>
  <c r="BH83" i="3"/>
  <c r="AB91" i="3"/>
  <c r="AR91" i="3"/>
  <c r="BH91" i="3"/>
  <c r="Y99" i="3"/>
  <c r="AO99" i="3"/>
  <c r="BE99" i="3"/>
  <c r="AV53" i="3"/>
  <c r="P53" i="3"/>
  <c r="AT53" i="3"/>
  <c r="AD53" i="3"/>
  <c r="N53" i="3"/>
  <c r="BC53" i="3"/>
  <c r="AU53" i="3"/>
  <c r="AM53" i="3"/>
  <c r="AE53" i="3"/>
  <c r="W53" i="3"/>
  <c r="O53" i="3"/>
  <c r="AM44" i="3"/>
  <c r="Z61" i="3"/>
  <c r="BF61" i="3"/>
  <c r="AU29" i="3"/>
  <c r="AE29" i="3"/>
  <c r="O29" i="3"/>
  <c r="BN29" i="3" s="1"/>
  <c r="AW29" i="3"/>
  <c r="AG29" i="3"/>
  <c r="Q29" i="3"/>
  <c r="BD29" i="3"/>
  <c r="AV29" i="3"/>
  <c r="AN29" i="3"/>
  <c r="AF29" i="3"/>
  <c r="X29" i="3"/>
  <c r="P29" i="3"/>
  <c r="BG44" i="3"/>
  <c r="AA44" i="3"/>
  <c r="BA44" i="3"/>
  <c r="AK44" i="3"/>
  <c r="U44" i="3"/>
  <c r="BF44" i="3"/>
  <c r="AX44" i="3"/>
  <c r="AP44" i="3"/>
  <c r="AH44" i="3"/>
  <c r="Z44" i="3"/>
  <c r="R44" i="3"/>
  <c r="AS45" i="3"/>
  <c r="AW45" i="3"/>
  <c r="Q45" i="3"/>
  <c r="AU45" i="3"/>
  <c r="AE45" i="3"/>
  <c r="O45" i="3"/>
  <c r="BL45" i="3" s="1"/>
  <c r="BB45" i="3"/>
  <c r="AT45" i="3"/>
  <c r="AL45" i="3"/>
  <c r="AD45" i="3"/>
  <c r="V45" i="3"/>
  <c r="N45" i="3"/>
  <c r="BD61" i="3"/>
  <c r="AN61" i="3"/>
  <c r="X61" i="3"/>
  <c r="BG61" i="3"/>
  <c r="AY61" i="3"/>
  <c r="AQ61" i="3"/>
  <c r="AI61" i="3"/>
  <c r="AA61" i="3"/>
  <c r="BL61" i="3" s="1"/>
  <c r="S61" i="3"/>
  <c r="BK264" i="3"/>
  <c r="BN264" i="3"/>
  <c r="BK146" i="3"/>
  <c r="BM130" i="3"/>
  <c r="BM114" i="3"/>
  <c r="BK257" i="3"/>
  <c r="BN257" i="3"/>
  <c r="BN270" i="3"/>
  <c r="BK270" i="3"/>
  <c r="BJ270" i="3"/>
  <c r="BM185" i="3"/>
  <c r="BN133" i="3"/>
  <c r="BK133" i="3"/>
  <c r="BJ126" i="3"/>
  <c r="BN124" i="3"/>
  <c r="BK124" i="3"/>
  <c r="BM267" i="3"/>
  <c r="BL163" i="3"/>
  <c r="BK163" i="3"/>
  <c r="BN163" i="3"/>
  <c r="BM154" i="3"/>
  <c r="BJ136" i="3"/>
  <c r="BK136" i="3"/>
  <c r="BN136" i="3"/>
  <c r="BL107" i="3"/>
  <c r="BJ107" i="3"/>
  <c r="BM107" i="3"/>
  <c r="BM269" i="3"/>
  <c r="BN226" i="3"/>
  <c r="BK226" i="3"/>
  <c r="BL222" i="3"/>
  <c r="BJ222" i="3"/>
  <c r="BM218" i="3"/>
  <c r="BN210" i="3"/>
  <c r="BK210" i="3"/>
  <c r="BL206" i="3"/>
  <c r="BJ206" i="3"/>
  <c r="BK238" i="3"/>
  <c r="BN234" i="3"/>
  <c r="BL234" i="3"/>
  <c r="BJ234" i="3"/>
  <c r="BM190" i="3"/>
  <c r="BK174" i="3"/>
  <c r="BK183" i="3"/>
  <c r="BN183" i="3"/>
  <c r="BL183" i="3"/>
  <c r="BJ183" i="3"/>
  <c r="BL188" i="3"/>
  <c r="BM172" i="3"/>
  <c r="BK197" i="3"/>
  <c r="BN197" i="3"/>
  <c r="BN144" i="3"/>
  <c r="BK144" i="3"/>
  <c r="BJ128" i="3"/>
  <c r="BM128" i="3"/>
  <c r="BM112" i="3"/>
  <c r="BN266" i="3"/>
  <c r="BL266" i="3"/>
  <c r="BJ231" i="3"/>
  <c r="BL231" i="3"/>
  <c r="BM227" i="3"/>
  <c r="BK215" i="3"/>
  <c r="BN215" i="3"/>
  <c r="BL215" i="3"/>
  <c r="BJ211" i="3"/>
  <c r="BM211" i="3"/>
  <c r="BK199" i="3"/>
  <c r="BN199" i="3"/>
  <c r="BN158" i="3"/>
  <c r="BK158" i="3"/>
  <c r="BM142" i="3"/>
  <c r="BK140" i="3"/>
  <c r="BM133" i="3"/>
  <c r="BM170" i="3"/>
  <c r="BK152" i="3"/>
  <c r="BN152" i="3"/>
  <c r="BL152" i="3"/>
  <c r="BJ152" i="3"/>
  <c r="BM115" i="3"/>
  <c r="BM254" i="3"/>
  <c r="BJ253" i="3"/>
  <c r="BM249" i="3"/>
  <c r="BK241" i="3"/>
  <c r="BN241" i="3"/>
  <c r="BJ237" i="3"/>
  <c r="BM237" i="3"/>
  <c r="BK233" i="3"/>
  <c r="BM195" i="3"/>
  <c r="BM179" i="3"/>
  <c r="BL267" i="3"/>
  <c r="BJ171" i="3"/>
  <c r="BM171" i="3"/>
  <c r="BL123" i="3"/>
  <c r="BJ123" i="3"/>
  <c r="BK110" i="3"/>
  <c r="BN106" i="3"/>
  <c r="BM268" i="3"/>
  <c r="BJ158" i="3"/>
  <c r="BJ140" i="3"/>
  <c r="BM177" i="3"/>
  <c r="BN177" i="3"/>
  <c r="BK177" i="3"/>
  <c r="BK168" i="3"/>
  <c r="BN168" i="3"/>
  <c r="BL168" i="3"/>
  <c r="BJ168" i="3"/>
  <c r="BJ131" i="3"/>
  <c r="BM131" i="3"/>
  <c r="BK109" i="3"/>
  <c r="BN109" i="3"/>
  <c r="BL109" i="3"/>
  <c r="BN105" i="3"/>
  <c r="BL105" i="3"/>
  <c r="BJ105" i="3"/>
  <c r="BN224" i="3"/>
  <c r="BK224" i="3"/>
  <c r="BL224" i="3"/>
  <c r="BJ224" i="3"/>
  <c r="BM216" i="3"/>
  <c r="BN208" i="3"/>
  <c r="BK208" i="3"/>
  <c r="BL208" i="3"/>
  <c r="BJ208" i="3"/>
  <c r="BM169" i="3"/>
  <c r="BL153" i="3"/>
  <c r="BN153" i="3"/>
  <c r="BM137" i="3"/>
  <c r="BM121" i="3"/>
  <c r="BJ266" i="3"/>
  <c r="BL229" i="3"/>
  <c r="BJ229" i="3"/>
  <c r="BM225" i="3"/>
  <c r="BK217" i="3"/>
  <c r="BN217" i="3"/>
  <c r="BL213" i="3"/>
  <c r="BJ213" i="3"/>
  <c r="BM209" i="3"/>
  <c r="BN201" i="3"/>
  <c r="BK201" i="3"/>
  <c r="BL201" i="3"/>
  <c r="BJ201" i="3"/>
  <c r="BN165" i="3"/>
  <c r="BL165" i="3"/>
  <c r="BJ156" i="3"/>
  <c r="BN156" i="3"/>
  <c r="BL133" i="3"/>
  <c r="BN126" i="3"/>
  <c r="BK126" i="3"/>
  <c r="BM147" i="3"/>
  <c r="BK120" i="3"/>
  <c r="BN120" i="3"/>
  <c r="BL120" i="3"/>
  <c r="BJ120" i="3"/>
  <c r="BL256" i="3"/>
  <c r="BJ256" i="3"/>
  <c r="BM252" i="3"/>
  <c r="BL248" i="3"/>
  <c r="BJ248" i="3"/>
  <c r="BM244" i="3"/>
  <c r="BK236" i="3"/>
  <c r="BM260" i="3"/>
  <c r="BK182" i="3"/>
  <c r="BK191" i="3"/>
  <c r="BN191" i="3"/>
  <c r="BL191" i="3"/>
  <c r="BJ191" i="3"/>
  <c r="BL196" i="3"/>
  <c r="BJ196" i="3"/>
  <c r="BM180" i="3"/>
  <c r="BN251" i="3"/>
  <c r="BK251" i="3"/>
  <c r="BL247" i="3"/>
  <c r="BJ247" i="3"/>
  <c r="BM243" i="3"/>
  <c r="BM235" i="3"/>
  <c r="BK235" i="3"/>
  <c r="BN235" i="3"/>
  <c r="BM194" i="3"/>
  <c r="BK187" i="3"/>
  <c r="BN187" i="3"/>
  <c r="BL192" i="3"/>
  <c r="BJ192" i="3"/>
  <c r="BM176" i="3"/>
  <c r="BK266" i="3"/>
  <c r="BI66" i="3"/>
  <c r="AO75" i="3"/>
  <c r="AN83" i="3"/>
  <c r="AN91" i="3"/>
  <c r="BC44" i="3"/>
  <c r="P60" i="3"/>
  <c r="M66" i="3"/>
  <c r="AS66" i="3"/>
  <c r="Z67" i="3"/>
  <c r="BF67" i="3"/>
  <c r="AG75" i="3"/>
  <c r="AW75" i="3"/>
  <c r="P83" i="3"/>
  <c r="AF83" i="3"/>
  <c r="AV83" i="3"/>
  <c r="P91" i="3"/>
  <c r="AF91" i="3"/>
  <c r="AV91" i="3"/>
  <c r="M99" i="3"/>
  <c r="AC99" i="3"/>
  <c r="AS99" i="3"/>
  <c r="BI99" i="3"/>
  <c r="AN53" i="3"/>
  <c r="BF53" i="3"/>
  <c r="AP53" i="3"/>
  <c r="Z53" i="3"/>
  <c r="BI53" i="3"/>
  <c r="BA53" i="3"/>
  <c r="AS53" i="3"/>
  <c r="AK53" i="3"/>
  <c r="AC53" i="3"/>
  <c r="U53" i="3"/>
  <c r="M53" i="3"/>
  <c r="U45" i="3"/>
  <c r="AH61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U44" i="3"/>
  <c r="AY44" i="3"/>
  <c r="S44" i="3"/>
  <c r="AW44" i="3"/>
  <c r="AG44" i="3"/>
  <c r="Q44" i="3"/>
  <c r="BD44" i="3"/>
  <c r="AV44" i="3"/>
  <c r="AN44" i="3"/>
  <c r="AF44" i="3"/>
  <c r="X44" i="3"/>
  <c r="BJ44" i="3" s="1"/>
  <c r="P44" i="3"/>
  <c r="AC45" i="3"/>
  <c r="AO45" i="3"/>
  <c r="BG45" i="3"/>
  <c r="AQ45" i="3"/>
  <c r="AA45" i="3"/>
  <c r="BH45" i="3"/>
  <c r="AZ45" i="3"/>
  <c r="AR45" i="3"/>
  <c r="AJ45" i="3"/>
  <c r="AB45" i="3"/>
  <c r="AZ61" i="3"/>
  <c r="AJ61" i="3"/>
  <c r="T61" i="3"/>
  <c r="BE61" i="3"/>
  <c r="AW61" i="3"/>
  <c r="AO61" i="3"/>
  <c r="AG61" i="3"/>
  <c r="Y61" i="3"/>
  <c r="BH53" i="3"/>
  <c r="BM162" i="3"/>
  <c r="BL130" i="3"/>
  <c r="BL114" i="3"/>
  <c r="BN114" i="3"/>
  <c r="BJ114" i="3"/>
  <c r="BK108" i="3"/>
  <c r="BL270" i="3"/>
  <c r="BL117" i="3"/>
  <c r="BM163" i="3"/>
  <c r="BL154" i="3"/>
  <c r="BJ154" i="3"/>
  <c r="BK107" i="3"/>
  <c r="BN107" i="3"/>
  <c r="BL269" i="3"/>
  <c r="BL230" i="3"/>
  <c r="BM230" i="3"/>
  <c r="BL226" i="3"/>
  <c r="BN222" i="3"/>
  <c r="BK222" i="3"/>
  <c r="BL218" i="3"/>
  <c r="BJ218" i="3"/>
  <c r="BM214" i="3"/>
  <c r="BN206" i="3"/>
  <c r="BK206" i="3"/>
  <c r="BM246" i="3"/>
  <c r="BK234" i="3"/>
  <c r="BL190" i="3"/>
  <c r="BJ190" i="3"/>
  <c r="BM174" i="3"/>
  <c r="BK188" i="3"/>
  <c r="BN188" i="3"/>
  <c r="BL172" i="3"/>
  <c r="BK128" i="3"/>
  <c r="BN128" i="3"/>
  <c r="BL128" i="3"/>
  <c r="BL112" i="3"/>
  <c r="BJ112" i="3"/>
  <c r="BJ267" i="3"/>
  <c r="BN267" i="3"/>
  <c r="BJ257" i="3"/>
  <c r="BN231" i="3"/>
  <c r="BK231" i="3"/>
  <c r="BK227" i="3"/>
  <c r="BN227" i="3"/>
  <c r="BL227" i="3"/>
  <c r="BJ223" i="3"/>
  <c r="BM223" i="3"/>
  <c r="BK211" i="3"/>
  <c r="BN211" i="3"/>
  <c r="BL211" i="3"/>
  <c r="BJ207" i="3"/>
  <c r="BM207" i="3"/>
  <c r="BM203" i="3"/>
  <c r="BM149" i="3"/>
  <c r="BL142" i="3"/>
  <c r="BM124" i="3"/>
  <c r="BL170" i="3"/>
  <c r="BN170" i="3"/>
  <c r="BJ170" i="3"/>
  <c r="BM161" i="3"/>
  <c r="BL115" i="3"/>
  <c r="BJ115" i="3"/>
  <c r="BN254" i="3"/>
  <c r="BK254" i="3"/>
  <c r="BL254" i="3"/>
  <c r="BJ254" i="3"/>
  <c r="BN253" i="3"/>
  <c r="BK253" i="3"/>
  <c r="BL253" i="3"/>
  <c r="BJ249" i="3"/>
  <c r="BM245" i="3"/>
  <c r="BM241" i="3"/>
  <c r="BK237" i="3"/>
  <c r="BN237" i="3"/>
  <c r="BL233" i="3"/>
  <c r="BK195" i="3"/>
  <c r="BN195" i="3"/>
  <c r="BL195" i="3"/>
  <c r="BJ195" i="3"/>
  <c r="BL179" i="3"/>
  <c r="BJ179" i="3"/>
  <c r="BM184" i="3"/>
  <c r="BM197" i="3"/>
  <c r="BN171" i="3"/>
  <c r="BK171" i="3"/>
  <c r="BL171" i="3"/>
  <c r="BJ155" i="3"/>
  <c r="BM155" i="3"/>
  <c r="BK123" i="3"/>
  <c r="BN123" i="3"/>
  <c r="BM257" i="3"/>
  <c r="BM110" i="3"/>
  <c r="BL110" i="3"/>
  <c r="BK106" i="3"/>
  <c r="BK268" i="3"/>
  <c r="BN268" i="3"/>
  <c r="BL268" i="3"/>
  <c r="BJ268" i="3"/>
  <c r="BJ149" i="3"/>
  <c r="BN131" i="3"/>
  <c r="BK131" i="3"/>
  <c r="BL131" i="3"/>
  <c r="BM122" i="3"/>
  <c r="BK105" i="3"/>
  <c r="BN228" i="3"/>
  <c r="BK228" i="3"/>
  <c r="BN220" i="3"/>
  <c r="BK220" i="3"/>
  <c r="BL220" i="3"/>
  <c r="BJ220" i="3"/>
  <c r="BM212" i="3"/>
  <c r="BM189" i="3"/>
  <c r="BN137" i="3"/>
  <c r="BK137" i="3"/>
  <c r="BL137" i="3"/>
  <c r="BJ137" i="3"/>
  <c r="BL121" i="3"/>
  <c r="BJ121" i="3"/>
  <c r="BL257" i="3"/>
  <c r="BK229" i="3"/>
  <c r="BN229" i="3"/>
  <c r="BL225" i="3"/>
  <c r="BJ225" i="3"/>
  <c r="BM221" i="3"/>
  <c r="BK213" i="3"/>
  <c r="BN213" i="3"/>
  <c r="BL209" i="3"/>
  <c r="BJ209" i="3"/>
  <c r="BM205" i="3"/>
  <c r="BJ165" i="3"/>
  <c r="BM117" i="3"/>
  <c r="BK147" i="3"/>
  <c r="BN147" i="3"/>
  <c r="BL147" i="3"/>
  <c r="BJ147" i="3"/>
  <c r="BL138" i="3"/>
  <c r="BN138" i="3"/>
  <c r="BJ138" i="3"/>
  <c r="BM138" i="3"/>
  <c r="BM129" i="3"/>
  <c r="BK256" i="3"/>
  <c r="BN256" i="3"/>
  <c r="BL252" i="3"/>
  <c r="BJ252" i="3"/>
  <c r="BJ262" i="3"/>
  <c r="BN262" i="3"/>
  <c r="BK262" i="3"/>
  <c r="BK248" i="3"/>
  <c r="BN248" i="3"/>
  <c r="BL244" i="3"/>
  <c r="BJ244" i="3"/>
  <c r="BJ240" i="3"/>
  <c r="BM240" i="3"/>
  <c r="BM182" i="3"/>
  <c r="BN196" i="3"/>
  <c r="BK196" i="3"/>
  <c r="BL180" i="3"/>
  <c r="BM255" i="3"/>
  <c r="BK247" i="3"/>
  <c r="BN247" i="3"/>
  <c r="BL243" i="3"/>
  <c r="BJ243" i="3"/>
  <c r="BL239" i="3"/>
  <c r="BJ258" i="3"/>
  <c r="BL194" i="3"/>
  <c r="BJ194" i="3"/>
  <c r="BN192" i="3"/>
  <c r="BK192" i="3"/>
  <c r="BL176" i="3"/>
  <c r="BJ176" i="3"/>
  <c r="BL162" i="3"/>
  <c r="BJ162" i="3"/>
  <c r="BK130" i="3"/>
  <c r="BK114" i="3"/>
  <c r="BM108" i="3"/>
  <c r="BL108" i="3"/>
  <c r="BK185" i="3"/>
  <c r="BN185" i="3"/>
  <c r="BM165" i="3"/>
  <c r="BN154" i="3"/>
  <c r="BK154" i="3"/>
  <c r="BM145" i="3"/>
  <c r="BM136" i="3"/>
  <c r="BN269" i="3"/>
  <c r="BK269" i="3"/>
  <c r="BJ230" i="3"/>
  <c r="BM226" i="3"/>
  <c r="BN218" i="3"/>
  <c r="BK218" i="3"/>
  <c r="BL214" i="3"/>
  <c r="BJ214" i="3"/>
  <c r="BM210" i="3"/>
  <c r="BM204" i="3"/>
  <c r="BL204" i="3"/>
  <c r="BN246" i="3"/>
  <c r="BK246" i="3"/>
  <c r="BL246" i="3"/>
  <c r="BJ246" i="3"/>
  <c r="BK242" i="3"/>
  <c r="BM242" i="3"/>
  <c r="BJ238" i="3"/>
  <c r="BM238" i="3"/>
  <c r="BL174" i="3"/>
  <c r="BJ174" i="3"/>
  <c r="BJ188" i="3"/>
  <c r="BK172" i="3"/>
  <c r="BN172" i="3"/>
  <c r="BL197" i="3"/>
  <c r="BM160" i="3"/>
  <c r="BM144" i="3"/>
  <c r="BK112" i="3"/>
  <c r="BN112" i="3"/>
  <c r="BK223" i="3"/>
  <c r="BN223" i="3"/>
  <c r="BL223" i="3"/>
  <c r="BJ219" i="3"/>
  <c r="BM219" i="3"/>
  <c r="BK207" i="3"/>
  <c r="BN207" i="3"/>
  <c r="BL207" i="3"/>
  <c r="BL203" i="3"/>
  <c r="BJ203" i="3"/>
  <c r="BM199" i="3"/>
  <c r="BJ185" i="3"/>
  <c r="BL158" i="3"/>
  <c r="BL149" i="3"/>
  <c r="BJ142" i="3"/>
  <c r="BJ124" i="3"/>
  <c r="BK170" i="3"/>
  <c r="BJ161" i="3"/>
  <c r="BK115" i="3"/>
  <c r="BN115" i="3"/>
  <c r="BN249" i="3"/>
  <c r="BK249" i="3"/>
  <c r="BL249" i="3"/>
  <c r="BJ245" i="3"/>
  <c r="BL241" i="3"/>
  <c r="BM250" i="3"/>
  <c r="BM186" i="3"/>
  <c r="BN179" i="3"/>
  <c r="BK179" i="3"/>
  <c r="BL184" i="3"/>
  <c r="BJ184" i="3"/>
  <c r="BL261" i="3"/>
  <c r="BJ197" i="3"/>
  <c r="BN155" i="3"/>
  <c r="BK155" i="3"/>
  <c r="BM139" i="3"/>
  <c r="BJ110" i="3"/>
  <c r="BL106" i="3"/>
  <c r="BK165" i="3"/>
  <c r="BM140" i="3"/>
  <c r="BK122" i="3"/>
  <c r="BL122" i="3"/>
  <c r="BN122" i="3"/>
  <c r="BJ122" i="3"/>
  <c r="BM113" i="3"/>
  <c r="BL232" i="3"/>
  <c r="BJ232" i="3"/>
  <c r="BM224" i="3"/>
  <c r="BN216" i="3"/>
  <c r="BK216" i="3"/>
  <c r="BL216" i="3"/>
  <c r="BJ216" i="3"/>
  <c r="BM208" i="3"/>
  <c r="BM261" i="3"/>
  <c r="BK189" i="3"/>
  <c r="BN189" i="3"/>
  <c r="BL189" i="3"/>
  <c r="BJ189" i="3"/>
  <c r="BJ169" i="3"/>
  <c r="BM153" i="3"/>
  <c r="BN121" i="3"/>
  <c r="BK121" i="3"/>
  <c r="BN225" i="3"/>
  <c r="BK225" i="3"/>
  <c r="BL221" i="3"/>
  <c r="BJ221" i="3"/>
  <c r="BM217" i="3"/>
  <c r="BK209" i="3"/>
  <c r="BN209" i="3"/>
  <c r="BL205" i="3"/>
  <c r="BJ205" i="3"/>
  <c r="BL126" i="3"/>
  <c r="BK138" i="3"/>
  <c r="BL129" i="3"/>
  <c r="BJ129" i="3"/>
  <c r="BN252" i="3"/>
  <c r="BK252" i="3"/>
  <c r="BM262" i="3"/>
  <c r="BL262" i="3"/>
  <c r="BN244" i="3"/>
  <c r="BK244" i="3"/>
  <c r="BN240" i="3"/>
  <c r="BL240" i="3"/>
  <c r="BJ236" i="3"/>
  <c r="BM236" i="3"/>
  <c r="BN260" i="3"/>
  <c r="BK260" i="3"/>
  <c r="BJ260" i="3"/>
  <c r="BL182" i="3"/>
  <c r="BJ182" i="3"/>
  <c r="BK180" i="3"/>
  <c r="BN180" i="3"/>
  <c r="BL255" i="3"/>
  <c r="BJ255" i="3"/>
  <c r="BM251" i="3"/>
  <c r="BN243" i="3"/>
  <c r="BK243" i="3"/>
  <c r="BJ239" i="3"/>
  <c r="BM239" i="3"/>
  <c r="BM258" i="3"/>
  <c r="BN194" i="3"/>
  <c r="BK194" i="3"/>
  <c r="BM178" i="3"/>
  <c r="BM187" i="3"/>
  <c r="BN176" i="3"/>
  <c r="BK176" i="3"/>
  <c r="X83" i="3"/>
  <c r="X91" i="3"/>
  <c r="AK99" i="3"/>
  <c r="AX29" i="3"/>
  <c r="AP29" i="3"/>
  <c r="AH29" i="3"/>
  <c r="Z29" i="3"/>
  <c r="O44" i="3"/>
  <c r="AI44" i="3"/>
  <c r="BE44" i="3"/>
  <c r="AO44" i="3"/>
  <c r="Y44" i="3"/>
  <c r="BH44" i="3"/>
  <c r="AZ44" i="3"/>
  <c r="AR44" i="3"/>
  <c r="AJ44" i="3"/>
  <c r="AB44" i="3"/>
  <c r="BN162" i="3"/>
  <c r="BK162" i="3"/>
  <c r="BL146" i="3"/>
  <c r="BN146" i="3"/>
  <c r="BJ146" i="3"/>
  <c r="BM146" i="3"/>
  <c r="BN130" i="3"/>
  <c r="BJ130" i="3"/>
  <c r="BJ108" i="3"/>
  <c r="BM270" i="3"/>
  <c r="BM156" i="3"/>
  <c r="BN142" i="3"/>
  <c r="BK142" i="3"/>
  <c r="BJ163" i="3"/>
  <c r="BN145" i="3"/>
  <c r="BK145" i="3"/>
  <c r="BL145" i="3"/>
  <c r="BJ145" i="3"/>
  <c r="BL136" i="3"/>
  <c r="BJ269" i="3"/>
  <c r="BN230" i="3"/>
  <c r="BK230" i="3"/>
  <c r="BJ226" i="3"/>
  <c r="BM222" i="3"/>
  <c r="BN214" i="3"/>
  <c r="BK214" i="3"/>
  <c r="BL210" i="3"/>
  <c r="BJ210" i="3"/>
  <c r="BM206" i="3"/>
  <c r="BN204" i="3"/>
  <c r="BK204" i="3"/>
  <c r="BN242" i="3"/>
  <c r="BL242" i="3"/>
  <c r="BJ242" i="3"/>
  <c r="BN238" i="3"/>
  <c r="BL238" i="3"/>
  <c r="BM234" i="3"/>
  <c r="BK190" i="3"/>
  <c r="BN174" i="3"/>
  <c r="BM183" i="3"/>
  <c r="BM188" i="3"/>
  <c r="BJ172" i="3"/>
  <c r="BK261" i="3"/>
  <c r="BN261" i="3"/>
  <c r="BM264" i="3"/>
  <c r="BK160" i="3"/>
  <c r="BN160" i="3"/>
  <c r="BL160" i="3"/>
  <c r="BJ160" i="3"/>
  <c r="BL144" i="3"/>
  <c r="BJ144" i="3"/>
  <c r="BM231" i="3"/>
  <c r="BK219" i="3"/>
  <c r="BN219" i="3"/>
  <c r="BL219" i="3"/>
  <c r="BJ215" i="3"/>
  <c r="BM215" i="3"/>
  <c r="BK203" i="3"/>
  <c r="BN203" i="3"/>
  <c r="BL199" i="3"/>
  <c r="BJ199" i="3"/>
  <c r="BK149" i="3"/>
  <c r="BN149" i="3"/>
  <c r="BK117" i="3"/>
  <c r="BL161" i="3"/>
  <c r="BN161" i="3"/>
  <c r="BM152" i="3"/>
  <c r="BM253" i="3"/>
  <c r="BN245" i="3"/>
  <c r="BK245" i="3"/>
  <c r="BL245" i="3"/>
  <c r="BJ241" i="3"/>
  <c r="BL237" i="3"/>
  <c r="BM233" i="3"/>
  <c r="BJ233" i="3"/>
  <c r="BN250" i="3"/>
  <c r="BK250" i="3"/>
  <c r="BL250" i="3"/>
  <c r="BJ250" i="3"/>
  <c r="BL186" i="3"/>
  <c r="BN186" i="3"/>
  <c r="BJ186" i="3"/>
  <c r="BN184" i="3"/>
  <c r="BK184" i="3"/>
  <c r="BJ261" i="3"/>
  <c r="BL155" i="3"/>
  <c r="BN139" i="3"/>
  <c r="BK139" i="3"/>
  <c r="BL139" i="3"/>
  <c r="BJ139" i="3"/>
  <c r="BM123" i="3"/>
  <c r="BN110" i="3"/>
  <c r="BJ106" i="3"/>
  <c r="BM106" i="3"/>
  <c r="BM158" i="3"/>
  <c r="BK156" i="3"/>
  <c r="BL140" i="3"/>
  <c r="BL177" i="3"/>
  <c r="BJ177" i="3"/>
  <c r="BM168" i="3"/>
  <c r="BN113" i="3"/>
  <c r="BK113" i="3"/>
  <c r="BL113" i="3"/>
  <c r="BJ113" i="3"/>
  <c r="BJ109" i="3"/>
  <c r="BM109" i="3"/>
  <c r="BM105" i="3"/>
  <c r="BN232" i="3"/>
  <c r="BK232" i="3"/>
  <c r="BM232" i="3"/>
  <c r="BM228" i="3"/>
  <c r="BL228" i="3"/>
  <c r="BJ228" i="3"/>
  <c r="BM220" i="3"/>
  <c r="BN212" i="3"/>
  <c r="BK212" i="3"/>
  <c r="BL212" i="3"/>
  <c r="BJ212" i="3"/>
  <c r="BN169" i="3"/>
  <c r="BK169" i="3"/>
  <c r="BL169" i="3"/>
  <c r="BJ153" i="3"/>
  <c r="BM229" i="3"/>
  <c r="BK221" i="3"/>
  <c r="BN221" i="3"/>
  <c r="BL217" i="3"/>
  <c r="BJ217" i="3"/>
  <c r="BM213" i="3"/>
  <c r="BK205" i="3"/>
  <c r="BN205" i="3"/>
  <c r="BM201" i="3"/>
  <c r="BL156" i="3"/>
  <c r="BJ117" i="3"/>
  <c r="BN117" i="3"/>
  <c r="BN129" i="3"/>
  <c r="BK129" i="3"/>
  <c r="BM120" i="3"/>
  <c r="BM256" i="3"/>
  <c r="BM248" i="3"/>
  <c r="BK240" i="3"/>
  <c r="BN236" i="3"/>
  <c r="BL236" i="3"/>
  <c r="BL260" i="3"/>
  <c r="BN182" i="3"/>
  <c r="BM191" i="3"/>
  <c r="BM196" i="3"/>
  <c r="BJ180" i="3"/>
  <c r="BK255" i="3"/>
  <c r="BN255" i="3"/>
  <c r="BL251" i="3"/>
  <c r="BJ251" i="3"/>
  <c r="BM247" i="3"/>
  <c r="BK239" i="3"/>
  <c r="BN239" i="3"/>
  <c r="BJ235" i="3"/>
  <c r="BL235" i="3"/>
  <c r="BK258" i="3"/>
  <c r="BN258" i="3"/>
  <c r="BK178" i="3"/>
  <c r="BL178" i="3"/>
  <c r="BN178" i="3"/>
  <c r="BJ178" i="3"/>
  <c r="BL187" i="3"/>
  <c r="BJ187" i="3"/>
  <c r="BM192" i="3"/>
  <c r="BK52" i="3"/>
  <c r="AD52" i="3"/>
  <c r="BM52" i="3" s="1"/>
  <c r="AH34" i="3"/>
  <c r="BF50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N20" i="3" s="1"/>
  <c r="BB20" i="3"/>
  <c r="AT20" i="3"/>
  <c r="AL20" i="3"/>
  <c r="AD20" i="3"/>
  <c r="V20" i="3"/>
  <c r="N20" i="3"/>
  <c r="AN43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70" i="3"/>
  <c r="O70" i="3"/>
  <c r="Q70" i="3"/>
  <c r="S70" i="3"/>
  <c r="U70" i="3"/>
  <c r="W70" i="3"/>
  <c r="Y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P70" i="3"/>
  <c r="T70" i="3"/>
  <c r="X70" i="3"/>
  <c r="AB70" i="3"/>
  <c r="AF70" i="3"/>
  <c r="AJ70" i="3"/>
  <c r="AN70" i="3"/>
  <c r="AR70" i="3"/>
  <c r="AV70" i="3"/>
  <c r="AZ70" i="3"/>
  <c r="BD70" i="3"/>
  <c r="BH70" i="3"/>
  <c r="N70" i="3"/>
  <c r="V70" i="3"/>
  <c r="AD70" i="3"/>
  <c r="AL70" i="3"/>
  <c r="AT70" i="3"/>
  <c r="BB70" i="3"/>
  <c r="R70" i="3"/>
  <c r="Z70" i="3"/>
  <c r="AH70" i="3"/>
  <c r="AP70" i="3"/>
  <c r="AX70" i="3"/>
  <c r="BF70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N102" i="3"/>
  <c r="P102" i="3"/>
  <c r="R102" i="3"/>
  <c r="T102" i="3"/>
  <c r="V102" i="3"/>
  <c r="X102" i="3"/>
  <c r="Z102" i="3"/>
  <c r="AB102" i="3"/>
  <c r="AD102" i="3"/>
  <c r="AF102" i="3"/>
  <c r="AH102" i="3"/>
  <c r="AJ102" i="3"/>
  <c r="AL102" i="3"/>
  <c r="AN102" i="3"/>
  <c r="AP102" i="3"/>
  <c r="AR102" i="3"/>
  <c r="AT102" i="3"/>
  <c r="AV102" i="3"/>
  <c r="AX102" i="3"/>
  <c r="AZ102" i="3"/>
  <c r="BB102" i="3"/>
  <c r="BD102" i="3"/>
  <c r="BF102" i="3"/>
  <c r="BH102" i="3"/>
  <c r="M102" i="3"/>
  <c r="Q102" i="3"/>
  <c r="U102" i="3"/>
  <c r="Y102" i="3"/>
  <c r="AC102" i="3"/>
  <c r="AG102" i="3"/>
  <c r="AK102" i="3"/>
  <c r="AO102" i="3"/>
  <c r="AS102" i="3"/>
  <c r="AW102" i="3"/>
  <c r="BA102" i="3"/>
  <c r="BE102" i="3"/>
  <c r="BI102" i="3"/>
  <c r="O102" i="3"/>
  <c r="S102" i="3"/>
  <c r="W102" i="3"/>
  <c r="AA102" i="3"/>
  <c r="AE102" i="3"/>
  <c r="AI102" i="3"/>
  <c r="AM102" i="3"/>
  <c r="AQ102" i="3"/>
  <c r="AU102" i="3"/>
  <c r="AY102" i="3"/>
  <c r="BC102" i="3"/>
  <c r="BG102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M76" i="3"/>
  <c r="Q76" i="3"/>
  <c r="U76" i="3"/>
  <c r="Y76" i="3"/>
  <c r="AC76" i="3"/>
  <c r="AG76" i="3"/>
  <c r="AK76" i="3"/>
  <c r="AO76" i="3"/>
  <c r="AS76" i="3"/>
  <c r="AW76" i="3"/>
  <c r="BA76" i="3"/>
  <c r="BE76" i="3"/>
  <c r="BI76" i="3"/>
  <c r="O76" i="3"/>
  <c r="S76" i="3"/>
  <c r="W76" i="3"/>
  <c r="AA76" i="3"/>
  <c r="AE76" i="3"/>
  <c r="AI76" i="3"/>
  <c r="AM76" i="3"/>
  <c r="AQ76" i="3"/>
  <c r="AU76" i="3"/>
  <c r="AY76" i="3"/>
  <c r="BC76" i="3"/>
  <c r="BG76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P73" i="3"/>
  <c r="X73" i="3"/>
  <c r="AF73" i="3"/>
  <c r="AN73" i="3"/>
  <c r="AV73" i="3"/>
  <c r="BD73" i="3"/>
  <c r="T73" i="3"/>
  <c r="AB73" i="3"/>
  <c r="AJ73" i="3"/>
  <c r="AR73" i="3"/>
  <c r="AZ73" i="3"/>
  <c r="BH73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R81" i="3"/>
  <c r="V81" i="3"/>
  <c r="Z81" i="3"/>
  <c r="AD81" i="3"/>
  <c r="AH81" i="3"/>
  <c r="AL81" i="3"/>
  <c r="AP81" i="3"/>
  <c r="AT81" i="3"/>
  <c r="AX81" i="3"/>
  <c r="BB81" i="3"/>
  <c r="BF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N97" i="3"/>
  <c r="R97" i="3"/>
  <c r="V97" i="3"/>
  <c r="Z97" i="3"/>
  <c r="AD97" i="3"/>
  <c r="AH97" i="3"/>
  <c r="AL97" i="3"/>
  <c r="AP97" i="3"/>
  <c r="AT97" i="3"/>
  <c r="AX97" i="3"/>
  <c r="BB97" i="3"/>
  <c r="BF97" i="3"/>
  <c r="P97" i="3"/>
  <c r="T97" i="3"/>
  <c r="X97" i="3"/>
  <c r="AB97" i="3"/>
  <c r="AF97" i="3"/>
  <c r="AJ97" i="3"/>
  <c r="AN97" i="3"/>
  <c r="AR97" i="3"/>
  <c r="AV97" i="3"/>
  <c r="AZ97" i="3"/>
  <c r="BD97" i="3"/>
  <c r="BH97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O80" i="3"/>
  <c r="S80" i="3"/>
  <c r="W80" i="3"/>
  <c r="AA80" i="3"/>
  <c r="AE80" i="3"/>
  <c r="AI80" i="3"/>
  <c r="AM80" i="3"/>
  <c r="AQ80" i="3"/>
  <c r="AU80" i="3"/>
  <c r="AY80" i="3"/>
  <c r="BC80" i="3"/>
  <c r="BG80" i="3"/>
  <c r="M80" i="3"/>
  <c r="Q80" i="3"/>
  <c r="U80" i="3"/>
  <c r="Y80" i="3"/>
  <c r="AC80" i="3"/>
  <c r="AG80" i="3"/>
  <c r="AK80" i="3"/>
  <c r="AO80" i="3"/>
  <c r="AS80" i="3"/>
  <c r="AW80" i="3"/>
  <c r="BA80" i="3"/>
  <c r="BE80" i="3"/>
  <c r="BI8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F33" i="3"/>
  <c r="BD33" i="3"/>
  <c r="BH33" i="3"/>
  <c r="AM35" i="3"/>
  <c r="P35" i="3"/>
  <c r="T35" i="3"/>
  <c r="X35" i="3"/>
  <c r="AB35" i="3"/>
  <c r="AF35" i="3"/>
  <c r="AJ35" i="3"/>
  <c r="AN35" i="3"/>
  <c r="AR35" i="3"/>
  <c r="AV35" i="3"/>
  <c r="AZ35" i="3"/>
  <c r="BD35" i="3"/>
  <c r="BH35" i="3"/>
  <c r="Q35" i="3"/>
  <c r="Y35" i="3"/>
  <c r="AG35" i="3"/>
  <c r="AO35" i="3"/>
  <c r="AW35" i="3"/>
  <c r="BE35" i="3"/>
  <c r="S35" i="3"/>
  <c r="AI35" i="3"/>
  <c r="AY35" i="3"/>
  <c r="O35" i="3"/>
  <c r="AU35" i="3"/>
  <c r="N35" i="3"/>
  <c r="R35" i="3"/>
  <c r="V35" i="3"/>
  <c r="Z35" i="3"/>
  <c r="AD35" i="3"/>
  <c r="AH35" i="3"/>
  <c r="AL35" i="3"/>
  <c r="AP35" i="3"/>
  <c r="AT35" i="3"/>
  <c r="AX35" i="3"/>
  <c r="BB35" i="3"/>
  <c r="BF35" i="3"/>
  <c r="M35" i="3"/>
  <c r="U35" i="3"/>
  <c r="AC35" i="3"/>
  <c r="AK35" i="3"/>
  <c r="AS35" i="3"/>
  <c r="BA35" i="3"/>
  <c r="BI35" i="3"/>
  <c r="AA35" i="3"/>
  <c r="AQ35" i="3"/>
  <c r="BG35" i="3"/>
  <c r="AE35" i="3"/>
  <c r="W35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M38" i="3"/>
  <c r="Q38" i="3"/>
  <c r="U38" i="3"/>
  <c r="Y38" i="3"/>
  <c r="AC38" i="3"/>
  <c r="AG38" i="3"/>
  <c r="AK38" i="3"/>
  <c r="AO38" i="3"/>
  <c r="AS38" i="3"/>
  <c r="AW38" i="3"/>
  <c r="BA38" i="3"/>
  <c r="BE38" i="3"/>
  <c r="BI38" i="3"/>
  <c r="O38" i="3"/>
  <c r="W38" i="3"/>
  <c r="AE38" i="3"/>
  <c r="AM38" i="3"/>
  <c r="AU38" i="3"/>
  <c r="BC38" i="3"/>
  <c r="AA38" i="3"/>
  <c r="AQ38" i="3"/>
  <c r="BG38" i="3"/>
  <c r="AI38" i="3"/>
  <c r="S38" i="3"/>
  <c r="AY38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0" i="3"/>
  <c r="Q40" i="3"/>
  <c r="U40" i="3"/>
  <c r="Y40" i="3"/>
  <c r="AC40" i="3"/>
  <c r="AG40" i="3"/>
  <c r="AK40" i="3"/>
  <c r="AO40" i="3"/>
  <c r="AS40" i="3"/>
  <c r="AW40" i="3"/>
  <c r="BA40" i="3"/>
  <c r="BE40" i="3"/>
  <c r="BI40" i="3"/>
  <c r="S40" i="3"/>
  <c r="AA40" i="3"/>
  <c r="AI40" i="3"/>
  <c r="AQ40" i="3"/>
  <c r="AY40" i="3"/>
  <c r="BG40" i="3"/>
  <c r="W40" i="3"/>
  <c r="AM40" i="3"/>
  <c r="BC40" i="3"/>
  <c r="AE40" i="3"/>
  <c r="O40" i="3"/>
  <c r="AU40" i="3"/>
  <c r="N42" i="3"/>
  <c r="R42" i="3"/>
  <c r="V42" i="3"/>
  <c r="Z42" i="3"/>
  <c r="AD42" i="3"/>
  <c r="AH42" i="3"/>
  <c r="AL42" i="3"/>
  <c r="AP42" i="3"/>
  <c r="AT42" i="3"/>
  <c r="AX42" i="3"/>
  <c r="BB42" i="3"/>
  <c r="BF42" i="3"/>
  <c r="M42" i="3"/>
  <c r="U42" i="3"/>
  <c r="AC42" i="3"/>
  <c r="AK42" i="3"/>
  <c r="AS42" i="3"/>
  <c r="BA42" i="3"/>
  <c r="BI42" i="3"/>
  <c r="W42" i="3"/>
  <c r="AM42" i="3"/>
  <c r="BC42" i="3"/>
  <c r="AI42" i="3"/>
  <c r="P42" i="3"/>
  <c r="T42" i="3"/>
  <c r="X42" i="3"/>
  <c r="AB42" i="3"/>
  <c r="AF42" i="3"/>
  <c r="AJ42" i="3"/>
  <c r="AN42" i="3"/>
  <c r="AR42" i="3"/>
  <c r="AV42" i="3"/>
  <c r="AZ42" i="3"/>
  <c r="BD42" i="3"/>
  <c r="BH42" i="3"/>
  <c r="Q42" i="3"/>
  <c r="Y42" i="3"/>
  <c r="AG42" i="3"/>
  <c r="AO42" i="3"/>
  <c r="AW42" i="3"/>
  <c r="BE42" i="3"/>
  <c r="O42" i="3"/>
  <c r="AE42" i="3"/>
  <c r="AU42" i="3"/>
  <c r="S42" i="3"/>
  <c r="AY42" i="3"/>
  <c r="AQ42" i="3"/>
  <c r="BG42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46" i="3"/>
  <c r="R46" i="3"/>
  <c r="V46" i="3"/>
  <c r="Z46" i="3"/>
  <c r="AD46" i="3"/>
  <c r="AH46" i="3"/>
  <c r="AL46" i="3"/>
  <c r="AP46" i="3"/>
  <c r="AT46" i="3"/>
  <c r="AX46" i="3"/>
  <c r="BB46" i="3"/>
  <c r="BF46" i="3"/>
  <c r="P46" i="3"/>
  <c r="X46" i="3"/>
  <c r="AF46" i="3"/>
  <c r="AN46" i="3"/>
  <c r="AV46" i="3"/>
  <c r="BD46" i="3"/>
  <c r="AB46" i="3"/>
  <c r="AR46" i="3"/>
  <c r="BH46" i="3"/>
  <c r="T46" i="3"/>
  <c r="AZ46" i="3"/>
  <c r="AJ46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P48" i="3"/>
  <c r="T48" i="3"/>
  <c r="X48" i="3"/>
  <c r="AB48" i="3"/>
  <c r="AF48" i="3"/>
  <c r="AJ48" i="3"/>
  <c r="AN48" i="3"/>
  <c r="AR48" i="3"/>
  <c r="AV48" i="3"/>
  <c r="AZ48" i="3"/>
  <c r="BD48" i="3"/>
  <c r="BH48" i="3"/>
  <c r="R48" i="3"/>
  <c r="Z48" i="3"/>
  <c r="AH48" i="3"/>
  <c r="AP48" i="3"/>
  <c r="AX48" i="3"/>
  <c r="BF48" i="3"/>
  <c r="N48" i="3"/>
  <c r="AD48" i="3"/>
  <c r="AT48" i="3"/>
  <c r="V48" i="3"/>
  <c r="AL48" i="3"/>
  <c r="BB48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49" i="3"/>
  <c r="R49" i="3"/>
  <c r="V49" i="3"/>
  <c r="Z49" i="3"/>
  <c r="AD49" i="3"/>
  <c r="AH49" i="3"/>
  <c r="AL49" i="3"/>
  <c r="AP49" i="3"/>
  <c r="AT49" i="3"/>
  <c r="AX49" i="3"/>
  <c r="BB49" i="3"/>
  <c r="BF49" i="3"/>
  <c r="P49" i="3"/>
  <c r="X49" i="3"/>
  <c r="AF49" i="3"/>
  <c r="AN49" i="3"/>
  <c r="AV49" i="3"/>
  <c r="BD49" i="3"/>
  <c r="AB49" i="3"/>
  <c r="AR49" i="3"/>
  <c r="BH49" i="3"/>
  <c r="T49" i="3"/>
  <c r="AJ49" i="3"/>
  <c r="AZ49" i="3"/>
  <c r="O51" i="3"/>
  <c r="AE51" i="3"/>
  <c r="AU51" i="3"/>
  <c r="N51" i="3"/>
  <c r="R51" i="3"/>
  <c r="V51" i="3"/>
  <c r="Z51" i="3"/>
  <c r="AD51" i="3"/>
  <c r="AH51" i="3"/>
  <c r="AL51" i="3"/>
  <c r="AP51" i="3"/>
  <c r="AT51" i="3"/>
  <c r="AX51" i="3"/>
  <c r="BB51" i="3"/>
  <c r="BF51" i="3"/>
  <c r="M51" i="3"/>
  <c r="U51" i="3"/>
  <c r="AC51" i="3"/>
  <c r="AK51" i="3"/>
  <c r="AS51" i="3"/>
  <c r="BA51" i="3"/>
  <c r="BI51" i="3"/>
  <c r="AA51" i="3"/>
  <c r="AQ51" i="3"/>
  <c r="BG51" i="3"/>
  <c r="P51" i="3"/>
  <c r="T51" i="3"/>
  <c r="X51" i="3"/>
  <c r="AB51" i="3"/>
  <c r="AF51" i="3"/>
  <c r="AJ51" i="3"/>
  <c r="AN51" i="3"/>
  <c r="AR51" i="3"/>
  <c r="AV51" i="3"/>
  <c r="AZ51" i="3"/>
  <c r="BD51" i="3"/>
  <c r="BH51" i="3"/>
  <c r="Q51" i="3"/>
  <c r="Y51" i="3"/>
  <c r="AG51" i="3"/>
  <c r="AO51" i="3"/>
  <c r="AW51" i="3"/>
  <c r="BE51" i="3"/>
  <c r="S51" i="3"/>
  <c r="AI51" i="3"/>
  <c r="AY51" i="3"/>
  <c r="BC51" i="3"/>
  <c r="W51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P55" i="3"/>
  <c r="T55" i="3"/>
  <c r="X55" i="3"/>
  <c r="AB55" i="3"/>
  <c r="AF55" i="3"/>
  <c r="AJ55" i="3"/>
  <c r="AN55" i="3"/>
  <c r="AR55" i="3"/>
  <c r="AV55" i="3"/>
  <c r="AZ55" i="3"/>
  <c r="BD55" i="3"/>
  <c r="BH55" i="3"/>
  <c r="R55" i="3"/>
  <c r="Z55" i="3"/>
  <c r="AH55" i="3"/>
  <c r="AP55" i="3"/>
  <c r="AX55" i="3"/>
  <c r="BF55" i="3"/>
  <c r="N55" i="3"/>
  <c r="V55" i="3"/>
  <c r="AD55" i="3"/>
  <c r="AL55" i="3"/>
  <c r="AT55" i="3"/>
  <c r="BB55" i="3"/>
  <c r="AA42" i="3"/>
  <c r="BM17" i="3"/>
  <c r="BN17" i="3"/>
  <c r="BL17" i="3"/>
  <c r="BB19" i="3"/>
  <c r="AT19" i="3"/>
  <c r="AL19" i="3"/>
  <c r="AD19" i="3"/>
  <c r="V19" i="3"/>
  <c r="N19" i="3"/>
  <c r="BC19" i="3"/>
  <c r="AU19" i="3"/>
  <c r="AM19" i="3"/>
  <c r="AE19" i="3"/>
  <c r="W19" i="3"/>
  <c r="O19" i="3"/>
  <c r="N78" i="3"/>
  <c r="P78" i="3"/>
  <c r="R78" i="3"/>
  <c r="T78" i="3"/>
  <c r="V78" i="3"/>
  <c r="X78" i="3"/>
  <c r="Z78" i="3"/>
  <c r="AB78" i="3"/>
  <c r="AD78" i="3"/>
  <c r="AF78" i="3"/>
  <c r="AH78" i="3"/>
  <c r="AJ78" i="3"/>
  <c r="AL78" i="3"/>
  <c r="AN78" i="3"/>
  <c r="AP78" i="3"/>
  <c r="AR78" i="3"/>
  <c r="AT78" i="3"/>
  <c r="AV78" i="3"/>
  <c r="AX78" i="3"/>
  <c r="AZ78" i="3"/>
  <c r="BB78" i="3"/>
  <c r="BD78" i="3"/>
  <c r="BF78" i="3"/>
  <c r="BH78" i="3"/>
  <c r="M78" i="3"/>
  <c r="Q78" i="3"/>
  <c r="U78" i="3"/>
  <c r="Y78" i="3"/>
  <c r="AC78" i="3"/>
  <c r="AG78" i="3"/>
  <c r="AK78" i="3"/>
  <c r="AO78" i="3"/>
  <c r="AS78" i="3"/>
  <c r="AW78" i="3"/>
  <c r="BA78" i="3"/>
  <c r="BE78" i="3"/>
  <c r="BI78" i="3"/>
  <c r="O78" i="3"/>
  <c r="S78" i="3"/>
  <c r="W78" i="3"/>
  <c r="AA78" i="3"/>
  <c r="AE78" i="3"/>
  <c r="AI78" i="3"/>
  <c r="AM78" i="3"/>
  <c r="AQ78" i="3"/>
  <c r="AU78" i="3"/>
  <c r="AY78" i="3"/>
  <c r="BC78" i="3"/>
  <c r="BG78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Q94" i="3"/>
  <c r="U94" i="3"/>
  <c r="Y94" i="3"/>
  <c r="AC94" i="3"/>
  <c r="AG94" i="3"/>
  <c r="AK94" i="3"/>
  <c r="AO94" i="3"/>
  <c r="AS94" i="3"/>
  <c r="AW94" i="3"/>
  <c r="BA94" i="3"/>
  <c r="BE94" i="3"/>
  <c r="BI94" i="3"/>
  <c r="O94" i="3"/>
  <c r="S94" i="3"/>
  <c r="W94" i="3"/>
  <c r="AA94" i="3"/>
  <c r="AE94" i="3"/>
  <c r="AI94" i="3"/>
  <c r="AM94" i="3"/>
  <c r="AQ94" i="3"/>
  <c r="AU94" i="3"/>
  <c r="AY94" i="3"/>
  <c r="BC94" i="3"/>
  <c r="BG94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O64" i="3"/>
  <c r="S64" i="3"/>
  <c r="W64" i="3"/>
  <c r="AA64" i="3"/>
  <c r="AE64" i="3"/>
  <c r="AI64" i="3"/>
  <c r="AM64" i="3"/>
  <c r="AQ64" i="3"/>
  <c r="AU64" i="3"/>
  <c r="AY64" i="3"/>
  <c r="BC64" i="3"/>
  <c r="BG64" i="3"/>
  <c r="Q64" i="3"/>
  <c r="Y64" i="3"/>
  <c r="AG64" i="3"/>
  <c r="AO64" i="3"/>
  <c r="AW64" i="3"/>
  <c r="BE64" i="3"/>
  <c r="M64" i="3"/>
  <c r="U64" i="3"/>
  <c r="AC64" i="3"/>
  <c r="AK64" i="3"/>
  <c r="AS64" i="3"/>
  <c r="BA64" i="3"/>
  <c r="BI64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5" i="3"/>
  <c r="Q65" i="3"/>
  <c r="U65" i="3"/>
  <c r="Y65" i="3"/>
  <c r="AC65" i="3"/>
  <c r="AG65" i="3"/>
  <c r="AK65" i="3"/>
  <c r="AO65" i="3"/>
  <c r="AS65" i="3"/>
  <c r="AW65" i="3"/>
  <c r="BA65" i="3"/>
  <c r="BE65" i="3"/>
  <c r="BI65" i="3"/>
  <c r="O65" i="3"/>
  <c r="W65" i="3"/>
  <c r="AE65" i="3"/>
  <c r="AM65" i="3"/>
  <c r="AU65" i="3"/>
  <c r="BC65" i="3"/>
  <c r="S65" i="3"/>
  <c r="AA65" i="3"/>
  <c r="AI65" i="3"/>
  <c r="AQ65" i="3"/>
  <c r="AY65" i="3"/>
  <c r="BG65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89" i="3"/>
  <c r="R89" i="3"/>
  <c r="V89" i="3"/>
  <c r="Z89" i="3"/>
  <c r="AD89" i="3"/>
  <c r="AH89" i="3"/>
  <c r="AL89" i="3"/>
  <c r="AP89" i="3"/>
  <c r="AT89" i="3"/>
  <c r="AX89" i="3"/>
  <c r="BB89" i="3"/>
  <c r="BF89" i="3"/>
  <c r="P89" i="3"/>
  <c r="T89" i="3"/>
  <c r="X89" i="3"/>
  <c r="AB89" i="3"/>
  <c r="AF89" i="3"/>
  <c r="AJ89" i="3"/>
  <c r="AN89" i="3"/>
  <c r="AR89" i="3"/>
  <c r="AV89" i="3"/>
  <c r="AZ89" i="3"/>
  <c r="BD89" i="3"/>
  <c r="BH89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O84" i="3"/>
  <c r="S84" i="3"/>
  <c r="W84" i="3"/>
  <c r="AA84" i="3"/>
  <c r="AE84" i="3"/>
  <c r="AI84" i="3"/>
  <c r="AM84" i="3"/>
  <c r="AQ84" i="3"/>
  <c r="AU84" i="3"/>
  <c r="AY84" i="3"/>
  <c r="BC84" i="3"/>
  <c r="BG84" i="3"/>
  <c r="M84" i="3"/>
  <c r="Q84" i="3"/>
  <c r="U84" i="3"/>
  <c r="Y84" i="3"/>
  <c r="AC84" i="3"/>
  <c r="AG84" i="3"/>
  <c r="AK84" i="3"/>
  <c r="AO84" i="3"/>
  <c r="AS84" i="3"/>
  <c r="AW84" i="3"/>
  <c r="BA84" i="3"/>
  <c r="BE84" i="3"/>
  <c r="BI84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N100" i="3"/>
  <c r="R100" i="3"/>
  <c r="V100" i="3"/>
  <c r="Z100" i="3"/>
  <c r="AD100" i="3"/>
  <c r="AH100" i="3"/>
  <c r="AL100" i="3"/>
  <c r="AP100" i="3"/>
  <c r="AT100" i="3"/>
  <c r="AX100" i="3"/>
  <c r="BB100" i="3"/>
  <c r="BF100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Q74" i="3"/>
  <c r="U74" i="3"/>
  <c r="Y74" i="3"/>
  <c r="AC74" i="3"/>
  <c r="AG74" i="3"/>
  <c r="AK74" i="3"/>
  <c r="AO74" i="3"/>
  <c r="AS74" i="3"/>
  <c r="AW74" i="3"/>
  <c r="BA74" i="3"/>
  <c r="BE74" i="3"/>
  <c r="BI74" i="3"/>
  <c r="O74" i="3"/>
  <c r="W74" i="3"/>
  <c r="AE74" i="3"/>
  <c r="AM74" i="3"/>
  <c r="AU74" i="3"/>
  <c r="BC74" i="3"/>
  <c r="S74" i="3"/>
  <c r="AA74" i="3"/>
  <c r="AI74" i="3"/>
  <c r="AQ74" i="3"/>
  <c r="AY74" i="3"/>
  <c r="BG74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2" i="3"/>
  <c r="Q82" i="3"/>
  <c r="U82" i="3"/>
  <c r="Y82" i="3"/>
  <c r="AC82" i="3"/>
  <c r="AG82" i="3"/>
  <c r="AK82" i="3"/>
  <c r="AO82" i="3"/>
  <c r="AS82" i="3"/>
  <c r="AW82" i="3"/>
  <c r="BA82" i="3"/>
  <c r="BE82" i="3"/>
  <c r="BI82" i="3"/>
  <c r="O82" i="3"/>
  <c r="S82" i="3"/>
  <c r="W82" i="3"/>
  <c r="AA82" i="3"/>
  <c r="AE82" i="3"/>
  <c r="AI82" i="3"/>
  <c r="AM82" i="3"/>
  <c r="AQ82" i="3"/>
  <c r="AU82" i="3"/>
  <c r="AY82" i="3"/>
  <c r="BC82" i="3"/>
  <c r="BG82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Q90" i="3"/>
  <c r="U90" i="3"/>
  <c r="Y90" i="3"/>
  <c r="AC90" i="3"/>
  <c r="AG90" i="3"/>
  <c r="AK90" i="3"/>
  <c r="AO90" i="3"/>
  <c r="AS90" i="3"/>
  <c r="AW90" i="3"/>
  <c r="BA90" i="3"/>
  <c r="BE90" i="3"/>
  <c r="BI90" i="3"/>
  <c r="O90" i="3"/>
  <c r="S90" i="3"/>
  <c r="W90" i="3"/>
  <c r="AA90" i="3"/>
  <c r="AE90" i="3"/>
  <c r="AI90" i="3"/>
  <c r="AM90" i="3"/>
  <c r="AQ90" i="3"/>
  <c r="AU90" i="3"/>
  <c r="AY90" i="3"/>
  <c r="BC90" i="3"/>
  <c r="BG90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P98" i="3"/>
  <c r="T98" i="3"/>
  <c r="X98" i="3"/>
  <c r="AB98" i="3"/>
  <c r="AF98" i="3"/>
  <c r="AJ98" i="3"/>
  <c r="AN98" i="3"/>
  <c r="AR98" i="3"/>
  <c r="AV98" i="3"/>
  <c r="AZ98" i="3"/>
  <c r="BD98" i="3"/>
  <c r="BH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N101" i="3"/>
  <c r="P101" i="3"/>
  <c r="R101" i="3"/>
  <c r="T101" i="3"/>
  <c r="V101" i="3"/>
  <c r="X101" i="3"/>
  <c r="Z101" i="3"/>
  <c r="AB101" i="3"/>
  <c r="AD101" i="3"/>
  <c r="AF101" i="3"/>
  <c r="AH101" i="3"/>
  <c r="AJ101" i="3"/>
  <c r="AL101" i="3"/>
  <c r="AN101" i="3"/>
  <c r="AP101" i="3"/>
  <c r="AR101" i="3"/>
  <c r="AT101" i="3"/>
  <c r="AV101" i="3"/>
  <c r="AX101" i="3"/>
  <c r="AZ101" i="3"/>
  <c r="BB101" i="3"/>
  <c r="BD101" i="3"/>
  <c r="BF101" i="3"/>
  <c r="BH101" i="3"/>
  <c r="O101" i="3"/>
  <c r="S101" i="3"/>
  <c r="W101" i="3"/>
  <c r="AA101" i="3"/>
  <c r="AE101" i="3"/>
  <c r="AI101" i="3"/>
  <c r="AM101" i="3"/>
  <c r="AQ101" i="3"/>
  <c r="AU101" i="3"/>
  <c r="AY101" i="3"/>
  <c r="BC101" i="3"/>
  <c r="BG101" i="3"/>
  <c r="M101" i="3"/>
  <c r="Q101" i="3"/>
  <c r="U101" i="3"/>
  <c r="Y101" i="3"/>
  <c r="AC101" i="3"/>
  <c r="AG101" i="3"/>
  <c r="AK101" i="3"/>
  <c r="AO101" i="3"/>
  <c r="AS101" i="3"/>
  <c r="AW101" i="3"/>
  <c r="BA101" i="3"/>
  <c r="BE101" i="3"/>
  <c r="BI101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O68" i="3"/>
  <c r="S68" i="3"/>
  <c r="W68" i="3"/>
  <c r="AA68" i="3"/>
  <c r="AE68" i="3"/>
  <c r="AI68" i="3"/>
  <c r="AM68" i="3"/>
  <c r="AQ68" i="3"/>
  <c r="AU68" i="3"/>
  <c r="AY68" i="3"/>
  <c r="BC68" i="3"/>
  <c r="BG68" i="3"/>
  <c r="Q68" i="3"/>
  <c r="Y68" i="3"/>
  <c r="AG68" i="3"/>
  <c r="AO68" i="3"/>
  <c r="AW68" i="3"/>
  <c r="BE68" i="3"/>
  <c r="M68" i="3"/>
  <c r="U68" i="3"/>
  <c r="AC68" i="3"/>
  <c r="AK68" i="3"/>
  <c r="AS68" i="3"/>
  <c r="BA68" i="3"/>
  <c r="BI68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O88" i="3"/>
  <c r="S88" i="3"/>
  <c r="W88" i="3"/>
  <c r="AA88" i="3"/>
  <c r="AE88" i="3"/>
  <c r="AI88" i="3"/>
  <c r="AM88" i="3"/>
  <c r="AQ88" i="3"/>
  <c r="AU88" i="3"/>
  <c r="AY88" i="3"/>
  <c r="BC88" i="3"/>
  <c r="BG88" i="3"/>
  <c r="M88" i="3"/>
  <c r="Q88" i="3"/>
  <c r="U88" i="3"/>
  <c r="Y88" i="3"/>
  <c r="AC88" i="3"/>
  <c r="AG88" i="3"/>
  <c r="AK88" i="3"/>
  <c r="AO88" i="3"/>
  <c r="AS88" i="3"/>
  <c r="AW88" i="3"/>
  <c r="BA88" i="3"/>
  <c r="BE88" i="3"/>
  <c r="BI88" i="3"/>
  <c r="N69" i="3"/>
  <c r="P69" i="3"/>
  <c r="R69" i="3"/>
  <c r="T69" i="3"/>
  <c r="V69" i="3"/>
  <c r="X69" i="3"/>
  <c r="Z69" i="3"/>
  <c r="AB69" i="3"/>
  <c r="AD69" i="3"/>
  <c r="AF69" i="3"/>
  <c r="AH69" i="3"/>
  <c r="AJ69" i="3"/>
  <c r="AL69" i="3"/>
  <c r="AN69" i="3"/>
  <c r="AP69" i="3"/>
  <c r="AR69" i="3"/>
  <c r="AT69" i="3"/>
  <c r="AV69" i="3"/>
  <c r="AX69" i="3"/>
  <c r="AZ69" i="3"/>
  <c r="BB69" i="3"/>
  <c r="BD69" i="3"/>
  <c r="BF69" i="3"/>
  <c r="BH69" i="3"/>
  <c r="M69" i="3"/>
  <c r="Q69" i="3"/>
  <c r="U69" i="3"/>
  <c r="Y69" i="3"/>
  <c r="AC69" i="3"/>
  <c r="AG69" i="3"/>
  <c r="AK69" i="3"/>
  <c r="AO69" i="3"/>
  <c r="AS69" i="3"/>
  <c r="AW69" i="3"/>
  <c r="BA69" i="3"/>
  <c r="BE69" i="3"/>
  <c r="BI69" i="3"/>
  <c r="O69" i="3"/>
  <c r="W69" i="3"/>
  <c r="AE69" i="3"/>
  <c r="AM69" i="3"/>
  <c r="AU69" i="3"/>
  <c r="BC69" i="3"/>
  <c r="S69" i="3"/>
  <c r="AA69" i="3"/>
  <c r="AI69" i="3"/>
  <c r="AQ69" i="3"/>
  <c r="AY69" i="3"/>
  <c r="BG69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O77" i="3"/>
  <c r="S77" i="3"/>
  <c r="W77" i="3"/>
  <c r="AA77" i="3"/>
  <c r="AE77" i="3"/>
  <c r="AI77" i="3"/>
  <c r="AM77" i="3"/>
  <c r="AQ77" i="3"/>
  <c r="AU77" i="3"/>
  <c r="AY77" i="3"/>
  <c r="BC77" i="3"/>
  <c r="BG77" i="3"/>
  <c r="M77" i="3"/>
  <c r="Q77" i="3"/>
  <c r="U77" i="3"/>
  <c r="Y77" i="3"/>
  <c r="AC77" i="3"/>
  <c r="AG77" i="3"/>
  <c r="AK77" i="3"/>
  <c r="AO77" i="3"/>
  <c r="AS77" i="3"/>
  <c r="AW77" i="3"/>
  <c r="BA77" i="3"/>
  <c r="BE77" i="3"/>
  <c r="BI77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P72" i="3"/>
  <c r="T72" i="3"/>
  <c r="X72" i="3"/>
  <c r="AB72" i="3"/>
  <c r="AF72" i="3"/>
  <c r="AJ72" i="3"/>
  <c r="AN72" i="3"/>
  <c r="AR72" i="3"/>
  <c r="AV72" i="3"/>
  <c r="AZ72" i="3"/>
  <c r="BD72" i="3"/>
  <c r="BH72" i="3"/>
  <c r="R72" i="3"/>
  <c r="Z72" i="3"/>
  <c r="AH72" i="3"/>
  <c r="AP72" i="3"/>
  <c r="AX72" i="3"/>
  <c r="BF72" i="3"/>
  <c r="N72" i="3"/>
  <c r="V72" i="3"/>
  <c r="AD72" i="3"/>
  <c r="AL72" i="3"/>
  <c r="AT72" i="3"/>
  <c r="BB72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D96" i="3"/>
  <c r="BF96" i="3"/>
  <c r="BH96" i="3"/>
  <c r="O96" i="3"/>
  <c r="S96" i="3"/>
  <c r="W96" i="3"/>
  <c r="AA96" i="3"/>
  <c r="AE96" i="3"/>
  <c r="AI96" i="3"/>
  <c r="AM96" i="3"/>
  <c r="AQ96" i="3"/>
  <c r="AU96" i="3"/>
  <c r="AY96" i="3"/>
  <c r="BC96" i="3"/>
  <c r="BG96" i="3"/>
  <c r="M96" i="3"/>
  <c r="Q96" i="3"/>
  <c r="U96" i="3"/>
  <c r="Y96" i="3"/>
  <c r="AC96" i="3"/>
  <c r="AG96" i="3"/>
  <c r="AK96" i="3"/>
  <c r="AO96" i="3"/>
  <c r="AS96" i="3"/>
  <c r="AW96" i="3"/>
  <c r="BA96" i="3"/>
  <c r="BE96" i="3"/>
  <c r="BI96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O92" i="3"/>
  <c r="S92" i="3"/>
  <c r="W92" i="3"/>
  <c r="AA92" i="3"/>
  <c r="AE92" i="3"/>
  <c r="AI92" i="3"/>
  <c r="AM92" i="3"/>
  <c r="AQ92" i="3"/>
  <c r="AU92" i="3"/>
  <c r="AY92" i="3"/>
  <c r="BC92" i="3"/>
  <c r="BG92" i="3"/>
  <c r="M92" i="3"/>
  <c r="Q92" i="3"/>
  <c r="U92" i="3"/>
  <c r="Y92" i="3"/>
  <c r="AC92" i="3"/>
  <c r="AG92" i="3"/>
  <c r="AK92" i="3"/>
  <c r="AO92" i="3"/>
  <c r="AS92" i="3"/>
  <c r="AW92" i="3"/>
  <c r="BA92" i="3"/>
  <c r="BE92" i="3"/>
  <c r="BI92" i="3"/>
  <c r="BC35" i="3"/>
  <c r="AM51" i="3"/>
  <c r="BJ17" i="3"/>
  <c r="BK17" i="3"/>
  <c r="BF19" i="3"/>
  <c r="AX19" i="3"/>
  <c r="AP19" i="3"/>
  <c r="AH19" i="3"/>
  <c r="Z19" i="3"/>
  <c r="R19" i="3"/>
  <c r="BG19" i="3"/>
  <c r="AY19" i="3"/>
  <c r="AQ19" i="3"/>
  <c r="AI19" i="3"/>
  <c r="AA19" i="3"/>
  <c r="S19" i="3"/>
  <c r="BL53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M30" i="3"/>
  <c r="O30" i="3"/>
  <c r="Q30" i="3"/>
  <c r="S30" i="3"/>
  <c r="U30" i="3"/>
  <c r="W30" i="3"/>
  <c r="Y30" i="3"/>
  <c r="AA30" i="3"/>
  <c r="AC30" i="3"/>
  <c r="AE30" i="3"/>
  <c r="AG30" i="3"/>
  <c r="P30" i="3"/>
  <c r="T30" i="3"/>
  <c r="X30" i="3"/>
  <c r="AB30" i="3"/>
  <c r="AF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N30" i="3"/>
  <c r="R30" i="3"/>
  <c r="V30" i="3"/>
  <c r="Z30" i="3"/>
  <c r="AD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V36" i="3"/>
  <c r="BB36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O39" i="3"/>
  <c r="S39" i="3"/>
  <c r="W39" i="3"/>
  <c r="AA39" i="3"/>
  <c r="AE39" i="3"/>
  <c r="AI39" i="3"/>
  <c r="AM39" i="3"/>
  <c r="AQ39" i="3"/>
  <c r="AU39" i="3"/>
  <c r="AY39" i="3"/>
  <c r="BC39" i="3"/>
  <c r="BG39" i="3"/>
  <c r="M39" i="3"/>
  <c r="U39" i="3"/>
  <c r="AC39" i="3"/>
  <c r="AK39" i="3"/>
  <c r="AS39" i="3"/>
  <c r="BA39" i="3"/>
  <c r="BI39" i="3"/>
  <c r="Y39" i="3"/>
  <c r="AO39" i="3"/>
  <c r="BE39" i="3"/>
  <c r="Q39" i="3"/>
  <c r="AW39" i="3"/>
  <c r="AG39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O41" i="3"/>
  <c r="S41" i="3"/>
  <c r="W41" i="3"/>
  <c r="AA41" i="3"/>
  <c r="AE41" i="3"/>
  <c r="AI41" i="3"/>
  <c r="AM41" i="3"/>
  <c r="AQ41" i="3"/>
  <c r="AU41" i="3"/>
  <c r="AY41" i="3"/>
  <c r="BC41" i="3"/>
  <c r="BG41" i="3"/>
  <c r="Q41" i="3"/>
  <c r="Y41" i="3"/>
  <c r="AG41" i="3"/>
  <c r="AO41" i="3"/>
  <c r="AW41" i="3"/>
  <c r="BE41" i="3"/>
  <c r="U41" i="3"/>
  <c r="AK41" i="3"/>
  <c r="BA41" i="3"/>
  <c r="M41" i="3"/>
  <c r="AS41" i="3"/>
  <c r="AC41" i="3"/>
  <c r="BI41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P47" i="3"/>
  <c r="T47" i="3"/>
  <c r="X47" i="3"/>
  <c r="AB47" i="3"/>
  <c r="AF47" i="3"/>
  <c r="AJ47" i="3"/>
  <c r="AN47" i="3"/>
  <c r="AR47" i="3"/>
  <c r="AV47" i="3"/>
  <c r="AZ47" i="3"/>
  <c r="BD47" i="3"/>
  <c r="BH47" i="3"/>
  <c r="N47" i="3"/>
  <c r="V47" i="3"/>
  <c r="AD47" i="3"/>
  <c r="AL47" i="3"/>
  <c r="AT47" i="3"/>
  <c r="BB47" i="3"/>
  <c r="Z47" i="3"/>
  <c r="AP47" i="3"/>
  <c r="BF47" i="3"/>
  <c r="AH47" i="3"/>
  <c r="R47" i="3"/>
  <c r="AX47" i="3"/>
  <c r="R50" i="3"/>
  <c r="AH50" i="3"/>
  <c r="AX50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M54" i="3"/>
  <c r="Q54" i="3"/>
  <c r="U54" i="3"/>
  <c r="Y54" i="3"/>
  <c r="AC54" i="3"/>
  <c r="AG54" i="3"/>
  <c r="AK54" i="3"/>
  <c r="AO54" i="3"/>
  <c r="AS54" i="3"/>
  <c r="AW54" i="3"/>
  <c r="BA54" i="3"/>
  <c r="BC54" i="3"/>
  <c r="BE54" i="3"/>
  <c r="BG54" i="3"/>
  <c r="BI54" i="3"/>
  <c r="O54" i="3"/>
  <c r="W54" i="3"/>
  <c r="AE54" i="3"/>
  <c r="AM54" i="3"/>
  <c r="AU54" i="3"/>
  <c r="BB54" i="3"/>
  <c r="BF54" i="3"/>
  <c r="S54" i="3"/>
  <c r="AI54" i="3"/>
  <c r="AY54" i="3"/>
  <c r="BH54" i="3"/>
  <c r="AA54" i="3"/>
  <c r="AQ54" i="3"/>
  <c r="BD54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AQ56" i="3"/>
  <c r="AS56" i="3"/>
  <c r="AU56" i="3"/>
  <c r="AW56" i="3"/>
  <c r="AY56" i="3"/>
  <c r="BA56" i="3"/>
  <c r="BC56" i="3"/>
  <c r="BE56" i="3"/>
  <c r="BG56" i="3"/>
  <c r="BI56" i="3"/>
  <c r="N56" i="3"/>
  <c r="R56" i="3"/>
  <c r="V56" i="3"/>
  <c r="Z56" i="3"/>
  <c r="AD56" i="3"/>
  <c r="AH56" i="3"/>
  <c r="AL56" i="3"/>
  <c r="AP56" i="3"/>
  <c r="AT56" i="3"/>
  <c r="AX56" i="3"/>
  <c r="BB56" i="3"/>
  <c r="BF56" i="3"/>
  <c r="P56" i="3"/>
  <c r="X56" i="3"/>
  <c r="AF56" i="3"/>
  <c r="AN56" i="3"/>
  <c r="AV56" i="3"/>
  <c r="BD56" i="3"/>
  <c r="T56" i="3"/>
  <c r="AB56" i="3"/>
  <c r="AJ56" i="3"/>
  <c r="AR56" i="3"/>
  <c r="AZ56" i="3"/>
  <c r="BH56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P57" i="3"/>
  <c r="T57" i="3"/>
  <c r="X57" i="3"/>
  <c r="AB57" i="3"/>
  <c r="AF57" i="3"/>
  <c r="AJ57" i="3"/>
  <c r="AN57" i="3"/>
  <c r="AR57" i="3"/>
  <c r="AV57" i="3"/>
  <c r="AZ57" i="3"/>
  <c r="BD57" i="3"/>
  <c r="BH57" i="3"/>
  <c r="N57" i="3"/>
  <c r="V57" i="3"/>
  <c r="AD57" i="3"/>
  <c r="AL57" i="3"/>
  <c r="AT57" i="3"/>
  <c r="BB57" i="3"/>
  <c r="R57" i="3"/>
  <c r="Z57" i="3"/>
  <c r="AH57" i="3"/>
  <c r="AP57" i="3"/>
  <c r="AX57" i="3"/>
  <c r="BF57" i="3"/>
  <c r="AL36" i="3"/>
  <c r="AP50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AX34" i="3"/>
  <c r="BB34" i="3"/>
  <c r="Z34" i="3"/>
  <c r="BD34" i="3"/>
  <c r="AT34" i="3"/>
  <c r="AD34" i="3"/>
  <c r="N34" i="3"/>
  <c r="BG34" i="3"/>
  <c r="BC34" i="3"/>
  <c r="AY34" i="3"/>
  <c r="AR34" i="3"/>
  <c r="AJ34" i="3"/>
  <c r="AB34" i="3"/>
  <c r="T34" i="3"/>
  <c r="AW34" i="3"/>
  <c r="AS34" i="3"/>
  <c r="AO34" i="3"/>
  <c r="AK34" i="3"/>
  <c r="AG34" i="3"/>
  <c r="AC34" i="3"/>
  <c r="Y34" i="3"/>
  <c r="U34" i="3"/>
  <c r="Q34" i="3"/>
  <c r="M34" i="3"/>
  <c r="AD36" i="3"/>
  <c r="BF36" i="3"/>
  <c r="AP36" i="3"/>
  <c r="Z36" i="3"/>
  <c r="BH36" i="3"/>
  <c r="AZ36" i="3"/>
  <c r="AR36" i="3"/>
  <c r="AJ36" i="3"/>
  <c r="AB36" i="3"/>
  <c r="T36" i="3"/>
  <c r="BI36" i="3"/>
  <c r="BE36" i="3"/>
  <c r="BA36" i="3"/>
  <c r="AW36" i="3"/>
  <c r="AS36" i="3"/>
  <c r="AO36" i="3"/>
  <c r="AK36" i="3"/>
  <c r="AG36" i="3"/>
  <c r="AC36" i="3"/>
  <c r="Y36" i="3"/>
  <c r="U36" i="3"/>
  <c r="Q36" i="3"/>
  <c r="M36" i="3"/>
  <c r="BB50" i="3"/>
  <c r="AL50" i="3"/>
  <c r="V50" i="3"/>
  <c r="BH50" i="3"/>
  <c r="AZ50" i="3"/>
  <c r="AR50" i="3"/>
  <c r="AJ50" i="3"/>
  <c r="AB50" i="3"/>
  <c r="T50" i="3"/>
  <c r="BI50" i="3"/>
  <c r="BE50" i="3"/>
  <c r="BA50" i="3"/>
  <c r="AW50" i="3"/>
  <c r="AS50" i="3"/>
  <c r="AO50" i="3"/>
  <c r="AK50" i="3"/>
  <c r="AG50" i="3"/>
  <c r="AC50" i="3"/>
  <c r="Y50" i="3"/>
  <c r="U50" i="3"/>
  <c r="Q50" i="3"/>
  <c r="M50" i="3"/>
  <c r="BJ52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M63" i="3"/>
  <c r="Q63" i="3"/>
  <c r="U63" i="3"/>
  <c r="Y63" i="3"/>
  <c r="AC63" i="3"/>
  <c r="AG63" i="3"/>
  <c r="AK63" i="3"/>
  <c r="AO63" i="3"/>
  <c r="AS63" i="3"/>
  <c r="AW63" i="3"/>
  <c r="BA63" i="3"/>
  <c r="BE63" i="3"/>
  <c r="BI63" i="3"/>
  <c r="S63" i="3"/>
  <c r="AA63" i="3"/>
  <c r="AI63" i="3"/>
  <c r="AQ63" i="3"/>
  <c r="AY63" i="3"/>
  <c r="BG63" i="3"/>
  <c r="O63" i="3"/>
  <c r="W63" i="3"/>
  <c r="AE63" i="3"/>
  <c r="AM63" i="3"/>
  <c r="AU63" i="3"/>
  <c r="BC63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N71" i="3"/>
  <c r="R71" i="3"/>
  <c r="V71" i="3"/>
  <c r="Z71" i="3"/>
  <c r="AD71" i="3"/>
  <c r="AH71" i="3"/>
  <c r="AL71" i="3"/>
  <c r="AP71" i="3"/>
  <c r="AT71" i="3"/>
  <c r="AX71" i="3"/>
  <c r="BB71" i="3"/>
  <c r="BF71" i="3"/>
  <c r="T71" i="3"/>
  <c r="AB71" i="3"/>
  <c r="AJ71" i="3"/>
  <c r="AR71" i="3"/>
  <c r="AZ71" i="3"/>
  <c r="BH71" i="3"/>
  <c r="P71" i="3"/>
  <c r="X71" i="3"/>
  <c r="AF71" i="3"/>
  <c r="AN71" i="3"/>
  <c r="AV71" i="3"/>
  <c r="BD71" i="3"/>
  <c r="M79" i="3"/>
  <c r="O79" i="3"/>
  <c r="Q79" i="3"/>
  <c r="S79" i="3"/>
  <c r="U79" i="3"/>
  <c r="W79" i="3"/>
  <c r="Y79" i="3"/>
  <c r="AA79" i="3"/>
  <c r="AC79" i="3"/>
  <c r="AE79" i="3"/>
  <c r="AG79" i="3"/>
  <c r="AI79" i="3"/>
  <c r="AK79" i="3"/>
  <c r="AM79" i="3"/>
  <c r="AO79" i="3"/>
  <c r="AQ79" i="3"/>
  <c r="AS79" i="3"/>
  <c r="AU79" i="3"/>
  <c r="AW79" i="3"/>
  <c r="AY79" i="3"/>
  <c r="BA79" i="3"/>
  <c r="BC79" i="3"/>
  <c r="BE79" i="3"/>
  <c r="BG79" i="3"/>
  <c r="BI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N79" i="3"/>
  <c r="R79" i="3"/>
  <c r="V79" i="3"/>
  <c r="Z79" i="3"/>
  <c r="AD79" i="3"/>
  <c r="AH79" i="3"/>
  <c r="AL79" i="3"/>
  <c r="AP79" i="3"/>
  <c r="AT79" i="3"/>
  <c r="AX79" i="3"/>
  <c r="BB79" i="3"/>
  <c r="BF79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P87" i="3"/>
  <c r="T87" i="3"/>
  <c r="X87" i="3"/>
  <c r="AB87" i="3"/>
  <c r="AF87" i="3"/>
  <c r="AJ87" i="3"/>
  <c r="AN87" i="3"/>
  <c r="AR87" i="3"/>
  <c r="AV87" i="3"/>
  <c r="AZ87" i="3"/>
  <c r="BD87" i="3"/>
  <c r="BH87" i="3"/>
  <c r="N87" i="3"/>
  <c r="R87" i="3"/>
  <c r="V87" i="3"/>
  <c r="Z87" i="3"/>
  <c r="AD87" i="3"/>
  <c r="AH87" i="3"/>
  <c r="AL87" i="3"/>
  <c r="AP87" i="3"/>
  <c r="AT87" i="3"/>
  <c r="AX87" i="3"/>
  <c r="BB87" i="3"/>
  <c r="BF87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P95" i="3"/>
  <c r="T95" i="3"/>
  <c r="X95" i="3"/>
  <c r="AB95" i="3"/>
  <c r="AF95" i="3"/>
  <c r="AJ95" i="3"/>
  <c r="AN95" i="3"/>
  <c r="AR95" i="3"/>
  <c r="AV95" i="3"/>
  <c r="AZ95" i="3"/>
  <c r="BD95" i="3"/>
  <c r="BH95" i="3"/>
  <c r="N95" i="3"/>
  <c r="R95" i="3"/>
  <c r="V95" i="3"/>
  <c r="Z95" i="3"/>
  <c r="AD95" i="3"/>
  <c r="AH95" i="3"/>
  <c r="AL95" i="3"/>
  <c r="AP95" i="3"/>
  <c r="AT95" i="3"/>
  <c r="AX95" i="3"/>
  <c r="BB95" i="3"/>
  <c r="BF95" i="3"/>
  <c r="M103" i="3"/>
  <c r="O103" i="3"/>
  <c r="Q103" i="3"/>
  <c r="S103" i="3"/>
  <c r="U103" i="3"/>
  <c r="W103" i="3"/>
  <c r="Y103" i="3"/>
  <c r="AA103" i="3"/>
  <c r="AC103" i="3"/>
  <c r="AE103" i="3"/>
  <c r="AG103" i="3"/>
  <c r="AI103" i="3"/>
  <c r="AK103" i="3"/>
  <c r="AM103" i="3"/>
  <c r="AO103" i="3"/>
  <c r="AQ103" i="3"/>
  <c r="AS103" i="3"/>
  <c r="AU103" i="3"/>
  <c r="AW103" i="3"/>
  <c r="AY103" i="3"/>
  <c r="BA103" i="3"/>
  <c r="BC103" i="3"/>
  <c r="BE103" i="3"/>
  <c r="BG103" i="3"/>
  <c r="BI103" i="3"/>
  <c r="P103" i="3"/>
  <c r="T103" i="3"/>
  <c r="X103" i="3"/>
  <c r="AB103" i="3"/>
  <c r="AF103" i="3"/>
  <c r="AJ103" i="3"/>
  <c r="AN103" i="3"/>
  <c r="AR103" i="3"/>
  <c r="AV103" i="3"/>
  <c r="AZ103" i="3"/>
  <c r="BD103" i="3"/>
  <c r="BH103" i="3"/>
  <c r="N103" i="3"/>
  <c r="R103" i="3"/>
  <c r="V103" i="3"/>
  <c r="Z103" i="3"/>
  <c r="AD103" i="3"/>
  <c r="AH103" i="3"/>
  <c r="AL103" i="3"/>
  <c r="AP103" i="3"/>
  <c r="AT103" i="3"/>
  <c r="AX103" i="3"/>
  <c r="BB103" i="3"/>
  <c r="BF103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H99" i="3"/>
  <c r="BD99" i="3"/>
  <c r="AZ99" i="3"/>
  <c r="AV99" i="3"/>
  <c r="AR99" i="3"/>
  <c r="AN99" i="3"/>
  <c r="AJ99" i="3"/>
  <c r="AF99" i="3"/>
  <c r="AB99" i="3"/>
  <c r="X99" i="3"/>
  <c r="T99" i="3"/>
  <c r="P99" i="3"/>
  <c r="BD43" i="3"/>
  <c r="X58" i="3"/>
  <c r="AN58" i="3"/>
  <c r="BD58" i="3"/>
  <c r="U59" i="3"/>
  <c r="AK59" i="3"/>
  <c r="BA59" i="3"/>
  <c r="T60" i="3"/>
  <c r="AJ60" i="3"/>
  <c r="AZ60" i="3"/>
  <c r="Q66" i="3"/>
  <c r="AG66" i="3"/>
  <c r="AW66" i="3"/>
  <c r="N67" i="3"/>
  <c r="AD67" i="3"/>
  <c r="AT67" i="3"/>
  <c r="Q75" i="3"/>
  <c r="AE75" i="3"/>
  <c r="AM75" i="3"/>
  <c r="AU75" i="3"/>
  <c r="BC75" i="3"/>
  <c r="N83" i="3"/>
  <c r="V83" i="3"/>
  <c r="AD83" i="3"/>
  <c r="AL83" i="3"/>
  <c r="AT83" i="3"/>
  <c r="BB83" i="3"/>
  <c r="N91" i="3"/>
  <c r="V91" i="3"/>
  <c r="AD91" i="3"/>
  <c r="AL91" i="3"/>
  <c r="AT91" i="3"/>
  <c r="BB91" i="3"/>
  <c r="S99" i="3"/>
  <c r="AA99" i="3"/>
  <c r="AI99" i="3"/>
  <c r="AQ99" i="3"/>
  <c r="AY99" i="3"/>
  <c r="BG99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AV43" i="3"/>
  <c r="P43" i="3"/>
  <c r="AZ43" i="3"/>
  <c r="AJ43" i="3"/>
  <c r="T43" i="3"/>
  <c r="BB43" i="3"/>
  <c r="AT43" i="3"/>
  <c r="AL43" i="3"/>
  <c r="AD43" i="3"/>
  <c r="V43" i="3"/>
  <c r="N43" i="3"/>
  <c r="BG43" i="3"/>
  <c r="BC43" i="3"/>
  <c r="AY43" i="3"/>
  <c r="AU43" i="3"/>
  <c r="AQ43" i="3"/>
  <c r="AM43" i="3"/>
  <c r="AI43" i="3"/>
  <c r="AE43" i="3"/>
  <c r="AA43" i="3"/>
  <c r="W43" i="3"/>
  <c r="S43" i="3"/>
  <c r="O43" i="3"/>
  <c r="BF58" i="3"/>
  <c r="AX58" i="3"/>
  <c r="AP58" i="3"/>
  <c r="AH58" i="3"/>
  <c r="Z58" i="3"/>
  <c r="R58" i="3"/>
  <c r="BI58" i="3"/>
  <c r="BE58" i="3"/>
  <c r="BA58" i="3"/>
  <c r="AW58" i="3"/>
  <c r="AS58" i="3"/>
  <c r="AO58" i="3"/>
  <c r="AK58" i="3"/>
  <c r="AG58" i="3"/>
  <c r="AC58" i="3"/>
  <c r="Y58" i="3"/>
  <c r="U58" i="3"/>
  <c r="Q58" i="3"/>
  <c r="M58" i="3"/>
  <c r="BC59" i="3"/>
  <c r="AU59" i="3"/>
  <c r="AM59" i="3"/>
  <c r="AE59" i="3"/>
  <c r="W59" i="3"/>
  <c r="O59" i="3"/>
  <c r="BF59" i="3"/>
  <c r="BB59" i="3"/>
  <c r="AX59" i="3"/>
  <c r="AT59" i="3"/>
  <c r="AP59" i="3"/>
  <c r="AL59" i="3"/>
  <c r="AH59" i="3"/>
  <c r="AD59" i="3"/>
  <c r="Z59" i="3"/>
  <c r="V59" i="3"/>
  <c r="R59" i="3"/>
  <c r="N59" i="3"/>
  <c r="BB60" i="3"/>
  <c r="AT60" i="3"/>
  <c r="AL60" i="3"/>
  <c r="AD60" i="3"/>
  <c r="V60" i="3"/>
  <c r="N60" i="3"/>
  <c r="BG60" i="3"/>
  <c r="BC60" i="3"/>
  <c r="AY60" i="3"/>
  <c r="AU60" i="3"/>
  <c r="AQ60" i="3"/>
  <c r="AM60" i="3"/>
  <c r="AI60" i="3"/>
  <c r="AE60" i="3"/>
  <c r="AA60" i="3"/>
  <c r="W60" i="3"/>
  <c r="S60" i="3"/>
  <c r="O60" i="3"/>
  <c r="BC66" i="3"/>
  <c r="AU66" i="3"/>
  <c r="AM66" i="3"/>
  <c r="AE66" i="3"/>
  <c r="W66" i="3"/>
  <c r="O66" i="3"/>
  <c r="BF66" i="3"/>
  <c r="BB66" i="3"/>
  <c r="AX66" i="3"/>
  <c r="AT66" i="3"/>
  <c r="AP66" i="3"/>
  <c r="AL66" i="3"/>
  <c r="AH66" i="3"/>
  <c r="AD66" i="3"/>
  <c r="Z66" i="3"/>
  <c r="V66" i="3"/>
  <c r="R66" i="3"/>
  <c r="N66" i="3"/>
  <c r="BD67" i="3"/>
  <c r="AV67" i="3"/>
  <c r="AN67" i="3"/>
  <c r="AF67" i="3"/>
  <c r="X67" i="3"/>
  <c r="P67" i="3"/>
  <c r="BG67" i="3"/>
  <c r="BC67" i="3"/>
  <c r="AY67" i="3"/>
  <c r="AU67" i="3"/>
  <c r="AQ67" i="3"/>
  <c r="AM67" i="3"/>
  <c r="AI67" i="3"/>
  <c r="AE67" i="3"/>
  <c r="AA67" i="3"/>
  <c r="W67" i="3"/>
  <c r="S67" i="3"/>
  <c r="O67" i="3"/>
  <c r="BF75" i="3"/>
  <c r="BB75" i="3"/>
  <c r="AX75" i="3"/>
  <c r="AT75" i="3"/>
  <c r="AP75" i="3"/>
  <c r="AL75" i="3"/>
  <c r="AH75" i="3"/>
  <c r="AD75" i="3"/>
  <c r="W75" i="3"/>
  <c r="O75" i="3"/>
  <c r="Z75" i="3"/>
  <c r="V75" i="3"/>
  <c r="R75" i="3"/>
  <c r="N75" i="3"/>
  <c r="BI83" i="3"/>
  <c r="BE83" i="3"/>
  <c r="BA83" i="3"/>
  <c r="AW83" i="3"/>
  <c r="AS83" i="3"/>
  <c r="AO83" i="3"/>
  <c r="AK83" i="3"/>
  <c r="AG83" i="3"/>
  <c r="AC83" i="3"/>
  <c r="Y83" i="3"/>
  <c r="U83" i="3"/>
  <c r="Q83" i="3"/>
  <c r="M83" i="3"/>
  <c r="BI91" i="3"/>
  <c r="BE91" i="3"/>
  <c r="BA91" i="3"/>
  <c r="AW91" i="3"/>
  <c r="AS91" i="3"/>
  <c r="AO91" i="3"/>
  <c r="AK91" i="3"/>
  <c r="AG91" i="3"/>
  <c r="AC91" i="3"/>
  <c r="Y91" i="3"/>
  <c r="U91" i="3"/>
  <c r="Q91" i="3"/>
  <c r="M91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BF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O99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BJ20" i="3"/>
  <c r="BL21" i="3"/>
  <c r="R34" i="3"/>
  <c r="AP34" i="3"/>
  <c r="BH34" i="3"/>
  <c r="AZ34" i="3"/>
  <c r="AL34" i="3"/>
  <c r="V34" i="3"/>
  <c r="BI34" i="3"/>
  <c r="BE34" i="3"/>
  <c r="BA34" i="3"/>
  <c r="AV34" i="3"/>
  <c r="AN34" i="3"/>
  <c r="AF34" i="3"/>
  <c r="X34" i="3"/>
  <c r="P34" i="3"/>
  <c r="AU34" i="3"/>
  <c r="AQ34" i="3"/>
  <c r="AM34" i="3"/>
  <c r="AI34" i="3"/>
  <c r="AE34" i="3"/>
  <c r="AA34" i="3"/>
  <c r="W34" i="3"/>
  <c r="S34" i="3"/>
  <c r="O34" i="3"/>
  <c r="AT36" i="3"/>
  <c r="N36" i="3"/>
  <c r="AX36" i="3"/>
  <c r="AH36" i="3"/>
  <c r="R36" i="3"/>
  <c r="BD36" i="3"/>
  <c r="AV36" i="3"/>
  <c r="AN36" i="3"/>
  <c r="AF36" i="3"/>
  <c r="X36" i="3"/>
  <c r="P36" i="3"/>
  <c r="BG36" i="3"/>
  <c r="BC36" i="3"/>
  <c r="AY36" i="3"/>
  <c r="AU36" i="3"/>
  <c r="AQ36" i="3"/>
  <c r="AM36" i="3"/>
  <c r="AI36" i="3"/>
  <c r="AE36" i="3"/>
  <c r="AA36" i="3"/>
  <c r="W36" i="3"/>
  <c r="S36" i="3"/>
  <c r="O36" i="3"/>
  <c r="BL37" i="3"/>
  <c r="AT50" i="3"/>
  <c r="AD50" i="3"/>
  <c r="N50" i="3"/>
  <c r="BD50" i="3"/>
  <c r="AV50" i="3"/>
  <c r="AN50" i="3"/>
  <c r="AF50" i="3"/>
  <c r="X50" i="3"/>
  <c r="P50" i="3"/>
  <c r="BG50" i="3"/>
  <c r="BC50" i="3"/>
  <c r="AY50" i="3"/>
  <c r="AU50" i="3"/>
  <c r="AQ50" i="3"/>
  <c r="AM50" i="3"/>
  <c r="AI50" i="3"/>
  <c r="AE50" i="3"/>
  <c r="AA50" i="3"/>
  <c r="W50" i="3"/>
  <c r="S50" i="3"/>
  <c r="O50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O62" i="3"/>
  <c r="S62" i="3"/>
  <c r="W62" i="3"/>
  <c r="AA62" i="3"/>
  <c r="AE62" i="3"/>
  <c r="AI62" i="3"/>
  <c r="AM62" i="3"/>
  <c r="AQ62" i="3"/>
  <c r="AU62" i="3"/>
  <c r="AY62" i="3"/>
  <c r="BC62" i="3"/>
  <c r="BG62" i="3"/>
  <c r="M62" i="3"/>
  <c r="U62" i="3"/>
  <c r="AC62" i="3"/>
  <c r="AK62" i="3"/>
  <c r="AS62" i="3"/>
  <c r="BA62" i="3"/>
  <c r="BI62" i="3"/>
  <c r="Q62" i="3"/>
  <c r="Y62" i="3"/>
  <c r="AG62" i="3"/>
  <c r="AO62" i="3"/>
  <c r="AW62" i="3"/>
  <c r="BE62" i="3"/>
  <c r="M104" i="3"/>
  <c r="O104" i="3"/>
  <c r="Q104" i="3"/>
  <c r="S104" i="3"/>
  <c r="U104" i="3"/>
  <c r="W104" i="3"/>
  <c r="Y104" i="3"/>
  <c r="AA104" i="3"/>
  <c r="AC104" i="3"/>
  <c r="AE104" i="3"/>
  <c r="AG104" i="3"/>
  <c r="AI104" i="3"/>
  <c r="AK104" i="3"/>
  <c r="AM104" i="3"/>
  <c r="AO104" i="3"/>
  <c r="AQ104" i="3"/>
  <c r="AS104" i="3"/>
  <c r="AU104" i="3"/>
  <c r="AW104" i="3"/>
  <c r="AY104" i="3"/>
  <c r="BA104" i="3"/>
  <c r="BC104" i="3"/>
  <c r="BE104" i="3"/>
  <c r="BG104" i="3"/>
  <c r="BI104" i="3"/>
  <c r="N104" i="3"/>
  <c r="R104" i="3"/>
  <c r="V104" i="3"/>
  <c r="Z104" i="3"/>
  <c r="AD104" i="3"/>
  <c r="AH104" i="3"/>
  <c r="AL104" i="3"/>
  <c r="AP104" i="3"/>
  <c r="AT104" i="3"/>
  <c r="AX104" i="3"/>
  <c r="BB104" i="3"/>
  <c r="BF104" i="3"/>
  <c r="P104" i="3"/>
  <c r="T104" i="3"/>
  <c r="X104" i="3"/>
  <c r="AB104" i="3"/>
  <c r="AF104" i="3"/>
  <c r="AJ104" i="3"/>
  <c r="AN104" i="3"/>
  <c r="AR104" i="3"/>
  <c r="AV104" i="3"/>
  <c r="AZ104" i="3"/>
  <c r="BD104" i="3"/>
  <c r="BH104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F99" i="3"/>
  <c r="BB99" i="3"/>
  <c r="AX99" i="3"/>
  <c r="AT99" i="3"/>
  <c r="AP99" i="3"/>
  <c r="AL99" i="3"/>
  <c r="AH99" i="3"/>
  <c r="AD99" i="3"/>
  <c r="Z99" i="3"/>
  <c r="V99" i="3"/>
  <c r="R99" i="3"/>
  <c r="N99" i="3"/>
  <c r="X43" i="3"/>
  <c r="P58" i="3"/>
  <c r="AF58" i="3"/>
  <c r="AV58" i="3"/>
  <c r="M59" i="3"/>
  <c r="AC59" i="3"/>
  <c r="AS59" i="3"/>
  <c r="BI59" i="3"/>
  <c r="AB60" i="3"/>
  <c r="AR60" i="3"/>
  <c r="BH60" i="3"/>
  <c r="Y66" i="3"/>
  <c r="AO66" i="3"/>
  <c r="BE66" i="3"/>
  <c r="V67" i="3"/>
  <c r="AL67" i="3"/>
  <c r="BB67" i="3"/>
  <c r="Y75" i="3"/>
  <c r="AI75" i="3"/>
  <c r="AQ75" i="3"/>
  <c r="AY75" i="3"/>
  <c r="BG75" i="3"/>
  <c r="R83" i="3"/>
  <c r="Z83" i="3"/>
  <c r="AH83" i="3"/>
  <c r="AP83" i="3"/>
  <c r="AX83" i="3"/>
  <c r="BF83" i="3"/>
  <c r="R91" i="3"/>
  <c r="Z91" i="3"/>
  <c r="AH91" i="3"/>
  <c r="AP91" i="3"/>
  <c r="AX91" i="3"/>
  <c r="BF91" i="3"/>
  <c r="W99" i="3"/>
  <c r="AE99" i="3"/>
  <c r="AM99" i="3"/>
  <c r="AU99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L29" i="3"/>
  <c r="AF43" i="3"/>
  <c r="BH43" i="3"/>
  <c r="AR43" i="3"/>
  <c r="AB43" i="3"/>
  <c r="BF43" i="3"/>
  <c r="AX43" i="3"/>
  <c r="AP43" i="3"/>
  <c r="AH43" i="3"/>
  <c r="Z43" i="3"/>
  <c r="R43" i="3"/>
  <c r="BI43" i="3"/>
  <c r="BE43" i="3"/>
  <c r="BA43" i="3"/>
  <c r="AW43" i="3"/>
  <c r="AS43" i="3"/>
  <c r="AO43" i="3"/>
  <c r="AK43" i="3"/>
  <c r="AG43" i="3"/>
  <c r="AC43" i="3"/>
  <c r="Y43" i="3"/>
  <c r="U43" i="3"/>
  <c r="Q43" i="3"/>
  <c r="BB58" i="3"/>
  <c r="AT58" i="3"/>
  <c r="AL58" i="3"/>
  <c r="AD58" i="3"/>
  <c r="V58" i="3"/>
  <c r="N58" i="3"/>
  <c r="BG58" i="3"/>
  <c r="BC58" i="3"/>
  <c r="AY58" i="3"/>
  <c r="AU58" i="3"/>
  <c r="AQ58" i="3"/>
  <c r="AM58" i="3"/>
  <c r="AI58" i="3"/>
  <c r="AE58" i="3"/>
  <c r="AA58" i="3"/>
  <c r="W58" i="3"/>
  <c r="S58" i="3"/>
  <c r="BG59" i="3"/>
  <c r="AY59" i="3"/>
  <c r="AQ59" i="3"/>
  <c r="AI59" i="3"/>
  <c r="AA59" i="3"/>
  <c r="S59" i="3"/>
  <c r="BH59" i="3"/>
  <c r="BD59" i="3"/>
  <c r="AZ59" i="3"/>
  <c r="AV59" i="3"/>
  <c r="AR59" i="3"/>
  <c r="AN59" i="3"/>
  <c r="AJ59" i="3"/>
  <c r="AF59" i="3"/>
  <c r="AB59" i="3"/>
  <c r="X59" i="3"/>
  <c r="T59" i="3"/>
  <c r="BF60" i="3"/>
  <c r="AX60" i="3"/>
  <c r="AP60" i="3"/>
  <c r="AH60" i="3"/>
  <c r="Z60" i="3"/>
  <c r="R60" i="3"/>
  <c r="BI60" i="3"/>
  <c r="BE60" i="3"/>
  <c r="BA60" i="3"/>
  <c r="AW60" i="3"/>
  <c r="AS60" i="3"/>
  <c r="AO60" i="3"/>
  <c r="AK60" i="3"/>
  <c r="AG60" i="3"/>
  <c r="AC60" i="3"/>
  <c r="Y60" i="3"/>
  <c r="U60" i="3"/>
  <c r="Q60" i="3"/>
  <c r="BG66" i="3"/>
  <c r="AY66" i="3"/>
  <c r="AQ66" i="3"/>
  <c r="AI66" i="3"/>
  <c r="AA66" i="3"/>
  <c r="S66" i="3"/>
  <c r="BH66" i="3"/>
  <c r="BD66" i="3"/>
  <c r="AZ66" i="3"/>
  <c r="AV66" i="3"/>
  <c r="AR66" i="3"/>
  <c r="AN66" i="3"/>
  <c r="AJ66" i="3"/>
  <c r="AF66" i="3"/>
  <c r="AB66" i="3"/>
  <c r="X66" i="3"/>
  <c r="T66" i="3"/>
  <c r="BH67" i="3"/>
  <c r="AZ67" i="3"/>
  <c r="AR67" i="3"/>
  <c r="AJ67" i="3"/>
  <c r="AB67" i="3"/>
  <c r="T67" i="3"/>
  <c r="BI67" i="3"/>
  <c r="BE67" i="3"/>
  <c r="BA67" i="3"/>
  <c r="AW67" i="3"/>
  <c r="AS67" i="3"/>
  <c r="AO67" i="3"/>
  <c r="AK67" i="3"/>
  <c r="AG67" i="3"/>
  <c r="AC67" i="3"/>
  <c r="Y67" i="3"/>
  <c r="U67" i="3"/>
  <c r="Q67" i="3"/>
  <c r="BH75" i="3"/>
  <c r="BD75" i="3"/>
  <c r="AZ75" i="3"/>
  <c r="AV75" i="3"/>
  <c r="AR75" i="3"/>
  <c r="AN75" i="3"/>
  <c r="AJ75" i="3"/>
  <c r="AF75" i="3"/>
  <c r="AA75" i="3"/>
  <c r="S75" i="3"/>
  <c r="AB75" i="3"/>
  <c r="X75" i="3"/>
  <c r="T75" i="3"/>
  <c r="BG83" i="3"/>
  <c r="BC83" i="3"/>
  <c r="AY83" i="3"/>
  <c r="AU83" i="3"/>
  <c r="AQ83" i="3"/>
  <c r="AM83" i="3"/>
  <c r="AI83" i="3"/>
  <c r="AE83" i="3"/>
  <c r="AA83" i="3"/>
  <c r="W83" i="3"/>
  <c r="S83" i="3"/>
  <c r="BG91" i="3"/>
  <c r="BC91" i="3"/>
  <c r="AY91" i="3"/>
  <c r="AU91" i="3"/>
  <c r="AQ91" i="3"/>
  <c r="AM91" i="3"/>
  <c r="AI91" i="3"/>
  <c r="AE91" i="3"/>
  <c r="AA91" i="3"/>
  <c r="W91" i="3"/>
  <c r="S91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K44" i="3" l="1"/>
  <c r="BM53" i="3"/>
  <c r="BM45" i="3"/>
  <c r="BK45" i="3"/>
  <c r="BJ61" i="3"/>
  <c r="BL44" i="3"/>
  <c r="BK53" i="3"/>
  <c r="BN53" i="3"/>
  <c r="BJ29" i="3"/>
  <c r="BK61" i="3"/>
  <c r="BM61" i="3"/>
  <c r="BM44" i="3"/>
  <c r="BM29" i="3"/>
  <c r="BN45" i="3"/>
  <c r="BJ45" i="3"/>
  <c r="BJ53" i="3"/>
  <c r="BK29" i="3"/>
  <c r="BN44" i="3"/>
  <c r="BK75" i="3"/>
  <c r="BM50" i="3"/>
  <c r="BM36" i="3"/>
  <c r="BL34" i="3"/>
  <c r="BN11" i="3"/>
  <c r="BL27" i="3"/>
  <c r="BK18" i="3"/>
  <c r="BM11" i="3"/>
  <c r="BM14" i="3"/>
  <c r="BL10" i="3"/>
  <c r="BM91" i="3"/>
  <c r="BM27" i="3"/>
  <c r="BL50" i="3"/>
  <c r="BL36" i="3"/>
  <c r="BM34" i="3"/>
  <c r="BL11" i="3"/>
  <c r="BJ10" i="3"/>
  <c r="BN66" i="3"/>
  <c r="BL58" i="3"/>
  <c r="BM19" i="3"/>
  <c r="BL40" i="3"/>
  <c r="BK22" i="3"/>
  <c r="BN13" i="3"/>
  <c r="BL13" i="3"/>
  <c r="BK11" i="3"/>
  <c r="BM9" i="3"/>
  <c r="BL14" i="3"/>
  <c r="BM12" i="3"/>
  <c r="BM10" i="3"/>
  <c r="BK10" i="3"/>
  <c r="BN10" i="3"/>
  <c r="BM83" i="3"/>
  <c r="BM59" i="3"/>
  <c r="BM58" i="3"/>
  <c r="BJ27" i="3"/>
  <c r="BM75" i="3"/>
  <c r="BN99" i="3"/>
  <c r="BN15" i="3"/>
  <c r="BL15" i="3"/>
  <c r="BK62" i="3"/>
  <c r="BL62" i="3"/>
  <c r="BN62" i="3"/>
  <c r="BJ62" i="3"/>
  <c r="BJ36" i="3"/>
  <c r="BK13" i="3"/>
  <c r="BM13" i="3"/>
  <c r="BJ9" i="3"/>
  <c r="BK12" i="3"/>
  <c r="BN12" i="3"/>
  <c r="BN83" i="3"/>
  <c r="BK83" i="3"/>
  <c r="BM67" i="3"/>
  <c r="BL60" i="3"/>
  <c r="BJ60" i="3"/>
  <c r="BN60" i="3"/>
  <c r="BJ59" i="3"/>
  <c r="BL59" i="3"/>
  <c r="BN58" i="3"/>
  <c r="BK58" i="3"/>
  <c r="BL43" i="3"/>
  <c r="BJ43" i="3"/>
  <c r="BN43" i="3"/>
  <c r="BK103" i="3"/>
  <c r="BN103" i="3"/>
  <c r="BJ95" i="3"/>
  <c r="BM95" i="3"/>
  <c r="BL95" i="3"/>
  <c r="BN87" i="3"/>
  <c r="BJ79" i="3"/>
  <c r="BM79" i="3"/>
  <c r="BL79" i="3"/>
  <c r="BN71" i="3"/>
  <c r="BK71" i="3"/>
  <c r="BL63" i="3"/>
  <c r="BM63" i="3"/>
  <c r="BN34" i="3"/>
  <c r="BK34" i="3"/>
  <c r="BK20" i="3"/>
  <c r="BM20" i="3"/>
  <c r="BM57" i="3"/>
  <c r="BL57" i="3"/>
  <c r="BK56" i="3"/>
  <c r="BL54" i="3"/>
  <c r="BJ47" i="3"/>
  <c r="BM47" i="3"/>
  <c r="BL47" i="3"/>
  <c r="BJ41" i="3"/>
  <c r="BL41" i="3"/>
  <c r="BM39" i="3"/>
  <c r="BK32" i="3"/>
  <c r="BM30" i="3"/>
  <c r="BL30" i="3"/>
  <c r="BJ25" i="3"/>
  <c r="BN25" i="3"/>
  <c r="BK25" i="3"/>
  <c r="BJ23" i="3"/>
  <c r="BM23" i="3"/>
  <c r="BL23" i="3"/>
  <c r="BL18" i="3"/>
  <c r="BM92" i="3"/>
  <c r="BN92" i="3"/>
  <c r="BK92" i="3"/>
  <c r="BL92" i="3"/>
  <c r="BJ92" i="3"/>
  <c r="BK72" i="3"/>
  <c r="BJ93" i="3"/>
  <c r="BM93" i="3"/>
  <c r="BL93" i="3"/>
  <c r="BN85" i="3"/>
  <c r="BK85" i="3"/>
  <c r="BM77" i="3"/>
  <c r="BJ77" i="3"/>
  <c r="BK69" i="3"/>
  <c r="BN69" i="3"/>
  <c r="BJ69" i="3"/>
  <c r="BK68" i="3"/>
  <c r="BN68" i="3"/>
  <c r="BL68" i="3"/>
  <c r="BJ68" i="3"/>
  <c r="BM101" i="3"/>
  <c r="BJ98" i="3"/>
  <c r="BK98" i="3"/>
  <c r="BN98" i="3"/>
  <c r="BL90" i="3"/>
  <c r="BM82" i="3"/>
  <c r="BN82" i="3"/>
  <c r="BK82" i="3"/>
  <c r="BJ82" i="3"/>
  <c r="BM74" i="3"/>
  <c r="BL74" i="3"/>
  <c r="BL100" i="3"/>
  <c r="BM100" i="3"/>
  <c r="BJ100" i="3"/>
  <c r="BN100" i="3"/>
  <c r="BK100" i="3"/>
  <c r="BK89" i="3"/>
  <c r="BN89" i="3"/>
  <c r="BM65" i="3"/>
  <c r="BL65" i="3"/>
  <c r="BJ65" i="3"/>
  <c r="BK64" i="3"/>
  <c r="BL64" i="3"/>
  <c r="BN64" i="3"/>
  <c r="BJ64" i="3"/>
  <c r="BL94" i="3"/>
  <c r="BM78" i="3"/>
  <c r="BN78" i="3"/>
  <c r="BK78" i="3"/>
  <c r="BJ78" i="3"/>
  <c r="BN55" i="3"/>
  <c r="BK55" i="3"/>
  <c r="BL51" i="3"/>
  <c r="BM49" i="3"/>
  <c r="BL49" i="3"/>
  <c r="BK48" i="3"/>
  <c r="BN46" i="3"/>
  <c r="BJ46" i="3"/>
  <c r="BM46" i="3"/>
  <c r="BL46" i="3"/>
  <c r="BL42" i="3"/>
  <c r="BK40" i="3"/>
  <c r="BN40" i="3"/>
  <c r="BJ40" i="3"/>
  <c r="BM38" i="3"/>
  <c r="BL38" i="3"/>
  <c r="BM35" i="3"/>
  <c r="BJ33" i="3"/>
  <c r="BN33" i="3"/>
  <c r="BK33" i="3"/>
  <c r="BJ31" i="3"/>
  <c r="BM31" i="3"/>
  <c r="BL31" i="3"/>
  <c r="BK28" i="3"/>
  <c r="BN28" i="3"/>
  <c r="BL28" i="3"/>
  <c r="BJ28" i="3"/>
  <c r="BM26" i="3"/>
  <c r="BK24" i="3"/>
  <c r="BL22" i="3"/>
  <c r="BL19" i="3"/>
  <c r="BK19" i="3"/>
  <c r="BJ81" i="3"/>
  <c r="BM81" i="3"/>
  <c r="BL81" i="3"/>
  <c r="BN73" i="3"/>
  <c r="BK73" i="3"/>
  <c r="BM102" i="3"/>
  <c r="BL102" i="3"/>
  <c r="BN102" i="3"/>
  <c r="BK102" i="3"/>
  <c r="BL86" i="3"/>
  <c r="BK70" i="3"/>
  <c r="BJ14" i="3"/>
  <c r="BK14" i="3"/>
  <c r="BN14" i="3"/>
  <c r="BJ12" i="3"/>
  <c r="BM66" i="3"/>
  <c r="BK66" i="3"/>
  <c r="BJ58" i="3"/>
  <c r="BJ99" i="3"/>
  <c r="BL91" i="3"/>
  <c r="BL83" i="3"/>
  <c r="BK59" i="3"/>
  <c r="BN59" i="3"/>
  <c r="BM15" i="3"/>
  <c r="BJ15" i="3"/>
  <c r="BK15" i="3"/>
  <c r="BM104" i="3"/>
  <c r="BL104" i="3"/>
  <c r="BJ104" i="3"/>
  <c r="BN104" i="3"/>
  <c r="BK104" i="3"/>
  <c r="BM62" i="3"/>
  <c r="BJ50" i="3"/>
  <c r="BJ13" i="3"/>
  <c r="BJ11" i="3"/>
  <c r="BK9" i="3"/>
  <c r="BN9" i="3"/>
  <c r="BL9" i="3"/>
  <c r="BL99" i="3"/>
  <c r="BL12" i="3"/>
  <c r="BK91" i="3"/>
  <c r="BN91" i="3"/>
  <c r="BJ75" i="3"/>
  <c r="BL75" i="3"/>
  <c r="BL67" i="3"/>
  <c r="BK67" i="3"/>
  <c r="BJ66" i="3"/>
  <c r="BL66" i="3"/>
  <c r="BM60" i="3"/>
  <c r="BM43" i="3"/>
  <c r="BK43" i="3"/>
  <c r="BN27" i="3"/>
  <c r="BK27" i="3"/>
  <c r="BK99" i="3"/>
  <c r="BM99" i="3"/>
  <c r="BJ91" i="3"/>
  <c r="BJ83" i="3"/>
  <c r="BJ67" i="3"/>
  <c r="BN67" i="3"/>
  <c r="BK16" i="3"/>
  <c r="BN16" i="3"/>
  <c r="BM16" i="3"/>
  <c r="BL16" i="3"/>
  <c r="BJ16" i="3"/>
  <c r="BJ103" i="3"/>
  <c r="BM103" i="3"/>
  <c r="BL103" i="3"/>
  <c r="BK95" i="3"/>
  <c r="BN95" i="3"/>
  <c r="BJ87" i="3"/>
  <c r="BK87" i="3"/>
  <c r="BM87" i="3"/>
  <c r="BL87" i="3"/>
  <c r="BN79" i="3"/>
  <c r="BK79" i="3"/>
  <c r="BJ71" i="3"/>
  <c r="BM71" i="3"/>
  <c r="BL71" i="3"/>
  <c r="BN63" i="3"/>
  <c r="BK63" i="3"/>
  <c r="BJ63" i="3"/>
  <c r="BN50" i="3"/>
  <c r="BK50" i="3"/>
  <c r="BK36" i="3"/>
  <c r="BN36" i="3"/>
  <c r="BJ34" i="3"/>
  <c r="BL20" i="3"/>
  <c r="BN75" i="3"/>
  <c r="BJ57" i="3"/>
  <c r="BN57" i="3"/>
  <c r="BK57" i="3"/>
  <c r="BN56" i="3"/>
  <c r="BJ56" i="3"/>
  <c r="BM56" i="3"/>
  <c r="BL56" i="3"/>
  <c r="BM54" i="3"/>
  <c r="BK54" i="3"/>
  <c r="BN54" i="3"/>
  <c r="BJ54" i="3"/>
  <c r="BN47" i="3"/>
  <c r="BK47" i="3"/>
  <c r="BN41" i="3"/>
  <c r="BK41" i="3"/>
  <c r="BM41" i="3"/>
  <c r="BN39" i="3"/>
  <c r="BK39" i="3"/>
  <c r="BL39" i="3"/>
  <c r="BJ39" i="3"/>
  <c r="BN32" i="3"/>
  <c r="BJ32" i="3"/>
  <c r="BM32" i="3"/>
  <c r="BL32" i="3"/>
  <c r="BN30" i="3"/>
  <c r="BJ30" i="3"/>
  <c r="BK30" i="3"/>
  <c r="BM25" i="3"/>
  <c r="BL25" i="3"/>
  <c r="BN23" i="3"/>
  <c r="BK23" i="3"/>
  <c r="BM18" i="3"/>
  <c r="BJ18" i="3"/>
  <c r="BM96" i="3"/>
  <c r="BN96" i="3"/>
  <c r="BK96" i="3"/>
  <c r="BL96" i="3"/>
  <c r="BJ96" i="3"/>
  <c r="BN72" i="3"/>
  <c r="BJ72" i="3"/>
  <c r="BM72" i="3"/>
  <c r="BL72" i="3"/>
  <c r="BK93" i="3"/>
  <c r="BN93" i="3"/>
  <c r="BJ85" i="3"/>
  <c r="BM85" i="3"/>
  <c r="BL85" i="3"/>
  <c r="BK77" i="3"/>
  <c r="BN77" i="3"/>
  <c r="BL77" i="3"/>
  <c r="BM69" i="3"/>
  <c r="BL69" i="3"/>
  <c r="BM88" i="3"/>
  <c r="BK88" i="3"/>
  <c r="BN88" i="3"/>
  <c r="BL88" i="3"/>
  <c r="BJ88" i="3"/>
  <c r="BM68" i="3"/>
  <c r="BK101" i="3"/>
  <c r="BN101" i="3"/>
  <c r="BJ101" i="3"/>
  <c r="BL101" i="3"/>
  <c r="BM98" i="3"/>
  <c r="BL98" i="3"/>
  <c r="BM90" i="3"/>
  <c r="BN90" i="3"/>
  <c r="BK90" i="3"/>
  <c r="BJ90" i="3"/>
  <c r="BL82" i="3"/>
  <c r="BK74" i="3"/>
  <c r="BN74" i="3"/>
  <c r="BJ74" i="3"/>
  <c r="BM84" i="3"/>
  <c r="BN84" i="3"/>
  <c r="BK84" i="3"/>
  <c r="BL84" i="3"/>
  <c r="BJ84" i="3"/>
  <c r="BJ89" i="3"/>
  <c r="BM89" i="3"/>
  <c r="BL89" i="3"/>
  <c r="BN65" i="3"/>
  <c r="BK65" i="3"/>
  <c r="BM64" i="3"/>
  <c r="BM94" i="3"/>
  <c r="BN94" i="3"/>
  <c r="BK94" i="3"/>
  <c r="BJ94" i="3"/>
  <c r="BL78" i="3"/>
  <c r="BJ19" i="3"/>
  <c r="BN18" i="3"/>
  <c r="BJ55" i="3"/>
  <c r="BM55" i="3"/>
  <c r="BL55" i="3"/>
  <c r="BM51" i="3"/>
  <c r="BK51" i="3"/>
  <c r="BN51" i="3"/>
  <c r="BJ51" i="3"/>
  <c r="BJ49" i="3"/>
  <c r="BN49" i="3"/>
  <c r="BK49" i="3"/>
  <c r="BN48" i="3"/>
  <c r="BJ48" i="3"/>
  <c r="BM48" i="3"/>
  <c r="BL48" i="3"/>
  <c r="BK46" i="3"/>
  <c r="BM42" i="3"/>
  <c r="BN42" i="3"/>
  <c r="BK42" i="3"/>
  <c r="BJ42" i="3"/>
  <c r="BM40" i="3"/>
  <c r="BK38" i="3"/>
  <c r="BN38" i="3"/>
  <c r="BJ38" i="3"/>
  <c r="BN35" i="3"/>
  <c r="BK35" i="3"/>
  <c r="BJ35" i="3"/>
  <c r="BL35" i="3"/>
  <c r="BM33" i="3"/>
  <c r="BL33" i="3"/>
  <c r="BN31" i="3"/>
  <c r="BK31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BM80" i="3"/>
  <c r="BN80" i="3"/>
  <c r="BK80" i="3"/>
  <c r="BL80" i="3"/>
  <c r="BJ80" i="3"/>
  <c r="BJ97" i="3"/>
  <c r="BK97" i="3"/>
  <c r="BM97" i="3"/>
  <c r="BN97" i="3"/>
  <c r="BL97" i="3"/>
  <c r="BN81" i="3"/>
  <c r="BK81" i="3"/>
  <c r="BJ73" i="3"/>
  <c r="BM73" i="3"/>
  <c r="BL73" i="3"/>
  <c r="BM76" i="3"/>
  <c r="BN76" i="3"/>
  <c r="BK76" i="3"/>
  <c r="BL76" i="3"/>
  <c r="BJ76" i="3"/>
  <c r="BJ102" i="3"/>
  <c r="BM86" i="3"/>
  <c r="BN86" i="3"/>
  <c r="BK86" i="3"/>
  <c r="BJ86" i="3"/>
  <c r="BN70" i="3"/>
  <c r="BJ70" i="3"/>
  <c r="BM70" i="3"/>
  <c r="BL70" i="3"/>
  <c r="BK60" i="3"/>
  <c r="K2" i="3"/>
  <c r="L5" i="3"/>
  <c r="L7" i="3"/>
  <c r="V7" i="3" s="1"/>
  <c r="L3" i="3"/>
  <c r="L6" i="3"/>
  <c r="K7" i="3"/>
  <c r="K3" i="3"/>
  <c r="K8" i="3"/>
  <c r="K4" i="3"/>
  <c r="L8" i="3"/>
  <c r="L4" i="3"/>
  <c r="K6" i="3"/>
  <c r="L2" i="3"/>
  <c r="K5" i="3"/>
  <c r="BI2" i="3" l="1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<sst xmlns="http://schemas.openxmlformats.org/spreadsheetml/2006/main" count="2628" uniqueCount="493">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</sst>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14" fontId="0" fillId="0" borderId="0" xfId="0" applyNumberFormat="1" applyFill="1"/>
    <xf numFmtId="0" fontId="0" fillId="33" borderId="0" xfId="0" applyFill="1"/>
    <xf numFmtId="14" fontId="0" fillId="33" borderId="0" xfId="0" applyNumberFormat="1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90" zoomScaleNormal="90" workbookViewId="0">
      <selection activeCell="K11" sqref="K11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1.5037313432835799</v>
      </c>
      <c r="D2">
        <v>0.84</v>
      </c>
      <c r="E2">
        <v>0.43</v>
      </c>
    </row>
    <row r="3" spans="1:5" x14ac:dyDescent="0.25">
      <c r="A3" t="s">
        <v>10</v>
      </c>
      <c r="B3" t="s">
        <v>241</v>
      </c>
      <c r="C3">
        <v>1.5037313432835799</v>
      </c>
      <c r="D3">
        <v>1.1499999999999999</v>
      </c>
      <c r="E3">
        <v>0.92</v>
      </c>
    </row>
    <row r="4" spans="1:5" x14ac:dyDescent="0.25">
      <c r="A4" t="s">
        <v>10</v>
      </c>
      <c r="B4" t="s">
        <v>244</v>
      </c>
      <c r="C4">
        <v>1.5037313432835799</v>
      </c>
      <c r="D4">
        <v>1.29</v>
      </c>
      <c r="E4">
        <v>1.26</v>
      </c>
    </row>
    <row r="5" spans="1:5" x14ac:dyDescent="0.25">
      <c r="A5" t="s">
        <v>10</v>
      </c>
      <c r="B5" t="s">
        <v>242</v>
      </c>
      <c r="C5">
        <v>1.5037313432835799</v>
      </c>
      <c r="D5">
        <v>0.89</v>
      </c>
      <c r="E5">
        <v>1.21</v>
      </c>
    </row>
    <row r="6" spans="1:5" x14ac:dyDescent="0.25">
      <c r="A6" t="s">
        <v>10</v>
      </c>
      <c r="B6" t="s">
        <v>49</v>
      </c>
      <c r="C6">
        <v>1.5037313432835799</v>
      </c>
      <c r="D6">
        <v>0.67</v>
      </c>
      <c r="E6">
        <v>0.56999999999999995</v>
      </c>
    </row>
    <row r="7" spans="1:5" x14ac:dyDescent="0.25">
      <c r="A7" t="s">
        <v>10</v>
      </c>
      <c r="B7" t="s">
        <v>245</v>
      </c>
      <c r="C7">
        <v>1.5037313432835799</v>
      </c>
      <c r="D7">
        <v>1.33</v>
      </c>
      <c r="E7">
        <v>0.53</v>
      </c>
    </row>
    <row r="8" spans="1:5" x14ac:dyDescent="0.25">
      <c r="A8" t="s">
        <v>10</v>
      </c>
      <c r="B8" t="s">
        <v>11</v>
      </c>
      <c r="C8">
        <v>1.5037313432835799</v>
      </c>
      <c r="D8">
        <v>0.98</v>
      </c>
      <c r="E8">
        <v>1.26</v>
      </c>
    </row>
    <row r="9" spans="1:5" x14ac:dyDescent="0.25">
      <c r="A9" t="s">
        <v>10</v>
      </c>
      <c r="B9" t="s">
        <v>46</v>
      </c>
      <c r="C9">
        <v>1.5037313432835799</v>
      </c>
      <c r="D9">
        <v>1.42</v>
      </c>
      <c r="E9">
        <v>0.87</v>
      </c>
    </row>
    <row r="10" spans="1:5" x14ac:dyDescent="0.25">
      <c r="A10" t="s">
        <v>10</v>
      </c>
      <c r="B10" t="s">
        <v>240</v>
      </c>
      <c r="C10">
        <v>1.5037313432835799</v>
      </c>
      <c r="D10">
        <v>1.1399999999999999</v>
      </c>
      <c r="E10">
        <v>0.88</v>
      </c>
    </row>
    <row r="11" spans="1:5" x14ac:dyDescent="0.25">
      <c r="A11" t="s">
        <v>10</v>
      </c>
      <c r="B11" t="s">
        <v>44</v>
      </c>
      <c r="C11">
        <v>1.5037313432835799</v>
      </c>
      <c r="D11">
        <v>0.98</v>
      </c>
      <c r="E11">
        <v>1.4</v>
      </c>
    </row>
    <row r="12" spans="1:5" x14ac:dyDescent="0.25">
      <c r="A12" t="s">
        <v>10</v>
      </c>
      <c r="B12" t="s">
        <v>50</v>
      </c>
      <c r="C12">
        <v>1.5037313432835799</v>
      </c>
      <c r="D12">
        <v>1.02</v>
      </c>
      <c r="E12">
        <v>1.26</v>
      </c>
    </row>
    <row r="13" spans="1:5" x14ac:dyDescent="0.25">
      <c r="A13" t="s">
        <v>10</v>
      </c>
      <c r="B13" t="s">
        <v>45</v>
      </c>
      <c r="C13">
        <v>1.5037313432835799</v>
      </c>
      <c r="D13">
        <v>0.67</v>
      </c>
      <c r="E13">
        <v>0.87</v>
      </c>
    </row>
    <row r="14" spans="1:5" x14ac:dyDescent="0.25">
      <c r="A14" t="s">
        <v>10</v>
      </c>
      <c r="B14" t="s">
        <v>43</v>
      </c>
      <c r="C14">
        <v>1.5037313432835799</v>
      </c>
      <c r="D14">
        <v>1.42</v>
      </c>
      <c r="E14">
        <v>0.87</v>
      </c>
    </row>
    <row r="15" spans="1:5" x14ac:dyDescent="0.25">
      <c r="A15" t="s">
        <v>10</v>
      </c>
      <c r="B15" t="s">
        <v>247</v>
      </c>
      <c r="C15">
        <v>1.5037313432835799</v>
      </c>
      <c r="D15">
        <v>0.93</v>
      </c>
      <c r="E15">
        <v>0.87</v>
      </c>
    </row>
    <row r="16" spans="1:5" x14ac:dyDescent="0.25">
      <c r="A16" t="s">
        <v>10</v>
      </c>
      <c r="B16" t="s">
        <v>246</v>
      </c>
      <c r="C16">
        <v>1.5037313432835799</v>
      </c>
      <c r="D16">
        <v>0.8</v>
      </c>
      <c r="E16">
        <v>0.87</v>
      </c>
    </row>
    <row r="17" spans="1:5" x14ac:dyDescent="0.25">
      <c r="A17" t="s">
        <v>10</v>
      </c>
      <c r="B17" t="s">
        <v>243</v>
      </c>
      <c r="C17">
        <v>1.5037313432835799</v>
      </c>
      <c r="D17">
        <v>0.93</v>
      </c>
      <c r="E17">
        <v>0.92</v>
      </c>
    </row>
    <row r="18" spans="1:5" x14ac:dyDescent="0.25">
      <c r="A18" t="s">
        <v>10</v>
      </c>
      <c r="B18" t="s">
        <v>47</v>
      </c>
      <c r="C18">
        <v>1.5037313432835799</v>
      </c>
      <c r="D18">
        <v>0.71</v>
      </c>
      <c r="E18">
        <v>1.55</v>
      </c>
    </row>
    <row r="19" spans="1:5" x14ac:dyDescent="0.25">
      <c r="A19" t="s">
        <v>10</v>
      </c>
      <c r="B19" t="s">
        <v>48</v>
      </c>
      <c r="C19">
        <v>1.5037313432835799</v>
      </c>
      <c r="D19">
        <v>0.84</v>
      </c>
      <c r="E19">
        <v>1.45</v>
      </c>
    </row>
    <row r="20" spans="1:5" x14ac:dyDescent="0.25">
      <c r="A20" t="s">
        <v>13</v>
      </c>
      <c r="B20" t="s">
        <v>58</v>
      </c>
      <c r="C20">
        <v>1.5879629629629599</v>
      </c>
      <c r="D20">
        <v>0.63</v>
      </c>
      <c r="E20">
        <v>1.17</v>
      </c>
    </row>
    <row r="21" spans="1:5" x14ac:dyDescent="0.25">
      <c r="A21" t="s">
        <v>13</v>
      </c>
      <c r="B21" t="s">
        <v>248</v>
      </c>
      <c r="C21">
        <v>1.5879629629629599</v>
      </c>
      <c r="D21">
        <v>2.41</v>
      </c>
      <c r="E21">
        <v>1.05</v>
      </c>
    </row>
    <row r="22" spans="1:5" x14ac:dyDescent="0.25">
      <c r="A22" t="s">
        <v>13</v>
      </c>
      <c r="B22" t="s">
        <v>56</v>
      </c>
      <c r="C22">
        <v>1.5879629629629599</v>
      </c>
      <c r="D22">
        <v>0.48</v>
      </c>
      <c r="E22">
        <v>1.1299999999999999</v>
      </c>
    </row>
    <row r="23" spans="1:5" x14ac:dyDescent="0.25">
      <c r="A23" t="s">
        <v>13</v>
      </c>
      <c r="B23" t="s">
        <v>51</v>
      </c>
      <c r="C23">
        <v>1.5879629629629599</v>
      </c>
      <c r="D23">
        <v>1.43</v>
      </c>
      <c r="E23">
        <v>0.89</v>
      </c>
    </row>
    <row r="24" spans="1:5" x14ac:dyDescent="0.25">
      <c r="A24" t="s">
        <v>13</v>
      </c>
      <c r="B24" t="s">
        <v>250</v>
      </c>
      <c r="C24">
        <v>1.5879629629629599</v>
      </c>
      <c r="D24">
        <v>1.1499999999999999</v>
      </c>
      <c r="E24">
        <v>0.76</v>
      </c>
    </row>
    <row r="25" spans="1:5" x14ac:dyDescent="0.25">
      <c r="A25" t="s">
        <v>13</v>
      </c>
      <c r="B25" t="s">
        <v>53</v>
      </c>
      <c r="C25">
        <v>1.5879629629629599</v>
      </c>
      <c r="D25">
        <v>0.63</v>
      </c>
      <c r="E25">
        <v>1.23</v>
      </c>
    </row>
    <row r="26" spans="1:5" x14ac:dyDescent="0.25">
      <c r="A26" t="s">
        <v>13</v>
      </c>
      <c r="B26" t="s">
        <v>249</v>
      </c>
      <c r="C26">
        <v>1.5879629629629599</v>
      </c>
      <c r="D26">
        <v>1.1599999999999999</v>
      </c>
      <c r="E26">
        <v>1.08</v>
      </c>
    </row>
    <row r="27" spans="1:5" x14ac:dyDescent="0.25">
      <c r="A27" t="s">
        <v>13</v>
      </c>
      <c r="B27" t="s">
        <v>54</v>
      </c>
      <c r="C27">
        <v>1.5879629629629599</v>
      </c>
      <c r="D27">
        <v>0.68</v>
      </c>
      <c r="E27">
        <v>1.4</v>
      </c>
    </row>
    <row r="28" spans="1:5" x14ac:dyDescent="0.25">
      <c r="A28" t="s">
        <v>13</v>
      </c>
      <c r="B28" t="s">
        <v>55</v>
      </c>
      <c r="C28">
        <v>1.5879629629629599</v>
      </c>
      <c r="D28">
        <v>1.1499999999999999</v>
      </c>
      <c r="E28">
        <v>0.99</v>
      </c>
    </row>
    <row r="29" spans="1:5" x14ac:dyDescent="0.25">
      <c r="A29" t="s">
        <v>13</v>
      </c>
      <c r="B29" t="s">
        <v>15</v>
      </c>
      <c r="C29">
        <v>1.5879629629629599</v>
      </c>
      <c r="D29">
        <v>1.26</v>
      </c>
      <c r="E29">
        <v>0.99</v>
      </c>
    </row>
    <row r="30" spans="1:5" x14ac:dyDescent="0.25">
      <c r="A30" t="s">
        <v>13</v>
      </c>
      <c r="B30" t="s">
        <v>52</v>
      </c>
      <c r="C30">
        <v>1.5879629629629599</v>
      </c>
      <c r="D30">
        <v>0.52</v>
      </c>
      <c r="E30">
        <v>1.17</v>
      </c>
    </row>
    <row r="31" spans="1:5" x14ac:dyDescent="0.25">
      <c r="A31" t="s">
        <v>13</v>
      </c>
      <c r="B31" t="s">
        <v>62</v>
      </c>
      <c r="C31">
        <v>1.5879629629629599</v>
      </c>
      <c r="D31">
        <v>0.97</v>
      </c>
      <c r="E31">
        <v>0.86</v>
      </c>
    </row>
    <row r="32" spans="1:5" x14ac:dyDescent="0.25">
      <c r="A32" t="s">
        <v>13</v>
      </c>
      <c r="B32" t="s">
        <v>60</v>
      </c>
      <c r="C32">
        <v>1.5879629629629599</v>
      </c>
      <c r="D32">
        <v>1.26</v>
      </c>
      <c r="E32">
        <v>0.53</v>
      </c>
    </row>
    <row r="33" spans="1:5" x14ac:dyDescent="0.25">
      <c r="A33" t="s">
        <v>13</v>
      </c>
      <c r="B33" t="s">
        <v>251</v>
      </c>
      <c r="C33">
        <v>1.5879629629629599</v>
      </c>
      <c r="D33">
        <v>0.39</v>
      </c>
      <c r="E33">
        <v>1.4</v>
      </c>
    </row>
    <row r="34" spans="1:5" x14ac:dyDescent="0.25">
      <c r="A34" t="s">
        <v>13</v>
      </c>
      <c r="B34" t="s">
        <v>61</v>
      </c>
      <c r="C34">
        <v>1.5879629629629599</v>
      </c>
      <c r="D34">
        <v>1.0900000000000001</v>
      </c>
      <c r="E34">
        <v>1.08</v>
      </c>
    </row>
    <row r="35" spans="1:5" x14ac:dyDescent="0.25">
      <c r="A35" t="s">
        <v>13</v>
      </c>
      <c r="B35" t="s">
        <v>14</v>
      </c>
      <c r="C35">
        <v>1.5879629629629599</v>
      </c>
      <c r="D35">
        <v>1.1499999999999999</v>
      </c>
      <c r="E35">
        <v>0.76</v>
      </c>
    </row>
    <row r="36" spans="1:5" x14ac:dyDescent="0.25">
      <c r="A36" t="s">
        <v>13</v>
      </c>
      <c r="B36" t="s">
        <v>57</v>
      </c>
      <c r="C36">
        <v>1.5879629629629599</v>
      </c>
      <c r="D36">
        <v>0.63</v>
      </c>
      <c r="E36">
        <v>0.89</v>
      </c>
    </row>
    <row r="37" spans="1:5" x14ac:dyDescent="0.25">
      <c r="A37" t="s">
        <v>13</v>
      </c>
      <c r="B37" t="s">
        <v>59</v>
      </c>
      <c r="C37">
        <v>1.5879629629629599</v>
      </c>
      <c r="D37">
        <v>1.0900000000000001</v>
      </c>
      <c r="E37">
        <v>0.51</v>
      </c>
    </row>
    <row r="38" spans="1:5" x14ac:dyDescent="0.25">
      <c r="A38" t="s">
        <v>16</v>
      </c>
      <c r="B38" t="s">
        <v>63</v>
      </c>
      <c r="C38">
        <v>1.5906976744186001</v>
      </c>
      <c r="D38">
        <v>1.36</v>
      </c>
      <c r="E38">
        <v>0.53</v>
      </c>
    </row>
    <row r="39" spans="1:5" x14ac:dyDescent="0.25">
      <c r="A39" t="s">
        <v>16</v>
      </c>
      <c r="B39" t="s">
        <v>20</v>
      </c>
      <c r="C39">
        <v>1.5906976744186001</v>
      </c>
      <c r="D39">
        <v>0.73</v>
      </c>
      <c r="E39">
        <v>1.0900000000000001</v>
      </c>
    </row>
    <row r="40" spans="1:5" x14ac:dyDescent="0.25">
      <c r="A40" t="s">
        <v>16</v>
      </c>
      <c r="B40" t="s">
        <v>253</v>
      </c>
      <c r="C40">
        <v>1.5906976744186001</v>
      </c>
      <c r="D40">
        <v>0.73</v>
      </c>
      <c r="E40">
        <v>1.05</v>
      </c>
    </row>
    <row r="41" spans="1:5" x14ac:dyDescent="0.25">
      <c r="A41" t="s">
        <v>16</v>
      </c>
      <c r="B41" t="s">
        <v>65</v>
      </c>
      <c r="C41">
        <v>1.5906976744186001</v>
      </c>
      <c r="D41">
        <v>1.1000000000000001</v>
      </c>
      <c r="E41">
        <v>0.99</v>
      </c>
    </row>
    <row r="42" spans="1:5" x14ac:dyDescent="0.25">
      <c r="A42" t="s">
        <v>16</v>
      </c>
      <c r="B42" t="s">
        <v>66</v>
      </c>
      <c r="C42">
        <v>1.5906976744186001</v>
      </c>
      <c r="D42">
        <v>1.1499999999999999</v>
      </c>
      <c r="E42">
        <v>0.86</v>
      </c>
    </row>
    <row r="43" spans="1:5" x14ac:dyDescent="0.25">
      <c r="A43" t="s">
        <v>16</v>
      </c>
      <c r="B43" t="s">
        <v>17</v>
      </c>
      <c r="C43">
        <v>1.5906976744186001</v>
      </c>
      <c r="D43">
        <v>1.1000000000000001</v>
      </c>
      <c r="E43">
        <v>0.99</v>
      </c>
    </row>
    <row r="44" spans="1:5" x14ac:dyDescent="0.25">
      <c r="A44" t="s">
        <v>16</v>
      </c>
      <c r="B44" t="s">
        <v>322</v>
      </c>
      <c r="C44">
        <v>1.5906976744186001</v>
      </c>
      <c r="D44">
        <v>1.41</v>
      </c>
      <c r="E44">
        <v>0.72</v>
      </c>
    </row>
    <row r="45" spans="1:5" x14ac:dyDescent="0.25">
      <c r="A45" t="s">
        <v>16</v>
      </c>
      <c r="B45" t="s">
        <v>67</v>
      </c>
      <c r="C45">
        <v>1.5906976744186001</v>
      </c>
      <c r="D45">
        <v>1.1399999999999999</v>
      </c>
      <c r="E45">
        <v>0.65</v>
      </c>
    </row>
    <row r="46" spans="1:5" x14ac:dyDescent="0.25">
      <c r="A46" t="s">
        <v>16</v>
      </c>
      <c r="B46" t="s">
        <v>252</v>
      </c>
      <c r="C46">
        <v>1.5906976744186001</v>
      </c>
      <c r="D46">
        <v>1.26</v>
      </c>
      <c r="E46">
        <v>0.66</v>
      </c>
    </row>
    <row r="47" spans="1:5" x14ac:dyDescent="0.25">
      <c r="A47" t="s">
        <v>16</v>
      </c>
      <c r="B47" t="s">
        <v>254</v>
      </c>
      <c r="C47">
        <v>1.5906976744186001</v>
      </c>
      <c r="D47">
        <v>1</v>
      </c>
      <c r="E47">
        <v>0.92</v>
      </c>
    </row>
    <row r="48" spans="1:5" x14ac:dyDescent="0.25">
      <c r="A48" t="s">
        <v>16</v>
      </c>
      <c r="B48" t="s">
        <v>255</v>
      </c>
      <c r="C48">
        <v>1.5906976744186001</v>
      </c>
      <c r="D48">
        <v>0.73</v>
      </c>
      <c r="E48">
        <v>0.86</v>
      </c>
    </row>
    <row r="49" spans="1:5" x14ac:dyDescent="0.25">
      <c r="A49" t="s">
        <v>16</v>
      </c>
      <c r="B49" t="s">
        <v>64</v>
      </c>
      <c r="C49">
        <v>1.5906976744186001</v>
      </c>
      <c r="D49">
        <v>0.73</v>
      </c>
      <c r="E49">
        <v>1.19</v>
      </c>
    </row>
    <row r="50" spans="1:5" x14ac:dyDescent="0.25">
      <c r="A50" t="s">
        <v>16</v>
      </c>
      <c r="B50" t="s">
        <v>323</v>
      </c>
      <c r="C50">
        <v>1.5906976744186001</v>
      </c>
      <c r="D50">
        <v>0.63</v>
      </c>
      <c r="E50">
        <v>1.37</v>
      </c>
    </row>
    <row r="51" spans="1:5" x14ac:dyDescent="0.25">
      <c r="A51" t="s">
        <v>16</v>
      </c>
      <c r="B51" t="s">
        <v>18</v>
      </c>
      <c r="C51">
        <v>1.5906976744186001</v>
      </c>
      <c r="D51">
        <v>1.1000000000000001</v>
      </c>
      <c r="E51">
        <v>1.1200000000000001</v>
      </c>
    </row>
    <row r="52" spans="1:5" x14ac:dyDescent="0.25">
      <c r="A52" t="s">
        <v>16</v>
      </c>
      <c r="B52" t="s">
        <v>256</v>
      </c>
      <c r="C52">
        <v>1.5906976744186001</v>
      </c>
      <c r="D52">
        <v>0.89</v>
      </c>
      <c r="E52">
        <v>0.92</v>
      </c>
    </row>
    <row r="53" spans="1:5" x14ac:dyDescent="0.25">
      <c r="A53" t="s">
        <v>16</v>
      </c>
      <c r="B53" t="s">
        <v>257</v>
      </c>
      <c r="C53">
        <v>1.5906976744186001</v>
      </c>
      <c r="D53">
        <v>1.05</v>
      </c>
      <c r="E53">
        <v>1.19</v>
      </c>
    </row>
    <row r="54" spans="1:5" x14ac:dyDescent="0.25">
      <c r="A54" t="s">
        <v>16</v>
      </c>
      <c r="B54" t="s">
        <v>68</v>
      </c>
      <c r="C54">
        <v>1.5906976744186001</v>
      </c>
      <c r="D54">
        <v>1</v>
      </c>
      <c r="E54">
        <v>1.32</v>
      </c>
    </row>
    <row r="55" spans="1:5" x14ac:dyDescent="0.25">
      <c r="A55" t="s">
        <v>16</v>
      </c>
      <c r="B55" t="s">
        <v>19</v>
      </c>
      <c r="C55">
        <v>1.5906976744186001</v>
      </c>
      <c r="D55">
        <v>0.89</v>
      </c>
      <c r="E55">
        <v>1.58</v>
      </c>
    </row>
    <row r="56" spans="1:5" x14ac:dyDescent="0.25">
      <c r="A56" t="s">
        <v>69</v>
      </c>
      <c r="B56" t="s">
        <v>324</v>
      </c>
      <c r="C56">
        <v>1.3260869565217399</v>
      </c>
      <c r="D56">
        <v>0.93</v>
      </c>
      <c r="E56">
        <v>0.83</v>
      </c>
    </row>
    <row r="57" spans="1:5" x14ac:dyDescent="0.25">
      <c r="A57" t="s">
        <v>69</v>
      </c>
      <c r="B57" t="s">
        <v>351</v>
      </c>
      <c r="C57">
        <v>1.3260869565217399</v>
      </c>
      <c r="D57">
        <v>1.26</v>
      </c>
      <c r="E57">
        <v>1.03</v>
      </c>
    </row>
    <row r="58" spans="1:5" x14ac:dyDescent="0.25">
      <c r="A58" t="s">
        <v>69</v>
      </c>
      <c r="B58" t="s">
        <v>73</v>
      </c>
      <c r="C58">
        <v>1.3260869565217399</v>
      </c>
      <c r="D58">
        <v>0.7</v>
      </c>
      <c r="E58">
        <v>1.05</v>
      </c>
    </row>
    <row r="59" spans="1:5" x14ac:dyDescent="0.25">
      <c r="A59" t="s">
        <v>69</v>
      </c>
      <c r="B59" t="s">
        <v>75</v>
      </c>
      <c r="C59">
        <v>1.3260869565217399</v>
      </c>
      <c r="D59">
        <v>0.6</v>
      </c>
      <c r="E59">
        <v>0.82</v>
      </c>
    </row>
    <row r="60" spans="1:5" x14ac:dyDescent="0.25">
      <c r="A60" t="s">
        <v>69</v>
      </c>
      <c r="B60" t="s">
        <v>77</v>
      </c>
      <c r="C60">
        <v>1.3260869565217399</v>
      </c>
      <c r="D60">
        <v>1.35</v>
      </c>
      <c r="E60">
        <v>0.61</v>
      </c>
    </row>
    <row r="61" spans="1:5" x14ac:dyDescent="0.25">
      <c r="A61" t="s">
        <v>69</v>
      </c>
      <c r="B61" t="s">
        <v>263</v>
      </c>
      <c r="C61">
        <v>1.3260869565217399</v>
      </c>
      <c r="D61">
        <v>0.75</v>
      </c>
      <c r="E61">
        <v>1.1599999999999999</v>
      </c>
    </row>
    <row r="62" spans="1:5" x14ac:dyDescent="0.25">
      <c r="A62" t="s">
        <v>69</v>
      </c>
      <c r="B62" t="s">
        <v>381</v>
      </c>
      <c r="C62">
        <v>1.3260869565217399</v>
      </c>
      <c r="D62">
        <v>1.04</v>
      </c>
      <c r="E62">
        <v>1.19</v>
      </c>
    </row>
    <row r="63" spans="1:5" x14ac:dyDescent="0.25">
      <c r="A63" t="s">
        <v>69</v>
      </c>
      <c r="B63" t="s">
        <v>76</v>
      </c>
      <c r="C63">
        <v>1.3260869565217399</v>
      </c>
      <c r="D63">
        <v>0.43</v>
      </c>
      <c r="E63">
        <v>0.99</v>
      </c>
    </row>
    <row r="64" spans="1:5" x14ac:dyDescent="0.25">
      <c r="A64" t="s">
        <v>69</v>
      </c>
      <c r="B64" t="s">
        <v>72</v>
      </c>
      <c r="C64">
        <v>1.3260869565217399</v>
      </c>
      <c r="D64">
        <v>1.1000000000000001</v>
      </c>
      <c r="E64">
        <v>1.01</v>
      </c>
    </row>
    <row r="65" spans="1:5" x14ac:dyDescent="0.25">
      <c r="A65" t="s">
        <v>69</v>
      </c>
      <c r="B65" t="s">
        <v>78</v>
      </c>
      <c r="C65">
        <v>1.3260869565217399</v>
      </c>
      <c r="D65">
        <v>1.1599999999999999</v>
      </c>
      <c r="E65">
        <v>1.1299999999999999</v>
      </c>
    </row>
    <row r="66" spans="1:5" x14ac:dyDescent="0.25">
      <c r="A66" t="s">
        <v>69</v>
      </c>
      <c r="B66" t="s">
        <v>260</v>
      </c>
      <c r="C66">
        <v>1.3260869565217399</v>
      </c>
      <c r="D66">
        <v>1.1100000000000001</v>
      </c>
      <c r="E66">
        <v>0.93</v>
      </c>
    </row>
    <row r="67" spans="1:5" x14ac:dyDescent="0.25">
      <c r="A67" t="s">
        <v>69</v>
      </c>
      <c r="B67" t="s">
        <v>262</v>
      </c>
      <c r="C67">
        <v>1.3260869565217399</v>
      </c>
      <c r="D67">
        <v>1.7</v>
      </c>
      <c r="E67">
        <v>0.63</v>
      </c>
    </row>
    <row r="68" spans="1:5" x14ac:dyDescent="0.25">
      <c r="A68" t="s">
        <v>69</v>
      </c>
      <c r="B68" t="s">
        <v>261</v>
      </c>
      <c r="C68">
        <v>1.3260869565217399</v>
      </c>
      <c r="D68">
        <v>1.62</v>
      </c>
      <c r="E68">
        <v>1.1299999999999999</v>
      </c>
    </row>
    <row r="69" spans="1:5" x14ac:dyDescent="0.25">
      <c r="A69" t="s">
        <v>69</v>
      </c>
      <c r="B69" t="s">
        <v>325</v>
      </c>
      <c r="C69">
        <v>1.3260869565217399</v>
      </c>
      <c r="D69">
        <v>0.93</v>
      </c>
      <c r="E69">
        <v>1.31</v>
      </c>
    </row>
    <row r="70" spans="1:5" x14ac:dyDescent="0.25">
      <c r="A70" t="s">
        <v>69</v>
      </c>
      <c r="B70" t="s">
        <v>258</v>
      </c>
      <c r="C70">
        <v>1.3260869565217399</v>
      </c>
      <c r="D70">
        <v>0.5</v>
      </c>
      <c r="E70">
        <v>1.1299999999999999</v>
      </c>
    </row>
    <row r="71" spans="1:5" x14ac:dyDescent="0.25">
      <c r="A71" t="s">
        <v>69</v>
      </c>
      <c r="B71" t="s">
        <v>79</v>
      </c>
      <c r="C71">
        <v>1.3260869565217399</v>
      </c>
      <c r="D71">
        <v>0.99</v>
      </c>
      <c r="E71">
        <v>0.95</v>
      </c>
    </row>
    <row r="72" spans="1:5" x14ac:dyDescent="0.25">
      <c r="A72" t="s">
        <v>69</v>
      </c>
      <c r="B72" t="s">
        <v>259</v>
      </c>
      <c r="C72">
        <v>1.3260869565217399</v>
      </c>
      <c r="D72">
        <v>1.35</v>
      </c>
      <c r="E72">
        <v>0.77</v>
      </c>
    </row>
    <row r="73" spans="1:5" x14ac:dyDescent="0.25">
      <c r="A73" t="s">
        <v>69</v>
      </c>
      <c r="B73" t="s">
        <v>71</v>
      </c>
      <c r="C73">
        <v>1.3260869565217399</v>
      </c>
      <c r="D73">
        <v>0.45</v>
      </c>
      <c r="E73">
        <v>1.7</v>
      </c>
    </row>
    <row r="74" spans="1:5" x14ac:dyDescent="0.25">
      <c r="A74" t="s">
        <v>69</v>
      </c>
      <c r="B74" t="s">
        <v>74</v>
      </c>
      <c r="C74">
        <v>1.3260869565217399</v>
      </c>
      <c r="D74">
        <v>1.24</v>
      </c>
      <c r="E74">
        <v>0.83</v>
      </c>
    </row>
    <row r="75" spans="1:5" x14ac:dyDescent="0.25">
      <c r="A75" t="s">
        <v>69</v>
      </c>
      <c r="B75" t="s">
        <v>70</v>
      </c>
      <c r="C75">
        <v>1.3260869565217399</v>
      </c>
      <c r="D75">
        <v>0.87</v>
      </c>
      <c r="E75">
        <v>0.83</v>
      </c>
    </row>
    <row r="76" spans="1:5" x14ac:dyDescent="0.25">
      <c r="A76" t="s">
        <v>80</v>
      </c>
      <c r="B76" t="s">
        <v>97</v>
      </c>
      <c r="C76">
        <v>1.2235576923076901</v>
      </c>
      <c r="D76">
        <v>1.04</v>
      </c>
      <c r="E76">
        <v>0.93</v>
      </c>
    </row>
    <row r="77" spans="1:5" x14ac:dyDescent="0.25">
      <c r="A77" t="s">
        <v>80</v>
      </c>
      <c r="B77" t="s">
        <v>82</v>
      </c>
      <c r="C77">
        <v>1.2235576923076901</v>
      </c>
      <c r="D77">
        <v>0.57999999999999996</v>
      </c>
      <c r="E77">
        <v>1.62</v>
      </c>
    </row>
    <row r="78" spans="1:5" x14ac:dyDescent="0.25">
      <c r="A78" t="s">
        <v>80</v>
      </c>
      <c r="B78" t="s">
        <v>83</v>
      </c>
      <c r="C78">
        <v>1.2235576923076901</v>
      </c>
      <c r="D78">
        <v>1.2</v>
      </c>
      <c r="E78">
        <v>1.1599999999999999</v>
      </c>
    </row>
    <row r="79" spans="1:5" x14ac:dyDescent="0.25">
      <c r="A79" t="s">
        <v>80</v>
      </c>
      <c r="B79" t="s">
        <v>85</v>
      </c>
      <c r="C79">
        <v>1.2235576923076901</v>
      </c>
      <c r="D79">
        <v>1.35</v>
      </c>
      <c r="E79">
        <v>0.93</v>
      </c>
    </row>
    <row r="80" spans="1:5" x14ac:dyDescent="0.25">
      <c r="A80" t="s">
        <v>80</v>
      </c>
      <c r="B80" t="s">
        <v>359</v>
      </c>
      <c r="C80">
        <v>1.2235576923076901</v>
      </c>
      <c r="D80">
        <v>1.63</v>
      </c>
      <c r="E80">
        <v>1.04</v>
      </c>
    </row>
    <row r="81" spans="1:5" x14ac:dyDescent="0.25">
      <c r="A81" t="s">
        <v>80</v>
      </c>
      <c r="B81" t="s">
        <v>87</v>
      </c>
      <c r="C81">
        <v>1.2235576923076901</v>
      </c>
      <c r="D81">
        <v>0.68</v>
      </c>
      <c r="E81">
        <v>1.1000000000000001</v>
      </c>
    </row>
    <row r="82" spans="1:5" x14ac:dyDescent="0.25">
      <c r="A82" t="s">
        <v>80</v>
      </c>
      <c r="B82" t="s">
        <v>89</v>
      </c>
      <c r="C82">
        <v>1.2235576923076901</v>
      </c>
      <c r="D82">
        <v>1.49</v>
      </c>
      <c r="E82">
        <v>1.1000000000000001</v>
      </c>
    </row>
    <row r="83" spans="1:5" x14ac:dyDescent="0.25">
      <c r="A83" t="s">
        <v>80</v>
      </c>
      <c r="B83" t="s">
        <v>369</v>
      </c>
      <c r="C83">
        <v>1.2235576923076901</v>
      </c>
      <c r="D83">
        <v>0.86</v>
      </c>
      <c r="E83">
        <v>1.04</v>
      </c>
    </row>
    <row r="84" spans="1:5" x14ac:dyDescent="0.25">
      <c r="A84" t="s">
        <v>80</v>
      </c>
      <c r="B84" t="s">
        <v>91</v>
      </c>
      <c r="C84">
        <v>1.2235576923076901</v>
      </c>
      <c r="D84">
        <v>0.57999999999999996</v>
      </c>
      <c r="E84">
        <v>0.99</v>
      </c>
    </row>
    <row r="85" spans="1:5" x14ac:dyDescent="0.25">
      <c r="A85" t="s">
        <v>80</v>
      </c>
      <c r="B85" t="s">
        <v>96</v>
      </c>
      <c r="C85">
        <v>1.2235576923076901</v>
      </c>
      <c r="D85">
        <v>1.1399999999999999</v>
      </c>
      <c r="E85">
        <v>0.99</v>
      </c>
    </row>
    <row r="86" spans="1:5" x14ac:dyDescent="0.25">
      <c r="A86" t="s">
        <v>80</v>
      </c>
      <c r="B86" t="s">
        <v>86</v>
      </c>
      <c r="C86">
        <v>1.2235576923076901</v>
      </c>
      <c r="D86">
        <v>1.02</v>
      </c>
      <c r="E86">
        <v>1.17</v>
      </c>
    </row>
    <row r="87" spans="1:5" x14ac:dyDescent="0.25">
      <c r="A87" t="s">
        <v>80</v>
      </c>
      <c r="B87" t="s">
        <v>81</v>
      </c>
      <c r="C87">
        <v>1.2235576923076901</v>
      </c>
      <c r="D87">
        <v>0.96</v>
      </c>
      <c r="E87">
        <v>1.04</v>
      </c>
    </row>
    <row r="88" spans="1:5" x14ac:dyDescent="0.25">
      <c r="A88" t="s">
        <v>80</v>
      </c>
      <c r="B88" t="s">
        <v>94</v>
      </c>
      <c r="C88">
        <v>1.2235576923076901</v>
      </c>
      <c r="D88">
        <v>0.77</v>
      </c>
      <c r="E88">
        <v>0.88</v>
      </c>
    </row>
    <row r="89" spans="1:5" x14ac:dyDescent="0.25">
      <c r="A89" t="s">
        <v>80</v>
      </c>
      <c r="B89" t="s">
        <v>90</v>
      </c>
      <c r="C89">
        <v>1.2235576923076901</v>
      </c>
      <c r="D89">
        <v>1.18</v>
      </c>
      <c r="E89">
        <v>0.49</v>
      </c>
    </row>
    <row r="90" spans="1:5" x14ac:dyDescent="0.25">
      <c r="A90" t="s">
        <v>80</v>
      </c>
      <c r="B90" t="s">
        <v>93</v>
      </c>
      <c r="C90">
        <v>1.2235576923076901</v>
      </c>
      <c r="D90">
        <v>0.72</v>
      </c>
      <c r="E90">
        <v>0.87</v>
      </c>
    </row>
    <row r="91" spans="1:5" x14ac:dyDescent="0.25">
      <c r="A91" t="s">
        <v>80</v>
      </c>
      <c r="B91" t="s">
        <v>88</v>
      </c>
      <c r="C91">
        <v>1.2235576923076901</v>
      </c>
      <c r="D91">
        <v>0.68</v>
      </c>
      <c r="E91">
        <v>0.93</v>
      </c>
    </row>
    <row r="92" spans="1:5" x14ac:dyDescent="0.25">
      <c r="A92" t="s">
        <v>80</v>
      </c>
      <c r="B92" t="s">
        <v>410</v>
      </c>
      <c r="C92">
        <v>1.2235576923076901</v>
      </c>
      <c r="D92">
        <v>0.87</v>
      </c>
      <c r="E92">
        <v>1.1000000000000001</v>
      </c>
    </row>
    <row r="93" spans="1:5" x14ac:dyDescent="0.25">
      <c r="A93" t="s">
        <v>80</v>
      </c>
      <c r="B93" t="s">
        <v>412</v>
      </c>
      <c r="C93">
        <v>1.2235576923076901</v>
      </c>
      <c r="D93">
        <v>1.27</v>
      </c>
      <c r="E93">
        <v>1.1000000000000001</v>
      </c>
    </row>
    <row r="94" spans="1:5" x14ac:dyDescent="0.25">
      <c r="A94" t="s">
        <v>80</v>
      </c>
      <c r="B94" t="s">
        <v>92</v>
      </c>
      <c r="C94">
        <v>1.2235576923076901</v>
      </c>
      <c r="D94">
        <v>1.02</v>
      </c>
      <c r="E94">
        <v>1.36</v>
      </c>
    </row>
    <row r="95" spans="1:5" x14ac:dyDescent="0.25">
      <c r="A95" t="s">
        <v>80</v>
      </c>
      <c r="B95" t="s">
        <v>416</v>
      </c>
      <c r="C95">
        <v>1.2235576923076901</v>
      </c>
      <c r="D95">
        <v>0.66</v>
      </c>
      <c r="E95">
        <v>0.68</v>
      </c>
    </row>
    <row r="96" spans="1:5" x14ac:dyDescent="0.25">
      <c r="A96" t="s">
        <v>80</v>
      </c>
      <c r="B96" t="s">
        <v>84</v>
      </c>
      <c r="C96">
        <v>1.2235576923076901</v>
      </c>
      <c r="D96">
        <v>1.1399999999999999</v>
      </c>
      <c r="E96">
        <v>1.1499999999999999</v>
      </c>
    </row>
    <row r="97" spans="1:5" x14ac:dyDescent="0.25">
      <c r="A97" t="s">
        <v>80</v>
      </c>
      <c r="B97" t="s">
        <v>98</v>
      </c>
      <c r="C97">
        <v>1.2235576923076901</v>
      </c>
      <c r="D97">
        <v>1.04</v>
      </c>
      <c r="E97">
        <v>0.55000000000000004</v>
      </c>
    </row>
    <row r="98" spans="1:5" x14ac:dyDescent="0.25">
      <c r="A98" t="s">
        <v>80</v>
      </c>
      <c r="B98" t="s">
        <v>95</v>
      </c>
      <c r="C98">
        <v>1.2235576923076901</v>
      </c>
      <c r="D98">
        <v>1.59</v>
      </c>
      <c r="E98">
        <v>0.66</v>
      </c>
    </row>
    <row r="99" spans="1:5" x14ac:dyDescent="0.25">
      <c r="A99" t="s">
        <v>80</v>
      </c>
      <c r="B99" t="s">
        <v>435</v>
      </c>
      <c r="C99">
        <v>1.2235576923076901</v>
      </c>
      <c r="D99">
        <v>0.48</v>
      </c>
      <c r="E99">
        <v>1.22</v>
      </c>
    </row>
    <row r="100" spans="1:5" x14ac:dyDescent="0.25">
      <c r="A100" t="s">
        <v>99</v>
      </c>
      <c r="B100" t="s">
        <v>100</v>
      </c>
      <c r="C100">
        <v>1.3409090909090899</v>
      </c>
      <c r="D100">
        <v>0.8</v>
      </c>
      <c r="E100">
        <v>1.52</v>
      </c>
    </row>
    <row r="101" spans="1:5" x14ac:dyDescent="0.25">
      <c r="A101" t="s">
        <v>99</v>
      </c>
      <c r="B101" t="s">
        <v>102</v>
      </c>
      <c r="C101">
        <v>1.3409090909090899</v>
      </c>
      <c r="D101">
        <v>0.98</v>
      </c>
      <c r="E101">
        <v>0.64</v>
      </c>
    </row>
    <row r="102" spans="1:5" x14ac:dyDescent="0.25">
      <c r="A102" t="s">
        <v>99</v>
      </c>
      <c r="B102" t="s">
        <v>111</v>
      </c>
      <c r="C102">
        <v>1.3409090909090899</v>
      </c>
      <c r="D102">
        <v>0.92</v>
      </c>
      <c r="E102">
        <v>0.73</v>
      </c>
    </row>
    <row r="103" spans="1:5" x14ac:dyDescent="0.25">
      <c r="A103" t="s">
        <v>99</v>
      </c>
      <c r="B103" t="s">
        <v>104</v>
      </c>
      <c r="C103">
        <v>1.3409090909090899</v>
      </c>
      <c r="D103">
        <v>0.98</v>
      </c>
      <c r="E103">
        <v>1.23</v>
      </c>
    </row>
    <row r="104" spans="1:5" x14ac:dyDescent="0.25">
      <c r="A104" t="s">
        <v>99</v>
      </c>
      <c r="B104" t="s">
        <v>106</v>
      </c>
      <c r="C104">
        <v>1.3409090909090899</v>
      </c>
      <c r="D104">
        <v>0.98</v>
      </c>
      <c r="E104">
        <v>1.57</v>
      </c>
    </row>
    <row r="105" spans="1:5" x14ac:dyDescent="0.25">
      <c r="A105" t="s">
        <v>99</v>
      </c>
      <c r="B105" t="s">
        <v>105</v>
      </c>
      <c r="C105">
        <v>1.3409090909090899</v>
      </c>
      <c r="D105">
        <v>1.21</v>
      </c>
      <c r="E105">
        <v>1.48</v>
      </c>
    </row>
    <row r="106" spans="1:5" x14ac:dyDescent="0.25">
      <c r="A106" t="s">
        <v>99</v>
      </c>
      <c r="B106" t="s">
        <v>117</v>
      </c>
      <c r="C106">
        <v>1.3409090909090899</v>
      </c>
      <c r="D106">
        <v>1.18</v>
      </c>
      <c r="E106">
        <v>0.74</v>
      </c>
    </row>
    <row r="107" spans="1:5" x14ac:dyDescent="0.25">
      <c r="A107" t="s">
        <v>99</v>
      </c>
      <c r="B107" t="s">
        <v>121</v>
      </c>
      <c r="C107">
        <v>1.3409090909090899</v>
      </c>
      <c r="D107">
        <v>1.4</v>
      </c>
      <c r="E107">
        <v>0.88</v>
      </c>
    </row>
    <row r="108" spans="1:5" x14ac:dyDescent="0.25">
      <c r="A108" t="s">
        <v>99</v>
      </c>
      <c r="B108" t="s">
        <v>108</v>
      </c>
      <c r="C108">
        <v>1.3409090909090899</v>
      </c>
      <c r="D108">
        <v>0.97</v>
      </c>
      <c r="E108">
        <v>0.51</v>
      </c>
    </row>
    <row r="109" spans="1:5" x14ac:dyDescent="0.25">
      <c r="A109" t="s">
        <v>99</v>
      </c>
      <c r="B109" t="s">
        <v>103</v>
      </c>
      <c r="C109">
        <v>1.3409090909090899</v>
      </c>
      <c r="D109">
        <v>1.04</v>
      </c>
      <c r="E109">
        <v>1.1399999999999999</v>
      </c>
    </row>
    <row r="110" spans="1:5" x14ac:dyDescent="0.25">
      <c r="A110" t="s">
        <v>99</v>
      </c>
      <c r="B110" t="s">
        <v>110</v>
      </c>
      <c r="C110">
        <v>1.3409090909090899</v>
      </c>
      <c r="D110">
        <v>0.83</v>
      </c>
      <c r="E110">
        <v>0.42</v>
      </c>
    </row>
    <row r="111" spans="1:5" x14ac:dyDescent="0.25">
      <c r="A111" t="s">
        <v>99</v>
      </c>
      <c r="B111" t="s">
        <v>107</v>
      </c>
      <c r="C111">
        <v>1.3409090909090899</v>
      </c>
      <c r="D111">
        <v>0.79</v>
      </c>
      <c r="E111">
        <v>0.7</v>
      </c>
    </row>
    <row r="112" spans="1:5" x14ac:dyDescent="0.25">
      <c r="A112" t="s">
        <v>99</v>
      </c>
      <c r="B112" t="s">
        <v>395</v>
      </c>
      <c r="C112">
        <v>1.3409090909090899</v>
      </c>
      <c r="D112">
        <v>1.18</v>
      </c>
      <c r="E112">
        <v>0.97</v>
      </c>
    </row>
    <row r="113" spans="1:5" x14ac:dyDescent="0.25">
      <c r="A113" t="s">
        <v>99</v>
      </c>
      <c r="B113" t="s">
        <v>115</v>
      </c>
      <c r="C113">
        <v>1.3409090909090899</v>
      </c>
      <c r="D113">
        <v>1.1200000000000001</v>
      </c>
      <c r="E113">
        <v>0.98</v>
      </c>
    </row>
    <row r="114" spans="1:5" x14ac:dyDescent="0.25">
      <c r="A114" t="s">
        <v>99</v>
      </c>
      <c r="B114" t="s">
        <v>112</v>
      </c>
      <c r="C114">
        <v>1.3409090909090899</v>
      </c>
      <c r="D114">
        <v>0.61</v>
      </c>
      <c r="E114">
        <v>0.97</v>
      </c>
    </row>
    <row r="115" spans="1:5" x14ac:dyDescent="0.25">
      <c r="A115" t="s">
        <v>99</v>
      </c>
      <c r="B115" t="s">
        <v>113</v>
      </c>
      <c r="C115">
        <v>1.3409090909090899</v>
      </c>
      <c r="D115">
        <v>0.94</v>
      </c>
      <c r="E115">
        <v>0.63</v>
      </c>
    </row>
    <row r="116" spans="1:5" x14ac:dyDescent="0.25">
      <c r="A116" t="s">
        <v>99</v>
      </c>
      <c r="B116" t="s">
        <v>114</v>
      </c>
      <c r="C116">
        <v>1.3409090909090899</v>
      </c>
      <c r="D116">
        <v>1.63</v>
      </c>
      <c r="E116">
        <v>0.69</v>
      </c>
    </row>
    <row r="117" spans="1:5" x14ac:dyDescent="0.25">
      <c r="A117" t="s">
        <v>99</v>
      </c>
      <c r="B117" t="s">
        <v>116</v>
      </c>
      <c r="C117">
        <v>1.3409090909090899</v>
      </c>
      <c r="D117">
        <v>1.1200000000000001</v>
      </c>
      <c r="E117">
        <v>1.18</v>
      </c>
    </row>
    <row r="118" spans="1:5" x14ac:dyDescent="0.25">
      <c r="A118" t="s">
        <v>99</v>
      </c>
      <c r="B118" t="s">
        <v>109</v>
      </c>
      <c r="C118">
        <v>1.3409090909090899</v>
      </c>
      <c r="D118">
        <v>0.95</v>
      </c>
      <c r="E118">
        <v>0.83</v>
      </c>
    </row>
    <row r="119" spans="1:5" x14ac:dyDescent="0.25">
      <c r="A119" t="s">
        <v>99</v>
      </c>
      <c r="B119" t="s">
        <v>118</v>
      </c>
      <c r="C119">
        <v>1.3409090909090899</v>
      </c>
      <c r="D119">
        <v>0.75</v>
      </c>
      <c r="E119">
        <v>1.62</v>
      </c>
    </row>
    <row r="120" spans="1:5" x14ac:dyDescent="0.25">
      <c r="A120" t="s">
        <v>99</v>
      </c>
      <c r="B120" t="s">
        <v>417</v>
      </c>
      <c r="C120">
        <v>1.3409090909090899</v>
      </c>
      <c r="D120">
        <v>0.99</v>
      </c>
      <c r="E120">
        <v>1.05</v>
      </c>
    </row>
    <row r="121" spans="1:5" x14ac:dyDescent="0.25">
      <c r="A121" t="s">
        <v>99</v>
      </c>
      <c r="B121" t="s">
        <v>101</v>
      </c>
      <c r="C121">
        <v>1.3409090909090899</v>
      </c>
      <c r="D121">
        <v>1.01</v>
      </c>
      <c r="E121">
        <v>0.74</v>
      </c>
    </row>
    <row r="122" spans="1:5" x14ac:dyDescent="0.25">
      <c r="A122" t="s">
        <v>99</v>
      </c>
      <c r="B122" t="s">
        <v>120</v>
      </c>
      <c r="C122">
        <v>1.3409090909090899</v>
      </c>
      <c r="D122">
        <v>0.83</v>
      </c>
      <c r="E122">
        <v>1.18</v>
      </c>
    </row>
    <row r="123" spans="1:5" x14ac:dyDescent="0.25">
      <c r="A123" t="s">
        <v>99</v>
      </c>
      <c r="B123" t="s">
        <v>119</v>
      </c>
      <c r="C123">
        <v>1.3409090909090899</v>
      </c>
      <c r="D123">
        <v>0.79</v>
      </c>
      <c r="E123">
        <v>1.62</v>
      </c>
    </row>
    <row r="124" spans="1:5" x14ac:dyDescent="0.25">
      <c r="A124" t="s">
        <v>122</v>
      </c>
      <c r="B124" t="s">
        <v>123</v>
      </c>
      <c r="C124">
        <v>1.30632911392405</v>
      </c>
      <c r="D124">
        <v>1.05</v>
      </c>
      <c r="E124">
        <v>1.17</v>
      </c>
    </row>
    <row r="125" spans="1:5" x14ac:dyDescent="0.25">
      <c r="A125" t="s">
        <v>122</v>
      </c>
      <c r="B125" t="s">
        <v>125</v>
      </c>
      <c r="C125">
        <v>1.30632911392405</v>
      </c>
      <c r="D125">
        <v>0.89</v>
      </c>
      <c r="E125">
        <v>0.94</v>
      </c>
    </row>
    <row r="126" spans="1:5" x14ac:dyDescent="0.25">
      <c r="A126" t="s">
        <v>122</v>
      </c>
      <c r="B126" t="s">
        <v>127</v>
      </c>
      <c r="C126">
        <v>1.30632911392405</v>
      </c>
      <c r="D126">
        <v>0.81</v>
      </c>
      <c r="E126">
        <v>0.78</v>
      </c>
    </row>
    <row r="127" spans="1:5" x14ac:dyDescent="0.25">
      <c r="A127" t="s">
        <v>122</v>
      </c>
      <c r="B127" t="s">
        <v>130</v>
      </c>
      <c r="C127">
        <v>1.30632911392405</v>
      </c>
      <c r="D127">
        <v>0.98</v>
      </c>
      <c r="E127">
        <v>0.69</v>
      </c>
    </row>
    <row r="128" spans="1:5" x14ac:dyDescent="0.25">
      <c r="A128" t="s">
        <v>122</v>
      </c>
      <c r="B128" t="s">
        <v>362</v>
      </c>
      <c r="C128">
        <v>1.30632911392405</v>
      </c>
      <c r="D128">
        <v>1.48</v>
      </c>
      <c r="E128">
        <v>1.18</v>
      </c>
    </row>
    <row r="129" spans="1:5" x14ac:dyDescent="0.25">
      <c r="A129" t="s">
        <v>122</v>
      </c>
      <c r="B129" t="s">
        <v>126</v>
      </c>
      <c r="C129">
        <v>1.30632911392405</v>
      </c>
      <c r="D129">
        <v>1.1499999999999999</v>
      </c>
      <c r="E129">
        <v>0.94</v>
      </c>
    </row>
    <row r="130" spans="1:5" x14ac:dyDescent="0.25">
      <c r="A130" t="s">
        <v>122</v>
      </c>
      <c r="B130" t="s">
        <v>129</v>
      </c>
      <c r="C130">
        <v>1.30632911392405</v>
      </c>
      <c r="D130">
        <v>1.1000000000000001</v>
      </c>
      <c r="E130">
        <v>1.05</v>
      </c>
    </row>
    <row r="131" spans="1:5" x14ac:dyDescent="0.25">
      <c r="A131" t="s">
        <v>122</v>
      </c>
      <c r="B131" t="s">
        <v>128</v>
      </c>
      <c r="C131">
        <v>1.30632911392405</v>
      </c>
      <c r="D131">
        <v>1.1499999999999999</v>
      </c>
      <c r="E131">
        <v>0.83</v>
      </c>
    </row>
    <row r="132" spans="1:5" x14ac:dyDescent="0.25">
      <c r="A132" t="s">
        <v>122</v>
      </c>
      <c r="B132" t="s">
        <v>136</v>
      </c>
      <c r="C132">
        <v>1.30632911392405</v>
      </c>
      <c r="D132">
        <v>1.58</v>
      </c>
      <c r="E132">
        <v>0.89</v>
      </c>
    </row>
    <row r="133" spans="1:5" x14ac:dyDescent="0.25">
      <c r="A133" t="s">
        <v>122</v>
      </c>
      <c r="B133" t="s">
        <v>131</v>
      </c>
      <c r="C133">
        <v>1.30632911392405</v>
      </c>
      <c r="D133">
        <v>1.1499999999999999</v>
      </c>
      <c r="E133">
        <v>1</v>
      </c>
    </row>
    <row r="134" spans="1:5" x14ac:dyDescent="0.25">
      <c r="A134" t="s">
        <v>122</v>
      </c>
      <c r="B134" t="s">
        <v>133</v>
      </c>
      <c r="C134">
        <v>1.30632911392405</v>
      </c>
      <c r="D134">
        <v>0.56999999999999995</v>
      </c>
      <c r="E134">
        <v>1.33</v>
      </c>
    </row>
    <row r="135" spans="1:5" x14ac:dyDescent="0.25">
      <c r="A135" t="s">
        <v>122</v>
      </c>
      <c r="B135" t="s">
        <v>135</v>
      </c>
      <c r="C135">
        <v>1.30632911392405</v>
      </c>
      <c r="D135">
        <v>0.72</v>
      </c>
      <c r="E135">
        <v>0.83</v>
      </c>
    </row>
    <row r="136" spans="1:5" x14ac:dyDescent="0.25">
      <c r="A136" t="s">
        <v>122</v>
      </c>
      <c r="B136" t="s">
        <v>137</v>
      </c>
      <c r="C136">
        <v>1.30632911392405</v>
      </c>
      <c r="D136">
        <v>1.04</v>
      </c>
      <c r="E136">
        <v>0.84</v>
      </c>
    </row>
    <row r="137" spans="1:5" x14ac:dyDescent="0.25">
      <c r="A137" t="s">
        <v>122</v>
      </c>
      <c r="B137" t="s">
        <v>401</v>
      </c>
      <c r="C137">
        <v>1.30632911392405</v>
      </c>
      <c r="D137">
        <v>1.05</v>
      </c>
      <c r="E137">
        <v>1.33</v>
      </c>
    </row>
    <row r="138" spans="1:5" x14ac:dyDescent="0.25">
      <c r="A138" t="s">
        <v>122</v>
      </c>
      <c r="B138" t="s">
        <v>138</v>
      </c>
      <c r="C138">
        <v>1.30632911392405</v>
      </c>
      <c r="D138">
        <v>1.2</v>
      </c>
      <c r="E138">
        <v>1</v>
      </c>
    </row>
    <row r="139" spans="1:5" x14ac:dyDescent="0.25">
      <c r="A139" t="s">
        <v>122</v>
      </c>
      <c r="B139" t="s">
        <v>139</v>
      </c>
      <c r="C139">
        <v>1.30632911392405</v>
      </c>
      <c r="D139">
        <v>0.91</v>
      </c>
      <c r="E139">
        <v>0.83</v>
      </c>
    </row>
    <row r="140" spans="1:5" x14ac:dyDescent="0.25">
      <c r="A140" t="s">
        <v>122</v>
      </c>
      <c r="B140" t="s">
        <v>144</v>
      </c>
      <c r="C140">
        <v>1.30632911392405</v>
      </c>
      <c r="D140">
        <v>0.95</v>
      </c>
      <c r="E140">
        <v>1.51</v>
      </c>
    </row>
    <row r="141" spans="1:5" x14ac:dyDescent="0.25">
      <c r="A141" t="s">
        <v>122</v>
      </c>
      <c r="B141" t="s">
        <v>132</v>
      </c>
      <c r="C141">
        <v>1.30632911392405</v>
      </c>
      <c r="D141">
        <v>0.95</v>
      </c>
      <c r="E141">
        <v>0.99</v>
      </c>
    </row>
    <row r="142" spans="1:5" x14ac:dyDescent="0.25">
      <c r="A142" t="s">
        <v>122</v>
      </c>
      <c r="B142" t="s">
        <v>140</v>
      </c>
      <c r="C142">
        <v>1.30632911392405</v>
      </c>
      <c r="D142">
        <v>1.26</v>
      </c>
      <c r="E142">
        <v>0.63</v>
      </c>
    </row>
    <row r="143" spans="1:5" x14ac:dyDescent="0.25">
      <c r="A143" t="s">
        <v>122</v>
      </c>
      <c r="B143" t="s">
        <v>124</v>
      </c>
      <c r="C143">
        <v>1.30632911392405</v>
      </c>
      <c r="D143">
        <v>0.86</v>
      </c>
      <c r="E143">
        <v>1.28</v>
      </c>
    </row>
    <row r="144" spans="1:5" x14ac:dyDescent="0.25">
      <c r="A144" t="s">
        <v>122</v>
      </c>
      <c r="B144" t="s">
        <v>134</v>
      </c>
      <c r="C144">
        <v>1.30632911392405</v>
      </c>
      <c r="D144">
        <v>0.59</v>
      </c>
      <c r="E144">
        <v>1.31</v>
      </c>
    </row>
    <row r="145" spans="1:5" x14ac:dyDescent="0.25">
      <c r="A145" t="s">
        <v>122</v>
      </c>
      <c r="B145" t="s">
        <v>141</v>
      </c>
      <c r="C145">
        <v>1.30632911392405</v>
      </c>
      <c r="D145">
        <v>0.77</v>
      </c>
      <c r="E145">
        <v>0.63</v>
      </c>
    </row>
    <row r="146" spans="1:5" x14ac:dyDescent="0.25">
      <c r="A146" t="s">
        <v>122</v>
      </c>
      <c r="B146" t="s">
        <v>142</v>
      </c>
      <c r="C146">
        <v>1.30632911392405</v>
      </c>
      <c r="D146">
        <v>1.1299999999999999</v>
      </c>
      <c r="E146">
        <v>0.99</v>
      </c>
    </row>
    <row r="147" spans="1:5" x14ac:dyDescent="0.25">
      <c r="A147" t="s">
        <v>122</v>
      </c>
      <c r="B147" t="s">
        <v>143</v>
      </c>
      <c r="C147">
        <v>1.30632911392405</v>
      </c>
      <c r="D147">
        <v>0.77</v>
      </c>
      <c r="E147">
        <v>1.1000000000000001</v>
      </c>
    </row>
    <row r="148" spans="1:5" x14ac:dyDescent="0.25">
      <c r="A148" t="s">
        <v>145</v>
      </c>
      <c r="B148" t="s">
        <v>347</v>
      </c>
      <c r="C148">
        <v>1.43816254416961</v>
      </c>
      <c r="D148">
        <v>0.95</v>
      </c>
      <c r="E148">
        <v>1.19</v>
      </c>
    </row>
    <row r="149" spans="1:5" x14ac:dyDescent="0.25">
      <c r="A149" t="s">
        <v>145</v>
      </c>
      <c r="B149" t="s">
        <v>349</v>
      </c>
      <c r="C149">
        <v>1.43816254416961</v>
      </c>
      <c r="D149">
        <v>0.81</v>
      </c>
      <c r="E149">
        <v>0.95</v>
      </c>
    </row>
    <row r="150" spans="1:5" x14ac:dyDescent="0.25">
      <c r="A150" t="s">
        <v>145</v>
      </c>
      <c r="B150" t="s">
        <v>355</v>
      </c>
      <c r="C150">
        <v>1.43816254416961</v>
      </c>
      <c r="D150">
        <v>0.4</v>
      </c>
      <c r="E150">
        <v>1.63</v>
      </c>
    </row>
    <row r="151" spans="1:5" x14ac:dyDescent="0.25">
      <c r="A151" t="s">
        <v>145</v>
      </c>
      <c r="B151" t="s">
        <v>357</v>
      </c>
      <c r="C151">
        <v>1.43816254416961</v>
      </c>
      <c r="D151">
        <v>0.7</v>
      </c>
      <c r="E151">
        <v>0.89</v>
      </c>
    </row>
    <row r="152" spans="1:5" x14ac:dyDescent="0.25">
      <c r="A152" t="s">
        <v>145</v>
      </c>
      <c r="B152" t="s">
        <v>360</v>
      </c>
      <c r="C152">
        <v>1.43816254416961</v>
      </c>
      <c r="D152">
        <v>1.19</v>
      </c>
      <c r="E152">
        <v>1.17</v>
      </c>
    </row>
    <row r="153" spans="1:5" x14ac:dyDescent="0.25">
      <c r="A153" t="s">
        <v>145</v>
      </c>
      <c r="B153" t="s">
        <v>366</v>
      </c>
      <c r="C153">
        <v>1.43816254416961</v>
      </c>
      <c r="D153">
        <v>1.33</v>
      </c>
      <c r="E153">
        <v>0.68</v>
      </c>
    </row>
    <row r="154" spans="1:5" x14ac:dyDescent="0.25">
      <c r="A154" t="s">
        <v>145</v>
      </c>
      <c r="B154" t="s">
        <v>371</v>
      </c>
      <c r="C154">
        <v>1.43816254416961</v>
      </c>
      <c r="D154">
        <v>0.75</v>
      </c>
      <c r="E154">
        <v>0.95</v>
      </c>
    </row>
    <row r="155" spans="1:5" x14ac:dyDescent="0.25">
      <c r="A155" t="s">
        <v>145</v>
      </c>
      <c r="B155" t="s">
        <v>149</v>
      </c>
      <c r="C155">
        <v>1.43816254416961</v>
      </c>
      <c r="D155">
        <v>0.7</v>
      </c>
      <c r="E155">
        <v>1.63</v>
      </c>
    </row>
    <row r="156" spans="1:5" x14ac:dyDescent="0.25">
      <c r="A156" t="s">
        <v>145</v>
      </c>
      <c r="B156" t="s">
        <v>375</v>
      </c>
      <c r="C156">
        <v>1.43816254416961</v>
      </c>
      <c r="D156">
        <v>0.84</v>
      </c>
      <c r="E156">
        <v>0.64</v>
      </c>
    </row>
    <row r="157" spans="1:5" x14ac:dyDescent="0.25">
      <c r="A157" t="s">
        <v>145</v>
      </c>
      <c r="B157" t="s">
        <v>388</v>
      </c>
      <c r="C157">
        <v>1.43816254416961</v>
      </c>
      <c r="D157">
        <v>1.32</v>
      </c>
      <c r="E157">
        <v>1.1399999999999999</v>
      </c>
    </row>
    <row r="158" spans="1:5" x14ac:dyDescent="0.25">
      <c r="A158" t="s">
        <v>145</v>
      </c>
      <c r="B158" t="s">
        <v>389</v>
      </c>
      <c r="C158">
        <v>1.43816254416961</v>
      </c>
      <c r="D158">
        <v>1.0900000000000001</v>
      </c>
      <c r="E158">
        <v>0.76</v>
      </c>
    </row>
    <row r="159" spans="1:5" x14ac:dyDescent="0.25">
      <c r="A159" t="s">
        <v>145</v>
      </c>
      <c r="B159" t="s">
        <v>391</v>
      </c>
      <c r="C159">
        <v>1.43816254416961</v>
      </c>
      <c r="D159">
        <v>1.04</v>
      </c>
      <c r="E159">
        <v>1.43</v>
      </c>
    </row>
    <row r="160" spans="1:5" x14ac:dyDescent="0.25">
      <c r="A160" t="s">
        <v>145</v>
      </c>
      <c r="B160" t="s">
        <v>146</v>
      </c>
      <c r="C160">
        <v>1.43816254416961</v>
      </c>
      <c r="D160">
        <v>1.32</v>
      </c>
      <c r="E160">
        <v>1.47</v>
      </c>
    </row>
    <row r="161" spans="1:5" x14ac:dyDescent="0.25">
      <c r="A161" t="s">
        <v>145</v>
      </c>
      <c r="B161" t="s">
        <v>404</v>
      </c>
      <c r="C161">
        <v>1.43816254416961</v>
      </c>
      <c r="D161">
        <v>1.0900000000000001</v>
      </c>
      <c r="E161">
        <v>0.82</v>
      </c>
    </row>
    <row r="162" spans="1:5" x14ac:dyDescent="0.25">
      <c r="A162" t="s">
        <v>145</v>
      </c>
      <c r="B162" t="s">
        <v>419</v>
      </c>
      <c r="C162">
        <v>1.43816254416961</v>
      </c>
      <c r="D162">
        <v>0.95</v>
      </c>
      <c r="E162">
        <v>0.89</v>
      </c>
    </row>
    <row r="163" spans="1:5" x14ac:dyDescent="0.25">
      <c r="A163" t="s">
        <v>145</v>
      </c>
      <c r="B163" t="s">
        <v>423</v>
      </c>
      <c r="C163">
        <v>1.43816254416961</v>
      </c>
      <c r="D163">
        <v>0.81</v>
      </c>
      <c r="E163">
        <v>0.54</v>
      </c>
    </row>
    <row r="164" spans="1:5" x14ac:dyDescent="0.25">
      <c r="A164" t="s">
        <v>145</v>
      </c>
      <c r="B164" t="s">
        <v>425</v>
      </c>
      <c r="C164">
        <v>1.43816254416961</v>
      </c>
      <c r="D164">
        <v>1.49</v>
      </c>
      <c r="E164">
        <v>0.64</v>
      </c>
    </row>
    <row r="165" spans="1:5" x14ac:dyDescent="0.25">
      <c r="A165" t="s">
        <v>145</v>
      </c>
      <c r="B165" t="s">
        <v>427</v>
      </c>
      <c r="C165">
        <v>1.43816254416961</v>
      </c>
      <c r="D165">
        <v>1.1200000000000001</v>
      </c>
      <c r="E165">
        <v>0.82</v>
      </c>
    </row>
    <row r="166" spans="1:5" x14ac:dyDescent="0.25">
      <c r="A166" t="s">
        <v>145</v>
      </c>
      <c r="B166" t="s">
        <v>432</v>
      </c>
      <c r="C166">
        <v>1.43816254416961</v>
      </c>
      <c r="D166">
        <v>1.39</v>
      </c>
      <c r="E166">
        <v>1.56</v>
      </c>
    </row>
    <row r="167" spans="1:5" x14ac:dyDescent="0.25">
      <c r="A167" t="s">
        <v>145</v>
      </c>
      <c r="B167" t="s">
        <v>433</v>
      </c>
      <c r="C167">
        <v>1.43816254416961</v>
      </c>
      <c r="D167">
        <v>0.74</v>
      </c>
      <c r="E167">
        <v>1.41</v>
      </c>
    </row>
    <row r="168" spans="1:5" x14ac:dyDescent="0.25">
      <c r="A168" t="s">
        <v>145</v>
      </c>
      <c r="B168" t="s">
        <v>434</v>
      </c>
      <c r="C168">
        <v>1.43816254416961</v>
      </c>
      <c r="D168">
        <v>0.86</v>
      </c>
      <c r="E168">
        <v>0.56000000000000005</v>
      </c>
    </row>
    <row r="169" spans="1:5" x14ac:dyDescent="0.25">
      <c r="A169" t="s">
        <v>145</v>
      </c>
      <c r="B169" t="s">
        <v>148</v>
      </c>
      <c r="C169">
        <v>1.43816254416961</v>
      </c>
      <c r="D169">
        <v>1.04</v>
      </c>
      <c r="E169">
        <v>0.48</v>
      </c>
    </row>
    <row r="170" spans="1:5" x14ac:dyDescent="0.25">
      <c r="A170" t="s">
        <v>145</v>
      </c>
      <c r="B170" t="s">
        <v>147</v>
      </c>
      <c r="C170">
        <v>1.43816254416961</v>
      </c>
      <c r="D170">
        <v>1.1000000000000001</v>
      </c>
      <c r="E170">
        <v>1.02</v>
      </c>
    </row>
    <row r="171" spans="1:5" x14ac:dyDescent="0.25">
      <c r="A171" t="s">
        <v>21</v>
      </c>
      <c r="B171" t="s">
        <v>152</v>
      </c>
      <c r="C171">
        <v>1.375</v>
      </c>
      <c r="D171">
        <v>0.84</v>
      </c>
      <c r="E171">
        <v>1.1100000000000001</v>
      </c>
    </row>
    <row r="172" spans="1:5" x14ac:dyDescent="0.25">
      <c r="A172" t="s">
        <v>21</v>
      </c>
      <c r="B172" t="s">
        <v>269</v>
      </c>
      <c r="C172">
        <v>1.375</v>
      </c>
      <c r="D172">
        <v>0.63</v>
      </c>
      <c r="E172">
        <v>0.76</v>
      </c>
    </row>
    <row r="173" spans="1:5" x14ac:dyDescent="0.25">
      <c r="A173" t="s">
        <v>21</v>
      </c>
      <c r="B173" t="s">
        <v>264</v>
      </c>
      <c r="C173">
        <v>1.375</v>
      </c>
      <c r="D173">
        <v>1.51</v>
      </c>
      <c r="E173">
        <v>1.35</v>
      </c>
    </row>
    <row r="174" spans="1:5" x14ac:dyDescent="0.25">
      <c r="A174" t="s">
        <v>21</v>
      </c>
      <c r="B174" t="s">
        <v>372</v>
      </c>
      <c r="C174">
        <v>1.375</v>
      </c>
      <c r="D174">
        <v>0.21</v>
      </c>
      <c r="E174">
        <v>0.97</v>
      </c>
    </row>
    <row r="175" spans="1:5" x14ac:dyDescent="0.25">
      <c r="A175" t="s">
        <v>21</v>
      </c>
      <c r="B175" t="s">
        <v>267</v>
      </c>
      <c r="C175">
        <v>1.375</v>
      </c>
      <c r="D175">
        <v>1.06</v>
      </c>
      <c r="E175">
        <v>1.05</v>
      </c>
    </row>
    <row r="176" spans="1:5" x14ac:dyDescent="0.25">
      <c r="A176" t="s">
        <v>21</v>
      </c>
      <c r="B176" t="s">
        <v>272</v>
      </c>
      <c r="C176">
        <v>1.375</v>
      </c>
      <c r="D176">
        <v>1.1599999999999999</v>
      </c>
      <c r="E176">
        <v>0.4</v>
      </c>
    </row>
    <row r="177" spans="1:5" x14ac:dyDescent="0.25">
      <c r="A177" t="s">
        <v>21</v>
      </c>
      <c r="B177" t="s">
        <v>397</v>
      </c>
      <c r="C177">
        <v>1.375</v>
      </c>
      <c r="D177">
        <v>1.0900000000000001</v>
      </c>
      <c r="E177">
        <v>1.41</v>
      </c>
    </row>
    <row r="178" spans="1:5" x14ac:dyDescent="0.25">
      <c r="A178" t="s">
        <v>21</v>
      </c>
      <c r="B178" t="s">
        <v>274</v>
      </c>
      <c r="C178">
        <v>1.375</v>
      </c>
      <c r="D178">
        <v>1.51</v>
      </c>
      <c r="E178">
        <v>0.65</v>
      </c>
    </row>
    <row r="179" spans="1:5" x14ac:dyDescent="0.25">
      <c r="A179" t="s">
        <v>21</v>
      </c>
      <c r="B179" t="s">
        <v>150</v>
      </c>
      <c r="C179">
        <v>1.375</v>
      </c>
      <c r="D179">
        <v>1.04</v>
      </c>
      <c r="E179">
        <v>0.92</v>
      </c>
    </row>
    <row r="180" spans="1:5" x14ac:dyDescent="0.25">
      <c r="A180" t="s">
        <v>21</v>
      </c>
      <c r="B180" t="s">
        <v>275</v>
      </c>
      <c r="C180">
        <v>1.375</v>
      </c>
      <c r="D180">
        <v>0.83</v>
      </c>
      <c r="E180">
        <v>0.76</v>
      </c>
    </row>
    <row r="181" spans="1:5" x14ac:dyDescent="0.25">
      <c r="A181" t="s">
        <v>21</v>
      </c>
      <c r="B181" t="s">
        <v>23</v>
      </c>
      <c r="C181">
        <v>1.375</v>
      </c>
      <c r="D181">
        <v>1.66</v>
      </c>
      <c r="E181">
        <v>0.92</v>
      </c>
    </row>
    <row r="182" spans="1:5" x14ac:dyDescent="0.25">
      <c r="A182" t="s">
        <v>21</v>
      </c>
      <c r="B182" t="s">
        <v>22</v>
      </c>
      <c r="C182">
        <v>1.375</v>
      </c>
      <c r="D182">
        <v>1.31</v>
      </c>
      <c r="E182">
        <v>1.46</v>
      </c>
    </row>
    <row r="183" spans="1:5" x14ac:dyDescent="0.25">
      <c r="A183" t="s">
        <v>21</v>
      </c>
      <c r="B183" t="s">
        <v>266</v>
      </c>
      <c r="C183">
        <v>1.375</v>
      </c>
      <c r="D183">
        <v>0.73</v>
      </c>
      <c r="E183">
        <v>1.19</v>
      </c>
    </row>
    <row r="184" spans="1:5" x14ac:dyDescent="0.25">
      <c r="A184" t="s">
        <v>21</v>
      </c>
      <c r="B184" t="s">
        <v>268</v>
      </c>
      <c r="C184">
        <v>1.375</v>
      </c>
      <c r="D184">
        <v>0.83</v>
      </c>
      <c r="E184">
        <v>1.35</v>
      </c>
    </row>
    <row r="185" spans="1:5" x14ac:dyDescent="0.25">
      <c r="A185" t="s">
        <v>21</v>
      </c>
      <c r="B185" t="s">
        <v>151</v>
      </c>
      <c r="C185">
        <v>1.375</v>
      </c>
      <c r="D185">
        <v>0.83</v>
      </c>
      <c r="E185">
        <v>1.51</v>
      </c>
    </row>
    <row r="186" spans="1:5" x14ac:dyDescent="0.25">
      <c r="A186" t="s">
        <v>21</v>
      </c>
      <c r="B186" t="s">
        <v>153</v>
      </c>
      <c r="C186">
        <v>1.375</v>
      </c>
      <c r="D186">
        <v>1.77</v>
      </c>
      <c r="E186">
        <v>0.43</v>
      </c>
    </row>
    <row r="187" spans="1:5" x14ac:dyDescent="0.25">
      <c r="A187" t="s">
        <v>21</v>
      </c>
      <c r="B187" t="s">
        <v>273</v>
      </c>
      <c r="C187">
        <v>1.375</v>
      </c>
      <c r="D187">
        <v>0.62</v>
      </c>
      <c r="E187">
        <v>0.7</v>
      </c>
    </row>
    <row r="188" spans="1:5" x14ac:dyDescent="0.25">
      <c r="A188" t="s">
        <v>21</v>
      </c>
      <c r="B188" t="s">
        <v>265</v>
      </c>
      <c r="C188">
        <v>1.375</v>
      </c>
      <c r="D188">
        <v>0.83</v>
      </c>
      <c r="E188">
        <v>1.03</v>
      </c>
    </row>
    <row r="189" spans="1:5" x14ac:dyDescent="0.25">
      <c r="A189" t="s">
        <v>21</v>
      </c>
      <c r="B189" t="s">
        <v>271</v>
      </c>
      <c r="C189">
        <v>1.375</v>
      </c>
      <c r="D189">
        <v>0.73</v>
      </c>
      <c r="E189">
        <v>1.1399999999999999</v>
      </c>
    </row>
    <row r="190" spans="1:5" x14ac:dyDescent="0.25">
      <c r="A190" t="s">
        <v>21</v>
      </c>
      <c r="B190" t="s">
        <v>270</v>
      </c>
      <c r="C190">
        <v>1.375</v>
      </c>
      <c r="D190">
        <v>0.78</v>
      </c>
      <c r="E190">
        <v>0.92</v>
      </c>
    </row>
    <row r="191" spans="1:5" x14ac:dyDescent="0.25">
      <c r="A191" t="s">
        <v>154</v>
      </c>
      <c r="B191" t="s">
        <v>159</v>
      </c>
      <c r="C191">
        <v>1.29749103942652</v>
      </c>
      <c r="D191">
        <v>0.66</v>
      </c>
      <c r="E191">
        <v>0.83</v>
      </c>
    </row>
    <row r="192" spans="1:5" x14ac:dyDescent="0.25">
      <c r="A192" t="s">
        <v>154</v>
      </c>
      <c r="B192" t="s">
        <v>161</v>
      </c>
      <c r="C192">
        <v>1.29749103942652</v>
      </c>
      <c r="D192">
        <v>0.44</v>
      </c>
      <c r="E192">
        <v>0.49</v>
      </c>
    </row>
    <row r="193" spans="1:5" x14ac:dyDescent="0.25">
      <c r="A193" t="s">
        <v>154</v>
      </c>
      <c r="B193" t="s">
        <v>163</v>
      </c>
      <c r="C193">
        <v>1.29749103942652</v>
      </c>
      <c r="D193">
        <v>1.71</v>
      </c>
      <c r="E193">
        <v>0.9</v>
      </c>
    </row>
    <row r="194" spans="1:5" x14ac:dyDescent="0.25">
      <c r="A194" t="s">
        <v>154</v>
      </c>
      <c r="B194" t="s">
        <v>160</v>
      </c>
      <c r="C194">
        <v>1.29749103942652</v>
      </c>
      <c r="D194">
        <v>0.72</v>
      </c>
      <c r="E194">
        <v>0.97</v>
      </c>
    </row>
    <row r="195" spans="1:5" x14ac:dyDescent="0.25">
      <c r="A195" t="s">
        <v>154</v>
      </c>
      <c r="B195" t="s">
        <v>165</v>
      </c>
      <c r="C195">
        <v>1.29749103942652</v>
      </c>
      <c r="D195">
        <v>0.77</v>
      </c>
      <c r="E195">
        <v>1.62</v>
      </c>
    </row>
    <row r="196" spans="1:5" x14ac:dyDescent="0.25">
      <c r="A196" t="s">
        <v>154</v>
      </c>
      <c r="B196" t="s">
        <v>164</v>
      </c>
      <c r="C196">
        <v>1.29749103942652</v>
      </c>
      <c r="D196">
        <v>0.88</v>
      </c>
      <c r="E196">
        <v>1.67</v>
      </c>
    </row>
    <row r="197" spans="1:5" x14ac:dyDescent="0.25">
      <c r="A197" t="s">
        <v>154</v>
      </c>
      <c r="B197" t="s">
        <v>167</v>
      </c>
      <c r="C197">
        <v>1.29749103942652</v>
      </c>
      <c r="D197">
        <v>1.54</v>
      </c>
      <c r="E197">
        <v>0.42</v>
      </c>
    </row>
    <row r="198" spans="1:5" x14ac:dyDescent="0.25">
      <c r="A198" t="s">
        <v>154</v>
      </c>
      <c r="B198" t="s">
        <v>168</v>
      </c>
      <c r="C198">
        <v>1.29749103942652</v>
      </c>
      <c r="D198">
        <v>0.77</v>
      </c>
      <c r="E198">
        <v>0.9</v>
      </c>
    </row>
    <row r="199" spans="1:5" x14ac:dyDescent="0.25">
      <c r="A199" t="s">
        <v>154</v>
      </c>
      <c r="B199" t="s">
        <v>156</v>
      </c>
      <c r="C199">
        <v>1.29749103942652</v>
      </c>
      <c r="D199">
        <v>1.48</v>
      </c>
      <c r="E199">
        <v>0.6</v>
      </c>
    </row>
    <row r="200" spans="1:5" x14ac:dyDescent="0.25">
      <c r="A200" t="s">
        <v>154</v>
      </c>
      <c r="B200" t="s">
        <v>169</v>
      </c>
      <c r="C200">
        <v>1.29749103942652</v>
      </c>
      <c r="D200">
        <v>0.77</v>
      </c>
      <c r="E200">
        <v>1.46</v>
      </c>
    </row>
    <row r="201" spans="1:5" x14ac:dyDescent="0.25">
      <c r="A201" t="s">
        <v>154</v>
      </c>
      <c r="B201" t="s">
        <v>162</v>
      </c>
      <c r="C201">
        <v>1.29749103942652</v>
      </c>
      <c r="D201">
        <v>0.55000000000000004</v>
      </c>
      <c r="E201">
        <v>0.9</v>
      </c>
    </row>
    <row r="202" spans="1:5" x14ac:dyDescent="0.25">
      <c r="A202" t="s">
        <v>154</v>
      </c>
      <c r="B202" t="s">
        <v>170</v>
      </c>
      <c r="C202">
        <v>1.29749103942652</v>
      </c>
      <c r="D202">
        <v>1.21</v>
      </c>
      <c r="E202">
        <v>1.6</v>
      </c>
    </row>
    <row r="203" spans="1:5" x14ac:dyDescent="0.25">
      <c r="A203" t="s">
        <v>154</v>
      </c>
      <c r="B203" t="s">
        <v>166</v>
      </c>
      <c r="C203">
        <v>1.29749103942652</v>
      </c>
      <c r="D203">
        <v>0.89</v>
      </c>
      <c r="E203">
        <v>0.9</v>
      </c>
    </row>
    <row r="204" spans="1:5" x14ac:dyDescent="0.25">
      <c r="A204" t="s">
        <v>154</v>
      </c>
      <c r="B204" t="s">
        <v>174</v>
      </c>
      <c r="C204">
        <v>1.29749103942652</v>
      </c>
      <c r="D204">
        <v>1.21</v>
      </c>
      <c r="E204">
        <v>1.04</v>
      </c>
    </row>
    <row r="205" spans="1:5" x14ac:dyDescent="0.25">
      <c r="A205" t="s">
        <v>154</v>
      </c>
      <c r="B205" t="s">
        <v>172</v>
      </c>
      <c r="C205">
        <v>1.29749103942652</v>
      </c>
      <c r="D205">
        <v>0.77</v>
      </c>
      <c r="E205">
        <v>0.97</v>
      </c>
    </row>
    <row r="206" spans="1:5" x14ac:dyDescent="0.25">
      <c r="A206" t="s">
        <v>154</v>
      </c>
      <c r="B206" t="s">
        <v>171</v>
      </c>
      <c r="C206">
        <v>1.29749103942652</v>
      </c>
      <c r="D206">
        <v>0.77</v>
      </c>
      <c r="E206">
        <v>0.97</v>
      </c>
    </row>
    <row r="207" spans="1:5" x14ac:dyDescent="0.25">
      <c r="A207" t="s">
        <v>154</v>
      </c>
      <c r="B207" t="s">
        <v>158</v>
      </c>
      <c r="C207">
        <v>1.29749103942652</v>
      </c>
      <c r="D207">
        <v>1.05</v>
      </c>
      <c r="E207">
        <v>1.1100000000000001</v>
      </c>
    </row>
    <row r="208" spans="1:5" x14ac:dyDescent="0.25">
      <c r="A208" t="s">
        <v>154</v>
      </c>
      <c r="B208" t="s">
        <v>155</v>
      </c>
      <c r="C208">
        <v>1.29749103942652</v>
      </c>
      <c r="D208">
        <v>1.65</v>
      </c>
      <c r="E208">
        <v>1.04</v>
      </c>
    </row>
    <row r="209" spans="1:5" x14ac:dyDescent="0.25">
      <c r="A209" t="s">
        <v>154</v>
      </c>
      <c r="B209" t="s">
        <v>157</v>
      </c>
      <c r="C209">
        <v>1.29749103942652</v>
      </c>
      <c r="D209">
        <v>1.32</v>
      </c>
      <c r="E209">
        <v>0.62</v>
      </c>
    </row>
    <row r="210" spans="1:5" x14ac:dyDescent="0.25">
      <c r="A210" t="s">
        <v>154</v>
      </c>
      <c r="B210" t="s">
        <v>173</v>
      </c>
      <c r="C210">
        <v>1.29749103942652</v>
      </c>
      <c r="D210">
        <v>0.88</v>
      </c>
      <c r="E210">
        <v>0.9</v>
      </c>
    </row>
    <row r="211" spans="1:5" x14ac:dyDescent="0.25">
      <c r="A211" t="s">
        <v>175</v>
      </c>
      <c r="B211" t="s">
        <v>284</v>
      </c>
      <c r="C211">
        <v>1.21714285714286</v>
      </c>
      <c r="D211">
        <v>1.33</v>
      </c>
      <c r="E211">
        <v>1.08</v>
      </c>
    </row>
    <row r="212" spans="1:5" x14ac:dyDescent="0.25">
      <c r="A212" t="s">
        <v>175</v>
      </c>
      <c r="B212" t="s">
        <v>179</v>
      </c>
      <c r="C212">
        <v>1.21714285714286</v>
      </c>
      <c r="D212">
        <v>0.96</v>
      </c>
      <c r="E212">
        <v>1.64</v>
      </c>
    </row>
    <row r="213" spans="1:5" x14ac:dyDescent="0.25">
      <c r="A213" t="s">
        <v>175</v>
      </c>
      <c r="B213" t="s">
        <v>282</v>
      </c>
      <c r="C213">
        <v>1.21714285714286</v>
      </c>
      <c r="D213">
        <v>1.03</v>
      </c>
      <c r="E213">
        <v>0.55000000000000004</v>
      </c>
    </row>
    <row r="214" spans="1:5" x14ac:dyDescent="0.25">
      <c r="A214" t="s">
        <v>175</v>
      </c>
      <c r="B214" t="s">
        <v>176</v>
      </c>
      <c r="C214">
        <v>1.21714285714286</v>
      </c>
      <c r="D214">
        <v>0.89</v>
      </c>
      <c r="E214">
        <v>0.7</v>
      </c>
    </row>
    <row r="215" spans="1:5" x14ac:dyDescent="0.25">
      <c r="A215" t="s">
        <v>175</v>
      </c>
      <c r="B215" t="s">
        <v>285</v>
      </c>
      <c r="C215">
        <v>1.21714285714286</v>
      </c>
      <c r="D215">
        <v>1.01</v>
      </c>
      <c r="E215">
        <v>1.22</v>
      </c>
    </row>
    <row r="216" spans="1:5" x14ac:dyDescent="0.25">
      <c r="A216" t="s">
        <v>175</v>
      </c>
      <c r="B216" t="s">
        <v>277</v>
      </c>
      <c r="C216">
        <v>1.21714285714286</v>
      </c>
      <c r="D216">
        <v>0.56999999999999995</v>
      </c>
      <c r="E216">
        <v>0.94</v>
      </c>
    </row>
    <row r="217" spans="1:5" x14ac:dyDescent="0.25">
      <c r="A217" t="s">
        <v>175</v>
      </c>
      <c r="B217" t="s">
        <v>281</v>
      </c>
      <c r="C217">
        <v>1.21714285714286</v>
      </c>
      <c r="D217">
        <v>0.62</v>
      </c>
      <c r="E217">
        <v>1.4</v>
      </c>
    </row>
    <row r="218" spans="1:5" x14ac:dyDescent="0.25">
      <c r="A218" t="s">
        <v>175</v>
      </c>
      <c r="B218" t="s">
        <v>178</v>
      </c>
      <c r="C218">
        <v>1.21714285714286</v>
      </c>
      <c r="D218">
        <v>0.41</v>
      </c>
      <c r="E218">
        <v>1.17</v>
      </c>
    </row>
    <row r="219" spans="1:5" x14ac:dyDescent="0.25">
      <c r="A219" t="s">
        <v>175</v>
      </c>
      <c r="B219" t="s">
        <v>278</v>
      </c>
      <c r="C219">
        <v>1.21714285714286</v>
      </c>
      <c r="D219">
        <v>0.76</v>
      </c>
      <c r="E219">
        <v>1.73</v>
      </c>
    </row>
    <row r="220" spans="1:5" x14ac:dyDescent="0.25">
      <c r="A220" t="s">
        <v>175</v>
      </c>
      <c r="B220" t="s">
        <v>276</v>
      </c>
      <c r="C220">
        <v>1.21714285714286</v>
      </c>
      <c r="D220">
        <v>2.21</v>
      </c>
      <c r="E220">
        <v>0.22</v>
      </c>
    </row>
    <row r="221" spans="1:5" x14ac:dyDescent="0.25">
      <c r="A221" t="s">
        <v>175</v>
      </c>
      <c r="B221" t="s">
        <v>279</v>
      </c>
      <c r="C221">
        <v>1.21714285714286</v>
      </c>
      <c r="D221">
        <v>1.9</v>
      </c>
      <c r="E221">
        <v>0.79</v>
      </c>
    </row>
    <row r="222" spans="1:5" x14ac:dyDescent="0.25">
      <c r="A222" t="s">
        <v>175</v>
      </c>
      <c r="B222" t="s">
        <v>283</v>
      </c>
      <c r="C222">
        <v>1.21714285714286</v>
      </c>
      <c r="D222">
        <v>0.89</v>
      </c>
      <c r="E222">
        <v>0.47</v>
      </c>
    </row>
    <row r="223" spans="1:5" x14ac:dyDescent="0.25">
      <c r="A223" t="s">
        <v>175</v>
      </c>
      <c r="B223" t="s">
        <v>177</v>
      </c>
      <c r="C223">
        <v>1.21714285714286</v>
      </c>
      <c r="D223">
        <v>0.7</v>
      </c>
      <c r="E223">
        <v>1.08</v>
      </c>
    </row>
    <row r="224" spans="1:5" x14ac:dyDescent="0.25">
      <c r="A224" t="s">
        <v>175</v>
      </c>
      <c r="B224" t="s">
        <v>280</v>
      </c>
      <c r="C224">
        <v>1.21714285714286</v>
      </c>
      <c r="D224">
        <v>0.62</v>
      </c>
      <c r="E224">
        <v>1.01</v>
      </c>
    </row>
    <row r="225" spans="1:5" x14ac:dyDescent="0.25">
      <c r="A225" t="s">
        <v>24</v>
      </c>
      <c r="B225" t="s">
        <v>292</v>
      </c>
      <c r="C225">
        <v>1.6031128404669299</v>
      </c>
      <c r="D225">
        <v>1.68</v>
      </c>
      <c r="E225">
        <v>1.06</v>
      </c>
    </row>
    <row r="226" spans="1:5" x14ac:dyDescent="0.25">
      <c r="A226" t="s">
        <v>24</v>
      </c>
      <c r="B226" t="s">
        <v>289</v>
      </c>
      <c r="C226">
        <v>1.6031128404669299</v>
      </c>
      <c r="D226">
        <v>0.57999999999999996</v>
      </c>
      <c r="E226">
        <v>1.33</v>
      </c>
    </row>
    <row r="227" spans="1:5" x14ac:dyDescent="0.25">
      <c r="A227" t="s">
        <v>24</v>
      </c>
      <c r="B227" t="s">
        <v>180</v>
      </c>
      <c r="C227">
        <v>1.6031128404669299</v>
      </c>
      <c r="D227">
        <v>1.0900000000000001</v>
      </c>
      <c r="E227">
        <v>1.2</v>
      </c>
    </row>
    <row r="228" spans="1:5" x14ac:dyDescent="0.25">
      <c r="A228" t="s">
        <v>24</v>
      </c>
      <c r="B228" t="s">
        <v>326</v>
      </c>
      <c r="C228">
        <v>1.6031128404669299</v>
      </c>
      <c r="D228">
        <v>0.67</v>
      </c>
      <c r="E228">
        <v>1.17</v>
      </c>
    </row>
    <row r="229" spans="1:5" x14ac:dyDescent="0.25">
      <c r="A229" t="s">
        <v>24</v>
      </c>
      <c r="B229" t="s">
        <v>288</v>
      </c>
      <c r="C229">
        <v>1.6031128404669299</v>
      </c>
      <c r="D229">
        <v>0.86</v>
      </c>
      <c r="E229">
        <v>1.44</v>
      </c>
    </row>
    <row r="230" spans="1:5" x14ac:dyDescent="0.25">
      <c r="A230" t="s">
        <v>24</v>
      </c>
      <c r="B230" t="s">
        <v>287</v>
      </c>
      <c r="C230">
        <v>1.6031128404669299</v>
      </c>
      <c r="D230">
        <v>0.8</v>
      </c>
      <c r="E230">
        <v>0.83</v>
      </c>
    </row>
    <row r="231" spans="1:5" x14ac:dyDescent="0.25">
      <c r="A231" t="s">
        <v>24</v>
      </c>
      <c r="B231" t="s">
        <v>293</v>
      </c>
      <c r="C231">
        <v>1.6031128404669299</v>
      </c>
      <c r="D231">
        <v>0.91</v>
      </c>
      <c r="E231">
        <v>1.1100000000000001</v>
      </c>
    </row>
    <row r="232" spans="1:5" x14ac:dyDescent="0.25">
      <c r="A232" t="s">
        <v>24</v>
      </c>
      <c r="B232" t="s">
        <v>294</v>
      </c>
      <c r="C232">
        <v>1.6031128404669299</v>
      </c>
      <c r="D232">
        <v>1.73</v>
      </c>
      <c r="E232">
        <v>0.78</v>
      </c>
    </row>
    <row r="233" spans="1:5" x14ac:dyDescent="0.25">
      <c r="A233" t="s">
        <v>24</v>
      </c>
      <c r="B233" t="s">
        <v>295</v>
      </c>
      <c r="C233">
        <v>1.6031128404669299</v>
      </c>
      <c r="D233">
        <v>1.39</v>
      </c>
      <c r="E233">
        <v>0.5</v>
      </c>
    </row>
    <row r="234" spans="1:5" x14ac:dyDescent="0.25">
      <c r="A234" t="s">
        <v>24</v>
      </c>
      <c r="B234" t="s">
        <v>25</v>
      </c>
      <c r="C234">
        <v>1.6031128404669299</v>
      </c>
      <c r="D234">
        <v>0.94</v>
      </c>
      <c r="E234">
        <v>0.84</v>
      </c>
    </row>
    <row r="235" spans="1:5" x14ac:dyDescent="0.25">
      <c r="A235" t="s">
        <v>24</v>
      </c>
      <c r="B235" t="s">
        <v>327</v>
      </c>
      <c r="C235">
        <v>1.6031128404669299</v>
      </c>
      <c r="D235">
        <v>1.2</v>
      </c>
      <c r="E235">
        <v>1.06</v>
      </c>
    </row>
    <row r="236" spans="1:5" x14ac:dyDescent="0.25">
      <c r="A236" t="s">
        <v>24</v>
      </c>
      <c r="B236" t="s">
        <v>286</v>
      </c>
      <c r="C236">
        <v>1.6031128404669299</v>
      </c>
      <c r="D236">
        <v>1.58</v>
      </c>
      <c r="E236">
        <v>0.61</v>
      </c>
    </row>
    <row r="237" spans="1:5" x14ac:dyDescent="0.25">
      <c r="A237" t="s">
        <v>24</v>
      </c>
      <c r="B237" t="s">
        <v>291</v>
      </c>
      <c r="C237">
        <v>1.6031128404669299</v>
      </c>
      <c r="D237">
        <v>0.28999999999999998</v>
      </c>
      <c r="E237">
        <v>1.22</v>
      </c>
    </row>
    <row r="238" spans="1:5" x14ac:dyDescent="0.25">
      <c r="A238" t="s">
        <v>24</v>
      </c>
      <c r="B238" t="s">
        <v>26</v>
      </c>
      <c r="C238">
        <v>1.6031128404669299</v>
      </c>
      <c r="D238">
        <v>1.47</v>
      </c>
      <c r="E238">
        <v>0.77</v>
      </c>
    </row>
    <row r="239" spans="1:5" x14ac:dyDescent="0.25">
      <c r="A239" t="s">
        <v>24</v>
      </c>
      <c r="B239" t="s">
        <v>184</v>
      </c>
      <c r="C239">
        <v>1.6031128404669299</v>
      </c>
      <c r="D239">
        <v>1.01</v>
      </c>
      <c r="E239">
        <v>1.17</v>
      </c>
    </row>
    <row r="240" spans="1:5" x14ac:dyDescent="0.25">
      <c r="A240" t="s">
        <v>24</v>
      </c>
      <c r="B240" t="s">
        <v>290</v>
      </c>
      <c r="C240">
        <v>1.6031128404669299</v>
      </c>
      <c r="D240">
        <v>0.94</v>
      </c>
      <c r="E240">
        <v>1.08</v>
      </c>
    </row>
    <row r="241" spans="1:5" x14ac:dyDescent="0.25">
      <c r="A241" t="s">
        <v>24</v>
      </c>
      <c r="B241" t="s">
        <v>183</v>
      </c>
      <c r="C241">
        <v>1.6031128404669299</v>
      </c>
      <c r="D241">
        <v>0.72</v>
      </c>
      <c r="E241">
        <v>1.22</v>
      </c>
    </row>
    <row r="242" spans="1:5" x14ac:dyDescent="0.25">
      <c r="A242" t="s">
        <v>24</v>
      </c>
      <c r="B242" t="s">
        <v>182</v>
      </c>
      <c r="C242">
        <v>1.6031128404669299</v>
      </c>
      <c r="D242">
        <v>0.79</v>
      </c>
      <c r="E242">
        <v>1.25</v>
      </c>
    </row>
    <row r="243" spans="1:5" x14ac:dyDescent="0.25">
      <c r="A243" t="s">
        <v>24</v>
      </c>
      <c r="B243" t="s">
        <v>185</v>
      </c>
      <c r="C243">
        <v>1.6031128404669299</v>
      </c>
      <c r="D243">
        <v>0.57999999999999996</v>
      </c>
      <c r="E243">
        <v>0.67</v>
      </c>
    </row>
    <row r="244" spans="1:5" x14ac:dyDescent="0.25">
      <c r="A244" t="s">
        <v>24</v>
      </c>
      <c r="B244" t="s">
        <v>181</v>
      </c>
      <c r="C244">
        <v>1.6031128404669299</v>
      </c>
      <c r="D244">
        <v>0.72</v>
      </c>
      <c r="E244">
        <v>0.78</v>
      </c>
    </row>
    <row r="245" spans="1:5" x14ac:dyDescent="0.25">
      <c r="A245" t="s">
        <v>27</v>
      </c>
      <c r="B245" t="s">
        <v>187</v>
      </c>
      <c r="C245">
        <v>1.25555555555556</v>
      </c>
      <c r="D245">
        <v>0.61</v>
      </c>
      <c r="E245">
        <v>1.17</v>
      </c>
    </row>
    <row r="246" spans="1:5" x14ac:dyDescent="0.25">
      <c r="A246" t="s">
        <v>27</v>
      </c>
      <c r="B246" t="s">
        <v>191</v>
      </c>
      <c r="C246">
        <v>1.25555555555556</v>
      </c>
      <c r="D246">
        <v>1.31</v>
      </c>
      <c r="E246">
        <v>1.34</v>
      </c>
    </row>
    <row r="247" spans="1:5" x14ac:dyDescent="0.25">
      <c r="A247" t="s">
        <v>27</v>
      </c>
      <c r="B247" t="s">
        <v>28</v>
      </c>
      <c r="C247">
        <v>1.25555555555556</v>
      </c>
      <c r="D247">
        <v>1.25</v>
      </c>
      <c r="E247">
        <v>0.76</v>
      </c>
    </row>
    <row r="248" spans="1:5" x14ac:dyDescent="0.25">
      <c r="A248" t="s">
        <v>27</v>
      </c>
      <c r="B248" t="s">
        <v>186</v>
      </c>
      <c r="C248">
        <v>1.25555555555556</v>
      </c>
      <c r="D248">
        <v>1.1599999999999999</v>
      </c>
      <c r="E248">
        <v>0.82</v>
      </c>
    </row>
    <row r="249" spans="1:5" x14ac:dyDescent="0.25">
      <c r="A249" t="s">
        <v>27</v>
      </c>
      <c r="B249" t="s">
        <v>189</v>
      </c>
      <c r="C249">
        <v>1.25555555555556</v>
      </c>
      <c r="D249">
        <v>0.51</v>
      </c>
      <c r="E249">
        <v>0.89</v>
      </c>
    </row>
    <row r="250" spans="1:5" x14ac:dyDescent="0.25">
      <c r="A250" t="s">
        <v>27</v>
      </c>
      <c r="B250" t="s">
        <v>297</v>
      </c>
      <c r="C250">
        <v>1.25555555555556</v>
      </c>
      <c r="D250">
        <v>0.91</v>
      </c>
      <c r="E250">
        <v>1.1499999999999999</v>
      </c>
    </row>
    <row r="251" spans="1:5" x14ac:dyDescent="0.25">
      <c r="A251" t="s">
        <v>27</v>
      </c>
      <c r="B251" t="s">
        <v>298</v>
      </c>
      <c r="C251">
        <v>1.25555555555556</v>
      </c>
      <c r="D251">
        <v>1.47</v>
      </c>
      <c r="E251">
        <v>0.69</v>
      </c>
    </row>
    <row r="252" spans="1:5" x14ac:dyDescent="0.25">
      <c r="A252" t="s">
        <v>27</v>
      </c>
      <c r="B252" t="s">
        <v>31</v>
      </c>
      <c r="C252">
        <v>1.25555555555556</v>
      </c>
      <c r="D252">
        <v>0.67</v>
      </c>
      <c r="E252">
        <v>0.96</v>
      </c>
    </row>
    <row r="253" spans="1:5" x14ac:dyDescent="0.25">
      <c r="A253" t="s">
        <v>27</v>
      </c>
      <c r="B253" t="s">
        <v>195</v>
      </c>
      <c r="C253">
        <v>1.25555555555556</v>
      </c>
      <c r="D253">
        <v>1.48</v>
      </c>
      <c r="E253">
        <v>1.21</v>
      </c>
    </row>
    <row r="254" spans="1:5" x14ac:dyDescent="0.25">
      <c r="A254" t="s">
        <v>27</v>
      </c>
      <c r="B254" t="s">
        <v>188</v>
      </c>
      <c r="C254">
        <v>1.25555555555556</v>
      </c>
      <c r="D254">
        <v>1.23</v>
      </c>
      <c r="E254">
        <v>0.55000000000000004</v>
      </c>
    </row>
    <row r="255" spans="1:5" x14ac:dyDescent="0.25">
      <c r="A255" t="s">
        <v>27</v>
      </c>
      <c r="B255" t="s">
        <v>296</v>
      </c>
      <c r="C255">
        <v>1.25555555555556</v>
      </c>
      <c r="D255">
        <v>0.63</v>
      </c>
      <c r="E255">
        <v>1.34</v>
      </c>
    </row>
    <row r="256" spans="1:5" x14ac:dyDescent="0.25">
      <c r="A256" t="s">
        <v>27</v>
      </c>
      <c r="B256" t="s">
        <v>190</v>
      </c>
      <c r="C256">
        <v>1.25555555555556</v>
      </c>
      <c r="D256">
        <v>0.85</v>
      </c>
      <c r="E256">
        <v>0.89</v>
      </c>
    </row>
    <row r="257" spans="1:5" x14ac:dyDescent="0.25">
      <c r="A257" t="s">
        <v>27</v>
      </c>
      <c r="B257" t="s">
        <v>192</v>
      </c>
      <c r="C257">
        <v>1.25555555555556</v>
      </c>
      <c r="D257">
        <v>1.04</v>
      </c>
      <c r="E257">
        <v>1.03</v>
      </c>
    </row>
    <row r="258" spans="1:5" x14ac:dyDescent="0.25">
      <c r="A258" t="s">
        <v>27</v>
      </c>
      <c r="B258" t="s">
        <v>329</v>
      </c>
      <c r="C258">
        <v>1.25555555555556</v>
      </c>
      <c r="D258">
        <v>0.8</v>
      </c>
      <c r="E258">
        <v>1.08</v>
      </c>
    </row>
    <row r="259" spans="1:5" x14ac:dyDescent="0.25">
      <c r="A259" t="s">
        <v>27</v>
      </c>
      <c r="B259" t="s">
        <v>194</v>
      </c>
      <c r="C259">
        <v>1.25555555555556</v>
      </c>
      <c r="D259">
        <v>0.67</v>
      </c>
      <c r="E259">
        <v>0.96</v>
      </c>
    </row>
    <row r="260" spans="1:5" x14ac:dyDescent="0.25">
      <c r="A260" t="s">
        <v>27</v>
      </c>
      <c r="B260" t="s">
        <v>299</v>
      </c>
      <c r="C260">
        <v>1.25555555555556</v>
      </c>
      <c r="D260">
        <v>1.1599999999999999</v>
      </c>
      <c r="E260">
        <v>0.62</v>
      </c>
    </row>
    <row r="261" spans="1:5" x14ac:dyDescent="0.25">
      <c r="A261" t="s">
        <v>27</v>
      </c>
      <c r="B261" t="s">
        <v>328</v>
      </c>
      <c r="C261">
        <v>1.25555555555556</v>
      </c>
      <c r="D261">
        <v>1.29</v>
      </c>
      <c r="E261">
        <v>1.03</v>
      </c>
    </row>
    <row r="262" spans="1:5" x14ac:dyDescent="0.25">
      <c r="A262" t="s">
        <v>27</v>
      </c>
      <c r="B262" t="s">
        <v>193</v>
      </c>
      <c r="C262">
        <v>1.25555555555556</v>
      </c>
      <c r="D262">
        <v>1.1399999999999999</v>
      </c>
      <c r="E262">
        <v>0.83</v>
      </c>
    </row>
    <row r="263" spans="1:5" x14ac:dyDescent="0.25">
      <c r="A263" t="s">
        <v>27</v>
      </c>
      <c r="B263" t="s">
        <v>30</v>
      </c>
      <c r="C263">
        <v>1.25555555555556</v>
      </c>
      <c r="D263">
        <v>1.04</v>
      </c>
      <c r="E263">
        <v>1.1000000000000001</v>
      </c>
    </row>
    <row r="264" spans="1:5" x14ac:dyDescent="0.25">
      <c r="A264" t="s">
        <v>27</v>
      </c>
      <c r="B264" t="s">
        <v>29</v>
      </c>
      <c r="C264">
        <v>1.25555555555556</v>
      </c>
      <c r="D264">
        <v>0.8</v>
      </c>
      <c r="E264">
        <v>1.53</v>
      </c>
    </row>
    <row r="265" spans="1:5" x14ac:dyDescent="0.25">
      <c r="A265" t="s">
        <v>196</v>
      </c>
      <c r="B265" t="s">
        <v>205</v>
      </c>
      <c r="C265">
        <v>1.62946428571429</v>
      </c>
      <c r="D265">
        <v>1.28</v>
      </c>
      <c r="E265">
        <v>0.98</v>
      </c>
    </row>
    <row r="266" spans="1:5" x14ac:dyDescent="0.25">
      <c r="A266" t="s">
        <v>196</v>
      </c>
      <c r="B266" t="s">
        <v>306</v>
      </c>
      <c r="C266">
        <v>1.62946428571429</v>
      </c>
      <c r="D266">
        <v>1.94</v>
      </c>
      <c r="E266">
        <v>0.69</v>
      </c>
    </row>
    <row r="267" spans="1:5" x14ac:dyDescent="0.25">
      <c r="A267" t="s">
        <v>196</v>
      </c>
      <c r="B267" t="s">
        <v>206</v>
      </c>
      <c r="C267">
        <v>1.62946428571429</v>
      </c>
      <c r="D267">
        <v>0.56000000000000005</v>
      </c>
      <c r="E267">
        <v>1.32</v>
      </c>
    </row>
    <row r="268" spans="1:5" x14ac:dyDescent="0.25">
      <c r="A268" t="s">
        <v>196</v>
      </c>
      <c r="B268" t="s">
        <v>197</v>
      </c>
      <c r="C268">
        <v>1.62946428571429</v>
      </c>
      <c r="D268">
        <v>0.8</v>
      </c>
      <c r="E268">
        <v>1.8</v>
      </c>
    </row>
    <row r="269" spans="1:5" x14ac:dyDescent="0.25">
      <c r="A269" t="s">
        <v>196</v>
      </c>
      <c r="B269" t="s">
        <v>307</v>
      </c>
      <c r="C269">
        <v>1.62946428571429</v>
      </c>
      <c r="D269">
        <v>1.48</v>
      </c>
      <c r="E269">
        <v>0.52</v>
      </c>
    </row>
    <row r="270" spans="1:5" x14ac:dyDescent="0.25">
      <c r="A270" t="s">
        <v>196</v>
      </c>
      <c r="B270" t="s">
        <v>204</v>
      </c>
      <c r="C270">
        <v>1.62946428571429</v>
      </c>
      <c r="D270">
        <v>0.94</v>
      </c>
      <c r="E270">
        <v>1.38</v>
      </c>
    </row>
    <row r="271" spans="1:5" x14ac:dyDescent="0.25">
      <c r="A271" t="s">
        <v>196</v>
      </c>
      <c r="B271" t="s">
        <v>302</v>
      </c>
      <c r="C271">
        <v>1.62946428571429</v>
      </c>
      <c r="D271">
        <v>0.71</v>
      </c>
      <c r="E271">
        <v>0.42</v>
      </c>
    </row>
    <row r="272" spans="1:5" x14ac:dyDescent="0.25">
      <c r="A272" t="s">
        <v>196</v>
      </c>
      <c r="B272" t="s">
        <v>305</v>
      </c>
      <c r="C272">
        <v>1.62946428571429</v>
      </c>
      <c r="D272">
        <v>1.02</v>
      </c>
      <c r="E272">
        <v>0.69</v>
      </c>
    </row>
    <row r="273" spans="1:5" x14ac:dyDescent="0.25">
      <c r="A273" t="s">
        <v>196</v>
      </c>
      <c r="B273" t="s">
        <v>202</v>
      </c>
      <c r="C273">
        <v>1.62946428571429</v>
      </c>
      <c r="D273">
        <v>0.9</v>
      </c>
      <c r="E273">
        <v>0.74</v>
      </c>
    </row>
    <row r="274" spans="1:5" x14ac:dyDescent="0.25">
      <c r="A274" t="s">
        <v>196</v>
      </c>
      <c r="B274" t="s">
        <v>200</v>
      </c>
      <c r="C274">
        <v>1.62946428571429</v>
      </c>
      <c r="D274">
        <v>1.43</v>
      </c>
      <c r="E274">
        <v>0.46</v>
      </c>
    </row>
    <row r="275" spans="1:5" x14ac:dyDescent="0.25">
      <c r="A275" t="s">
        <v>196</v>
      </c>
      <c r="B275" t="s">
        <v>199</v>
      </c>
      <c r="C275">
        <v>1.62946428571429</v>
      </c>
      <c r="D275">
        <v>1.02</v>
      </c>
      <c r="E275">
        <v>1.44</v>
      </c>
    </row>
    <row r="276" spans="1:5" x14ac:dyDescent="0.25">
      <c r="A276" t="s">
        <v>196</v>
      </c>
      <c r="B276" t="s">
        <v>303</v>
      </c>
      <c r="C276">
        <v>1.62946428571429</v>
      </c>
      <c r="D276">
        <v>0.8</v>
      </c>
      <c r="E276">
        <v>0.95</v>
      </c>
    </row>
    <row r="277" spans="1:5" x14ac:dyDescent="0.25">
      <c r="A277" t="s">
        <v>196</v>
      </c>
      <c r="B277" t="s">
        <v>201</v>
      </c>
      <c r="C277">
        <v>1.62946428571429</v>
      </c>
      <c r="D277">
        <v>0.99</v>
      </c>
      <c r="E277">
        <v>0.9</v>
      </c>
    </row>
    <row r="278" spans="1:5" x14ac:dyDescent="0.25">
      <c r="A278" t="s">
        <v>196</v>
      </c>
      <c r="B278" t="s">
        <v>304</v>
      </c>
      <c r="C278">
        <v>1.62946428571429</v>
      </c>
      <c r="D278">
        <v>0.82</v>
      </c>
      <c r="E278">
        <v>1.9</v>
      </c>
    </row>
    <row r="279" spans="1:5" x14ac:dyDescent="0.25">
      <c r="A279" t="s">
        <v>196</v>
      </c>
      <c r="B279" t="s">
        <v>198</v>
      </c>
      <c r="C279">
        <v>1.62946428571429</v>
      </c>
      <c r="D279">
        <v>1.0900000000000001</v>
      </c>
      <c r="E279">
        <v>0.42</v>
      </c>
    </row>
    <row r="280" spans="1:5" x14ac:dyDescent="0.25">
      <c r="A280" t="s">
        <v>196</v>
      </c>
      <c r="B280" t="s">
        <v>300</v>
      </c>
      <c r="C280">
        <v>1.62946428571429</v>
      </c>
      <c r="D280">
        <v>0.71</v>
      </c>
      <c r="E280">
        <v>1.01</v>
      </c>
    </row>
    <row r="281" spans="1:5" x14ac:dyDescent="0.25">
      <c r="A281" t="s">
        <v>196</v>
      </c>
      <c r="B281" t="s">
        <v>301</v>
      </c>
      <c r="C281">
        <v>1.62946428571429</v>
      </c>
      <c r="D281">
        <v>0.82</v>
      </c>
      <c r="E281">
        <v>1.61</v>
      </c>
    </row>
    <row r="282" spans="1:5" x14ac:dyDescent="0.25">
      <c r="A282" t="s">
        <v>196</v>
      </c>
      <c r="B282" t="s">
        <v>203</v>
      </c>
      <c r="C282">
        <v>1.62946428571429</v>
      </c>
      <c r="D282">
        <v>0.77</v>
      </c>
      <c r="E282">
        <v>0.8</v>
      </c>
    </row>
    <row r="283" spans="1:5" x14ac:dyDescent="0.25">
      <c r="A283" t="s">
        <v>32</v>
      </c>
      <c r="B283" t="s">
        <v>331</v>
      </c>
      <c r="C283">
        <v>1.26767676767677</v>
      </c>
      <c r="D283">
        <v>0.66</v>
      </c>
      <c r="E283">
        <v>0.99</v>
      </c>
    </row>
    <row r="284" spans="1:5" x14ac:dyDescent="0.25">
      <c r="A284" t="s">
        <v>32</v>
      </c>
      <c r="B284" t="s">
        <v>36</v>
      </c>
      <c r="C284">
        <v>1.26767676767677</v>
      </c>
      <c r="D284">
        <v>1.43</v>
      </c>
      <c r="E284">
        <v>0.66</v>
      </c>
    </row>
    <row r="285" spans="1:5" x14ac:dyDescent="0.25">
      <c r="A285" t="s">
        <v>32</v>
      </c>
      <c r="B285" t="s">
        <v>212</v>
      </c>
      <c r="C285">
        <v>1.26767676767677</v>
      </c>
      <c r="D285">
        <v>0.72</v>
      </c>
      <c r="E285">
        <v>1.33</v>
      </c>
    </row>
    <row r="286" spans="1:5" x14ac:dyDescent="0.25">
      <c r="A286" t="s">
        <v>32</v>
      </c>
      <c r="B286" t="s">
        <v>311</v>
      </c>
      <c r="C286">
        <v>1.26767676767677</v>
      </c>
      <c r="D286">
        <v>0.65</v>
      </c>
      <c r="E286">
        <v>1.58</v>
      </c>
    </row>
    <row r="287" spans="1:5" x14ac:dyDescent="0.25">
      <c r="A287" t="s">
        <v>32</v>
      </c>
      <c r="B287" t="s">
        <v>210</v>
      </c>
      <c r="C287">
        <v>1.26767676767677</v>
      </c>
      <c r="D287">
        <v>1</v>
      </c>
      <c r="E287">
        <v>1.08</v>
      </c>
    </row>
    <row r="288" spans="1:5" x14ac:dyDescent="0.25">
      <c r="A288" t="s">
        <v>32</v>
      </c>
      <c r="B288" t="s">
        <v>312</v>
      </c>
      <c r="C288">
        <v>1.26767676767677</v>
      </c>
      <c r="D288">
        <v>0.56999999999999995</v>
      </c>
      <c r="E288">
        <v>1</v>
      </c>
    </row>
    <row r="289" spans="1:5" x14ac:dyDescent="0.25">
      <c r="A289" t="s">
        <v>32</v>
      </c>
      <c r="B289" t="s">
        <v>209</v>
      </c>
      <c r="C289">
        <v>1.26767676767677</v>
      </c>
      <c r="D289">
        <v>0.93</v>
      </c>
      <c r="E289">
        <v>1.33</v>
      </c>
    </row>
    <row r="290" spans="1:5" x14ac:dyDescent="0.25">
      <c r="A290" t="s">
        <v>32</v>
      </c>
      <c r="B290" t="s">
        <v>313</v>
      </c>
      <c r="C290">
        <v>1.26767676767677</v>
      </c>
      <c r="D290">
        <v>0.5</v>
      </c>
      <c r="E290">
        <v>1.33</v>
      </c>
    </row>
    <row r="291" spans="1:5" x14ac:dyDescent="0.25">
      <c r="A291" t="s">
        <v>32</v>
      </c>
      <c r="B291" t="s">
        <v>309</v>
      </c>
      <c r="C291">
        <v>1.26767676767677</v>
      </c>
      <c r="D291">
        <v>1</v>
      </c>
      <c r="E291">
        <v>1.24</v>
      </c>
    </row>
    <row r="292" spans="1:5" x14ac:dyDescent="0.25">
      <c r="A292" t="s">
        <v>32</v>
      </c>
      <c r="B292" t="s">
        <v>308</v>
      </c>
      <c r="C292">
        <v>1.26767676767677</v>
      </c>
      <c r="D292">
        <v>1</v>
      </c>
      <c r="E292">
        <v>1.41</v>
      </c>
    </row>
    <row r="293" spans="1:5" x14ac:dyDescent="0.25">
      <c r="A293" t="s">
        <v>32</v>
      </c>
      <c r="B293" t="s">
        <v>207</v>
      </c>
      <c r="C293">
        <v>1.26767676767677</v>
      </c>
      <c r="D293">
        <v>1.29</v>
      </c>
      <c r="E293">
        <v>0.75</v>
      </c>
    </row>
    <row r="294" spans="1:5" x14ac:dyDescent="0.25">
      <c r="A294" t="s">
        <v>32</v>
      </c>
      <c r="B294" t="s">
        <v>330</v>
      </c>
      <c r="C294">
        <v>1.26767676767677</v>
      </c>
      <c r="D294">
        <v>1</v>
      </c>
      <c r="E294">
        <v>0.66</v>
      </c>
    </row>
    <row r="295" spans="1:5" x14ac:dyDescent="0.25">
      <c r="A295" t="s">
        <v>32</v>
      </c>
      <c r="B295" t="s">
        <v>35</v>
      </c>
      <c r="C295">
        <v>1.26767676767677</v>
      </c>
      <c r="D295">
        <v>1.65</v>
      </c>
      <c r="E295">
        <v>0.91</v>
      </c>
    </row>
    <row r="296" spans="1:5" x14ac:dyDescent="0.25">
      <c r="A296" t="s">
        <v>32</v>
      </c>
      <c r="B296" t="s">
        <v>34</v>
      </c>
      <c r="C296">
        <v>1.26767676767677</v>
      </c>
      <c r="D296">
        <v>0.79</v>
      </c>
      <c r="E296">
        <v>0.83</v>
      </c>
    </row>
    <row r="297" spans="1:5" x14ac:dyDescent="0.25">
      <c r="A297" t="s">
        <v>32</v>
      </c>
      <c r="B297" t="s">
        <v>310</v>
      </c>
      <c r="C297">
        <v>1.26767676767677</v>
      </c>
      <c r="D297">
        <v>0.79</v>
      </c>
      <c r="E297">
        <v>1</v>
      </c>
    </row>
    <row r="298" spans="1:5" x14ac:dyDescent="0.25">
      <c r="A298" t="s">
        <v>32</v>
      </c>
      <c r="B298" t="s">
        <v>208</v>
      </c>
      <c r="C298">
        <v>1.26767676767677</v>
      </c>
      <c r="D298">
        <v>1.51</v>
      </c>
      <c r="E298">
        <v>0.66</v>
      </c>
    </row>
    <row r="299" spans="1:5" x14ac:dyDescent="0.25">
      <c r="A299" t="s">
        <v>32</v>
      </c>
      <c r="B299" t="s">
        <v>33</v>
      </c>
      <c r="C299">
        <v>1.26767676767677</v>
      </c>
      <c r="D299">
        <v>1.58</v>
      </c>
      <c r="E299">
        <v>0.5</v>
      </c>
    </row>
    <row r="300" spans="1:5" x14ac:dyDescent="0.25">
      <c r="A300" t="s">
        <v>32</v>
      </c>
      <c r="B300" t="s">
        <v>211</v>
      </c>
      <c r="C300">
        <v>1.26767676767677</v>
      </c>
      <c r="D300">
        <v>0.93</v>
      </c>
      <c r="E300">
        <v>0.75</v>
      </c>
    </row>
    <row r="301" spans="1:5" x14ac:dyDescent="0.25">
      <c r="A301" t="s">
        <v>213</v>
      </c>
      <c r="B301" t="s">
        <v>221</v>
      </c>
      <c r="C301">
        <v>1.23157894736842</v>
      </c>
      <c r="D301">
        <v>1.05</v>
      </c>
      <c r="E301">
        <v>0.81</v>
      </c>
    </row>
    <row r="302" spans="1:5" x14ac:dyDescent="0.25">
      <c r="A302" t="s">
        <v>213</v>
      </c>
      <c r="B302" t="s">
        <v>214</v>
      </c>
      <c r="C302">
        <v>1.23157894736842</v>
      </c>
      <c r="D302">
        <v>1.52</v>
      </c>
      <c r="E302">
        <v>0.53</v>
      </c>
    </row>
    <row r="303" spans="1:5" x14ac:dyDescent="0.25">
      <c r="A303" t="s">
        <v>213</v>
      </c>
      <c r="B303" t="s">
        <v>217</v>
      </c>
      <c r="C303">
        <v>1.23157894736842</v>
      </c>
      <c r="D303">
        <v>0.91</v>
      </c>
      <c r="E303">
        <v>1.07</v>
      </c>
    </row>
    <row r="304" spans="1:5" x14ac:dyDescent="0.25">
      <c r="A304" t="s">
        <v>213</v>
      </c>
      <c r="B304" t="s">
        <v>216</v>
      </c>
      <c r="C304">
        <v>1.23157894736842</v>
      </c>
      <c r="D304">
        <v>0.65</v>
      </c>
      <c r="E304">
        <v>1.37</v>
      </c>
    </row>
    <row r="305" spans="1:5" x14ac:dyDescent="0.25">
      <c r="A305" t="s">
        <v>213</v>
      </c>
      <c r="B305" t="s">
        <v>218</v>
      </c>
      <c r="C305">
        <v>1.23157894736842</v>
      </c>
      <c r="D305">
        <v>0.96</v>
      </c>
      <c r="E305">
        <v>1.02</v>
      </c>
    </row>
    <row r="306" spans="1:5" x14ac:dyDescent="0.25">
      <c r="A306" t="s">
        <v>213</v>
      </c>
      <c r="B306" t="s">
        <v>219</v>
      </c>
      <c r="C306">
        <v>1.23157894736842</v>
      </c>
      <c r="D306">
        <v>0.97</v>
      </c>
      <c r="E306">
        <v>1.2</v>
      </c>
    </row>
    <row r="307" spans="1:5" x14ac:dyDescent="0.25">
      <c r="A307" t="s">
        <v>213</v>
      </c>
      <c r="B307" t="s">
        <v>215</v>
      </c>
      <c r="C307">
        <v>1.23157894736842</v>
      </c>
      <c r="D307">
        <v>0.87</v>
      </c>
      <c r="E307">
        <v>1.03</v>
      </c>
    </row>
    <row r="308" spans="1:5" x14ac:dyDescent="0.25">
      <c r="A308" t="s">
        <v>213</v>
      </c>
      <c r="B308" t="s">
        <v>314</v>
      </c>
      <c r="C308">
        <v>1.23157894736842</v>
      </c>
      <c r="D308">
        <v>0.81</v>
      </c>
      <c r="E308">
        <v>1.55</v>
      </c>
    </row>
    <row r="309" spans="1:5" x14ac:dyDescent="0.25">
      <c r="A309" t="s">
        <v>213</v>
      </c>
      <c r="B309" t="s">
        <v>315</v>
      </c>
      <c r="C309">
        <v>1.23157894736842</v>
      </c>
      <c r="D309">
        <v>2.39</v>
      </c>
      <c r="E309">
        <v>0.11</v>
      </c>
    </row>
    <row r="310" spans="1:5" x14ac:dyDescent="0.25">
      <c r="A310" t="s">
        <v>213</v>
      </c>
      <c r="B310" t="s">
        <v>220</v>
      </c>
      <c r="C310">
        <v>1.23157894736842</v>
      </c>
      <c r="D310">
        <v>0.76</v>
      </c>
      <c r="E310">
        <v>1.55</v>
      </c>
    </row>
    <row r="311" spans="1:5" x14ac:dyDescent="0.25">
      <c r="A311" t="s">
        <v>213</v>
      </c>
      <c r="B311" t="s">
        <v>222</v>
      </c>
      <c r="C311">
        <v>1.23157894736842</v>
      </c>
      <c r="D311">
        <v>0.38</v>
      </c>
      <c r="E311">
        <v>0.74</v>
      </c>
    </row>
    <row r="312" spans="1:5" x14ac:dyDescent="0.25">
      <c r="A312" t="s">
        <v>213</v>
      </c>
      <c r="B312" t="s">
        <v>223</v>
      </c>
      <c r="C312">
        <v>1.23157894736842</v>
      </c>
      <c r="D312">
        <v>0.67</v>
      </c>
      <c r="E312">
        <v>1.06</v>
      </c>
    </row>
    <row r="313" spans="1:5" x14ac:dyDescent="0.25">
      <c r="A313" t="s">
        <v>37</v>
      </c>
      <c r="B313" t="s">
        <v>224</v>
      </c>
      <c r="C313">
        <v>1.6263736263736299</v>
      </c>
      <c r="D313">
        <v>0.86</v>
      </c>
      <c r="E313">
        <v>1.68</v>
      </c>
    </row>
    <row r="314" spans="1:5" x14ac:dyDescent="0.25">
      <c r="A314" t="s">
        <v>37</v>
      </c>
      <c r="B314" t="s">
        <v>229</v>
      </c>
      <c r="C314">
        <v>1.6263736263736299</v>
      </c>
      <c r="D314">
        <v>0.61</v>
      </c>
      <c r="E314">
        <v>0.76</v>
      </c>
    </row>
    <row r="315" spans="1:5" x14ac:dyDescent="0.25">
      <c r="A315" t="s">
        <v>37</v>
      </c>
      <c r="B315" t="s">
        <v>227</v>
      </c>
      <c r="C315">
        <v>1.6263736263736299</v>
      </c>
      <c r="D315">
        <v>0.61</v>
      </c>
      <c r="E315">
        <v>0.59</v>
      </c>
    </row>
    <row r="316" spans="1:5" x14ac:dyDescent="0.25">
      <c r="A316" t="s">
        <v>37</v>
      </c>
      <c r="B316" t="s">
        <v>226</v>
      </c>
      <c r="C316">
        <v>1.6263736263736299</v>
      </c>
      <c r="D316">
        <v>1.23</v>
      </c>
      <c r="E316">
        <v>0.96</v>
      </c>
    </row>
    <row r="317" spans="1:5" x14ac:dyDescent="0.25">
      <c r="A317" t="s">
        <v>37</v>
      </c>
      <c r="B317" t="s">
        <v>39</v>
      </c>
      <c r="C317">
        <v>1.6263736263736299</v>
      </c>
      <c r="D317">
        <v>1.23</v>
      </c>
      <c r="E317">
        <v>0.76</v>
      </c>
    </row>
    <row r="318" spans="1:5" x14ac:dyDescent="0.25">
      <c r="A318" t="s">
        <v>37</v>
      </c>
      <c r="B318" t="s">
        <v>225</v>
      </c>
      <c r="C318">
        <v>1.6263736263736299</v>
      </c>
      <c r="D318">
        <v>1.91</v>
      </c>
      <c r="E318">
        <v>0.99</v>
      </c>
    </row>
    <row r="319" spans="1:5" x14ac:dyDescent="0.25">
      <c r="A319" t="s">
        <v>37</v>
      </c>
      <c r="B319" t="s">
        <v>231</v>
      </c>
      <c r="C319">
        <v>1.6263736263736299</v>
      </c>
      <c r="D319">
        <v>0.82</v>
      </c>
      <c r="E319">
        <v>0.85</v>
      </c>
    </row>
    <row r="320" spans="1:5" x14ac:dyDescent="0.25">
      <c r="A320" t="s">
        <v>37</v>
      </c>
      <c r="B320" t="s">
        <v>38</v>
      </c>
      <c r="C320">
        <v>1.6263736263736299</v>
      </c>
      <c r="D320">
        <v>0.61</v>
      </c>
      <c r="E320">
        <v>0.92</v>
      </c>
    </row>
    <row r="321" spans="1:5" x14ac:dyDescent="0.25">
      <c r="A321" t="s">
        <v>37</v>
      </c>
      <c r="B321" t="s">
        <v>228</v>
      </c>
      <c r="C321">
        <v>1.6263736263736299</v>
      </c>
      <c r="D321">
        <v>0.96</v>
      </c>
      <c r="E321">
        <v>1.44</v>
      </c>
    </row>
    <row r="322" spans="1:5" x14ac:dyDescent="0.25">
      <c r="A322" t="s">
        <v>37</v>
      </c>
      <c r="B322" t="s">
        <v>230</v>
      </c>
      <c r="C322">
        <v>1.6263736263736299</v>
      </c>
      <c r="D322">
        <v>1.23</v>
      </c>
      <c r="E322">
        <v>0.96</v>
      </c>
    </row>
    <row r="323" spans="1:5" x14ac:dyDescent="0.25">
      <c r="A323" t="s">
        <v>337</v>
      </c>
      <c r="B323" t="s">
        <v>338</v>
      </c>
      <c r="C323">
        <v>1.28</v>
      </c>
      <c r="D323">
        <v>1.25</v>
      </c>
      <c r="E323">
        <v>0.73</v>
      </c>
    </row>
    <row r="324" spans="1:5" x14ac:dyDescent="0.25">
      <c r="A324" t="s">
        <v>337</v>
      </c>
      <c r="B324" t="s">
        <v>367</v>
      </c>
      <c r="C324">
        <v>1.28</v>
      </c>
      <c r="D324">
        <v>0.94</v>
      </c>
      <c r="E324">
        <v>2</v>
      </c>
    </row>
    <row r="325" spans="1:5" x14ac:dyDescent="0.25">
      <c r="A325" t="s">
        <v>337</v>
      </c>
      <c r="B325" t="s">
        <v>368</v>
      </c>
      <c r="C325">
        <v>1.28</v>
      </c>
      <c r="D325">
        <v>1.43</v>
      </c>
      <c r="E325">
        <v>0.91</v>
      </c>
    </row>
    <row r="326" spans="1:5" x14ac:dyDescent="0.25">
      <c r="A326" t="s">
        <v>337</v>
      </c>
      <c r="B326" t="s">
        <v>373</v>
      </c>
      <c r="C326">
        <v>1.28</v>
      </c>
      <c r="D326">
        <v>0.52</v>
      </c>
      <c r="E326">
        <v>0.91</v>
      </c>
    </row>
    <row r="327" spans="1:5" x14ac:dyDescent="0.25">
      <c r="A327" t="s">
        <v>337</v>
      </c>
      <c r="B327" t="s">
        <v>374</v>
      </c>
      <c r="C327">
        <v>1.28</v>
      </c>
      <c r="D327">
        <v>1.56</v>
      </c>
      <c r="E327">
        <v>0.73</v>
      </c>
    </row>
    <row r="328" spans="1:5" x14ac:dyDescent="0.25">
      <c r="A328" t="s">
        <v>337</v>
      </c>
      <c r="B328" t="s">
        <v>382</v>
      </c>
      <c r="C328">
        <v>1.28</v>
      </c>
      <c r="D328">
        <v>0.78</v>
      </c>
      <c r="E328">
        <v>0.45</v>
      </c>
    </row>
    <row r="329" spans="1:5" x14ac:dyDescent="0.25">
      <c r="A329" t="s">
        <v>337</v>
      </c>
      <c r="B329" t="s">
        <v>383</v>
      </c>
      <c r="C329">
        <v>1.28</v>
      </c>
      <c r="D329">
        <v>0.47</v>
      </c>
      <c r="E329">
        <v>1.64</v>
      </c>
    </row>
    <row r="330" spans="1:5" x14ac:dyDescent="0.25">
      <c r="A330" t="s">
        <v>337</v>
      </c>
      <c r="B330" t="s">
        <v>403</v>
      </c>
      <c r="C330">
        <v>1.28</v>
      </c>
      <c r="D330">
        <v>1.25</v>
      </c>
      <c r="E330">
        <v>1.0900000000000001</v>
      </c>
    </row>
    <row r="331" spans="1:5" x14ac:dyDescent="0.25">
      <c r="A331" t="s">
        <v>337</v>
      </c>
      <c r="B331" t="s">
        <v>407</v>
      </c>
      <c r="C331">
        <v>1.28</v>
      </c>
      <c r="D331">
        <v>0.94</v>
      </c>
      <c r="E331">
        <v>0.73</v>
      </c>
    </row>
    <row r="332" spans="1:5" x14ac:dyDescent="0.25">
      <c r="A332" t="s">
        <v>337</v>
      </c>
      <c r="B332" t="s">
        <v>408</v>
      </c>
      <c r="C332">
        <v>1.28</v>
      </c>
      <c r="D332">
        <v>0.62</v>
      </c>
      <c r="E332">
        <v>0.91</v>
      </c>
    </row>
    <row r="333" spans="1:5" x14ac:dyDescent="0.25">
      <c r="A333" t="s">
        <v>344</v>
      </c>
      <c r="B333" t="s">
        <v>345</v>
      </c>
      <c r="C333">
        <v>1.4666666666666699</v>
      </c>
      <c r="D333">
        <v>0.68</v>
      </c>
      <c r="E333">
        <v>1.1599999999999999</v>
      </c>
    </row>
    <row r="334" spans="1:5" x14ac:dyDescent="0.25">
      <c r="A334" t="s">
        <v>344</v>
      </c>
      <c r="B334" t="s">
        <v>350</v>
      </c>
      <c r="C334">
        <v>1.4666666666666699</v>
      </c>
      <c r="D334">
        <v>0.68</v>
      </c>
      <c r="E334">
        <v>1.65</v>
      </c>
    </row>
    <row r="335" spans="1:5" x14ac:dyDescent="0.25">
      <c r="A335" t="s">
        <v>344</v>
      </c>
      <c r="B335" t="s">
        <v>358</v>
      </c>
      <c r="C335">
        <v>1.4666666666666699</v>
      </c>
      <c r="D335">
        <v>0.34</v>
      </c>
      <c r="E335">
        <v>2.3199999999999998</v>
      </c>
    </row>
    <row r="336" spans="1:5" x14ac:dyDescent="0.25">
      <c r="A336" t="s">
        <v>344</v>
      </c>
      <c r="B336" t="s">
        <v>370</v>
      </c>
      <c r="C336">
        <v>1.4666666666666699</v>
      </c>
      <c r="D336">
        <v>0.51</v>
      </c>
      <c r="E336">
        <v>1.1599999999999999</v>
      </c>
    </row>
    <row r="337" spans="1:5" x14ac:dyDescent="0.25">
      <c r="A337" t="s">
        <v>344</v>
      </c>
      <c r="B337" t="s">
        <v>376</v>
      </c>
      <c r="C337">
        <v>1.4666666666666699</v>
      </c>
      <c r="D337">
        <v>1.0900000000000001</v>
      </c>
      <c r="E337">
        <v>0.93</v>
      </c>
    </row>
    <row r="338" spans="1:5" x14ac:dyDescent="0.25">
      <c r="A338" t="s">
        <v>344</v>
      </c>
      <c r="B338" t="s">
        <v>379</v>
      </c>
      <c r="C338">
        <v>1.4666666666666699</v>
      </c>
      <c r="D338">
        <v>1.5</v>
      </c>
      <c r="E338">
        <v>0.4</v>
      </c>
    </row>
    <row r="339" spans="1:5" x14ac:dyDescent="0.25">
      <c r="A339" t="s">
        <v>344</v>
      </c>
      <c r="B339" t="s">
        <v>411</v>
      </c>
      <c r="C339">
        <v>1.4666666666666699</v>
      </c>
      <c r="D339">
        <v>1.88</v>
      </c>
      <c r="E339">
        <v>0.66</v>
      </c>
    </row>
    <row r="340" spans="1:5" x14ac:dyDescent="0.25">
      <c r="A340" t="s">
        <v>344</v>
      </c>
      <c r="B340" t="s">
        <v>421</v>
      </c>
      <c r="C340">
        <v>1.4666666666666699</v>
      </c>
      <c r="D340">
        <v>1.23</v>
      </c>
      <c r="E340">
        <v>0.93</v>
      </c>
    </row>
    <row r="341" spans="1:5" x14ac:dyDescent="0.25">
      <c r="A341" t="s">
        <v>344</v>
      </c>
      <c r="B341" t="s">
        <v>422</v>
      </c>
      <c r="C341">
        <v>1.4666666666666699</v>
      </c>
      <c r="D341">
        <v>0.51</v>
      </c>
      <c r="E341">
        <v>0.33</v>
      </c>
    </row>
    <row r="342" spans="1:5" x14ac:dyDescent="0.25">
      <c r="A342" t="s">
        <v>344</v>
      </c>
      <c r="B342" t="s">
        <v>424</v>
      </c>
      <c r="C342">
        <v>1.4666666666666699</v>
      </c>
      <c r="D342">
        <v>1.25</v>
      </c>
      <c r="E342">
        <v>0.77</v>
      </c>
    </row>
    <row r="343" spans="1:5" x14ac:dyDescent="0.25">
      <c r="A343" t="s">
        <v>340</v>
      </c>
      <c r="B343" t="s">
        <v>341</v>
      </c>
      <c r="C343">
        <v>1.3667953667953701</v>
      </c>
      <c r="D343">
        <v>0.56000000000000005</v>
      </c>
      <c r="E343">
        <v>1.08</v>
      </c>
    </row>
    <row r="344" spans="1:5" x14ac:dyDescent="0.25">
      <c r="A344" t="s">
        <v>340</v>
      </c>
      <c r="B344" t="s">
        <v>352</v>
      </c>
      <c r="C344">
        <v>1.3667953667953701</v>
      </c>
      <c r="D344">
        <v>1.24</v>
      </c>
      <c r="E344">
        <v>0.81</v>
      </c>
    </row>
    <row r="345" spans="1:5" x14ac:dyDescent="0.25">
      <c r="A345" t="s">
        <v>340</v>
      </c>
      <c r="B345" t="s">
        <v>353</v>
      </c>
      <c r="C345">
        <v>1.3667953667953701</v>
      </c>
      <c r="D345">
        <v>1.52</v>
      </c>
      <c r="E345">
        <v>0.56000000000000005</v>
      </c>
    </row>
    <row r="346" spans="1:5" x14ac:dyDescent="0.25">
      <c r="A346" t="s">
        <v>340</v>
      </c>
      <c r="B346" t="s">
        <v>354</v>
      </c>
      <c r="C346">
        <v>1.3667953667953701</v>
      </c>
      <c r="D346">
        <v>1.8</v>
      </c>
      <c r="E346">
        <v>0.88</v>
      </c>
    </row>
    <row r="347" spans="1:5" x14ac:dyDescent="0.25">
      <c r="A347" t="s">
        <v>340</v>
      </c>
      <c r="B347" t="s">
        <v>356</v>
      </c>
      <c r="C347">
        <v>1.3667953667953701</v>
      </c>
      <c r="D347">
        <v>1.07</v>
      </c>
      <c r="E347">
        <v>1.1399999999999999</v>
      </c>
    </row>
    <row r="348" spans="1:5" x14ac:dyDescent="0.25">
      <c r="A348" t="s">
        <v>340</v>
      </c>
      <c r="B348" t="s">
        <v>361</v>
      </c>
      <c r="C348">
        <v>1.3667953667953701</v>
      </c>
      <c r="D348">
        <v>0.63</v>
      </c>
      <c r="E348">
        <v>1.37</v>
      </c>
    </row>
    <row r="349" spans="1:5" x14ac:dyDescent="0.25">
      <c r="A349" t="s">
        <v>340</v>
      </c>
      <c r="B349" t="s">
        <v>365</v>
      </c>
      <c r="C349">
        <v>1.3667953667953701</v>
      </c>
      <c r="D349">
        <v>1.1599999999999999</v>
      </c>
      <c r="E349">
        <v>1.39</v>
      </c>
    </row>
    <row r="350" spans="1:5" x14ac:dyDescent="0.25">
      <c r="A350" t="s">
        <v>340</v>
      </c>
      <c r="B350" t="s">
        <v>377</v>
      </c>
      <c r="C350">
        <v>1.3667953667953701</v>
      </c>
      <c r="D350">
        <v>0.39</v>
      </c>
      <c r="E350">
        <v>0.94</v>
      </c>
    </row>
    <row r="351" spans="1:5" x14ac:dyDescent="0.25">
      <c r="A351" t="s">
        <v>340</v>
      </c>
      <c r="B351" t="s">
        <v>378</v>
      </c>
      <c r="C351">
        <v>1.3667953667953701</v>
      </c>
      <c r="D351">
        <v>0.73</v>
      </c>
      <c r="E351">
        <v>1.21</v>
      </c>
    </row>
    <row r="352" spans="1:5" x14ac:dyDescent="0.25">
      <c r="A352" t="s">
        <v>340</v>
      </c>
      <c r="B352" t="s">
        <v>385</v>
      </c>
      <c r="C352">
        <v>1.3667953667953701</v>
      </c>
      <c r="D352">
        <v>0.68</v>
      </c>
      <c r="E352">
        <v>0.61</v>
      </c>
    </row>
    <row r="353" spans="1:5" x14ac:dyDescent="0.25">
      <c r="A353" t="s">
        <v>340</v>
      </c>
      <c r="B353" t="s">
        <v>387</v>
      </c>
      <c r="C353">
        <v>1.3667953667953701</v>
      </c>
      <c r="D353">
        <v>1.07</v>
      </c>
      <c r="E353">
        <v>1.08</v>
      </c>
    </row>
    <row r="354" spans="1:5" x14ac:dyDescent="0.25">
      <c r="A354" t="s">
        <v>340</v>
      </c>
      <c r="B354" t="s">
        <v>390</v>
      </c>
      <c r="C354">
        <v>1.3667953667953701</v>
      </c>
      <c r="D354">
        <v>0.68</v>
      </c>
      <c r="E354">
        <v>1.21</v>
      </c>
    </row>
    <row r="355" spans="1:5" x14ac:dyDescent="0.25">
      <c r="A355" t="s">
        <v>340</v>
      </c>
      <c r="B355" t="s">
        <v>394</v>
      </c>
      <c r="C355">
        <v>1.3667953667953701</v>
      </c>
      <c r="D355">
        <v>1.1299999999999999</v>
      </c>
      <c r="E355">
        <v>1.1399999999999999</v>
      </c>
    </row>
    <row r="356" spans="1:5" x14ac:dyDescent="0.25">
      <c r="A356" t="s">
        <v>340</v>
      </c>
      <c r="B356" t="s">
        <v>405</v>
      </c>
      <c r="C356">
        <v>1.3667953667953701</v>
      </c>
      <c r="D356">
        <v>0.73</v>
      </c>
      <c r="E356">
        <v>1.28</v>
      </c>
    </row>
    <row r="357" spans="1:5" x14ac:dyDescent="0.25">
      <c r="A357" t="s">
        <v>340</v>
      </c>
      <c r="B357" t="s">
        <v>413</v>
      </c>
      <c r="C357">
        <v>1.3667953667953701</v>
      </c>
      <c r="D357">
        <v>1.28</v>
      </c>
      <c r="E357">
        <v>0.57999999999999996</v>
      </c>
    </row>
    <row r="358" spans="1:5" x14ac:dyDescent="0.25">
      <c r="A358" t="s">
        <v>340</v>
      </c>
      <c r="B358" t="s">
        <v>415</v>
      </c>
      <c r="C358">
        <v>1.3667953667953701</v>
      </c>
      <c r="D358">
        <v>1.1599999999999999</v>
      </c>
      <c r="E358">
        <v>0.66</v>
      </c>
    </row>
    <row r="359" spans="1:5" x14ac:dyDescent="0.25">
      <c r="A359" t="s">
        <v>340</v>
      </c>
      <c r="B359" t="s">
        <v>418</v>
      </c>
      <c r="C359">
        <v>1.3667953667953701</v>
      </c>
      <c r="D359">
        <v>1.29</v>
      </c>
      <c r="E359">
        <v>0.67</v>
      </c>
    </row>
    <row r="360" spans="1:5" x14ac:dyDescent="0.25">
      <c r="A360" t="s">
        <v>340</v>
      </c>
      <c r="B360" t="s">
        <v>428</v>
      </c>
      <c r="C360">
        <v>1.3667953667953701</v>
      </c>
      <c r="D360">
        <v>1.1299999999999999</v>
      </c>
      <c r="E360">
        <v>1.01</v>
      </c>
    </row>
    <row r="361" spans="1:5" x14ac:dyDescent="0.25">
      <c r="A361" t="s">
        <v>340</v>
      </c>
      <c r="B361" t="s">
        <v>429</v>
      </c>
      <c r="C361">
        <v>1.3667953667953701</v>
      </c>
      <c r="D361">
        <v>0.79</v>
      </c>
      <c r="E361">
        <v>1.41</v>
      </c>
    </row>
    <row r="362" spans="1:5" x14ac:dyDescent="0.25">
      <c r="A362" t="s">
        <v>340</v>
      </c>
      <c r="B362" t="s">
        <v>431</v>
      </c>
      <c r="C362">
        <v>1.3667953667953701</v>
      </c>
      <c r="D362">
        <v>1.01</v>
      </c>
      <c r="E362">
        <v>0.94</v>
      </c>
    </row>
    <row r="363" spans="1:5" x14ac:dyDescent="0.25">
      <c r="A363" t="s">
        <v>342</v>
      </c>
      <c r="B363" t="s">
        <v>343</v>
      </c>
      <c r="C363">
        <v>1.1720779220779201</v>
      </c>
      <c r="D363">
        <v>0.67</v>
      </c>
      <c r="E363">
        <v>1.28</v>
      </c>
    </row>
    <row r="364" spans="1:5" x14ac:dyDescent="0.25">
      <c r="A364" t="s">
        <v>342</v>
      </c>
      <c r="B364" t="s">
        <v>346</v>
      </c>
      <c r="C364">
        <v>1.1720779220779201</v>
      </c>
      <c r="D364">
        <v>0.79</v>
      </c>
      <c r="E364">
        <v>1.1100000000000001</v>
      </c>
    </row>
    <row r="365" spans="1:5" x14ac:dyDescent="0.25">
      <c r="A365" t="s">
        <v>342</v>
      </c>
      <c r="B365" t="s">
        <v>348</v>
      </c>
      <c r="C365">
        <v>1.1720779220779201</v>
      </c>
      <c r="D365">
        <v>1.65</v>
      </c>
      <c r="E365">
        <v>0.94</v>
      </c>
    </row>
    <row r="366" spans="1:5" x14ac:dyDescent="0.25">
      <c r="A366" t="s">
        <v>342</v>
      </c>
      <c r="B366" t="s">
        <v>363</v>
      </c>
      <c r="C366">
        <v>1.1720779220779201</v>
      </c>
      <c r="D366">
        <v>1.1000000000000001</v>
      </c>
      <c r="E366">
        <v>1.46</v>
      </c>
    </row>
    <row r="367" spans="1:5" x14ac:dyDescent="0.25">
      <c r="A367" t="s">
        <v>342</v>
      </c>
      <c r="B367" t="s">
        <v>364</v>
      </c>
      <c r="C367">
        <v>1.1720779220779201</v>
      </c>
      <c r="D367">
        <v>0.98</v>
      </c>
      <c r="E367">
        <v>1.03</v>
      </c>
    </row>
    <row r="368" spans="1:5" x14ac:dyDescent="0.25">
      <c r="A368" t="s">
        <v>342</v>
      </c>
      <c r="B368" t="s">
        <v>380</v>
      </c>
      <c r="C368">
        <v>1.1720779220779201</v>
      </c>
      <c r="D368">
        <v>1.4</v>
      </c>
      <c r="E368">
        <v>0.68</v>
      </c>
    </row>
    <row r="369" spans="1:5" x14ac:dyDescent="0.25">
      <c r="A369" t="s">
        <v>342</v>
      </c>
      <c r="B369" t="s">
        <v>384</v>
      </c>
      <c r="C369">
        <v>1.1720779220779201</v>
      </c>
      <c r="D369">
        <v>0.67</v>
      </c>
      <c r="E369">
        <v>0.94</v>
      </c>
    </row>
    <row r="370" spans="1:5" x14ac:dyDescent="0.25">
      <c r="A370" t="s">
        <v>342</v>
      </c>
      <c r="B370" t="s">
        <v>386</v>
      </c>
      <c r="C370">
        <v>1.1720779220779201</v>
      </c>
      <c r="D370">
        <v>0.61</v>
      </c>
      <c r="E370">
        <v>0.77</v>
      </c>
    </row>
    <row r="371" spans="1:5" x14ac:dyDescent="0.25">
      <c r="A371" t="s">
        <v>342</v>
      </c>
      <c r="B371" t="s">
        <v>392</v>
      </c>
      <c r="C371">
        <v>1.1720779220779201</v>
      </c>
      <c r="D371">
        <v>1.22</v>
      </c>
      <c r="E371">
        <v>1.2</v>
      </c>
    </row>
    <row r="372" spans="1:5" x14ac:dyDescent="0.25">
      <c r="A372" t="s">
        <v>342</v>
      </c>
      <c r="B372" t="s">
        <v>393</v>
      </c>
      <c r="C372">
        <v>1.1720779220779201</v>
      </c>
      <c r="D372">
        <v>1.19</v>
      </c>
      <c r="E372">
        <v>0.64</v>
      </c>
    </row>
    <row r="373" spans="1:5" x14ac:dyDescent="0.25">
      <c r="A373" t="s">
        <v>342</v>
      </c>
      <c r="B373" t="s">
        <v>396</v>
      </c>
      <c r="C373">
        <v>1.1720779220779201</v>
      </c>
      <c r="D373">
        <v>0.72</v>
      </c>
      <c r="E373">
        <v>1.48</v>
      </c>
    </row>
    <row r="374" spans="1:5" x14ac:dyDescent="0.25">
      <c r="A374" t="s">
        <v>342</v>
      </c>
      <c r="B374" t="s">
        <v>398</v>
      </c>
      <c r="C374">
        <v>1.1720779220779201</v>
      </c>
      <c r="D374">
        <v>0.79</v>
      </c>
      <c r="E374">
        <v>0.6</v>
      </c>
    </row>
    <row r="375" spans="1:5" x14ac:dyDescent="0.25">
      <c r="A375" t="s">
        <v>342</v>
      </c>
      <c r="B375" t="s">
        <v>399</v>
      </c>
      <c r="C375">
        <v>1.1720779220779201</v>
      </c>
      <c r="D375">
        <v>0.79</v>
      </c>
      <c r="E375">
        <v>1.28</v>
      </c>
    </row>
    <row r="376" spans="1:5" x14ac:dyDescent="0.25">
      <c r="A376" t="s">
        <v>342</v>
      </c>
      <c r="B376" t="s">
        <v>400</v>
      </c>
      <c r="C376">
        <v>1.1720779220779201</v>
      </c>
      <c r="D376">
        <v>1.37</v>
      </c>
      <c r="E376">
        <v>0.8</v>
      </c>
    </row>
    <row r="377" spans="1:5" x14ac:dyDescent="0.25">
      <c r="A377" t="s">
        <v>342</v>
      </c>
      <c r="B377" t="s">
        <v>402</v>
      </c>
      <c r="C377">
        <v>1.1720779220779201</v>
      </c>
      <c r="D377">
        <v>0.85</v>
      </c>
      <c r="E377">
        <v>0.94</v>
      </c>
    </row>
    <row r="378" spans="1:5" x14ac:dyDescent="0.25">
      <c r="A378" t="s">
        <v>342</v>
      </c>
      <c r="B378" t="s">
        <v>406</v>
      </c>
      <c r="C378">
        <v>1.1720779220779201</v>
      </c>
      <c r="D378">
        <v>1.22</v>
      </c>
      <c r="E378">
        <v>1.28</v>
      </c>
    </row>
    <row r="379" spans="1:5" x14ac:dyDescent="0.25">
      <c r="A379" t="s">
        <v>342</v>
      </c>
      <c r="B379" t="s">
        <v>409</v>
      </c>
      <c r="C379">
        <v>1.1720779220779201</v>
      </c>
      <c r="D379">
        <v>1.1000000000000001</v>
      </c>
      <c r="E379">
        <v>1.2</v>
      </c>
    </row>
    <row r="380" spans="1:5" x14ac:dyDescent="0.25">
      <c r="A380" t="s">
        <v>342</v>
      </c>
      <c r="B380" t="s">
        <v>414</v>
      </c>
      <c r="C380">
        <v>1.1720779220779201</v>
      </c>
      <c r="D380">
        <v>0.67</v>
      </c>
      <c r="E380">
        <v>1.28</v>
      </c>
    </row>
    <row r="381" spans="1:5" x14ac:dyDescent="0.25">
      <c r="A381" t="s">
        <v>342</v>
      </c>
      <c r="B381" t="s">
        <v>420</v>
      </c>
      <c r="C381">
        <v>1.1720779220779201</v>
      </c>
      <c r="D381">
        <v>1.04</v>
      </c>
      <c r="E381">
        <v>0.6</v>
      </c>
    </row>
    <row r="382" spans="1:5" x14ac:dyDescent="0.25">
      <c r="A382" t="s">
        <v>342</v>
      </c>
      <c r="B382" t="s">
        <v>426</v>
      </c>
      <c r="C382">
        <v>1.1720779220779201</v>
      </c>
      <c r="D382">
        <v>1.04</v>
      </c>
      <c r="E382">
        <v>0.68</v>
      </c>
    </row>
    <row r="383" spans="1:5" x14ac:dyDescent="0.25">
      <c r="A383" t="s">
        <v>342</v>
      </c>
      <c r="B383" t="s">
        <v>430</v>
      </c>
      <c r="C383">
        <v>1.1720779220779201</v>
      </c>
      <c r="D383">
        <v>1.25</v>
      </c>
      <c r="E383">
        <v>0.92</v>
      </c>
    </row>
    <row r="384" spans="1:5" x14ac:dyDescent="0.25">
      <c r="A384" t="s">
        <v>342</v>
      </c>
      <c r="B384" t="s">
        <v>436</v>
      </c>
      <c r="C384">
        <v>1.1720779220779201</v>
      </c>
      <c r="D384">
        <v>0.85</v>
      </c>
      <c r="E384">
        <v>0.94</v>
      </c>
    </row>
    <row r="385" spans="1:5" x14ac:dyDescent="0.25">
      <c r="A385" t="s">
        <v>40</v>
      </c>
      <c r="B385" t="s">
        <v>339</v>
      </c>
      <c r="C385">
        <v>1.4517241379310299</v>
      </c>
      <c r="D385">
        <v>1.43</v>
      </c>
      <c r="E385">
        <v>0.73</v>
      </c>
    </row>
    <row r="386" spans="1:5" x14ac:dyDescent="0.25">
      <c r="A386" t="s">
        <v>40</v>
      </c>
      <c r="B386" t="s">
        <v>333</v>
      </c>
      <c r="C386">
        <v>1.4517241379310299</v>
      </c>
      <c r="D386">
        <v>0.95</v>
      </c>
      <c r="E386">
        <v>1.25</v>
      </c>
    </row>
    <row r="387" spans="1:5" x14ac:dyDescent="0.25">
      <c r="A387" t="s">
        <v>40</v>
      </c>
      <c r="B387" t="s">
        <v>238</v>
      </c>
      <c r="C387">
        <v>1.4517241379310299</v>
      </c>
      <c r="D387">
        <v>0.74</v>
      </c>
      <c r="E387">
        <v>0.97</v>
      </c>
    </row>
    <row r="388" spans="1:5" x14ac:dyDescent="0.25">
      <c r="A388" t="s">
        <v>40</v>
      </c>
      <c r="B388" t="s">
        <v>320</v>
      </c>
      <c r="C388">
        <v>1.4517241379310299</v>
      </c>
      <c r="D388">
        <v>1.57</v>
      </c>
      <c r="E388">
        <v>0.49</v>
      </c>
    </row>
    <row r="389" spans="1:5" x14ac:dyDescent="0.25">
      <c r="A389" t="s">
        <v>40</v>
      </c>
      <c r="B389" t="s">
        <v>234</v>
      </c>
      <c r="C389">
        <v>1.4517241379310299</v>
      </c>
      <c r="D389">
        <v>0.89</v>
      </c>
      <c r="E389">
        <v>1.28</v>
      </c>
    </row>
    <row r="390" spans="1:5" x14ac:dyDescent="0.25">
      <c r="A390" t="s">
        <v>40</v>
      </c>
      <c r="B390" t="s">
        <v>316</v>
      </c>
      <c r="C390">
        <v>1.4517241379310299</v>
      </c>
      <c r="D390">
        <v>0.59</v>
      </c>
      <c r="E390">
        <v>1.04</v>
      </c>
    </row>
    <row r="391" spans="1:5" x14ac:dyDescent="0.25">
      <c r="A391" t="s">
        <v>40</v>
      </c>
      <c r="B391" t="s">
        <v>335</v>
      </c>
      <c r="C391">
        <v>1.4517241379310299</v>
      </c>
      <c r="D391">
        <v>0.64</v>
      </c>
      <c r="E391">
        <v>1.28</v>
      </c>
    </row>
    <row r="392" spans="1:5" x14ac:dyDescent="0.25">
      <c r="A392" t="s">
        <v>40</v>
      </c>
      <c r="B392" t="s">
        <v>332</v>
      </c>
      <c r="C392">
        <v>1.4517241379310299</v>
      </c>
      <c r="D392">
        <v>1.08</v>
      </c>
      <c r="E392">
        <v>1.04</v>
      </c>
    </row>
    <row r="393" spans="1:5" x14ac:dyDescent="0.25">
      <c r="A393" t="s">
        <v>40</v>
      </c>
      <c r="B393" t="s">
        <v>321</v>
      </c>
      <c r="C393">
        <v>1.4517241379310299</v>
      </c>
      <c r="D393">
        <v>1.62</v>
      </c>
      <c r="E393">
        <v>0.55000000000000004</v>
      </c>
    </row>
    <row r="394" spans="1:5" x14ac:dyDescent="0.25">
      <c r="A394" t="s">
        <v>40</v>
      </c>
      <c r="B394" t="s">
        <v>236</v>
      </c>
      <c r="C394">
        <v>1.4517241379310299</v>
      </c>
      <c r="D394">
        <v>1.23</v>
      </c>
      <c r="E394">
        <v>0.79</v>
      </c>
    </row>
    <row r="395" spans="1:5" x14ac:dyDescent="0.25">
      <c r="A395" t="s">
        <v>40</v>
      </c>
      <c r="B395" t="s">
        <v>41</v>
      </c>
      <c r="C395">
        <v>1.4517241379310299</v>
      </c>
      <c r="D395">
        <v>0.74</v>
      </c>
      <c r="E395">
        <v>1.46</v>
      </c>
    </row>
    <row r="396" spans="1:5" x14ac:dyDescent="0.25">
      <c r="A396" t="s">
        <v>40</v>
      </c>
      <c r="B396" t="s">
        <v>233</v>
      </c>
      <c r="C396">
        <v>1.4517241379310299</v>
      </c>
      <c r="D396">
        <v>1.33</v>
      </c>
      <c r="E396">
        <v>0.91</v>
      </c>
    </row>
    <row r="397" spans="1:5" x14ac:dyDescent="0.25">
      <c r="A397" t="s">
        <v>40</v>
      </c>
      <c r="B397" t="s">
        <v>317</v>
      </c>
      <c r="C397">
        <v>1.4517241379310299</v>
      </c>
      <c r="D397">
        <v>1.1299999999999999</v>
      </c>
      <c r="E397">
        <v>0.97</v>
      </c>
    </row>
    <row r="398" spans="1:5" x14ac:dyDescent="0.25">
      <c r="A398" t="s">
        <v>40</v>
      </c>
      <c r="B398" t="s">
        <v>42</v>
      </c>
      <c r="C398">
        <v>1.4517241379310299</v>
      </c>
      <c r="D398">
        <v>1.23</v>
      </c>
      <c r="E398">
        <v>0.91</v>
      </c>
    </row>
    <row r="399" spans="1:5" x14ac:dyDescent="0.25">
      <c r="A399" t="s">
        <v>40</v>
      </c>
      <c r="B399" t="s">
        <v>334</v>
      </c>
      <c r="C399">
        <v>1.4517241379310299</v>
      </c>
      <c r="D399">
        <v>0.89</v>
      </c>
      <c r="E399">
        <v>1.34</v>
      </c>
    </row>
    <row r="400" spans="1:5" x14ac:dyDescent="0.25">
      <c r="A400" t="s">
        <v>40</v>
      </c>
      <c r="B400" t="s">
        <v>237</v>
      </c>
      <c r="C400">
        <v>1.4517241379310299</v>
      </c>
      <c r="D400">
        <v>0.53</v>
      </c>
      <c r="E400">
        <v>0.85</v>
      </c>
    </row>
    <row r="401" spans="1:5" x14ac:dyDescent="0.25">
      <c r="A401" t="s">
        <v>40</v>
      </c>
      <c r="B401" t="s">
        <v>232</v>
      </c>
      <c r="C401">
        <v>1.4517241379310299</v>
      </c>
      <c r="D401">
        <v>0.93</v>
      </c>
      <c r="E401">
        <v>0.97</v>
      </c>
    </row>
    <row r="402" spans="1:5" x14ac:dyDescent="0.25">
      <c r="A402" t="s">
        <v>40</v>
      </c>
      <c r="B402" t="s">
        <v>319</v>
      </c>
      <c r="C402">
        <v>1.4517241379310299</v>
      </c>
      <c r="D402">
        <v>1.01</v>
      </c>
      <c r="E402">
        <v>1.18</v>
      </c>
    </row>
    <row r="403" spans="1:5" x14ac:dyDescent="0.25">
      <c r="A403" t="s">
        <v>40</v>
      </c>
      <c r="B403" t="s">
        <v>235</v>
      </c>
      <c r="C403">
        <v>1.4517241379310299</v>
      </c>
      <c r="D403">
        <v>0.64</v>
      </c>
      <c r="E403">
        <v>0.85</v>
      </c>
    </row>
    <row r="404" spans="1:5" x14ac:dyDescent="0.25">
      <c r="A404" t="s">
        <v>40</v>
      </c>
      <c r="B404" t="s">
        <v>239</v>
      </c>
      <c r="C404">
        <v>1.4517241379310299</v>
      </c>
      <c r="D404">
        <v>0.89</v>
      </c>
      <c r="E404">
        <v>1.1599999999999999</v>
      </c>
    </row>
    <row r="405" spans="1:5" x14ac:dyDescent="0.25">
      <c r="A405" t="s">
        <v>40</v>
      </c>
      <c r="B405" t="s">
        <v>318</v>
      </c>
      <c r="C405">
        <v>1.4517241379310299</v>
      </c>
      <c r="D405">
        <v>0.89</v>
      </c>
      <c r="E405">
        <v>0.97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tabSelected="1" zoomScale="90" zoomScaleNormal="90" workbookViewId="0">
      <selection activeCell="H15" sqref="H15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1.3805970149253699</v>
      </c>
      <c r="D2">
        <v>0.93</v>
      </c>
      <c r="E2">
        <v>0.98</v>
      </c>
    </row>
    <row r="3" spans="1:5" x14ac:dyDescent="0.25">
      <c r="A3" t="s">
        <v>10</v>
      </c>
      <c r="B3" t="s">
        <v>241</v>
      </c>
      <c r="C3">
        <v>1.3805970149253699</v>
      </c>
      <c r="D3">
        <v>0.98</v>
      </c>
      <c r="E3">
        <v>0.93</v>
      </c>
    </row>
    <row r="4" spans="1:5" x14ac:dyDescent="0.25">
      <c r="A4" t="s">
        <v>10</v>
      </c>
      <c r="B4" t="s">
        <v>244</v>
      </c>
      <c r="C4">
        <v>1.3805970149253699</v>
      </c>
      <c r="D4">
        <v>1.1100000000000001</v>
      </c>
      <c r="E4">
        <v>1.33</v>
      </c>
    </row>
    <row r="5" spans="1:5" x14ac:dyDescent="0.25">
      <c r="A5" t="s">
        <v>10</v>
      </c>
      <c r="B5" t="s">
        <v>242</v>
      </c>
      <c r="C5">
        <v>1.3805970149253699</v>
      </c>
      <c r="D5">
        <v>0.62</v>
      </c>
      <c r="E5">
        <v>1.02</v>
      </c>
    </row>
    <row r="6" spans="1:5" x14ac:dyDescent="0.25">
      <c r="A6" t="s">
        <v>10</v>
      </c>
      <c r="B6" t="s">
        <v>49</v>
      </c>
      <c r="C6">
        <v>1.3805970149253699</v>
      </c>
      <c r="D6">
        <v>1.2</v>
      </c>
      <c r="E6">
        <v>1.2</v>
      </c>
    </row>
    <row r="7" spans="1:5" x14ac:dyDescent="0.25">
      <c r="A7" t="s">
        <v>10</v>
      </c>
      <c r="B7" t="s">
        <v>245</v>
      </c>
      <c r="C7">
        <v>1.3805970149253699</v>
      </c>
      <c r="D7">
        <v>1.59</v>
      </c>
      <c r="E7">
        <v>0.36</v>
      </c>
    </row>
    <row r="8" spans="1:5" x14ac:dyDescent="0.25">
      <c r="A8" t="s">
        <v>10</v>
      </c>
      <c r="B8" t="s">
        <v>11</v>
      </c>
      <c r="C8">
        <v>1.3805970149253699</v>
      </c>
      <c r="D8">
        <v>0.71</v>
      </c>
      <c r="E8">
        <v>0.93</v>
      </c>
    </row>
    <row r="9" spans="1:5" x14ac:dyDescent="0.25">
      <c r="A9" t="s">
        <v>10</v>
      </c>
      <c r="B9" t="s">
        <v>46</v>
      </c>
      <c r="C9">
        <v>1.3805970149253699</v>
      </c>
      <c r="D9">
        <v>1.06</v>
      </c>
      <c r="E9">
        <v>1.02</v>
      </c>
    </row>
    <row r="10" spans="1:5" x14ac:dyDescent="0.25">
      <c r="A10" t="s">
        <v>10</v>
      </c>
      <c r="B10" t="s">
        <v>240</v>
      </c>
      <c r="C10">
        <v>1.3805970149253699</v>
      </c>
      <c r="D10">
        <v>0.8</v>
      </c>
      <c r="E10">
        <v>0.75</v>
      </c>
    </row>
    <row r="11" spans="1:5" x14ac:dyDescent="0.25">
      <c r="A11" t="s">
        <v>10</v>
      </c>
      <c r="B11" t="s">
        <v>44</v>
      </c>
      <c r="C11">
        <v>1.3805970149253699</v>
      </c>
      <c r="D11">
        <v>0.71</v>
      </c>
      <c r="E11">
        <v>0.75</v>
      </c>
    </row>
    <row r="12" spans="1:5" x14ac:dyDescent="0.25">
      <c r="A12" t="s">
        <v>10</v>
      </c>
      <c r="B12" t="s">
        <v>50</v>
      </c>
      <c r="C12">
        <v>1.3805970149253699</v>
      </c>
      <c r="D12">
        <v>0.89</v>
      </c>
      <c r="E12">
        <v>0.93</v>
      </c>
    </row>
    <row r="13" spans="1:5" x14ac:dyDescent="0.25">
      <c r="A13" t="s">
        <v>10</v>
      </c>
      <c r="B13" t="s">
        <v>45</v>
      </c>
      <c r="C13">
        <v>1.3805970149253699</v>
      </c>
      <c r="D13">
        <v>0.53</v>
      </c>
      <c r="E13">
        <v>1.2</v>
      </c>
    </row>
    <row r="14" spans="1:5" x14ac:dyDescent="0.25">
      <c r="A14" t="s">
        <v>10</v>
      </c>
      <c r="B14" t="s">
        <v>43</v>
      </c>
      <c r="C14">
        <v>1.3805970149253699</v>
      </c>
      <c r="D14">
        <v>0.57999999999999996</v>
      </c>
      <c r="E14">
        <v>0.84</v>
      </c>
    </row>
    <row r="15" spans="1:5" x14ac:dyDescent="0.25">
      <c r="A15" t="s">
        <v>10</v>
      </c>
      <c r="B15" t="s">
        <v>247</v>
      </c>
      <c r="C15">
        <v>1.3805970149253699</v>
      </c>
      <c r="D15">
        <v>1.24</v>
      </c>
      <c r="E15">
        <v>1.37</v>
      </c>
    </row>
    <row r="16" spans="1:5" x14ac:dyDescent="0.25">
      <c r="A16" t="s">
        <v>10</v>
      </c>
      <c r="B16" t="s">
        <v>246</v>
      </c>
      <c r="C16">
        <v>1.3805970149253699</v>
      </c>
      <c r="D16">
        <v>0.75</v>
      </c>
      <c r="E16">
        <v>1.1499999999999999</v>
      </c>
    </row>
    <row r="17" spans="1:5" x14ac:dyDescent="0.25">
      <c r="A17" t="s">
        <v>10</v>
      </c>
      <c r="B17" t="s">
        <v>243</v>
      </c>
      <c r="C17">
        <v>1.3805970149253699</v>
      </c>
      <c r="D17">
        <v>0.89</v>
      </c>
      <c r="E17">
        <v>0.84</v>
      </c>
    </row>
    <row r="18" spans="1:5" x14ac:dyDescent="0.25">
      <c r="A18" t="s">
        <v>10</v>
      </c>
      <c r="B18" t="s">
        <v>47</v>
      </c>
      <c r="C18">
        <v>1.3805970149253699</v>
      </c>
      <c r="D18">
        <v>0.84</v>
      </c>
      <c r="E18">
        <v>1.29</v>
      </c>
    </row>
    <row r="19" spans="1:5" x14ac:dyDescent="0.25">
      <c r="A19" t="s">
        <v>10</v>
      </c>
      <c r="B19" t="s">
        <v>48</v>
      </c>
      <c r="C19">
        <v>1.3805970149253699</v>
      </c>
      <c r="D19">
        <v>1.2</v>
      </c>
      <c r="E19">
        <v>1.02</v>
      </c>
    </row>
    <row r="20" spans="1:5" x14ac:dyDescent="0.25">
      <c r="A20" t="s">
        <v>13</v>
      </c>
      <c r="B20" t="s">
        <v>58</v>
      </c>
      <c r="C20">
        <v>1.42592592592593</v>
      </c>
      <c r="D20">
        <v>0.63</v>
      </c>
      <c r="E20">
        <v>0.89</v>
      </c>
    </row>
    <row r="21" spans="1:5" x14ac:dyDescent="0.25">
      <c r="A21" t="s">
        <v>13</v>
      </c>
      <c r="B21" t="s">
        <v>248</v>
      </c>
      <c r="C21">
        <v>1.42592592592593</v>
      </c>
      <c r="D21">
        <v>1.31</v>
      </c>
      <c r="E21">
        <v>0.84</v>
      </c>
    </row>
    <row r="22" spans="1:5" x14ac:dyDescent="0.25">
      <c r="A22" t="s">
        <v>13</v>
      </c>
      <c r="B22" t="s">
        <v>56</v>
      </c>
      <c r="C22">
        <v>1.42592592592593</v>
      </c>
      <c r="D22">
        <v>0.46</v>
      </c>
      <c r="E22">
        <v>1.26</v>
      </c>
    </row>
    <row r="23" spans="1:5" x14ac:dyDescent="0.25">
      <c r="A23" t="s">
        <v>13</v>
      </c>
      <c r="B23" t="s">
        <v>51</v>
      </c>
      <c r="C23">
        <v>1.42592592592593</v>
      </c>
      <c r="D23">
        <v>1.21</v>
      </c>
      <c r="E23">
        <v>1.02</v>
      </c>
    </row>
    <row r="24" spans="1:5" x14ac:dyDescent="0.25">
      <c r="A24" t="s">
        <v>13</v>
      </c>
      <c r="B24" t="s">
        <v>250</v>
      </c>
      <c r="C24">
        <v>1.42592592592593</v>
      </c>
      <c r="D24">
        <v>1.31</v>
      </c>
      <c r="E24">
        <v>1.05</v>
      </c>
    </row>
    <row r="25" spans="1:5" x14ac:dyDescent="0.25">
      <c r="A25" t="s">
        <v>13</v>
      </c>
      <c r="B25" t="s">
        <v>53</v>
      </c>
      <c r="C25">
        <v>1.42592592592593</v>
      </c>
      <c r="D25">
        <v>0.52</v>
      </c>
      <c r="E25">
        <v>1.1000000000000001</v>
      </c>
    </row>
    <row r="26" spans="1:5" x14ac:dyDescent="0.25">
      <c r="A26" t="s">
        <v>13</v>
      </c>
      <c r="B26" t="s">
        <v>249</v>
      </c>
      <c r="C26">
        <v>1.42592592592593</v>
      </c>
      <c r="D26">
        <v>0.74</v>
      </c>
      <c r="E26">
        <v>1.03</v>
      </c>
    </row>
    <row r="27" spans="1:5" x14ac:dyDescent="0.25">
      <c r="A27" t="s">
        <v>13</v>
      </c>
      <c r="B27" t="s">
        <v>54</v>
      </c>
      <c r="C27">
        <v>1.42592592592593</v>
      </c>
      <c r="D27">
        <v>0.79</v>
      </c>
      <c r="E27">
        <v>1</v>
      </c>
    </row>
    <row r="28" spans="1:5" x14ac:dyDescent="0.25">
      <c r="A28" t="s">
        <v>13</v>
      </c>
      <c r="B28" t="s">
        <v>55</v>
      </c>
      <c r="C28">
        <v>1.42592592592593</v>
      </c>
      <c r="D28">
        <v>0.89</v>
      </c>
      <c r="E28">
        <v>1.26</v>
      </c>
    </row>
    <row r="29" spans="1:5" x14ac:dyDescent="0.25">
      <c r="A29" t="s">
        <v>13</v>
      </c>
      <c r="B29" t="s">
        <v>15</v>
      </c>
      <c r="C29">
        <v>1.42592592592593</v>
      </c>
      <c r="D29">
        <v>0.94</v>
      </c>
      <c r="E29">
        <v>0.47</v>
      </c>
    </row>
    <row r="30" spans="1:5" x14ac:dyDescent="0.25">
      <c r="A30" t="s">
        <v>13</v>
      </c>
      <c r="B30" t="s">
        <v>52</v>
      </c>
      <c r="C30">
        <v>1.42592592592593</v>
      </c>
      <c r="D30">
        <v>0.68</v>
      </c>
      <c r="E30">
        <v>1.26</v>
      </c>
    </row>
    <row r="31" spans="1:5" x14ac:dyDescent="0.25">
      <c r="A31" t="s">
        <v>13</v>
      </c>
      <c r="B31" t="s">
        <v>62</v>
      </c>
      <c r="C31">
        <v>1.42592592592593</v>
      </c>
      <c r="D31">
        <v>1.1399999999999999</v>
      </c>
      <c r="E31">
        <v>1.2</v>
      </c>
    </row>
    <row r="32" spans="1:5" x14ac:dyDescent="0.25">
      <c r="A32" t="s">
        <v>13</v>
      </c>
      <c r="B32" t="s">
        <v>60</v>
      </c>
      <c r="C32">
        <v>1.42592592592593</v>
      </c>
      <c r="D32">
        <v>1.1499999999999999</v>
      </c>
      <c r="E32">
        <v>0.57999999999999996</v>
      </c>
    </row>
    <row r="33" spans="1:5" x14ac:dyDescent="0.25">
      <c r="A33" t="s">
        <v>13</v>
      </c>
      <c r="B33" t="s">
        <v>251</v>
      </c>
      <c r="C33">
        <v>1.42592592592593</v>
      </c>
      <c r="D33">
        <v>0.46</v>
      </c>
      <c r="E33">
        <v>2</v>
      </c>
    </row>
    <row r="34" spans="1:5" x14ac:dyDescent="0.25">
      <c r="A34" t="s">
        <v>13</v>
      </c>
      <c r="B34" t="s">
        <v>61</v>
      </c>
      <c r="C34">
        <v>1.42592592592593</v>
      </c>
      <c r="D34">
        <v>1.26</v>
      </c>
      <c r="E34">
        <v>0.97</v>
      </c>
    </row>
    <row r="35" spans="1:5" x14ac:dyDescent="0.25">
      <c r="A35" t="s">
        <v>13</v>
      </c>
      <c r="B35" t="s">
        <v>14</v>
      </c>
      <c r="C35">
        <v>1.42592592592593</v>
      </c>
      <c r="D35">
        <v>0.73</v>
      </c>
      <c r="E35">
        <v>0.68</v>
      </c>
    </row>
    <row r="36" spans="1:5" x14ac:dyDescent="0.25">
      <c r="A36" t="s">
        <v>13</v>
      </c>
      <c r="B36" t="s">
        <v>57</v>
      </c>
      <c r="C36">
        <v>1.42592592592593</v>
      </c>
      <c r="D36">
        <v>0.87</v>
      </c>
      <c r="E36">
        <v>0.92</v>
      </c>
    </row>
    <row r="37" spans="1:5" x14ac:dyDescent="0.25">
      <c r="A37" t="s">
        <v>13</v>
      </c>
      <c r="B37" t="s">
        <v>59</v>
      </c>
      <c r="C37">
        <v>1.42592592592593</v>
      </c>
      <c r="D37">
        <v>0.92</v>
      </c>
      <c r="E37">
        <v>0.63</v>
      </c>
    </row>
    <row r="38" spans="1:5" x14ac:dyDescent="0.25">
      <c r="A38" t="s">
        <v>16</v>
      </c>
      <c r="B38" t="s">
        <v>63</v>
      </c>
      <c r="C38">
        <v>1.2651162790697701</v>
      </c>
      <c r="D38">
        <v>1</v>
      </c>
      <c r="E38">
        <v>0.84</v>
      </c>
    </row>
    <row r="39" spans="1:5" x14ac:dyDescent="0.25">
      <c r="A39" t="s">
        <v>16</v>
      </c>
      <c r="B39" t="s">
        <v>20</v>
      </c>
      <c r="C39">
        <v>1.2651162790697701</v>
      </c>
      <c r="D39">
        <v>0.4</v>
      </c>
      <c r="E39">
        <v>1.43</v>
      </c>
    </row>
    <row r="40" spans="1:5" x14ac:dyDescent="0.25">
      <c r="A40" t="s">
        <v>16</v>
      </c>
      <c r="B40" t="s">
        <v>253</v>
      </c>
      <c r="C40">
        <v>1.2651162790697701</v>
      </c>
      <c r="D40">
        <v>1.2</v>
      </c>
      <c r="E40">
        <v>1.36</v>
      </c>
    </row>
    <row r="41" spans="1:5" x14ac:dyDescent="0.25">
      <c r="A41" t="s">
        <v>16</v>
      </c>
      <c r="B41" t="s">
        <v>65</v>
      </c>
      <c r="C41">
        <v>1.2651162790697701</v>
      </c>
      <c r="D41">
        <v>0.57999999999999996</v>
      </c>
      <c r="E41">
        <v>0.89</v>
      </c>
    </row>
    <row r="42" spans="1:5" x14ac:dyDescent="0.25">
      <c r="A42" t="s">
        <v>16</v>
      </c>
      <c r="B42" t="s">
        <v>66</v>
      </c>
      <c r="C42">
        <v>1.2651162790697701</v>
      </c>
      <c r="D42">
        <v>0.79</v>
      </c>
      <c r="E42">
        <v>1.05</v>
      </c>
    </row>
    <row r="43" spans="1:5" x14ac:dyDescent="0.25">
      <c r="A43" t="s">
        <v>16</v>
      </c>
      <c r="B43" t="s">
        <v>17</v>
      </c>
      <c r="C43">
        <v>1.2651162790697701</v>
      </c>
      <c r="D43">
        <v>1.31</v>
      </c>
      <c r="E43">
        <v>0.73</v>
      </c>
    </row>
    <row r="44" spans="1:5" x14ac:dyDescent="0.25">
      <c r="A44" t="s">
        <v>16</v>
      </c>
      <c r="B44" t="s">
        <v>322</v>
      </c>
      <c r="C44">
        <v>1.2651162790697701</v>
      </c>
      <c r="D44">
        <v>1.1499999999999999</v>
      </c>
      <c r="E44">
        <v>1</v>
      </c>
    </row>
    <row r="45" spans="1:5" x14ac:dyDescent="0.25">
      <c r="A45" t="s">
        <v>16</v>
      </c>
      <c r="B45" t="s">
        <v>67</v>
      </c>
      <c r="C45">
        <v>1.2651162790697701</v>
      </c>
      <c r="D45">
        <v>0.77</v>
      </c>
      <c r="E45">
        <v>0.92</v>
      </c>
    </row>
    <row r="46" spans="1:5" x14ac:dyDescent="0.25">
      <c r="A46" t="s">
        <v>16</v>
      </c>
      <c r="B46" t="s">
        <v>252</v>
      </c>
      <c r="C46">
        <v>1.2651162790697701</v>
      </c>
      <c r="D46">
        <v>0.68</v>
      </c>
      <c r="E46">
        <v>1.1499999999999999</v>
      </c>
    </row>
    <row r="47" spans="1:5" x14ac:dyDescent="0.25">
      <c r="A47" t="s">
        <v>16</v>
      </c>
      <c r="B47" t="s">
        <v>254</v>
      </c>
      <c r="C47">
        <v>1.2651162790697701</v>
      </c>
      <c r="D47">
        <v>1</v>
      </c>
      <c r="E47">
        <v>0.42</v>
      </c>
    </row>
    <row r="48" spans="1:5" x14ac:dyDescent="0.25">
      <c r="A48" t="s">
        <v>16</v>
      </c>
      <c r="B48" t="s">
        <v>255</v>
      </c>
      <c r="C48">
        <v>1.2651162790697701</v>
      </c>
      <c r="D48">
        <v>1.2</v>
      </c>
      <c r="E48">
        <v>0.89</v>
      </c>
    </row>
    <row r="49" spans="1:5" x14ac:dyDescent="0.25">
      <c r="A49" t="s">
        <v>16</v>
      </c>
      <c r="B49" t="s">
        <v>64</v>
      </c>
      <c r="C49">
        <v>1.2651162790697701</v>
      </c>
      <c r="D49">
        <v>0.84</v>
      </c>
      <c r="E49">
        <v>1</v>
      </c>
    </row>
    <row r="50" spans="1:5" x14ac:dyDescent="0.25">
      <c r="A50" t="s">
        <v>16</v>
      </c>
      <c r="B50" t="s">
        <v>323</v>
      </c>
      <c r="C50">
        <v>1.2651162790697701</v>
      </c>
      <c r="D50">
        <v>0.57999999999999996</v>
      </c>
      <c r="E50">
        <v>0.94</v>
      </c>
    </row>
    <row r="51" spans="1:5" x14ac:dyDescent="0.25">
      <c r="A51" t="s">
        <v>16</v>
      </c>
      <c r="B51" t="s">
        <v>18</v>
      </c>
      <c r="C51">
        <v>1.2651162790697701</v>
      </c>
      <c r="D51">
        <v>0.47</v>
      </c>
      <c r="E51">
        <v>0.68</v>
      </c>
    </row>
    <row r="52" spans="1:5" x14ac:dyDescent="0.25">
      <c r="A52" t="s">
        <v>16</v>
      </c>
      <c r="B52" t="s">
        <v>256</v>
      </c>
      <c r="C52">
        <v>1.2651162790697701</v>
      </c>
      <c r="D52">
        <v>0.46</v>
      </c>
      <c r="E52">
        <v>0.86</v>
      </c>
    </row>
    <row r="53" spans="1:5" x14ac:dyDescent="0.25">
      <c r="A53" t="s">
        <v>16</v>
      </c>
      <c r="B53" t="s">
        <v>257</v>
      </c>
      <c r="C53">
        <v>1.2651162790697701</v>
      </c>
      <c r="D53">
        <v>0.42</v>
      </c>
      <c r="E53">
        <v>1.41</v>
      </c>
    </row>
    <row r="54" spans="1:5" x14ac:dyDescent="0.25">
      <c r="A54" t="s">
        <v>16</v>
      </c>
      <c r="B54" t="s">
        <v>68</v>
      </c>
      <c r="C54">
        <v>1.2651162790697701</v>
      </c>
      <c r="D54">
        <v>0.94</v>
      </c>
      <c r="E54">
        <v>1.05</v>
      </c>
    </row>
    <row r="55" spans="1:5" x14ac:dyDescent="0.25">
      <c r="A55" t="s">
        <v>16</v>
      </c>
      <c r="B55" t="s">
        <v>19</v>
      </c>
      <c r="C55">
        <v>1.2651162790697701</v>
      </c>
      <c r="D55">
        <v>0.47</v>
      </c>
      <c r="E55">
        <v>1.41</v>
      </c>
    </row>
    <row r="56" spans="1:5" x14ac:dyDescent="0.25">
      <c r="A56" t="s">
        <v>69</v>
      </c>
      <c r="B56" t="s">
        <v>324</v>
      </c>
      <c r="C56">
        <v>1.2934782608695701</v>
      </c>
      <c r="D56">
        <v>1.02</v>
      </c>
      <c r="E56">
        <v>0.75</v>
      </c>
    </row>
    <row r="57" spans="1:5" x14ac:dyDescent="0.25">
      <c r="A57" t="s">
        <v>69</v>
      </c>
      <c r="B57" t="s">
        <v>351</v>
      </c>
      <c r="C57">
        <v>1.2934782608695701</v>
      </c>
      <c r="D57">
        <v>0.97</v>
      </c>
      <c r="E57">
        <v>0.59</v>
      </c>
    </row>
    <row r="58" spans="1:5" x14ac:dyDescent="0.25">
      <c r="A58" t="s">
        <v>69</v>
      </c>
      <c r="B58" t="s">
        <v>73</v>
      </c>
      <c r="C58">
        <v>1.2934782608695701</v>
      </c>
      <c r="D58">
        <v>0.81</v>
      </c>
      <c r="E58">
        <v>0.93</v>
      </c>
    </row>
    <row r="59" spans="1:5" x14ac:dyDescent="0.25">
      <c r="A59" t="s">
        <v>69</v>
      </c>
      <c r="B59" t="s">
        <v>75</v>
      </c>
      <c r="C59">
        <v>1.2934782608695701</v>
      </c>
      <c r="D59">
        <v>0.46</v>
      </c>
      <c r="E59">
        <v>1.1599999999999999</v>
      </c>
    </row>
    <row r="60" spans="1:5" x14ac:dyDescent="0.25">
      <c r="A60" t="s">
        <v>69</v>
      </c>
      <c r="B60" t="s">
        <v>77</v>
      </c>
      <c r="C60">
        <v>1.2934782608695701</v>
      </c>
      <c r="D60">
        <v>1.02</v>
      </c>
      <c r="E60">
        <v>0.75</v>
      </c>
    </row>
    <row r="61" spans="1:5" x14ac:dyDescent="0.25">
      <c r="A61" t="s">
        <v>69</v>
      </c>
      <c r="B61" t="s">
        <v>263</v>
      </c>
      <c r="C61">
        <v>1.2934782608695701</v>
      </c>
      <c r="D61">
        <v>0.86</v>
      </c>
      <c r="E61">
        <v>1.4</v>
      </c>
    </row>
    <row r="62" spans="1:5" x14ac:dyDescent="0.25">
      <c r="A62" t="s">
        <v>69</v>
      </c>
      <c r="B62" t="s">
        <v>381</v>
      </c>
      <c r="C62">
        <v>1.2934782608695701</v>
      </c>
      <c r="D62">
        <v>1.1299999999999999</v>
      </c>
      <c r="E62">
        <v>0.81</v>
      </c>
    </row>
    <row r="63" spans="1:5" x14ac:dyDescent="0.25">
      <c r="A63" t="s">
        <v>69</v>
      </c>
      <c r="B63" t="s">
        <v>76</v>
      </c>
      <c r="C63">
        <v>1.2934782608695701</v>
      </c>
      <c r="D63">
        <v>0.75</v>
      </c>
      <c r="E63">
        <v>0.81</v>
      </c>
    </row>
    <row r="64" spans="1:5" x14ac:dyDescent="0.25">
      <c r="A64" t="s">
        <v>69</v>
      </c>
      <c r="B64" t="s">
        <v>72</v>
      </c>
      <c r="C64">
        <v>1.2934782608695701</v>
      </c>
      <c r="D64">
        <v>1.29</v>
      </c>
      <c r="E64">
        <v>1.56</v>
      </c>
    </row>
    <row r="65" spans="1:5" x14ac:dyDescent="0.25">
      <c r="A65" t="s">
        <v>69</v>
      </c>
      <c r="B65" t="s">
        <v>78</v>
      </c>
      <c r="C65">
        <v>1.2934782608695701</v>
      </c>
      <c r="D65">
        <v>1.41</v>
      </c>
      <c r="E65">
        <v>0.65</v>
      </c>
    </row>
    <row r="66" spans="1:5" x14ac:dyDescent="0.25">
      <c r="A66" t="s">
        <v>69</v>
      </c>
      <c r="B66" t="s">
        <v>260</v>
      </c>
      <c r="C66">
        <v>1.2934782608695701</v>
      </c>
      <c r="D66">
        <v>1.45</v>
      </c>
      <c r="E66">
        <v>1.04</v>
      </c>
    </row>
    <row r="67" spans="1:5" x14ac:dyDescent="0.25">
      <c r="A67" t="s">
        <v>69</v>
      </c>
      <c r="B67" t="s">
        <v>262</v>
      </c>
      <c r="C67">
        <v>1.2934782608695701</v>
      </c>
      <c r="D67">
        <v>1.45</v>
      </c>
      <c r="E67">
        <v>0.46</v>
      </c>
    </row>
    <row r="68" spans="1:5" x14ac:dyDescent="0.25">
      <c r="A68" t="s">
        <v>69</v>
      </c>
      <c r="B68" t="s">
        <v>261</v>
      </c>
      <c r="C68">
        <v>1.2934782608695701</v>
      </c>
      <c r="D68">
        <v>1.36</v>
      </c>
      <c r="E68">
        <v>0.65</v>
      </c>
    </row>
    <row r="69" spans="1:5" x14ac:dyDescent="0.25">
      <c r="A69" t="s">
        <v>69</v>
      </c>
      <c r="B69" t="s">
        <v>325</v>
      </c>
      <c r="C69">
        <v>1.2934782608695701</v>
      </c>
      <c r="D69">
        <v>0.59</v>
      </c>
      <c r="E69">
        <v>1.19</v>
      </c>
    </row>
    <row r="70" spans="1:5" x14ac:dyDescent="0.25">
      <c r="A70" t="s">
        <v>69</v>
      </c>
      <c r="B70" t="s">
        <v>258</v>
      </c>
      <c r="C70">
        <v>1.2934782608695701</v>
      </c>
      <c r="D70">
        <v>0.35</v>
      </c>
      <c r="E70">
        <v>1.33</v>
      </c>
    </row>
    <row r="71" spans="1:5" x14ac:dyDescent="0.25">
      <c r="A71" t="s">
        <v>69</v>
      </c>
      <c r="B71" t="s">
        <v>79</v>
      </c>
      <c r="C71">
        <v>1.2934782608695701</v>
      </c>
      <c r="D71">
        <v>0.9</v>
      </c>
      <c r="E71">
        <v>1.66</v>
      </c>
    </row>
    <row r="72" spans="1:5" x14ac:dyDescent="0.25">
      <c r="A72" t="s">
        <v>69</v>
      </c>
      <c r="B72" t="s">
        <v>259</v>
      </c>
      <c r="C72">
        <v>1.2934782608695701</v>
      </c>
      <c r="D72">
        <v>1.22</v>
      </c>
      <c r="E72">
        <v>0.81</v>
      </c>
    </row>
    <row r="73" spans="1:5" x14ac:dyDescent="0.25">
      <c r="A73" t="s">
        <v>69</v>
      </c>
      <c r="B73" t="s">
        <v>71</v>
      </c>
      <c r="C73">
        <v>1.2934782608695701</v>
      </c>
      <c r="D73">
        <v>0.64</v>
      </c>
      <c r="E73">
        <v>1.33</v>
      </c>
    </row>
    <row r="74" spans="1:5" x14ac:dyDescent="0.25">
      <c r="A74" t="s">
        <v>69</v>
      </c>
      <c r="B74" t="s">
        <v>74</v>
      </c>
      <c r="C74">
        <v>1.2934782608695701</v>
      </c>
      <c r="D74">
        <v>1.1000000000000001</v>
      </c>
      <c r="E74">
        <v>0.93</v>
      </c>
    </row>
    <row r="75" spans="1:5" x14ac:dyDescent="0.25">
      <c r="A75" t="s">
        <v>69</v>
      </c>
      <c r="B75" t="s">
        <v>70</v>
      </c>
      <c r="C75">
        <v>1.2934782608695701</v>
      </c>
      <c r="D75">
        <v>0.65</v>
      </c>
      <c r="E75">
        <v>1.1599999999999999</v>
      </c>
    </row>
    <row r="76" spans="1:5" x14ac:dyDescent="0.25">
      <c r="A76" t="s">
        <v>80</v>
      </c>
      <c r="B76" t="s">
        <v>97</v>
      </c>
      <c r="C76">
        <v>1.01442307692308</v>
      </c>
      <c r="D76">
        <v>0.91</v>
      </c>
      <c r="E76">
        <v>0.96</v>
      </c>
    </row>
    <row r="77" spans="1:5" x14ac:dyDescent="0.25">
      <c r="A77" t="s">
        <v>80</v>
      </c>
      <c r="B77" t="s">
        <v>82</v>
      </c>
      <c r="C77">
        <v>1.01442307692308</v>
      </c>
      <c r="D77">
        <v>0.64</v>
      </c>
      <c r="E77">
        <v>0.68</v>
      </c>
    </row>
    <row r="78" spans="1:5" x14ac:dyDescent="0.25">
      <c r="A78" t="s">
        <v>80</v>
      </c>
      <c r="B78" t="s">
        <v>83</v>
      </c>
      <c r="C78">
        <v>1.01442307692308</v>
      </c>
      <c r="D78">
        <v>1.0900000000000001</v>
      </c>
      <c r="E78">
        <v>0.91</v>
      </c>
    </row>
    <row r="79" spans="1:5" x14ac:dyDescent="0.25">
      <c r="A79" t="s">
        <v>80</v>
      </c>
      <c r="B79" t="s">
        <v>85</v>
      </c>
      <c r="C79">
        <v>1.01442307692308</v>
      </c>
      <c r="D79">
        <v>1</v>
      </c>
      <c r="E79">
        <v>0.82</v>
      </c>
    </row>
    <row r="80" spans="1:5" x14ac:dyDescent="0.25">
      <c r="A80" t="s">
        <v>80</v>
      </c>
      <c r="B80" t="s">
        <v>359</v>
      </c>
      <c r="C80">
        <v>1.01442307692308</v>
      </c>
      <c r="D80">
        <v>1.3</v>
      </c>
      <c r="E80">
        <v>0.87</v>
      </c>
    </row>
    <row r="81" spans="1:5" x14ac:dyDescent="0.25">
      <c r="A81" t="s">
        <v>80</v>
      </c>
      <c r="B81" t="s">
        <v>87</v>
      </c>
      <c r="C81">
        <v>1.01442307692308</v>
      </c>
      <c r="D81">
        <v>1.01</v>
      </c>
      <c r="E81">
        <v>1.35</v>
      </c>
    </row>
    <row r="82" spans="1:5" x14ac:dyDescent="0.25">
      <c r="A82" t="s">
        <v>80</v>
      </c>
      <c r="B82" t="s">
        <v>89</v>
      </c>
      <c r="C82">
        <v>1.01442307692308</v>
      </c>
      <c r="D82">
        <v>1</v>
      </c>
      <c r="E82">
        <v>0.73</v>
      </c>
    </row>
    <row r="83" spans="1:5" x14ac:dyDescent="0.25">
      <c r="A83" t="s">
        <v>80</v>
      </c>
      <c r="B83" t="s">
        <v>369</v>
      </c>
      <c r="C83">
        <v>1.01442307692308</v>
      </c>
      <c r="D83">
        <v>0.62</v>
      </c>
      <c r="E83">
        <v>1.3</v>
      </c>
    </row>
    <row r="84" spans="1:5" x14ac:dyDescent="0.25">
      <c r="A84" t="s">
        <v>80</v>
      </c>
      <c r="B84" t="s">
        <v>91</v>
      </c>
      <c r="C84">
        <v>1.01442307692308</v>
      </c>
      <c r="D84">
        <v>0.59</v>
      </c>
      <c r="E84">
        <v>0.95</v>
      </c>
    </row>
    <row r="85" spans="1:5" x14ac:dyDescent="0.25">
      <c r="A85" t="s">
        <v>80</v>
      </c>
      <c r="B85" t="s">
        <v>96</v>
      </c>
      <c r="C85">
        <v>1.01442307692308</v>
      </c>
      <c r="D85">
        <v>0.67</v>
      </c>
      <c r="E85">
        <v>1.59</v>
      </c>
    </row>
    <row r="86" spans="1:5" x14ac:dyDescent="0.25">
      <c r="A86" t="s">
        <v>80</v>
      </c>
      <c r="B86" t="s">
        <v>86</v>
      </c>
      <c r="C86">
        <v>1.01442307692308</v>
      </c>
      <c r="D86">
        <v>0.36</v>
      </c>
      <c r="E86">
        <v>0.95</v>
      </c>
    </row>
    <row r="87" spans="1:5" x14ac:dyDescent="0.25">
      <c r="A87" t="s">
        <v>80</v>
      </c>
      <c r="B87" t="s">
        <v>81</v>
      </c>
      <c r="C87">
        <v>1.01442307692308</v>
      </c>
      <c r="D87">
        <v>0.95</v>
      </c>
      <c r="E87">
        <v>0.91</v>
      </c>
    </row>
    <row r="88" spans="1:5" x14ac:dyDescent="0.25">
      <c r="A88" t="s">
        <v>80</v>
      </c>
      <c r="B88" t="s">
        <v>94</v>
      </c>
      <c r="C88">
        <v>1.01442307692308</v>
      </c>
      <c r="D88">
        <v>0.82</v>
      </c>
      <c r="E88">
        <v>0.82</v>
      </c>
    </row>
    <row r="89" spans="1:5" x14ac:dyDescent="0.25">
      <c r="A89" t="s">
        <v>80</v>
      </c>
      <c r="B89" t="s">
        <v>90</v>
      </c>
      <c r="C89">
        <v>1.01442307692308</v>
      </c>
      <c r="D89">
        <v>1.2</v>
      </c>
      <c r="E89">
        <v>0.77</v>
      </c>
    </row>
    <row r="90" spans="1:5" x14ac:dyDescent="0.25">
      <c r="A90" t="s">
        <v>80</v>
      </c>
      <c r="B90" t="s">
        <v>93</v>
      </c>
      <c r="C90">
        <v>1.01442307692308</v>
      </c>
      <c r="D90">
        <v>0.59</v>
      </c>
      <c r="E90">
        <v>0.86</v>
      </c>
    </row>
    <row r="91" spans="1:5" x14ac:dyDescent="0.25">
      <c r="A91" t="s">
        <v>80</v>
      </c>
      <c r="B91" t="s">
        <v>88</v>
      </c>
      <c r="C91">
        <v>1.01442307692308</v>
      </c>
      <c r="D91">
        <v>1.1499999999999999</v>
      </c>
      <c r="E91">
        <v>1.35</v>
      </c>
    </row>
    <row r="92" spans="1:5" x14ac:dyDescent="0.25">
      <c r="A92" t="s">
        <v>80</v>
      </c>
      <c r="B92" t="s">
        <v>410</v>
      </c>
      <c r="C92">
        <v>1.01442307692308</v>
      </c>
      <c r="D92">
        <v>0.82</v>
      </c>
      <c r="E92">
        <v>0.96</v>
      </c>
    </row>
    <row r="93" spans="1:5" x14ac:dyDescent="0.25">
      <c r="A93" t="s">
        <v>80</v>
      </c>
      <c r="B93" t="s">
        <v>412</v>
      </c>
      <c r="C93">
        <v>1.01442307692308</v>
      </c>
      <c r="D93">
        <v>1.01</v>
      </c>
      <c r="E93">
        <v>0.82</v>
      </c>
    </row>
    <row r="94" spans="1:5" x14ac:dyDescent="0.25">
      <c r="A94" t="s">
        <v>80</v>
      </c>
      <c r="B94" t="s">
        <v>92</v>
      </c>
      <c r="C94">
        <v>1.01442307692308</v>
      </c>
      <c r="D94">
        <v>0.77</v>
      </c>
      <c r="E94">
        <v>1.07</v>
      </c>
    </row>
    <row r="95" spans="1:5" x14ac:dyDescent="0.25">
      <c r="A95" t="s">
        <v>80</v>
      </c>
      <c r="B95" t="s">
        <v>416</v>
      </c>
      <c r="C95">
        <v>1.01442307692308</v>
      </c>
      <c r="D95">
        <v>0.5</v>
      </c>
      <c r="E95">
        <v>1.45</v>
      </c>
    </row>
    <row r="96" spans="1:5" x14ac:dyDescent="0.25">
      <c r="A96" t="s">
        <v>80</v>
      </c>
      <c r="B96" t="s">
        <v>84</v>
      </c>
      <c r="C96">
        <v>1.01442307692308</v>
      </c>
      <c r="D96">
        <v>0.77</v>
      </c>
      <c r="E96">
        <v>0.87</v>
      </c>
    </row>
    <row r="97" spans="1:5" x14ac:dyDescent="0.25">
      <c r="A97" t="s">
        <v>80</v>
      </c>
      <c r="B97" t="s">
        <v>98</v>
      </c>
      <c r="C97">
        <v>1.01442307692308</v>
      </c>
      <c r="D97">
        <v>1.07</v>
      </c>
      <c r="E97">
        <v>0.77</v>
      </c>
    </row>
    <row r="98" spans="1:5" x14ac:dyDescent="0.25">
      <c r="A98" t="s">
        <v>80</v>
      </c>
      <c r="B98" t="s">
        <v>95</v>
      </c>
      <c r="C98">
        <v>1.01442307692308</v>
      </c>
      <c r="D98">
        <v>0.53</v>
      </c>
      <c r="E98">
        <v>0.57999999999999996</v>
      </c>
    </row>
    <row r="99" spans="1:5" x14ac:dyDescent="0.25">
      <c r="A99" t="s">
        <v>80</v>
      </c>
      <c r="B99" t="s">
        <v>435</v>
      </c>
      <c r="C99">
        <v>1.01442307692308</v>
      </c>
      <c r="D99">
        <v>0.59</v>
      </c>
      <c r="E99">
        <v>1.68</v>
      </c>
    </row>
    <row r="100" spans="1:5" x14ac:dyDescent="0.25">
      <c r="A100" t="s">
        <v>99</v>
      </c>
      <c r="B100" t="s">
        <v>100</v>
      </c>
      <c r="C100">
        <v>1.2702020202020201</v>
      </c>
      <c r="D100">
        <v>0.7</v>
      </c>
      <c r="E100">
        <v>1.2</v>
      </c>
    </row>
    <row r="101" spans="1:5" x14ac:dyDescent="0.25">
      <c r="A101" t="s">
        <v>99</v>
      </c>
      <c r="B101" t="s">
        <v>102</v>
      </c>
      <c r="C101">
        <v>1.2702020202020201</v>
      </c>
      <c r="D101">
        <v>1.07</v>
      </c>
      <c r="E101">
        <v>1.17</v>
      </c>
    </row>
    <row r="102" spans="1:5" x14ac:dyDescent="0.25">
      <c r="A102" t="s">
        <v>99</v>
      </c>
      <c r="B102" t="s">
        <v>111</v>
      </c>
      <c r="C102">
        <v>1.2702020202020201</v>
      </c>
      <c r="D102">
        <v>0.88</v>
      </c>
      <c r="E102">
        <v>0.7</v>
      </c>
    </row>
    <row r="103" spans="1:5" x14ac:dyDescent="0.25">
      <c r="A103" t="s">
        <v>99</v>
      </c>
      <c r="B103" t="s">
        <v>104</v>
      </c>
      <c r="C103">
        <v>1.2702020202020201</v>
      </c>
      <c r="D103">
        <v>0.56999999999999995</v>
      </c>
      <c r="E103">
        <v>1.23</v>
      </c>
    </row>
    <row r="104" spans="1:5" x14ac:dyDescent="0.25">
      <c r="A104" t="s">
        <v>99</v>
      </c>
      <c r="B104" t="s">
        <v>106</v>
      </c>
      <c r="C104">
        <v>1.2702020202020201</v>
      </c>
      <c r="D104">
        <v>0.89</v>
      </c>
      <c r="E104">
        <v>1.1200000000000001</v>
      </c>
    </row>
    <row r="105" spans="1:5" x14ac:dyDescent="0.25">
      <c r="A105" t="s">
        <v>99</v>
      </c>
      <c r="B105" t="s">
        <v>105</v>
      </c>
      <c r="C105">
        <v>1.2702020202020201</v>
      </c>
      <c r="D105">
        <v>0.91</v>
      </c>
      <c r="E105">
        <v>0.62</v>
      </c>
    </row>
    <row r="106" spans="1:5" x14ac:dyDescent="0.25">
      <c r="A106" t="s">
        <v>99</v>
      </c>
      <c r="B106" t="s">
        <v>117</v>
      </c>
      <c r="C106">
        <v>1.2702020202020201</v>
      </c>
      <c r="D106">
        <v>0.7</v>
      </c>
      <c r="E106">
        <v>1.18</v>
      </c>
    </row>
    <row r="107" spans="1:5" x14ac:dyDescent="0.25">
      <c r="A107" t="s">
        <v>99</v>
      </c>
      <c r="B107" t="s">
        <v>121</v>
      </c>
      <c r="C107">
        <v>1.2702020202020201</v>
      </c>
      <c r="D107">
        <v>1.01</v>
      </c>
      <c r="E107">
        <v>1.07</v>
      </c>
    </row>
    <row r="108" spans="1:5" x14ac:dyDescent="0.25">
      <c r="A108" t="s">
        <v>99</v>
      </c>
      <c r="B108" t="s">
        <v>108</v>
      </c>
      <c r="C108">
        <v>1.2702020202020201</v>
      </c>
      <c r="D108">
        <v>0.75</v>
      </c>
      <c r="E108">
        <v>0.83</v>
      </c>
    </row>
    <row r="109" spans="1:5" x14ac:dyDescent="0.25">
      <c r="A109" t="s">
        <v>99</v>
      </c>
      <c r="B109" t="s">
        <v>103</v>
      </c>
      <c r="C109">
        <v>1.2702020202020201</v>
      </c>
      <c r="D109">
        <v>0.93</v>
      </c>
      <c r="E109">
        <v>0.93</v>
      </c>
    </row>
    <row r="110" spans="1:5" x14ac:dyDescent="0.25">
      <c r="A110" t="s">
        <v>99</v>
      </c>
      <c r="B110" t="s">
        <v>110</v>
      </c>
      <c r="C110">
        <v>1.2702020202020201</v>
      </c>
      <c r="D110">
        <v>1.66</v>
      </c>
      <c r="E110">
        <v>0.83</v>
      </c>
    </row>
    <row r="111" spans="1:5" x14ac:dyDescent="0.25">
      <c r="A111" t="s">
        <v>99</v>
      </c>
      <c r="B111" t="s">
        <v>107</v>
      </c>
      <c r="C111">
        <v>1.2702020202020201</v>
      </c>
      <c r="D111">
        <v>0.96</v>
      </c>
      <c r="E111">
        <v>0.91</v>
      </c>
    </row>
    <row r="112" spans="1:5" x14ac:dyDescent="0.25">
      <c r="A112" t="s">
        <v>99</v>
      </c>
      <c r="B112" t="s">
        <v>395</v>
      </c>
      <c r="C112">
        <v>1.2702020202020201</v>
      </c>
      <c r="D112">
        <v>1.17</v>
      </c>
      <c r="E112">
        <v>0.51</v>
      </c>
    </row>
    <row r="113" spans="1:5" x14ac:dyDescent="0.25">
      <c r="A113" t="s">
        <v>99</v>
      </c>
      <c r="B113" t="s">
        <v>115</v>
      </c>
      <c r="C113">
        <v>1.2702020202020201</v>
      </c>
      <c r="D113">
        <v>0.95</v>
      </c>
      <c r="E113">
        <v>1.1599999999999999</v>
      </c>
    </row>
    <row r="114" spans="1:5" x14ac:dyDescent="0.25">
      <c r="A114" t="s">
        <v>99</v>
      </c>
      <c r="B114" t="s">
        <v>112</v>
      </c>
      <c r="C114">
        <v>1.2702020202020201</v>
      </c>
      <c r="D114">
        <v>0.75</v>
      </c>
      <c r="E114">
        <v>1.36</v>
      </c>
    </row>
    <row r="115" spans="1:5" x14ac:dyDescent="0.25">
      <c r="A115" t="s">
        <v>99</v>
      </c>
      <c r="B115" t="s">
        <v>113</v>
      </c>
      <c r="C115">
        <v>1.2702020202020201</v>
      </c>
      <c r="D115">
        <v>1.18</v>
      </c>
      <c r="E115">
        <v>1.1000000000000001</v>
      </c>
    </row>
    <row r="116" spans="1:5" x14ac:dyDescent="0.25">
      <c r="A116" t="s">
        <v>99</v>
      </c>
      <c r="B116" t="s">
        <v>114</v>
      </c>
      <c r="C116">
        <v>1.2702020202020201</v>
      </c>
      <c r="D116">
        <v>0.79</v>
      </c>
      <c r="E116">
        <v>0.75</v>
      </c>
    </row>
    <row r="117" spans="1:5" x14ac:dyDescent="0.25">
      <c r="A117" t="s">
        <v>99</v>
      </c>
      <c r="B117" t="s">
        <v>116</v>
      </c>
      <c r="C117">
        <v>1.2702020202020201</v>
      </c>
      <c r="D117">
        <v>0.79</v>
      </c>
      <c r="E117">
        <v>1.31</v>
      </c>
    </row>
    <row r="118" spans="1:5" x14ac:dyDescent="0.25">
      <c r="A118" t="s">
        <v>99</v>
      </c>
      <c r="B118" t="s">
        <v>109</v>
      </c>
      <c r="C118">
        <v>1.2702020202020201</v>
      </c>
      <c r="D118">
        <v>1.29</v>
      </c>
      <c r="E118">
        <v>0.85</v>
      </c>
    </row>
    <row r="119" spans="1:5" x14ac:dyDescent="0.25">
      <c r="A119" t="s">
        <v>99</v>
      </c>
      <c r="B119" t="s">
        <v>118</v>
      </c>
      <c r="C119">
        <v>1.2702020202020201</v>
      </c>
      <c r="D119">
        <v>1.05</v>
      </c>
      <c r="E119">
        <v>1.23</v>
      </c>
    </row>
    <row r="120" spans="1:5" x14ac:dyDescent="0.25">
      <c r="A120" t="s">
        <v>99</v>
      </c>
      <c r="B120" t="s">
        <v>417</v>
      </c>
      <c r="C120">
        <v>1.2702020202020201</v>
      </c>
      <c r="D120">
        <v>0.7</v>
      </c>
      <c r="E120">
        <v>0.75</v>
      </c>
    </row>
    <row r="121" spans="1:5" x14ac:dyDescent="0.25">
      <c r="A121" t="s">
        <v>99</v>
      </c>
      <c r="B121" t="s">
        <v>101</v>
      </c>
      <c r="C121">
        <v>1.2702020202020201</v>
      </c>
      <c r="D121">
        <v>1.31</v>
      </c>
      <c r="E121">
        <v>0.47</v>
      </c>
    </row>
    <row r="122" spans="1:5" x14ac:dyDescent="0.25">
      <c r="A122" t="s">
        <v>99</v>
      </c>
      <c r="B122" t="s">
        <v>120</v>
      </c>
      <c r="C122">
        <v>1.2702020202020201</v>
      </c>
      <c r="D122">
        <v>0.93</v>
      </c>
      <c r="E122">
        <v>1.63</v>
      </c>
    </row>
    <row r="123" spans="1:5" x14ac:dyDescent="0.25">
      <c r="A123" t="s">
        <v>99</v>
      </c>
      <c r="B123" t="s">
        <v>119</v>
      </c>
      <c r="C123">
        <v>1.2702020202020201</v>
      </c>
      <c r="D123">
        <v>0.83</v>
      </c>
      <c r="E123">
        <v>1.1000000000000001</v>
      </c>
    </row>
    <row r="124" spans="1:5" x14ac:dyDescent="0.25">
      <c r="A124" t="s">
        <v>122</v>
      </c>
      <c r="B124" t="s">
        <v>123</v>
      </c>
      <c r="C124">
        <v>1.12658227848101</v>
      </c>
      <c r="D124">
        <v>0.66</v>
      </c>
      <c r="E124">
        <v>1.02</v>
      </c>
    </row>
    <row r="125" spans="1:5" x14ac:dyDescent="0.25">
      <c r="A125" t="s">
        <v>122</v>
      </c>
      <c r="B125" t="s">
        <v>125</v>
      </c>
      <c r="C125">
        <v>1.12658227848101</v>
      </c>
      <c r="D125">
        <v>1.1000000000000001</v>
      </c>
      <c r="E125">
        <v>1.1000000000000001</v>
      </c>
    </row>
    <row r="126" spans="1:5" x14ac:dyDescent="0.25">
      <c r="A126" t="s">
        <v>122</v>
      </c>
      <c r="B126" t="s">
        <v>127</v>
      </c>
      <c r="C126">
        <v>1.12658227848101</v>
      </c>
      <c r="D126">
        <v>0.96</v>
      </c>
      <c r="E126">
        <v>1</v>
      </c>
    </row>
    <row r="127" spans="1:5" x14ac:dyDescent="0.25">
      <c r="A127" t="s">
        <v>122</v>
      </c>
      <c r="B127" t="s">
        <v>130</v>
      </c>
      <c r="C127">
        <v>1.12658227848101</v>
      </c>
      <c r="D127">
        <v>1.22</v>
      </c>
      <c r="E127">
        <v>0.81</v>
      </c>
    </row>
    <row r="128" spans="1:5" x14ac:dyDescent="0.25">
      <c r="A128" t="s">
        <v>122</v>
      </c>
      <c r="B128" t="s">
        <v>362</v>
      </c>
      <c r="C128">
        <v>1.12658227848101</v>
      </c>
      <c r="D128">
        <v>0.61</v>
      </c>
      <c r="E128">
        <v>0.82</v>
      </c>
    </row>
    <row r="129" spans="1:5" x14ac:dyDescent="0.25">
      <c r="A129" t="s">
        <v>122</v>
      </c>
      <c r="B129" t="s">
        <v>126</v>
      </c>
      <c r="C129">
        <v>1.12658227848101</v>
      </c>
      <c r="D129">
        <v>0.95</v>
      </c>
      <c r="E129">
        <v>0.63</v>
      </c>
    </row>
    <row r="130" spans="1:5" x14ac:dyDescent="0.25">
      <c r="A130" t="s">
        <v>122</v>
      </c>
      <c r="B130" t="s">
        <v>129</v>
      </c>
      <c r="C130">
        <v>1.12658227848101</v>
      </c>
      <c r="D130">
        <v>0.45</v>
      </c>
      <c r="E130">
        <v>1.31</v>
      </c>
    </row>
    <row r="131" spans="1:5" x14ac:dyDescent="0.25">
      <c r="A131" t="s">
        <v>122</v>
      </c>
      <c r="B131" t="s">
        <v>128</v>
      </c>
      <c r="C131">
        <v>1.12658227848101</v>
      </c>
      <c r="D131">
        <v>0.91</v>
      </c>
      <c r="E131">
        <v>1.2</v>
      </c>
    </row>
    <row r="132" spans="1:5" x14ac:dyDescent="0.25">
      <c r="A132" t="s">
        <v>122</v>
      </c>
      <c r="B132" t="s">
        <v>136</v>
      </c>
      <c r="C132">
        <v>1.12658227848101</v>
      </c>
      <c r="D132">
        <v>1.1499999999999999</v>
      </c>
      <c r="E132">
        <v>1</v>
      </c>
    </row>
    <row r="133" spans="1:5" x14ac:dyDescent="0.25">
      <c r="A133" t="s">
        <v>122</v>
      </c>
      <c r="B133" t="s">
        <v>131</v>
      </c>
      <c r="C133">
        <v>1.12658227848101</v>
      </c>
      <c r="D133">
        <v>1.04</v>
      </c>
      <c r="E133">
        <v>0.77</v>
      </c>
    </row>
    <row r="134" spans="1:5" x14ac:dyDescent="0.25">
      <c r="A134" t="s">
        <v>122</v>
      </c>
      <c r="B134" t="s">
        <v>133</v>
      </c>
      <c r="C134">
        <v>1.12658227848101</v>
      </c>
      <c r="D134">
        <v>0.56999999999999995</v>
      </c>
      <c r="E134">
        <v>1.34</v>
      </c>
    </row>
    <row r="135" spans="1:5" x14ac:dyDescent="0.25">
      <c r="A135" t="s">
        <v>122</v>
      </c>
      <c r="B135" t="s">
        <v>135</v>
      </c>
      <c r="C135">
        <v>1.12658227848101</v>
      </c>
      <c r="D135">
        <v>1.02</v>
      </c>
      <c r="E135">
        <v>0.98</v>
      </c>
    </row>
    <row r="136" spans="1:5" x14ac:dyDescent="0.25">
      <c r="A136" t="s">
        <v>122</v>
      </c>
      <c r="B136" t="s">
        <v>137</v>
      </c>
      <c r="C136">
        <v>1.12658227848101</v>
      </c>
      <c r="D136">
        <v>0.67</v>
      </c>
      <c r="E136">
        <v>1.05</v>
      </c>
    </row>
    <row r="137" spans="1:5" x14ac:dyDescent="0.25">
      <c r="A137" t="s">
        <v>122</v>
      </c>
      <c r="B137" t="s">
        <v>401</v>
      </c>
      <c r="C137">
        <v>1.12658227848101</v>
      </c>
      <c r="D137">
        <v>0.86</v>
      </c>
      <c r="E137">
        <v>0.9</v>
      </c>
    </row>
    <row r="138" spans="1:5" x14ac:dyDescent="0.25">
      <c r="A138" t="s">
        <v>122</v>
      </c>
      <c r="B138" t="s">
        <v>138</v>
      </c>
      <c r="C138">
        <v>1.12658227848101</v>
      </c>
      <c r="D138">
        <v>1.02</v>
      </c>
      <c r="E138">
        <v>1.19</v>
      </c>
    </row>
    <row r="139" spans="1:5" x14ac:dyDescent="0.25">
      <c r="A139" t="s">
        <v>122</v>
      </c>
      <c r="B139" t="s">
        <v>139</v>
      </c>
      <c r="C139">
        <v>1.12658227848101</v>
      </c>
      <c r="D139">
        <v>1.04</v>
      </c>
      <c r="E139">
        <v>0.81</v>
      </c>
    </row>
    <row r="140" spans="1:5" x14ac:dyDescent="0.25">
      <c r="A140" t="s">
        <v>122</v>
      </c>
      <c r="B140" t="s">
        <v>144</v>
      </c>
      <c r="C140">
        <v>1.12658227848101</v>
      </c>
      <c r="D140">
        <v>1.34</v>
      </c>
      <c r="E140">
        <v>1.29</v>
      </c>
    </row>
    <row r="141" spans="1:5" x14ac:dyDescent="0.25">
      <c r="A141" t="s">
        <v>122</v>
      </c>
      <c r="B141" t="s">
        <v>132</v>
      </c>
      <c r="C141">
        <v>1.12658227848101</v>
      </c>
      <c r="D141">
        <v>0.99</v>
      </c>
      <c r="E141">
        <v>1.35</v>
      </c>
    </row>
    <row r="142" spans="1:5" x14ac:dyDescent="0.25">
      <c r="A142" t="s">
        <v>122</v>
      </c>
      <c r="B142" t="s">
        <v>140</v>
      </c>
      <c r="C142">
        <v>1.12658227848101</v>
      </c>
      <c r="D142">
        <v>0.62</v>
      </c>
      <c r="E142">
        <v>0.72</v>
      </c>
    </row>
    <row r="143" spans="1:5" x14ac:dyDescent="0.25">
      <c r="A143" t="s">
        <v>122</v>
      </c>
      <c r="B143" t="s">
        <v>124</v>
      </c>
      <c r="C143">
        <v>1.12658227848101</v>
      </c>
      <c r="D143">
        <v>0.72</v>
      </c>
      <c r="E143">
        <v>0.91</v>
      </c>
    </row>
    <row r="144" spans="1:5" x14ac:dyDescent="0.25">
      <c r="A144" t="s">
        <v>122</v>
      </c>
      <c r="B144" t="s">
        <v>134</v>
      </c>
      <c r="C144">
        <v>1.12658227848101</v>
      </c>
      <c r="D144">
        <v>0.36</v>
      </c>
      <c r="E144">
        <v>1.08</v>
      </c>
    </row>
    <row r="145" spans="1:5" x14ac:dyDescent="0.25">
      <c r="A145" t="s">
        <v>122</v>
      </c>
      <c r="B145" t="s">
        <v>141</v>
      </c>
      <c r="C145">
        <v>1.12658227848101</v>
      </c>
      <c r="D145">
        <v>0.47</v>
      </c>
      <c r="E145">
        <v>0.81</v>
      </c>
    </row>
    <row r="146" spans="1:5" x14ac:dyDescent="0.25">
      <c r="A146" t="s">
        <v>122</v>
      </c>
      <c r="B146" t="s">
        <v>142</v>
      </c>
      <c r="C146">
        <v>1.12658227848101</v>
      </c>
      <c r="D146">
        <v>1</v>
      </c>
      <c r="E146">
        <v>0.91</v>
      </c>
    </row>
    <row r="147" spans="1:5" x14ac:dyDescent="0.25">
      <c r="A147" t="s">
        <v>122</v>
      </c>
      <c r="B147" t="s">
        <v>143</v>
      </c>
      <c r="C147">
        <v>1.12658227848101</v>
      </c>
      <c r="D147">
        <v>0.97</v>
      </c>
      <c r="E147">
        <v>1.02</v>
      </c>
    </row>
    <row r="148" spans="1:5" x14ac:dyDescent="0.25">
      <c r="A148" t="s">
        <v>145</v>
      </c>
      <c r="B148" t="s">
        <v>347</v>
      </c>
      <c r="C148">
        <v>1.2261484098939901</v>
      </c>
      <c r="D148">
        <v>1.1200000000000001</v>
      </c>
      <c r="E148">
        <v>1.02</v>
      </c>
    </row>
    <row r="149" spans="1:5" x14ac:dyDescent="0.25">
      <c r="A149" t="s">
        <v>145</v>
      </c>
      <c r="B149" t="s">
        <v>349</v>
      </c>
      <c r="C149">
        <v>1.2261484098939901</v>
      </c>
      <c r="D149">
        <v>0.78</v>
      </c>
      <c r="E149">
        <v>0.91</v>
      </c>
    </row>
    <row r="150" spans="1:5" x14ac:dyDescent="0.25">
      <c r="A150" t="s">
        <v>145</v>
      </c>
      <c r="B150" t="s">
        <v>355</v>
      </c>
      <c r="C150">
        <v>1.2261484098939901</v>
      </c>
      <c r="D150">
        <v>0.7</v>
      </c>
      <c r="E150">
        <v>2.16</v>
      </c>
    </row>
    <row r="151" spans="1:5" x14ac:dyDescent="0.25">
      <c r="A151" t="s">
        <v>145</v>
      </c>
      <c r="B151" t="s">
        <v>357</v>
      </c>
      <c r="C151">
        <v>1.2261484098939901</v>
      </c>
      <c r="D151">
        <v>0.87</v>
      </c>
      <c r="E151">
        <v>0.65</v>
      </c>
    </row>
    <row r="152" spans="1:5" x14ac:dyDescent="0.25">
      <c r="A152" t="s">
        <v>145</v>
      </c>
      <c r="B152" t="s">
        <v>360</v>
      </c>
      <c r="C152">
        <v>1.2261484098939901</v>
      </c>
      <c r="D152">
        <v>1.07</v>
      </c>
      <c r="E152">
        <v>0.76</v>
      </c>
    </row>
    <row r="153" spans="1:5" x14ac:dyDescent="0.25">
      <c r="A153" t="s">
        <v>145</v>
      </c>
      <c r="B153" t="s">
        <v>366</v>
      </c>
      <c r="C153">
        <v>1.2261484098939901</v>
      </c>
      <c r="D153">
        <v>0.82</v>
      </c>
      <c r="E153">
        <v>0.95</v>
      </c>
    </row>
    <row r="154" spans="1:5" x14ac:dyDescent="0.25">
      <c r="A154" t="s">
        <v>145</v>
      </c>
      <c r="B154" t="s">
        <v>371</v>
      </c>
      <c r="C154">
        <v>1.2261484098939901</v>
      </c>
      <c r="D154">
        <v>0.65</v>
      </c>
      <c r="E154">
        <v>0.99</v>
      </c>
    </row>
    <row r="155" spans="1:5" x14ac:dyDescent="0.25">
      <c r="A155" t="s">
        <v>145</v>
      </c>
      <c r="B155" t="s">
        <v>149</v>
      </c>
      <c r="C155">
        <v>1.2261484098939901</v>
      </c>
      <c r="D155">
        <v>0.35</v>
      </c>
      <c r="E155">
        <v>1.97</v>
      </c>
    </row>
    <row r="156" spans="1:5" x14ac:dyDescent="0.25">
      <c r="A156" t="s">
        <v>145</v>
      </c>
      <c r="B156" t="s">
        <v>375</v>
      </c>
      <c r="C156">
        <v>1.2261484098939901</v>
      </c>
      <c r="D156">
        <v>1.01</v>
      </c>
      <c r="E156">
        <v>0.95</v>
      </c>
    </row>
    <row r="157" spans="1:5" x14ac:dyDescent="0.25">
      <c r="A157" t="s">
        <v>145</v>
      </c>
      <c r="B157" t="s">
        <v>388</v>
      </c>
      <c r="C157">
        <v>1.2261484098939901</v>
      </c>
      <c r="D157">
        <v>1.02</v>
      </c>
      <c r="E157">
        <v>0.83</v>
      </c>
    </row>
    <row r="158" spans="1:5" x14ac:dyDescent="0.25">
      <c r="A158" t="s">
        <v>145</v>
      </c>
      <c r="B158" t="s">
        <v>389</v>
      </c>
      <c r="C158">
        <v>1.2261484098939901</v>
      </c>
      <c r="D158">
        <v>0.75</v>
      </c>
      <c r="E158">
        <v>0.64</v>
      </c>
    </row>
    <row r="159" spans="1:5" x14ac:dyDescent="0.25">
      <c r="A159" t="s">
        <v>145</v>
      </c>
      <c r="B159" t="s">
        <v>391</v>
      </c>
      <c r="C159">
        <v>1.2261484098939901</v>
      </c>
      <c r="D159">
        <v>0.75</v>
      </c>
      <c r="E159">
        <v>1.68</v>
      </c>
    </row>
    <row r="160" spans="1:5" x14ac:dyDescent="0.25">
      <c r="A160" t="s">
        <v>145</v>
      </c>
      <c r="B160" t="s">
        <v>146</v>
      </c>
      <c r="C160">
        <v>1.2261484098939901</v>
      </c>
      <c r="D160">
        <v>0.8</v>
      </c>
      <c r="E160">
        <v>0.91</v>
      </c>
    </row>
    <row r="161" spans="1:5" x14ac:dyDescent="0.25">
      <c r="A161" t="s">
        <v>145</v>
      </c>
      <c r="B161" t="s">
        <v>404</v>
      </c>
      <c r="C161">
        <v>1.2261484098939901</v>
      </c>
      <c r="D161">
        <v>0.54</v>
      </c>
      <c r="E161">
        <v>0.39</v>
      </c>
    </row>
    <row r="162" spans="1:5" x14ac:dyDescent="0.25">
      <c r="A162" t="s">
        <v>145</v>
      </c>
      <c r="B162" t="s">
        <v>419</v>
      </c>
      <c r="C162">
        <v>1.2261484098939901</v>
      </c>
      <c r="D162">
        <v>0.7</v>
      </c>
      <c r="E162">
        <v>0.96</v>
      </c>
    </row>
    <row r="163" spans="1:5" x14ac:dyDescent="0.25">
      <c r="A163" t="s">
        <v>145</v>
      </c>
      <c r="B163" t="s">
        <v>423</v>
      </c>
      <c r="C163">
        <v>1.2261484098939901</v>
      </c>
      <c r="D163">
        <v>1.1399999999999999</v>
      </c>
      <c r="E163">
        <v>0.7</v>
      </c>
    </row>
    <row r="164" spans="1:5" x14ac:dyDescent="0.25">
      <c r="A164" t="s">
        <v>145</v>
      </c>
      <c r="B164" t="s">
        <v>425</v>
      </c>
      <c r="C164">
        <v>1.2261484098939901</v>
      </c>
      <c r="D164">
        <v>0.9</v>
      </c>
      <c r="E164">
        <v>0.76</v>
      </c>
    </row>
    <row r="165" spans="1:5" x14ac:dyDescent="0.25">
      <c r="A165" t="s">
        <v>145</v>
      </c>
      <c r="B165" t="s">
        <v>427</v>
      </c>
      <c r="C165">
        <v>1.2261484098939901</v>
      </c>
      <c r="D165">
        <v>1.45</v>
      </c>
      <c r="E165">
        <v>0.7</v>
      </c>
    </row>
    <row r="166" spans="1:5" x14ac:dyDescent="0.25">
      <c r="A166" t="s">
        <v>145</v>
      </c>
      <c r="B166" t="s">
        <v>432</v>
      </c>
      <c r="C166">
        <v>1.2261484098939901</v>
      </c>
      <c r="D166">
        <v>0.53</v>
      </c>
      <c r="E166">
        <v>1.5</v>
      </c>
    </row>
    <row r="167" spans="1:5" x14ac:dyDescent="0.25">
      <c r="A167" t="s">
        <v>145</v>
      </c>
      <c r="B167" t="s">
        <v>433</v>
      </c>
      <c r="C167">
        <v>1.2261484098939901</v>
      </c>
      <c r="D167">
        <v>0.7</v>
      </c>
      <c r="E167">
        <v>0.9</v>
      </c>
    </row>
    <row r="168" spans="1:5" x14ac:dyDescent="0.25">
      <c r="A168" t="s">
        <v>145</v>
      </c>
      <c r="B168" t="s">
        <v>434</v>
      </c>
      <c r="C168">
        <v>1.2261484098939901</v>
      </c>
      <c r="D168">
        <v>0.76</v>
      </c>
      <c r="E168">
        <v>1.1399999999999999</v>
      </c>
    </row>
    <row r="169" spans="1:5" x14ac:dyDescent="0.25">
      <c r="A169" t="s">
        <v>145</v>
      </c>
      <c r="B169" t="s">
        <v>148</v>
      </c>
      <c r="C169">
        <v>1.2261484098939901</v>
      </c>
      <c r="D169">
        <v>0.83</v>
      </c>
      <c r="E169">
        <v>0.93</v>
      </c>
    </row>
    <row r="170" spans="1:5" x14ac:dyDescent="0.25">
      <c r="A170" t="s">
        <v>145</v>
      </c>
      <c r="B170" t="s">
        <v>147</v>
      </c>
      <c r="C170">
        <v>1.2261484098939901</v>
      </c>
      <c r="D170">
        <v>0.97</v>
      </c>
      <c r="E170">
        <v>1.25</v>
      </c>
    </row>
    <row r="171" spans="1:5" x14ac:dyDescent="0.25">
      <c r="A171" t="s">
        <v>21</v>
      </c>
      <c r="B171" t="s">
        <v>152</v>
      </c>
      <c r="C171">
        <v>1.3214285714285701</v>
      </c>
      <c r="D171">
        <v>0.87</v>
      </c>
      <c r="E171">
        <v>1.1200000000000001</v>
      </c>
    </row>
    <row r="172" spans="1:5" x14ac:dyDescent="0.25">
      <c r="A172" t="s">
        <v>21</v>
      </c>
      <c r="B172" t="s">
        <v>269</v>
      </c>
      <c r="C172">
        <v>1.3214285714285701</v>
      </c>
      <c r="D172">
        <v>0.84</v>
      </c>
      <c r="E172">
        <v>1.06</v>
      </c>
    </row>
    <row r="173" spans="1:5" x14ac:dyDescent="0.25">
      <c r="A173" t="s">
        <v>21</v>
      </c>
      <c r="B173" t="s">
        <v>264</v>
      </c>
      <c r="C173">
        <v>1.3214285714285701</v>
      </c>
      <c r="D173">
        <v>0.68</v>
      </c>
      <c r="E173">
        <v>1.3</v>
      </c>
    </row>
    <row r="174" spans="1:5" x14ac:dyDescent="0.25">
      <c r="A174" t="s">
        <v>21</v>
      </c>
      <c r="B174" t="s">
        <v>372</v>
      </c>
      <c r="C174">
        <v>1.3214285714285701</v>
      </c>
      <c r="D174">
        <v>0.78</v>
      </c>
      <c r="E174">
        <v>1.51</v>
      </c>
    </row>
    <row r="175" spans="1:5" x14ac:dyDescent="0.25">
      <c r="A175" t="s">
        <v>21</v>
      </c>
      <c r="B175" t="s">
        <v>267</v>
      </c>
      <c r="C175">
        <v>1.3214285714285701</v>
      </c>
      <c r="D175">
        <v>1.1200000000000001</v>
      </c>
      <c r="E175">
        <v>1.02</v>
      </c>
    </row>
    <row r="176" spans="1:5" x14ac:dyDescent="0.25">
      <c r="A176" t="s">
        <v>21</v>
      </c>
      <c r="B176" t="s">
        <v>272</v>
      </c>
      <c r="C176">
        <v>1.3214285714285701</v>
      </c>
      <c r="D176">
        <v>1.4</v>
      </c>
      <c r="E176">
        <v>0.5</v>
      </c>
    </row>
    <row r="177" spans="1:5" x14ac:dyDescent="0.25">
      <c r="A177" t="s">
        <v>21</v>
      </c>
      <c r="B177" t="s">
        <v>397</v>
      </c>
      <c r="C177">
        <v>1.3214285714285701</v>
      </c>
      <c r="D177">
        <v>0.68</v>
      </c>
      <c r="E177">
        <v>1.35</v>
      </c>
    </row>
    <row r="178" spans="1:5" x14ac:dyDescent="0.25">
      <c r="A178" t="s">
        <v>21</v>
      </c>
      <c r="B178" t="s">
        <v>274</v>
      </c>
      <c r="C178">
        <v>1.3214285714285701</v>
      </c>
      <c r="D178">
        <v>1.4</v>
      </c>
      <c r="E178">
        <v>0.68</v>
      </c>
    </row>
    <row r="179" spans="1:5" x14ac:dyDescent="0.25">
      <c r="A179" t="s">
        <v>21</v>
      </c>
      <c r="B179" t="s">
        <v>150</v>
      </c>
      <c r="C179">
        <v>1.3214285714285701</v>
      </c>
      <c r="D179">
        <v>0.78</v>
      </c>
      <c r="E179">
        <v>0.78</v>
      </c>
    </row>
    <row r="180" spans="1:5" x14ac:dyDescent="0.25">
      <c r="A180" t="s">
        <v>21</v>
      </c>
      <c r="B180" t="s">
        <v>275</v>
      </c>
      <c r="C180">
        <v>1.3214285714285701</v>
      </c>
      <c r="D180">
        <v>0.88</v>
      </c>
      <c r="E180">
        <v>0.68</v>
      </c>
    </row>
    <row r="181" spans="1:5" x14ac:dyDescent="0.25">
      <c r="A181" t="s">
        <v>21</v>
      </c>
      <c r="B181" t="s">
        <v>23</v>
      </c>
      <c r="C181">
        <v>1.3214285714285701</v>
      </c>
      <c r="D181">
        <v>1.25</v>
      </c>
      <c r="E181">
        <v>1.0900000000000001</v>
      </c>
    </row>
    <row r="182" spans="1:5" x14ac:dyDescent="0.25">
      <c r="A182" t="s">
        <v>21</v>
      </c>
      <c r="B182" t="s">
        <v>22</v>
      </c>
      <c r="C182">
        <v>1.3214285714285701</v>
      </c>
      <c r="D182">
        <v>0.95</v>
      </c>
      <c r="E182">
        <v>1.01</v>
      </c>
    </row>
    <row r="183" spans="1:5" x14ac:dyDescent="0.25">
      <c r="A183" t="s">
        <v>21</v>
      </c>
      <c r="B183" t="s">
        <v>266</v>
      </c>
      <c r="C183">
        <v>1.3214285714285701</v>
      </c>
      <c r="D183">
        <v>0.73</v>
      </c>
      <c r="E183">
        <v>1.1399999999999999</v>
      </c>
    </row>
    <row r="184" spans="1:5" x14ac:dyDescent="0.25">
      <c r="A184" t="s">
        <v>21</v>
      </c>
      <c r="B184" t="s">
        <v>268</v>
      </c>
      <c r="C184">
        <v>1.3214285714285701</v>
      </c>
      <c r="D184">
        <v>0.99</v>
      </c>
      <c r="E184">
        <v>0.78</v>
      </c>
    </row>
    <row r="185" spans="1:5" x14ac:dyDescent="0.25">
      <c r="A185" t="s">
        <v>21</v>
      </c>
      <c r="B185" t="s">
        <v>151</v>
      </c>
      <c r="C185">
        <v>1.3214285714285701</v>
      </c>
      <c r="D185">
        <v>0.56999999999999995</v>
      </c>
      <c r="E185">
        <v>1.35</v>
      </c>
    </row>
    <row r="186" spans="1:5" x14ac:dyDescent="0.25">
      <c r="A186" t="s">
        <v>21</v>
      </c>
      <c r="B186" t="s">
        <v>153</v>
      </c>
      <c r="C186">
        <v>1.3214285714285701</v>
      </c>
      <c r="D186">
        <v>1.45</v>
      </c>
      <c r="E186">
        <v>0.47</v>
      </c>
    </row>
    <row r="187" spans="1:5" x14ac:dyDescent="0.25">
      <c r="A187" t="s">
        <v>21</v>
      </c>
      <c r="B187" t="s">
        <v>273</v>
      </c>
      <c r="C187">
        <v>1.3214285714285701</v>
      </c>
      <c r="D187">
        <v>1.1200000000000001</v>
      </c>
      <c r="E187">
        <v>1.1200000000000001</v>
      </c>
    </row>
    <row r="188" spans="1:5" x14ac:dyDescent="0.25">
      <c r="A188" t="s">
        <v>21</v>
      </c>
      <c r="B188" t="s">
        <v>265</v>
      </c>
      <c r="C188">
        <v>1.3214285714285701</v>
      </c>
      <c r="D188">
        <v>0.88</v>
      </c>
      <c r="E188">
        <v>0.68</v>
      </c>
    </row>
    <row r="189" spans="1:5" x14ac:dyDescent="0.25">
      <c r="A189" t="s">
        <v>21</v>
      </c>
      <c r="B189" t="s">
        <v>271</v>
      </c>
      <c r="C189">
        <v>1.3214285714285701</v>
      </c>
      <c r="D189">
        <v>0.78</v>
      </c>
      <c r="E189">
        <v>1.0900000000000001</v>
      </c>
    </row>
    <row r="190" spans="1:5" x14ac:dyDescent="0.25">
      <c r="A190" t="s">
        <v>21</v>
      </c>
      <c r="B190" t="s">
        <v>270</v>
      </c>
      <c r="C190">
        <v>1.3214285714285701</v>
      </c>
      <c r="D190">
        <v>1.0900000000000001</v>
      </c>
      <c r="E190">
        <v>1.25</v>
      </c>
    </row>
    <row r="191" spans="1:5" x14ac:dyDescent="0.25">
      <c r="A191" t="s">
        <v>154</v>
      </c>
      <c r="B191" t="s">
        <v>159</v>
      </c>
      <c r="C191">
        <v>1.0286738351254501</v>
      </c>
      <c r="D191">
        <v>0.61</v>
      </c>
      <c r="E191">
        <v>1.1599999999999999</v>
      </c>
    </row>
    <row r="192" spans="1:5" x14ac:dyDescent="0.25">
      <c r="A192" t="s">
        <v>154</v>
      </c>
      <c r="B192" t="s">
        <v>161</v>
      </c>
      <c r="C192">
        <v>1.0286738351254501</v>
      </c>
      <c r="D192">
        <v>0.77</v>
      </c>
      <c r="E192">
        <v>0.99</v>
      </c>
    </row>
    <row r="193" spans="1:5" x14ac:dyDescent="0.25">
      <c r="A193" t="s">
        <v>154</v>
      </c>
      <c r="B193" t="s">
        <v>163</v>
      </c>
      <c r="C193">
        <v>1.0286738351254501</v>
      </c>
      <c r="D193">
        <v>0.94</v>
      </c>
      <c r="E193">
        <v>0.99</v>
      </c>
    </row>
    <row r="194" spans="1:5" x14ac:dyDescent="0.25">
      <c r="A194" t="s">
        <v>154</v>
      </c>
      <c r="B194" t="s">
        <v>160</v>
      </c>
      <c r="C194">
        <v>1.0286738351254501</v>
      </c>
      <c r="D194">
        <v>0.77</v>
      </c>
      <c r="E194">
        <v>1.1000000000000001</v>
      </c>
    </row>
    <row r="195" spans="1:5" x14ac:dyDescent="0.25">
      <c r="A195" t="s">
        <v>154</v>
      </c>
      <c r="B195" t="s">
        <v>165</v>
      </c>
      <c r="C195">
        <v>1.0286738351254501</v>
      </c>
      <c r="D195">
        <v>0.77</v>
      </c>
      <c r="E195">
        <v>1.36</v>
      </c>
    </row>
    <row r="196" spans="1:5" x14ac:dyDescent="0.25">
      <c r="A196" t="s">
        <v>154</v>
      </c>
      <c r="B196" t="s">
        <v>164</v>
      </c>
      <c r="C196">
        <v>1.0286738351254501</v>
      </c>
      <c r="D196">
        <v>0.44</v>
      </c>
      <c r="E196">
        <v>1.1000000000000001</v>
      </c>
    </row>
    <row r="197" spans="1:5" x14ac:dyDescent="0.25">
      <c r="A197" t="s">
        <v>154</v>
      </c>
      <c r="B197" t="s">
        <v>167</v>
      </c>
      <c r="C197">
        <v>1.0286738351254501</v>
      </c>
      <c r="D197">
        <v>1.05</v>
      </c>
      <c r="E197">
        <v>0.55000000000000004</v>
      </c>
    </row>
    <row r="198" spans="1:5" x14ac:dyDescent="0.25">
      <c r="A198" t="s">
        <v>154</v>
      </c>
      <c r="B198" t="s">
        <v>168</v>
      </c>
      <c r="C198">
        <v>1.0286738351254501</v>
      </c>
      <c r="D198">
        <v>0.39</v>
      </c>
      <c r="E198">
        <v>1.1000000000000001</v>
      </c>
    </row>
    <row r="199" spans="1:5" x14ac:dyDescent="0.25">
      <c r="A199" t="s">
        <v>154</v>
      </c>
      <c r="B199" t="s">
        <v>156</v>
      </c>
      <c r="C199">
        <v>1.0286738351254501</v>
      </c>
      <c r="D199">
        <v>0.67</v>
      </c>
      <c r="E199">
        <v>0.72</v>
      </c>
    </row>
    <row r="200" spans="1:5" x14ac:dyDescent="0.25">
      <c r="A200" t="s">
        <v>154</v>
      </c>
      <c r="B200" t="s">
        <v>169</v>
      </c>
      <c r="C200">
        <v>1.0286738351254501</v>
      </c>
      <c r="D200">
        <v>0.77</v>
      </c>
      <c r="E200">
        <v>1.05</v>
      </c>
    </row>
    <row r="201" spans="1:5" x14ac:dyDescent="0.25">
      <c r="A201" t="s">
        <v>154</v>
      </c>
      <c r="B201" t="s">
        <v>162</v>
      </c>
      <c r="C201">
        <v>1.0286738351254501</v>
      </c>
      <c r="D201">
        <v>0.66</v>
      </c>
      <c r="E201">
        <v>1.05</v>
      </c>
    </row>
    <row r="202" spans="1:5" x14ac:dyDescent="0.25">
      <c r="A202" t="s">
        <v>154</v>
      </c>
      <c r="B202" t="s">
        <v>170</v>
      </c>
      <c r="C202">
        <v>1.0286738351254501</v>
      </c>
      <c r="D202">
        <v>0.83</v>
      </c>
      <c r="E202">
        <v>0.83</v>
      </c>
    </row>
    <row r="203" spans="1:5" x14ac:dyDescent="0.25">
      <c r="A203" t="s">
        <v>154</v>
      </c>
      <c r="B203" t="s">
        <v>166</v>
      </c>
      <c r="C203">
        <v>1.0286738351254501</v>
      </c>
      <c r="D203">
        <v>0.88</v>
      </c>
      <c r="E203">
        <v>1.49</v>
      </c>
    </row>
    <row r="204" spans="1:5" x14ac:dyDescent="0.25">
      <c r="A204" t="s">
        <v>154</v>
      </c>
      <c r="B204" t="s">
        <v>174</v>
      </c>
      <c r="C204">
        <v>1.0286738351254501</v>
      </c>
      <c r="D204">
        <v>0.94</v>
      </c>
      <c r="E204">
        <v>0.83</v>
      </c>
    </row>
    <row r="205" spans="1:5" x14ac:dyDescent="0.25">
      <c r="A205" t="s">
        <v>154</v>
      </c>
      <c r="B205" t="s">
        <v>172</v>
      </c>
      <c r="C205">
        <v>1.0286738351254501</v>
      </c>
      <c r="D205">
        <v>0.61</v>
      </c>
      <c r="E205">
        <v>1.32</v>
      </c>
    </row>
    <row r="206" spans="1:5" x14ac:dyDescent="0.25">
      <c r="A206" t="s">
        <v>154</v>
      </c>
      <c r="B206" t="s">
        <v>171</v>
      </c>
      <c r="C206">
        <v>1.0286738351254501</v>
      </c>
      <c r="D206">
        <v>0.66</v>
      </c>
      <c r="E206">
        <v>1.05</v>
      </c>
    </row>
    <row r="207" spans="1:5" x14ac:dyDescent="0.25">
      <c r="A207" t="s">
        <v>154</v>
      </c>
      <c r="B207" t="s">
        <v>158</v>
      </c>
      <c r="C207">
        <v>1.0286738351254501</v>
      </c>
      <c r="D207">
        <v>0.99</v>
      </c>
      <c r="E207">
        <v>0.5</v>
      </c>
    </row>
    <row r="208" spans="1:5" x14ac:dyDescent="0.25">
      <c r="A208" t="s">
        <v>154</v>
      </c>
      <c r="B208" t="s">
        <v>155</v>
      </c>
      <c r="C208">
        <v>1.0286738351254501</v>
      </c>
      <c r="D208">
        <v>1.1599999999999999</v>
      </c>
      <c r="E208">
        <v>0.88</v>
      </c>
    </row>
    <row r="209" spans="1:5" x14ac:dyDescent="0.25">
      <c r="A209" t="s">
        <v>154</v>
      </c>
      <c r="B209" t="s">
        <v>157</v>
      </c>
      <c r="C209">
        <v>1.0286738351254501</v>
      </c>
      <c r="D209">
        <v>1.05</v>
      </c>
      <c r="E209">
        <v>0.72</v>
      </c>
    </row>
    <row r="210" spans="1:5" x14ac:dyDescent="0.25">
      <c r="A210" t="s">
        <v>154</v>
      </c>
      <c r="B210" t="s">
        <v>173</v>
      </c>
      <c r="C210">
        <v>1.0286738351254501</v>
      </c>
      <c r="D210">
        <v>0.95</v>
      </c>
      <c r="E210">
        <v>1.3</v>
      </c>
    </row>
    <row r="211" spans="1:5" x14ac:dyDescent="0.25">
      <c r="A211" t="s">
        <v>175</v>
      </c>
      <c r="B211" t="s">
        <v>284</v>
      </c>
      <c r="C211">
        <v>1.0685714285714301</v>
      </c>
      <c r="D211">
        <v>1.37</v>
      </c>
      <c r="E211">
        <v>0.89</v>
      </c>
    </row>
    <row r="212" spans="1:5" x14ac:dyDescent="0.25">
      <c r="A212" t="s">
        <v>175</v>
      </c>
      <c r="B212" t="s">
        <v>179</v>
      </c>
      <c r="C212">
        <v>1.0685714285714301</v>
      </c>
      <c r="D212">
        <v>0.7</v>
      </c>
      <c r="E212">
        <v>0.88</v>
      </c>
    </row>
    <row r="213" spans="1:5" x14ac:dyDescent="0.25">
      <c r="A213" t="s">
        <v>175</v>
      </c>
      <c r="B213" t="s">
        <v>282</v>
      </c>
      <c r="C213">
        <v>1.0685714285714301</v>
      </c>
      <c r="D213">
        <v>1.1399999999999999</v>
      </c>
      <c r="E213">
        <v>0.56999999999999995</v>
      </c>
    </row>
    <row r="214" spans="1:5" x14ac:dyDescent="0.25">
      <c r="A214" t="s">
        <v>175</v>
      </c>
      <c r="B214" t="s">
        <v>176</v>
      </c>
      <c r="C214">
        <v>1.0685714285714301</v>
      </c>
      <c r="D214">
        <v>0.88</v>
      </c>
      <c r="E214">
        <v>0.95</v>
      </c>
    </row>
    <row r="215" spans="1:5" x14ac:dyDescent="0.25">
      <c r="A215" t="s">
        <v>175</v>
      </c>
      <c r="B215" t="s">
        <v>285</v>
      </c>
      <c r="C215">
        <v>1.0685714285714301</v>
      </c>
      <c r="D215">
        <v>0.55000000000000004</v>
      </c>
      <c r="E215">
        <v>1.23</v>
      </c>
    </row>
    <row r="216" spans="1:5" x14ac:dyDescent="0.25">
      <c r="A216" t="s">
        <v>175</v>
      </c>
      <c r="B216" t="s">
        <v>277</v>
      </c>
      <c r="C216">
        <v>1.0685714285714301</v>
      </c>
      <c r="D216">
        <v>0.89</v>
      </c>
      <c r="E216">
        <v>0.89</v>
      </c>
    </row>
    <row r="217" spans="1:5" x14ac:dyDescent="0.25">
      <c r="A217" t="s">
        <v>175</v>
      </c>
      <c r="B217" t="s">
        <v>281</v>
      </c>
      <c r="C217">
        <v>1.0685714285714301</v>
      </c>
      <c r="D217">
        <v>0.32</v>
      </c>
      <c r="E217">
        <v>1.26</v>
      </c>
    </row>
    <row r="218" spans="1:5" x14ac:dyDescent="0.25">
      <c r="A218" t="s">
        <v>175</v>
      </c>
      <c r="B218" t="s">
        <v>178</v>
      </c>
      <c r="C218">
        <v>1.0685714285714301</v>
      </c>
      <c r="D218">
        <v>0.7</v>
      </c>
      <c r="E218">
        <v>1.52</v>
      </c>
    </row>
    <row r="219" spans="1:5" x14ac:dyDescent="0.25">
      <c r="A219" t="s">
        <v>175</v>
      </c>
      <c r="B219" t="s">
        <v>278</v>
      </c>
      <c r="C219">
        <v>1.0685714285714301</v>
      </c>
      <c r="D219">
        <v>0.68</v>
      </c>
      <c r="E219">
        <v>1.23</v>
      </c>
    </row>
    <row r="220" spans="1:5" x14ac:dyDescent="0.25">
      <c r="A220" t="s">
        <v>175</v>
      </c>
      <c r="B220" t="s">
        <v>276</v>
      </c>
      <c r="C220">
        <v>1.0685714285714301</v>
      </c>
      <c r="D220">
        <v>1.78</v>
      </c>
      <c r="E220">
        <v>0.62</v>
      </c>
    </row>
    <row r="221" spans="1:5" x14ac:dyDescent="0.25">
      <c r="A221" t="s">
        <v>175</v>
      </c>
      <c r="B221" t="s">
        <v>279</v>
      </c>
      <c r="C221">
        <v>1.0685714285714301</v>
      </c>
      <c r="D221">
        <v>1.23</v>
      </c>
      <c r="E221">
        <v>0.89</v>
      </c>
    </row>
    <row r="222" spans="1:5" x14ac:dyDescent="0.25">
      <c r="A222" t="s">
        <v>175</v>
      </c>
      <c r="B222" t="s">
        <v>283</v>
      </c>
      <c r="C222">
        <v>1.0685714285714301</v>
      </c>
      <c r="D222">
        <v>0.95</v>
      </c>
      <c r="E222">
        <v>0.76</v>
      </c>
    </row>
    <row r="223" spans="1:5" x14ac:dyDescent="0.25">
      <c r="A223" t="s">
        <v>175</v>
      </c>
      <c r="B223" t="s">
        <v>177</v>
      </c>
      <c r="C223">
        <v>1.0685714285714301</v>
      </c>
      <c r="D223">
        <v>0.14000000000000001</v>
      </c>
      <c r="E223">
        <v>1.1000000000000001</v>
      </c>
    </row>
    <row r="224" spans="1:5" x14ac:dyDescent="0.25">
      <c r="A224" t="s">
        <v>175</v>
      </c>
      <c r="B224" t="s">
        <v>280</v>
      </c>
      <c r="C224">
        <v>1.0685714285714301</v>
      </c>
      <c r="D224">
        <v>1.01</v>
      </c>
      <c r="E224">
        <v>1.2</v>
      </c>
    </row>
    <row r="225" spans="1:5" x14ac:dyDescent="0.25">
      <c r="A225" t="s">
        <v>24</v>
      </c>
      <c r="B225" t="s">
        <v>292</v>
      </c>
      <c r="C225">
        <v>1.3852140077821</v>
      </c>
      <c r="D225">
        <v>1.2</v>
      </c>
      <c r="E225">
        <v>0.67</v>
      </c>
    </row>
    <row r="226" spans="1:5" x14ac:dyDescent="0.25">
      <c r="A226" t="s">
        <v>24</v>
      </c>
      <c r="B226" t="s">
        <v>289</v>
      </c>
      <c r="C226">
        <v>1.3852140077821</v>
      </c>
      <c r="D226">
        <v>0.67</v>
      </c>
      <c r="E226">
        <v>1.1499999999999999</v>
      </c>
    </row>
    <row r="227" spans="1:5" x14ac:dyDescent="0.25">
      <c r="A227" t="s">
        <v>24</v>
      </c>
      <c r="B227" t="s">
        <v>180</v>
      </c>
      <c r="C227">
        <v>1.3852140077821</v>
      </c>
      <c r="D227">
        <v>0.53</v>
      </c>
      <c r="E227">
        <v>0.94</v>
      </c>
    </row>
    <row r="228" spans="1:5" x14ac:dyDescent="0.25">
      <c r="A228" t="s">
        <v>24</v>
      </c>
      <c r="B228" t="s">
        <v>326</v>
      </c>
      <c r="C228">
        <v>1.3852140077821</v>
      </c>
      <c r="D228">
        <v>0.72</v>
      </c>
      <c r="E228">
        <v>1.06</v>
      </c>
    </row>
    <row r="229" spans="1:5" x14ac:dyDescent="0.25">
      <c r="A229" t="s">
        <v>24</v>
      </c>
      <c r="B229" t="s">
        <v>288</v>
      </c>
      <c r="C229">
        <v>1.3852140077821</v>
      </c>
      <c r="D229">
        <v>0.48</v>
      </c>
      <c r="E229">
        <v>1.82</v>
      </c>
    </row>
    <row r="230" spans="1:5" x14ac:dyDescent="0.25">
      <c r="A230" t="s">
        <v>24</v>
      </c>
      <c r="B230" t="s">
        <v>287</v>
      </c>
      <c r="C230">
        <v>1.3852140077821</v>
      </c>
      <c r="D230">
        <v>0.56999999999999995</v>
      </c>
      <c r="E230">
        <v>1.3</v>
      </c>
    </row>
    <row r="231" spans="1:5" x14ac:dyDescent="0.25">
      <c r="A231" t="s">
        <v>24</v>
      </c>
      <c r="B231" t="s">
        <v>293</v>
      </c>
      <c r="C231">
        <v>1.3852140077821</v>
      </c>
      <c r="D231">
        <v>0.38</v>
      </c>
      <c r="E231">
        <v>0.86</v>
      </c>
    </row>
    <row r="232" spans="1:5" x14ac:dyDescent="0.25">
      <c r="A232" t="s">
        <v>24</v>
      </c>
      <c r="B232" t="s">
        <v>294</v>
      </c>
      <c r="C232">
        <v>1.3852140077821</v>
      </c>
      <c r="D232">
        <v>1.3</v>
      </c>
      <c r="E232">
        <v>0.53</v>
      </c>
    </row>
    <row r="233" spans="1:5" x14ac:dyDescent="0.25">
      <c r="A233" t="s">
        <v>24</v>
      </c>
      <c r="B233" t="s">
        <v>295</v>
      </c>
      <c r="C233">
        <v>1.3852140077821</v>
      </c>
      <c r="D233">
        <v>1.1399999999999999</v>
      </c>
      <c r="E233">
        <v>0.62</v>
      </c>
    </row>
    <row r="234" spans="1:5" x14ac:dyDescent="0.25">
      <c r="A234" t="s">
        <v>24</v>
      </c>
      <c r="B234" t="s">
        <v>25</v>
      </c>
      <c r="C234">
        <v>1.3852140077821</v>
      </c>
      <c r="D234">
        <v>1.01</v>
      </c>
      <c r="E234">
        <v>1.01</v>
      </c>
    </row>
    <row r="235" spans="1:5" x14ac:dyDescent="0.25">
      <c r="A235" t="s">
        <v>24</v>
      </c>
      <c r="B235" t="s">
        <v>327</v>
      </c>
      <c r="C235">
        <v>1.3852140077821</v>
      </c>
      <c r="D235">
        <v>1.2</v>
      </c>
      <c r="E235">
        <v>0.53</v>
      </c>
    </row>
    <row r="236" spans="1:5" x14ac:dyDescent="0.25">
      <c r="A236" t="s">
        <v>24</v>
      </c>
      <c r="B236" t="s">
        <v>286</v>
      </c>
      <c r="C236">
        <v>1.3852140077821</v>
      </c>
      <c r="D236">
        <v>1.1399999999999999</v>
      </c>
      <c r="E236">
        <v>0.94</v>
      </c>
    </row>
    <row r="237" spans="1:5" x14ac:dyDescent="0.25">
      <c r="A237" t="s">
        <v>24</v>
      </c>
      <c r="B237" t="s">
        <v>291</v>
      </c>
      <c r="C237">
        <v>1.3852140077821</v>
      </c>
      <c r="D237">
        <v>0.82</v>
      </c>
      <c r="E237">
        <v>1.44</v>
      </c>
    </row>
    <row r="238" spans="1:5" x14ac:dyDescent="0.25">
      <c r="A238" t="s">
        <v>24</v>
      </c>
      <c r="B238" t="s">
        <v>26</v>
      </c>
      <c r="C238">
        <v>1.3852140077821</v>
      </c>
      <c r="D238">
        <v>0.94</v>
      </c>
      <c r="E238">
        <v>1.04</v>
      </c>
    </row>
    <row r="239" spans="1:5" x14ac:dyDescent="0.25">
      <c r="A239" t="s">
        <v>24</v>
      </c>
      <c r="B239" t="s">
        <v>184</v>
      </c>
      <c r="C239">
        <v>1.3852140077821</v>
      </c>
      <c r="D239">
        <v>0.72</v>
      </c>
      <c r="E239">
        <v>0.86</v>
      </c>
    </row>
    <row r="240" spans="1:5" x14ac:dyDescent="0.25">
      <c r="A240" t="s">
        <v>24</v>
      </c>
      <c r="B240" t="s">
        <v>290</v>
      </c>
      <c r="C240">
        <v>1.3852140077821</v>
      </c>
      <c r="D240">
        <v>1.06</v>
      </c>
      <c r="E240">
        <v>1.01</v>
      </c>
    </row>
    <row r="241" spans="1:5" x14ac:dyDescent="0.25">
      <c r="A241" t="s">
        <v>24</v>
      </c>
      <c r="B241" t="s">
        <v>183</v>
      </c>
      <c r="C241">
        <v>1.3852140077821</v>
      </c>
      <c r="D241">
        <v>0.86</v>
      </c>
      <c r="E241">
        <v>1.2</v>
      </c>
    </row>
    <row r="242" spans="1:5" x14ac:dyDescent="0.25">
      <c r="A242" t="s">
        <v>24</v>
      </c>
      <c r="B242" t="s">
        <v>182</v>
      </c>
      <c r="C242">
        <v>1.3852140077821</v>
      </c>
      <c r="D242">
        <v>1.01</v>
      </c>
      <c r="E242">
        <v>1.25</v>
      </c>
    </row>
    <row r="243" spans="1:5" x14ac:dyDescent="0.25">
      <c r="A243" t="s">
        <v>24</v>
      </c>
      <c r="B243" t="s">
        <v>185</v>
      </c>
      <c r="C243">
        <v>1.3852140077821</v>
      </c>
      <c r="D243">
        <v>0.82</v>
      </c>
      <c r="E243">
        <v>1.06</v>
      </c>
    </row>
    <row r="244" spans="1:5" x14ac:dyDescent="0.25">
      <c r="A244" t="s">
        <v>24</v>
      </c>
      <c r="B244" t="s">
        <v>181</v>
      </c>
      <c r="C244">
        <v>1.3852140077821</v>
      </c>
      <c r="D244">
        <v>0.77</v>
      </c>
      <c r="E244">
        <v>0.72</v>
      </c>
    </row>
    <row r="245" spans="1:5" x14ac:dyDescent="0.25">
      <c r="A245" t="s">
        <v>27</v>
      </c>
      <c r="B245" t="s">
        <v>187</v>
      </c>
      <c r="C245">
        <v>1.12222222222222</v>
      </c>
      <c r="D245">
        <v>0.63</v>
      </c>
      <c r="E245">
        <v>1.08</v>
      </c>
    </row>
    <row r="246" spans="1:5" x14ac:dyDescent="0.25">
      <c r="A246" t="s">
        <v>27</v>
      </c>
      <c r="B246" t="s">
        <v>191</v>
      </c>
      <c r="C246">
        <v>1.12222222222222</v>
      </c>
      <c r="D246">
        <v>0.92</v>
      </c>
      <c r="E246">
        <v>1.1599999999999999</v>
      </c>
    </row>
    <row r="247" spans="1:5" x14ac:dyDescent="0.25">
      <c r="A247" t="s">
        <v>27</v>
      </c>
      <c r="B247" t="s">
        <v>28</v>
      </c>
      <c r="C247">
        <v>1.12222222222222</v>
      </c>
      <c r="D247">
        <v>0.74</v>
      </c>
      <c r="E247">
        <v>0.67</v>
      </c>
    </row>
    <row r="248" spans="1:5" x14ac:dyDescent="0.25">
      <c r="A248" t="s">
        <v>27</v>
      </c>
      <c r="B248" t="s">
        <v>186</v>
      </c>
      <c r="C248">
        <v>1.12222222222222</v>
      </c>
      <c r="D248">
        <v>1.08</v>
      </c>
      <c r="E248">
        <v>0.85</v>
      </c>
    </row>
    <row r="249" spans="1:5" x14ac:dyDescent="0.25">
      <c r="A249" t="s">
        <v>27</v>
      </c>
      <c r="B249" t="s">
        <v>189</v>
      </c>
      <c r="C249">
        <v>1.12222222222222</v>
      </c>
      <c r="D249">
        <v>0.8</v>
      </c>
      <c r="E249">
        <v>0.86</v>
      </c>
    </row>
    <row r="250" spans="1:5" x14ac:dyDescent="0.25">
      <c r="A250" t="s">
        <v>27</v>
      </c>
      <c r="B250" t="s">
        <v>297</v>
      </c>
      <c r="C250">
        <v>1.12222222222222</v>
      </c>
      <c r="D250">
        <v>0.86</v>
      </c>
      <c r="E250">
        <v>1.1000000000000001</v>
      </c>
    </row>
    <row r="251" spans="1:5" x14ac:dyDescent="0.25">
      <c r="A251" t="s">
        <v>27</v>
      </c>
      <c r="B251" t="s">
        <v>298</v>
      </c>
      <c r="C251">
        <v>1.12222222222222</v>
      </c>
      <c r="D251">
        <v>1.42</v>
      </c>
      <c r="E251">
        <v>0.8</v>
      </c>
    </row>
    <row r="252" spans="1:5" x14ac:dyDescent="0.25">
      <c r="A252" t="s">
        <v>27</v>
      </c>
      <c r="B252" t="s">
        <v>31</v>
      </c>
      <c r="C252">
        <v>1.12222222222222</v>
      </c>
      <c r="D252">
        <v>0.97</v>
      </c>
      <c r="E252">
        <v>1.02</v>
      </c>
    </row>
    <row r="253" spans="1:5" x14ac:dyDescent="0.25">
      <c r="A253" t="s">
        <v>27</v>
      </c>
      <c r="B253" t="s">
        <v>195</v>
      </c>
      <c r="C253">
        <v>1.12222222222222</v>
      </c>
      <c r="D253">
        <v>1.35</v>
      </c>
      <c r="E253">
        <v>0.8</v>
      </c>
    </row>
    <row r="254" spans="1:5" x14ac:dyDescent="0.25">
      <c r="A254" t="s">
        <v>27</v>
      </c>
      <c r="B254" t="s">
        <v>188</v>
      </c>
      <c r="C254">
        <v>1.12222222222222</v>
      </c>
      <c r="D254">
        <v>0.97</v>
      </c>
      <c r="E254">
        <v>0.74</v>
      </c>
    </row>
    <row r="255" spans="1:5" x14ac:dyDescent="0.25">
      <c r="A255" t="s">
        <v>27</v>
      </c>
      <c r="B255" t="s">
        <v>296</v>
      </c>
      <c r="C255">
        <v>1.12222222222222</v>
      </c>
      <c r="D255">
        <v>0.55000000000000004</v>
      </c>
      <c r="E255">
        <v>1.35</v>
      </c>
    </row>
    <row r="256" spans="1:5" x14ac:dyDescent="0.25">
      <c r="A256" t="s">
        <v>27</v>
      </c>
      <c r="B256" t="s">
        <v>190</v>
      </c>
      <c r="C256">
        <v>1.12222222222222</v>
      </c>
      <c r="D256">
        <v>1.29</v>
      </c>
      <c r="E256">
        <v>1.47</v>
      </c>
    </row>
    <row r="257" spans="1:5" x14ac:dyDescent="0.25">
      <c r="A257" t="s">
        <v>27</v>
      </c>
      <c r="B257" t="s">
        <v>192</v>
      </c>
      <c r="C257">
        <v>1.12222222222222</v>
      </c>
      <c r="D257">
        <v>0.63</v>
      </c>
      <c r="E257">
        <v>0.68</v>
      </c>
    </row>
    <row r="258" spans="1:5" x14ac:dyDescent="0.25">
      <c r="A258" t="s">
        <v>27</v>
      </c>
      <c r="B258" t="s">
        <v>329</v>
      </c>
      <c r="C258">
        <v>1.12222222222222</v>
      </c>
      <c r="D258">
        <v>0.61</v>
      </c>
      <c r="E258">
        <v>1.47</v>
      </c>
    </row>
    <row r="259" spans="1:5" x14ac:dyDescent="0.25">
      <c r="A259" t="s">
        <v>27</v>
      </c>
      <c r="B259" t="s">
        <v>194</v>
      </c>
      <c r="C259">
        <v>1.12222222222222</v>
      </c>
      <c r="D259">
        <v>0.91</v>
      </c>
      <c r="E259">
        <v>1.02</v>
      </c>
    </row>
    <row r="260" spans="1:5" x14ac:dyDescent="0.25">
      <c r="A260" t="s">
        <v>27</v>
      </c>
      <c r="B260" t="s">
        <v>299</v>
      </c>
      <c r="C260">
        <v>1.12222222222222</v>
      </c>
      <c r="D260">
        <v>0.68</v>
      </c>
      <c r="E260">
        <v>1.02</v>
      </c>
    </row>
    <row r="261" spans="1:5" x14ac:dyDescent="0.25">
      <c r="A261" t="s">
        <v>27</v>
      </c>
      <c r="B261" t="s">
        <v>328</v>
      </c>
      <c r="C261">
        <v>1.12222222222222</v>
      </c>
      <c r="D261">
        <v>0.74</v>
      </c>
      <c r="E261">
        <v>0.8</v>
      </c>
    </row>
    <row r="262" spans="1:5" x14ac:dyDescent="0.25">
      <c r="A262" t="s">
        <v>27</v>
      </c>
      <c r="B262" t="s">
        <v>193</v>
      </c>
      <c r="C262">
        <v>1.12222222222222</v>
      </c>
      <c r="D262">
        <v>0.92</v>
      </c>
      <c r="E262">
        <v>0.74</v>
      </c>
    </row>
    <row r="263" spans="1:5" x14ac:dyDescent="0.25">
      <c r="A263" t="s">
        <v>27</v>
      </c>
      <c r="B263" t="s">
        <v>30</v>
      </c>
      <c r="C263">
        <v>1.12222222222222</v>
      </c>
      <c r="D263">
        <v>1.19</v>
      </c>
      <c r="E263">
        <v>1.19</v>
      </c>
    </row>
    <row r="264" spans="1:5" x14ac:dyDescent="0.25">
      <c r="A264" t="s">
        <v>27</v>
      </c>
      <c r="B264" t="s">
        <v>29</v>
      </c>
      <c r="C264">
        <v>1.12222222222222</v>
      </c>
      <c r="D264">
        <v>0.61</v>
      </c>
      <c r="E264">
        <v>1.23</v>
      </c>
    </row>
    <row r="265" spans="1:5" x14ac:dyDescent="0.25">
      <c r="A265" t="s">
        <v>196</v>
      </c>
      <c r="B265" t="s">
        <v>205</v>
      </c>
      <c r="C265">
        <v>1.4508928571428601</v>
      </c>
      <c r="D265">
        <v>1.51</v>
      </c>
      <c r="E265">
        <v>0.94</v>
      </c>
    </row>
    <row r="266" spans="1:5" x14ac:dyDescent="0.25">
      <c r="A266" t="s">
        <v>196</v>
      </c>
      <c r="B266" t="s">
        <v>306</v>
      </c>
      <c r="C266">
        <v>1.4508928571428601</v>
      </c>
      <c r="D266">
        <v>1.94</v>
      </c>
      <c r="E266">
        <v>0.36</v>
      </c>
    </row>
    <row r="267" spans="1:5" x14ac:dyDescent="0.25">
      <c r="A267" t="s">
        <v>196</v>
      </c>
      <c r="B267" t="s">
        <v>206</v>
      </c>
      <c r="C267">
        <v>1.4508928571428601</v>
      </c>
      <c r="D267">
        <v>0.42</v>
      </c>
      <c r="E267">
        <v>1.42</v>
      </c>
    </row>
    <row r="268" spans="1:5" x14ac:dyDescent="0.25">
      <c r="A268" t="s">
        <v>196</v>
      </c>
      <c r="B268" t="s">
        <v>197</v>
      </c>
      <c r="C268">
        <v>1.4508928571428601</v>
      </c>
      <c r="D268">
        <v>0.26</v>
      </c>
      <c r="E268">
        <v>1.02</v>
      </c>
    </row>
    <row r="269" spans="1:5" x14ac:dyDescent="0.25">
      <c r="A269" t="s">
        <v>196</v>
      </c>
      <c r="B269" t="s">
        <v>307</v>
      </c>
      <c r="C269">
        <v>1.4508928571428601</v>
      </c>
      <c r="D269">
        <v>1.0900000000000001</v>
      </c>
      <c r="E269">
        <v>0.8</v>
      </c>
    </row>
    <row r="270" spans="1:5" x14ac:dyDescent="0.25">
      <c r="A270" t="s">
        <v>196</v>
      </c>
      <c r="B270" t="s">
        <v>204</v>
      </c>
      <c r="C270">
        <v>1.4508928571428601</v>
      </c>
      <c r="D270">
        <v>0.82</v>
      </c>
      <c r="E270">
        <v>0.97</v>
      </c>
    </row>
    <row r="271" spans="1:5" x14ac:dyDescent="0.25">
      <c r="A271" t="s">
        <v>196</v>
      </c>
      <c r="B271" t="s">
        <v>302</v>
      </c>
      <c r="C271">
        <v>1.4508928571428601</v>
      </c>
      <c r="D271">
        <v>0.87</v>
      </c>
      <c r="E271">
        <v>0.97</v>
      </c>
    </row>
    <row r="272" spans="1:5" x14ac:dyDescent="0.25">
      <c r="A272" t="s">
        <v>196</v>
      </c>
      <c r="B272" t="s">
        <v>305</v>
      </c>
      <c r="C272">
        <v>1.4508928571428601</v>
      </c>
      <c r="D272">
        <v>0.71</v>
      </c>
      <c r="E272">
        <v>1.0900000000000001</v>
      </c>
    </row>
    <row r="273" spans="1:5" x14ac:dyDescent="0.25">
      <c r="A273" t="s">
        <v>196</v>
      </c>
      <c r="B273" t="s">
        <v>202</v>
      </c>
      <c r="C273">
        <v>1.4508928571428601</v>
      </c>
      <c r="D273">
        <v>0.46</v>
      </c>
      <c r="E273">
        <v>1.23</v>
      </c>
    </row>
    <row r="274" spans="1:5" x14ac:dyDescent="0.25">
      <c r="A274" t="s">
        <v>196</v>
      </c>
      <c r="B274" t="s">
        <v>200</v>
      </c>
      <c r="C274">
        <v>1.4508928571428601</v>
      </c>
      <c r="D274">
        <v>1.42</v>
      </c>
      <c r="E274">
        <v>0.9</v>
      </c>
    </row>
    <row r="275" spans="1:5" x14ac:dyDescent="0.25">
      <c r="A275" t="s">
        <v>196</v>
      </c>
      <c r="B275" t="s">
        <v>199</v>
      </c>
      <c r="C275">
        <v>1.4508928571428601</v>
      </c>
      <c r="D275">
        <v>0.66</v>
      </c>
      <c r="E275">
        <v>0.76</v>
      </c>
    </row>
    <row r="276" spans="1:5" x14ac:dyDescent="0.25">
      <c r="A276" t="s">
        <v>196</v>
      </c>
      <c r="B276" t="s">
        <v>303</v>
      </c>
      <c r="C276">
        <v>1.4508928571428601</v>
      </c>
      <c r="D276">
        <v>1.18</v>
      </c>
      <c r="E276">
        <v>0.77</v>
      </c>
    </row>
    <row r="277" spans="1:5" x14ac:dyDescent="0.25">
      <c r="A277" t="s">
        <v>196</v>
      </c>
      <c r="B277" t="s">
        <v>201</v>
      </c>
      <c r="C277">
        <v>1.4508928571428601</v>
      </c>
      <c r="D277">
        <v>0.95</v>
      </c>
      <c r="E277">
        <v>0.73</v>
      </c>
    </row>
    <row r="278" spans="1:5" x14ac:dyDescent="0.25">
      <c r="A278" t="s">
        <v>196</v>
      </c>
      <c r="B278" t="s">
        <v>304</v>
      </c>
      <c r="C278">
        <v>1.4508928571428601</v>
      </c>
      <c r="D278">
        <v>0.99</v>
      </c>
      <c r="E278">
        <v>1.61</v>
      </c>
    </row>
    <row r="279" spans="1:5" x14ac:dyDescent="0.25">
      <c r="A279" t="s">
        <v>196</v>
      </c>
      <c r="B279" t="s">
        <v>198</v>
      </c>
      <c r="C279">
        <v>1.4508928571428601</v>
      </c>
      <c r="D279">
        <v>0.92</v>
      </c>
      <c r="E279">
        <v>0.92</v>
      </c>
    </row>
    <row r="280" spans="1:5" x14ac:dyDescent="0.25">
      <c r="A280" t="s">
        <v>196</v>
      </c>
      <c r="B280" t="s">
        <v>300</v>
      </c>
      <c r="C280">
        <v>1.4508928571428601</v>
      </c>
      <c r="D280">
        <v>0.41</v>
      </c>
      <c r="E280">
        <v>0.92</v>
      </c>
    </row>
    <row r="281" spans="1:5" x14ac:dyDescent="0.25">
      <c r="A281" t="s">
        <v>196</v>
      </c>
      <c r="B281" t="s">
        <v>301</v>
      </c>
      <c r="C281">
        <v>1.4508928571428601</v>
      </c>
      <c r="D281">
        <v>0.56999999999999995</v>
      </c>
      <c r="E281">
        <v>1.27</v>
      </c>
    </row>
    <row r="282" spans="1:5" x14ac:dyDescent="0.25">
      <c r="A282" t="s">
        <v>196</v>
      </c>
      <c r="B282" t="s">
        <v>203</v>
      </c>
      <c r="C282">
        <v>1.4508928571428601</v>
      </c>
      <c r="D282">
        <v>0.85</v>
      </c>
      <c r="E282">
        <v>1.23</v>
      </c>
    </row>
    <row r="283" spans="1:5" x14ac:dyDescent="0.25">
      <c r="A283" t="s">
        <v>32</v>
      </c>
      <c r="B283" t="s">
        <v>331</v>
      </c>
      <c r="C283">
        <v>1.0959595959596</v>
      </c>
      <c r="D283">
        <v>0.24</v>
      </c>
      <c r="E283">
        <v>0.63</v>
      </c>
    </row>
    <row r="284" spans="1:5" x14ac:dyDescent="0.25">
      <c r="A284" t="s">
        <v>32</v>
      </c>
      <c r="B284" t="s">
        <v>36</v>
      </c>
      <c r="C284">
        <v>1.0959595959596</v>
      </c>
      <c r="D284">
        <v>1.29</v>
      </c>
      <c r="E284">
        <v>0.65</v>
      </c>
    </row>
    <row r="285" spans="1:5" x14ac:dyDescent="0.25">
      <c r="A285" t="s">
        <v>32</v>
      </c>
      <c r="B285" t="s">
        <v>212</v>
      </c>
      <c r="C285">
        <v>1.0959595959596</v>
      </c>
      <c r="D285">
        <v>1</v>
      </c>
      <c r="E285">
        <v>1.29</v>
      </c>
    </row>
    <row r="286" spans="1:5" x14ac:dyDescent="0.25">
      <c r="A286" t="s">
        <v>32</v>
      </c>
      <c r="B286" t="s">
        <v>311</v>
      </c>
      <c r="C286">
        <v>1.0959595959596</v>
      </c>
      <c r="D286">
        <v>0.65</v>
      </c>
      <c r="E286">
        <v>1.1499999999999999</v>
      </c>
    </row>
    <row r="287" spans="1:5" x14ac:dyDescent="0.25">
      <c r="A287" t="s">
        <v>32</v>
      </c>
      <c r="B287" t="s">
        <v>210</v>
      </c>
      <c r="C287">
        <v>1.0959595959596</v>
      </c>
      <c r="D287">
        <v>0.56999999999999995</v>
      </c>
      <c r="E287">
        <v>1.29</v>
      </c>
    </row>
    <row r="288" spans="1:5" x14ac:dyDescent="0.25">
      <c r="A288" t="s">
        <v>32</v>
      </c>
      <c r="B288" t="s">
        <v>312</v>
      </c>
      <c r="C288">
        <v>1.0959595959596</v>
      </c>
      <c r="D288">
        <v>0.56999999999999995</v>
      </c>
      <c r="E288">
        <v>1.22</v>
      </c>
    </row>
    <row r="289" spans="1:5" x14ac:dyDescent="0.25">
      <c r="A289" t="s">
        <v>32</v>
      </c>
      <c r="B289" t="s">
        <v>209</v>
      </c>
      <c r="C289">
        <v>1.0959595959596</v>
      </c>
      <c r="D289">
        <v>1</v>
      </c>
      <c r="E289">
        <v>0.65</v>
      </c>
    </row>
    <row r="290" spans="1:5" x14ac:dyDescent="0.25">
      <c r="A290" t="s">
        <v>32</v>
      </c>
      <c r="B290" t="s">
        <v>313</v>
      </c>
      <c r="C290">
        <v>1.0959595959596</v>
      </c>
      <c r="D290">
        <v>0.86</v>
      </c>
      <c r="E290">
        <v>1.1499999999999999</v>
      </c>
    </row>
    <row r="291" spans="1:5" x14ac:dyDescent="0.25">
      <c r="A291" t="s">
        <v>32</v>
      </c>
      <c r="B291" t="s">
        <v>309</v>
      </c>
      <c r="C291">
        <v>1.0959595959596</v>
      </c>
      <c r="D291">
        <v>0.56999999999999995</v>
      </c>
      <c r="E291">
        <v>0.79</v>
      </c>
    </row>
    <row r="292" spans="1:5" x14ac:dyDescent="0.25">
      <c r="A292" t="s">
        <v>32</v>
      </c>
      <c r="B292" t="s">
        <v>308</v>
      </c>
      <c r="C292">
        <v>1.0959595959596</v>
      </c>
      <c r="D292">
        <v>0.5</v>
      </c>
      <c r="E292">
        <v>0.93</v>
      </c>
    </row>
    <row r="293" spans="1:5" x14ac:dyDescent="0.25">
      <c r="A293" t="s">
        <v>32</v>
      </c>
      <c r="B293" t="s">
        <v>207</v>
      </c>
      <c r="C293">
        <v>1.0959595959596</v>
      </c>
      <c r="D293">
        <v>0.86</v>
      </c>
      <c r="E293">
        <v>0.86</v>
      </c>
    </row>
    <row r="294" spans="1:5" x14ac:dyDescent="0.25">
      <c r="A294" t="s">
        <v>32</v>
      </c>
      <c r="B294" t="s">
        <v>330</v>
      </c>
      <c r="C294">
        <v>1.0959595959596</v>
      </c>
      <c r="D294">
        <v>0.5</v>
      </c>
      <c r="E294">
        <v>1.29</v>
      </c>
    </row>
    <row r="295" spans="1:5" x14ac:dyDescent="0.25">
      <c r="A295" t="s">
        <v>32</v>
      </c>
      <c r="B295" t="s">
        <v>35</v>
      </c>
      <c r="C295">
        <v>1.0959595959596</v>
      </c>
      <c r="D295">
        <v>1.72</v>
      </c>
      <c r="E295">
        <v>0.79</v>
      </c>
    </row>
    <row r="296" spans="1:5" x14ac:dyDescent="0.25">
      <c r="A296" t="s">
        <v>32</v>
      </c>
      <c r="B296" t="s">
        <v>34</v>
      </c>
      <c r="C296">
        <v>1.0959595959596</v>
      </c>
      <c r="D296">
        <v>0.5</v>
      </c>
      <c r="E296">
        <v>1.08</v>
      </c>
    </row>
    <row r="297" spans="1:5" x14ac:dyDescent="0.25">
      <c r="A297" t="s">
        <v>32</v>
      </c>
      <c r="B297" t="s">
        <v>310</v>
      </c>
      <c r="C297">
        <v>1.0959595959596</v>
      </c>
      <c r="D297">
        <v>0.92</v>
      </c>
      <c r="E297">
        <v>0.92</v>
      </c>
    </row>
    <row r="298" spans="1:5" x14ac:dyDescent="0.25">
      <c r="A298" t="s">
        <v>32</v>
      </c>
      <c r="B298" t="s">
        <v>208</v>
      </c>
      <c r="C298">
        <v>1.0959595959596</v>
      </c>
      <c r="D298">
        <v>1.51</v>
      </c>
      <c r="E298">
        <v>0.93</v>
      </c>
    </row>
    <row r="299" spans="1:5" x14ac:dyDescent="0.25">
      <c r="A299" t="s">
        <v>32</v>
      </c>
      <c r="B299" t="s">
        <v>33</v>
      </c>
      <c r="C299">
        <v>1.0959595959596</v>
      </c>
      <c r="D299">
        <v>1.58</v>
      </c>
      <c r="E299">
        <v>0.36</v>
      </c>
    </row>
    <row r="300" spans="1:5" x14ac:dyDescent="0.25">
      <c r="A300" t="s">
        <v>32</v>
      </c>
      <c r="B300" t="s">
        <v>211</v>
      </c>
      <c r="C300">
        <v>1.0959595959596</v>
      </c>
      <c r="D300">
        <v>0.65</v>
      </c>
      <c r="E300">
        <v>2.0099999999999998</v>
      </c>
    </row>
    <row r="301" spans="1:5" x14ac:dyDescent="0.25">
      <c r="A301" t="s">
        <v>213</v>
      </c>
      <c r="B301" t="s">
        <v>221</v>
      </c>
      <c r="C301">
        <v>1.1684210526315799</v>
      </c>
      <c r="D301">
        <v>0.54</v>
      </c>
      <c r="E301">
        <v>0.76</v>
      </c>
    </row>
    <row r="302" spans="1:5" x14ac:dyDescent="0.25">
      <c r="A302" t="s">
        <v>213</v>
      </c>
      <c r="B302" t="s">
        <v>214</v>
      </c>
      <c r="C302">
        <v>1.1684210526315799</v>
      </c>
      <c r="D302">
        <v>1.78</v>
      </c>
      <c r="E302">
        <v>0.66</v>
      </c>
    </row>
    <row r="303" spans="1:5" x14ac:dyDescent="0.25">
      <c r="A303" t="s">
        <v>213</v>
      </c>
      <c r="B303" t="s">
        <v>217</v>
      </c>
      <c r="C303">
        <v>1.1684210526315799</v>
      </c>
      <c r="D303">
        <v>0.51</v>
      </c>
      <c r="E303">
        <v>1.17</v>
      </c>
    </row>
    <row r="304" spans="1:5" x14ac:dyDescent="0.25">
      <c r="A304" t="s">
        <v>213</v>
      </c>
      <c r="B304" t="s">
        <v>216</v>
      </c>
      <c r="C304">
        <v>1.1684210526315799</v>
      </c>
      <c r="D304">
        <v>0.86</v>
      </c>
      <c r="E304">
        <v>1.67</v>
      </c>
    </row>
    <row r="305" spans="1:5" x14ac:dyDescent="0.25">
      <c r="A305" t="s">
        <v>213</v>
      </c>
      <c r="B305" t="s">
        <v>218</v>
      </c>
      <c r="C305">
        <v>1.1684210526315799</v>
      </c>
      <c r="D305">
        <v>1.19</v>
      </c>
      <c r="E305">
        <v>0.54</v>
      </c>
    </row>
    <row r="306" spans="1:5" x14ac:dyDescent="0.25">
      <c r="A306" t="s">
        <v>213</v>
      </c>
      <c r="B306" t="s">
        <v>219</v>
      </c>
      <c r="C306">
        <v>1.1684210526315799</v>
      </c>
      <c r="D306">
        <v>0.53</v>
      </c>
      <c r="E306">
        <v>1.19</v>
      </c>
    </row>
    <row r="307" spans="1:5" x14ac:dyDescent="0.25">
      <c r="A307" t="s">
        <v>213</v>
      </c>
      <c r="B307" t="s">
        <v>215</v>
      </c>
      <c r="C307">
        <v>1.1684210526315799</v>
      </c>
      <c r="D307">
        <v>1.07</v>
      </c>
      <c r="E307">
        <v>1.07</v>
      </c>
    </row>
    <row r="308" spans="1:5" x14ac:dyDescent="0.25">
      <c r="A308" t="s">
        <v>213</v>
      </c>
      <c r="B308" t="s">
        <v>314</v>
      </c>
      <c r="C308">
        <v>1.1684210526315799</v>
      </c>
      <c r="D308">
        <v>0.76</v>
      </c>
      <c r="E308">
        <v>0.91</v>
      </c>
    </row>
    <row r="309" spans="1:5" x14ac:dyDescent="0.25">
      <c r="A309" t="s">
        <v>213</v>
      </c>
      <c r="B309" t="s">
        <v>315</v>
      </c>
      <c r="C309">
        <v>1.1684210526315799</v>
      </c>
      <c r="D309">
        <v>1.52</v>
      </c>
      <c r="E309">
        <v>0.36</v>
      </c>
    </row>
    <row r="310" spans="1:5" x14ac:dyDescent="0.25">
      <c r="A310" t="s">
        <v>213</v>
      </c>
      <c r="B310" t="s">
        <v>220</v>
      </c>
      <c r="C310">
        <v>1.1684210526315799</v>
      </c>
      <c r="D310">
        <v>0.54</v>
      </c>
      <c r="E310">
        <v>1.46</v>
      </c>
    </row>
    <row r="311" spans="1:5" x14ac:dyDescent="0.25">
      <c r="A311" t="s">
        <v>213</v>
      </c>
      <c r="B311" t="s">
        <v>222</v>
      </c>
      <c r="C311">
        <v>1.1684210526315799</v>
      </c>
      <c r="D311">
        <v>1.24</v>
      </c>
      <c r="E311">
        <v>1.29</v>
      </c>
    </row>
    <row r="312" spans="1:5" x14ac:dyDescent="0.25">
      <c r="A312" t="s">
        <v>213</v>
      </c>
      <c r="B312" t="s">
        <v>223</v>
      </c>
      <c r="C312">
        <v>1.1684210526315799</v>
      </c>
      <c r="D312">
        <v>0.81</v>
      </c>
      <c r="E312">
        <v>0.87</v>
      </c>
    </row>
    <row r="313" spans="1:5" x14ac:dyDescent="0.25">
      <c r="A313" t="s">
        <v>37</v>
      </c>
      <c r="B313" t="s">
        <v>224</v>
      </c>
      <c r="C313">
        <v>1.3076923076923099</v>
      </c>
      <c r="D313">
        <v>0.48</v>
      </c>
      <c r="E313">
        <v>1.37</v>
      </c>
    </row>
    <row r="314" spans="1:5" x14ac:dyDescent="0.25">
      <c r="A314" t="s">
        <v>37</v>
      </c>
      <c r="B314" t="s">
        <v>229</v>
      </c>
      <c r="C314">
        <v>1.3076923076923099</v>
      </c>
      <c r="D314">
        <v>0.48</v>
      </c>
      <c r="E314">
        <v>0.96</v>
      </c>
    </row>
    <row r="315" spans="1:5" x14ac:dyDescent="0.25">
      <c r="A315" t="s">
        <v>37</v>
      </c>
      <c r="B315" t="s">
        <v>227</v>
      </c>
      <c r="C315">
        <v>1.3076923076923099</v>
      </c>
      <c r="D315">
        <v>0.89</v>
      </c>
      <c r="E315">
        <v>0.96</v>
      </c>
    </row>
    <row r="316" spans="1:5" x14ac:dyDescent="0.25">
      <c r="A316" t="s">
        <v>37</v>
      </c>
      <c r="B316" t="s">
        <v>226</v>
      </c>
      <c r="C316">
        <v>1.3076923076923099</v>
      </c>
      <c r="D316">
        <v>1.02</v>
      </c>
      <c r="E316">
        <v>1.5</v>
      </c>
    </row>
    <row r="317" spans="1:5" x14ac:dyDescent="0.25">
      <c r="A317" t="s">
        <v>37</v>
      </c>
      <c r="B317" t="s">
        <v>39</v>
      </c>
      <c r="C317">
        <v>1.3076923076923099</v>
      </c>
      <c r="D317">
        <v>0.68</v>
      </c>
      <c r="E317">
        <v>0.75</v>
      </c>
    </row>
    <row r="318" spans="1:5" x14ac:dyDescent="0.25">
      <c r="A318" t="s">
        <v>37</v>
      </c>
      <c r="B318" t="s">
        <v>225</v>
      </c>
      <c r="C318">
        <v>1.3076923076923099</v>
      </c>
      <c r="D318">
        <v>1.02</v>
      </c>
      <c r="E318">
        <v>0.55000000000000004</v>
      </c>
    </row>
    <row r="319" spans="1:5" x14ac:dyDescent="0.25">
      <c r="A319" t="s">
        <v>37</v>
      </c>
      <c r="B319" t="s">
        <v>231</v>
      </c>
      <c r="C319">
        <v>1.3076923076923099</v>
      </c>
      <c r="D319">
        <v>0.89</v>
      </c>
      <c r="E319">
        <v>0.89</v>
      </c>
    </row>
    <row r="320" spans="1:5" x14ac:dyDescent="0.25">
      <c r="A320" t="s">
        <v>37</v>
      </c>
      <c r="B320" t="s">
        <v>38</v>
      </c>
      <c r="C320">
        <v>1.3076923076923099</v>
      </c>
      <c r="D320">
        <v>0.48</v>
      </c>
      <c r="E320">
        <v>0.82</v>
      </c>
    </row>
    <row r="321" spans="1:5" x14ac:dyDescent="0.25">
      <c r="A321" t="s">
        <v>37</v>
      </c>
      <c r="B321" t="s">
        <v>228</v>
      </c>
      <c r="C321">
        <v>1.3076923076923099</v>
      </c>
      <c r="D321">
        <v>0.98</v>
      </c>
      <c r="E321">
        <v>1.23</v>
      </c>
    </row>
    <row r="322" spans="1:5" x14ac:dyDescent="0.25">
      <c r="A322" t="s">
        <v>37</v>
      </c>
      <c r="B322" t="s">
        <v>230</v>
      </c>
      <c r="C322">
        <v>1.3076923076923099</v>
      </c>
      <c r="D322">
        <v>1.0900000000000001</v>
      </c>
      <c r="E322">
        <v>0.96</v>
      </c>
    </row>
    <row r="323" spans="1:5" x14ac:dyDescent="0.25">
      <c r="A323" t="s">
        <v>337</v>
      </c>
      <c r="B323" t="s">
        <v>338</v>
      </c>
      <c r="C323">
        <v>1.1000000000000001</v>
      </c>
      <c r="D323">
        <v>1.41</v>
      </c>
      <c r="E323">
        <v>1.0900000000000001</v>
      </c>
    </row>
    <row r="324" spans="1:5" x14ac:dyDescent="0.25">
      <c r="A324" t="s">
        <v>337</v>
      </c>
      <c r="B324" t="s">
        <v>367</v>
      </c>
      <c r="C324">
        <v>1.1000000000000001</v>
      </c>
      <c r="D324">
        <v>0.78</v>
      </c>
      <c r="E324">
        <v>2.08</v>
      </c>
    </row>
    <row r="325" spans="1:5" x14ac:dyDescent="0.25">
      <c r="A325" t="s">
        <v>337</v>
      </c>
      <c r="B325" t="s">
        <v>368</v>
      </c>
      <c r="C325">
        <v>1.1000000000000001</v>
      </c>
      <c r="D325">
        <v>0.62</v>
      </c>
      <c r="E325">
        <v>0.47</v>
      </c>
    </row>
    <row r="326" spans="1:5" x14ac:dyDescent="0.25">
      <c r="A326" t="s">
        <v>337</v>
      </c>
      <c r="B326" t="s">
        <v>373</v>
      </c>
      <c r="C326">
        <v>1.1000000000000001</v>
      </c>
      <c r="D326">
        <v>0.39</v>
      </c>
      <c r="E326">
        <v>0.91</v>
      </c>
    </row>
    <row r="327" spans="1:5" x14ac:dyDescent="0.25">
      <c r="A327" t="s">
        <v>337</v>
      </c>
      <c r="B327" t="s">
        <v>374</v>
      </c>
      <c r="C327">
        <v>1.1000000000000001</v>
      </c>
      <c r="D327">
        <v>0.39</v>
      </c>
      <c r="E327">
        <v>1.76</v>
      </c>
    </row>
    <row r="328" spans="1:5" x14ac:dyDescent="0.25">
      <c r="A328" t="s">
        <v>337</v>
      </c>
      <c r="B328" t="s">
        <v>382</v>
      </c>
      <c r="C328">
        <v>1.1000000000000001</v>
      </c>
      <c r="D328">
        <v>1.87</v>
      </c>
      <c r="E328">
        <v>0.78</v>
      </c>
    </row>
    <row r="329" spans="1:5" x14ac:dyDescent="0.25">
      <c r="A329" t="s">
        <v>337</v>
      </c>
      <c r="B329" t="s">
        <v>383</v>
      </c>
      <c r="C329">
        <v>1.1000000000000001</v>
      </c>
      <c r="D329">
        <v>0.31</v>
      </c>
      <c r="E329">
        <v>0.94</v>
      </c>
    </row>
    <row r="330" spans="1:5" x14ac:dyDescent="0.25">
      <c r="A330" t="s">
        <v>337</v>
      </c>
      <c r="B330" t="s">
        <v>403</v>
      </c>
      <c r="C330">
        <v>1.1000000000000001</v>
      </c>
      <c r="D330">
        <v>1.43</v>
      </c>
      <c r="E330">
        <v>1.17</v>
      </c>
    </row>
    <row r="331" spans="1:5" x14ac:dyDescent="0.25">
      <c r="A331" t="s">
        <v>337</v>
      </c>
      <c r="B331" t="s">
        <v>407</v>
      </c>
      <c r="C331">
        <v>1.1000000000000001</v>
      </c>
      <c r="D331">
        <v>0.47</v>
      </c>
      <c r="E331">
        <v>0.31</v>
      </c>
    </row>
    <row r="332" spans="1:5" x14ac:dyDescent="0.25">
      <c r="A332" t="s">
        <v>337</v>
      </c>
      <c r="B332" t="s">
        <v>408</v>
      </c>
      <c r="C332">
        <v>1.1000000000000001</v>
      </c>
      <c r="D332">
        <v>0.78</v>
      </c>
      <c r="E332">
        <v>1.04</v>
      </c>
    </row>
    <row r="333" spans="1:5" x14ac:dyDescent="0.25">
      <c r="A333" t="s">
        <v>344</v>
      </c>
      <c r="B333" t="s">
        <v>345</v>
      </c>
      <c r="C333">
        <v>1.51111111111111</v>
      </c>
      <c r="D333">
        <v>0.85</v>
      </c>
      <c r="E333">
        <v>2.2200000000000002</v>
      </c>
    </row>
    <row r="334" spans="1:5" x14ac:dyDescent="0.25">
      <c r="A334" t="s">
        <v>344</v>
      </c>
      <c r="B334" t="s">
        <v>350</v>
      </c>
      <c r="C334">
        <v>1.51111111111111</v>
      </c>
      <c r="D334">
        <v>0.56999999999999995</v>
      </c>
      <c r="E334">
        <v>0.56999999999999995</v>
      </c>
    </row>
    <row r="335" spans="1:5" x14ac:dyDescent="0.25">
      <c r="A335" t="s">
        <v>344</v>
      </c>
      <c r="B335" t="s">
        <v>358</v>
      </c>
      <c r="C335">
        <v>1.51111111111111</v>
      </c>
      <c r="D335">
        <v>0.41</v>
      </c>
      <c r="E335">
        <v>1.36</v>
      </c>
    </row>
    <row r="336" spans="1:5" x14ac:dyDescent="0.25">
      <c r="A336" t="s">
        <v>344</v>
      </c>
      <c r="B336" t="s">
        <v>370</v>
      </c>
      <c r="C336">
        <v>1.51111111111111</v>
      </c>
      <c r="D336">
        <v>0.51</v>
      </c>
      <c r="E336">
        <v>1.36</v>
      </c>
    </row>
    <row r="337" spans="1:5" x14ac:dyDescent="0.25">
      <c r="A337" t="s">
        <v>344</v>
      </c>
      <c r="B337" t="s">
        <v>376</v>
      </c>
      <c r="C337">
        <v>1.51111111111111</v>
      </c>
      <c r="D337">
        <v>2.0499999999999998</v>
      </c>
      <c r="E337">
        <v>1.02</v>
      </c>
    </row>
    <row r="338" spans="1:5" x14ac:dyDescent="0.25">
      <c r="A338" t="s">
        <v>344</v>
      </c>
      <c r="B338" t="s">
        <v>379</v>
      </c>
      <c r="C338">
        <v>1.51111111111111</v>
      </c>
      <c r="D338">
        <v>1.19</v>
      </c>
      <c r="E338">
        <v>1.02</v>
      </c>
    </row>
    <row r="339" spans="1:5" x14ac:dyDescent="0.25">
      <c r="A339" t="s">
        <v>344</v>
      </c>
      <c r="B339" t="s">
        <v>411</v>
      </c>
      <c r="C339">
        <v>1.51111111111111</v>
      </c>
      <c r="D339">
        <v>0.95</v>
      </c>
      <c r="E339">
        <v>0.14000000000000001</v>
      </c>
    </row>
    <row r="340" spans="1:5" x14ac:dyDescent="0.25">
      <c r="A340" t="s">
        <v>344</v>
      </c>
      <c r="B340" t="s">
        <v>421</v>
      </c>
      <c r="C340">
        <v>1.51111111111111</v>
      </c>
      <c r="D340">
        <v>0.85</v>
      </c>
      <c r="E340">
        <v>1.19</v>
      </c>
    </row>
    <row r="341" spans="1:5" x14ac:dyDescent="0.25">
      <c r="A341" t="s">
        <v>344</v>
      </c>
      <c r="B341" t="s">
        <v>422</v>
      </c>
      <c r="C341">
        <v>1.51111111111111</v>
      </c>
      <c r="D341">
        <v>1.77</v>
      </c>
      <c r="E341">
        <v>0.82</v>
      </c>
    </row>
    <row r="342" spans="1:5" x14ac:dyDescent="0.25">
      <c r="A342" t="s">
        <v>344</v>
      </c>
      <c r="B342" t="s">
        <v>424</v>
      </c>
      <c r="C342">
        <v>1.51111111111111</v>
      </c>
      <c r="D342">
        <v>1.36</v>
      </c>
      <c r="E342">
        <v>0.68</v>
      </c>
    </row>
    <row r="343" spans="1:5" x14ac:dyDescent="0.25">
      <c r="A343" t="s">
        <v>340</v>
      </c>
      <c r="B343" t="s">
        <v>341</v>
      </c>
      <c r="C343">
        <v>1.1428571428571399</v>
      </c>
      <c r="D343">
        <v>0.68</v>
      </c>
      <c r="E343">
        <v>1.46</v>
      </c>
    </row>
    <row r="344" spans="1:5" x14ac:dyDescent="0.25">
      <c r="A344" t="s">
        <v>340</v>
      </c>
      <c r="B344" t="s">
        <v>352</v>
      </c>
      <c r="C344">
        <v>1.1428571428571399</v>
      </c>
      <c r="D344">
        <v>0.84</v>
      </c>
      <c r="E344">
        <v>1.07</v>
      </c>
    </row>
    <row r="345" spans="1:5" x14ac:dyDescent="0.25">
      <c r="A345" t="s">
        <v>340</v>
      </c>
      <c r="B345" t="s">
        <v>353</v>
      </c>
      <c r="C345">
        <v>1.1428571428571399</v>
      </c>
      <c r="D345">
        <v>1.28</v>
      </c>
      <c r="E345">
        <v>0.55000000000000004</v>
      </c>
    </row>
    <row r="346" spans="1:5" x14ac:dyDescent="0.25">
      <c r="A346" t="s">
        <v>340</v>
      </c>
      <c r="B346" t="s">
        <v>354</v>
      </c>
      <c r="C346">
        <v>1.1428571428571399</v>
      </c>
      <c r="D346">
        <v>1.41</v>
      </c>
      <c r="E346">
        <v>0.51</v>
      </c>
    </row>
    <row r="347" spans="1:5" x14ac:dyDescent="0.25">
      <c r="A347" t="s">
        <v>340</v>
      </c>
      <c r="B347" t="s">
        <v>356</v>
      </c>
      <c r="C347">
        <v>1.1428571428571399</v>
      </c>
      <c r="D347">
        <v>0.96</v>
      </c>
      <c r="E347">
        <v>1.29</v>
      </c>
    </row>
    <row r="348" spans="1:5" x14ac:dyDescent="0.25">
      <c r="A348" t="s">
        <v>340</v>
      </c>
      <c r="B348" t="s">
        <v>361</v>
      </c>
      <c r="C348">
        <v>1.1428571428571399</v>
      </c>
      <c r="D348">
        <v>0.61</v>
      </c>
      <c r="E348">
        <v>1.1599999999999999</v>
      </c>
    </row>
    <row r="349" spans="1:5" x14ac:dyDescent="0.25">
      <c r="A349" t="s">
        <v>340</v>
      </c>
      <c r="B349" t="s">
        <v>365</v>
      </c>
      <c r="C349">
        <v>1.1428571428571399</v>
      </c>
      <c r="D349">
        <v>0.78</v>
      </c>
      <c r="E349">
        <v>1.1000000000000001</v>
      </c>
    </row>
    <row r="350" spans="1:5" x14ac:dyDescent="0.25">
      <c r="A350" t="s">
        <v>340</v>
      </c>
      <c r="B350" t="s">
        <v>377</v>
      </c>
      <c r="C350">
        <v>1.1428571428571399</v>
      </c>
      <c r="D350">
        <v>0.73</v>
      </c>
      <c r="E350">
        <v>0.84</v>
      </c>
    </row>
    <row r="351" spans="1:5" x14ac:dyDescent="0.25">
      <c r="A351" t="s">
        <v>340</v>
      </c>
      <c r="B351" t="s">
        <v>378</v>
      </c>
      <c r="C351">
        <v>1.1428571428571399</v>
      </c>
      <c r="D351">
        <v>0.61</v>
      </c>
      <c r="E351">
        <v>1.1599999999999999</v>
      </c>
    </row>
    <row r="352" spans="1:5" x14ac:dyDescent="0.25">
      <c r="A352" t="s">
        <v>340</v>
      </c>
      <c r="B352" t="s">
        <v>385</v>
      </c>
      <c r="C352">
        <v>1.1428571428571399</v>
      </c>
      <c r="D352">
        <v>0.51</v>
      </c>
      <c r="E352">
        <v>1.29</v>
      </c>
    </row>
    <row r="353" spans="1:5" x14ac:dyDescent="0.25">
      <c r="A353" t="s">
        <v>340</v>
      </c>
      <c r="B353" t="s">
        <v>387</v>
      </c>
      <c r="C353">
        <v>1.1428571428571399</v>
      </c>
      <c r="D353">
        <v>0.73</v>
      </c>
      <c r="E353">
        <v>1.58</v>
      </c>
    </row>
    <row r="354" spans="1:5" x14ac:dyDescent="0.25">
      <c r="A354" t="s">
        <v>340</v>
      </c>
      <c r="B354" t="s">
        <v>390</v>
      </c>
      <c r="C354">
        <v>1.1428571428571399</v>
      </c>
      <c r="D354">
        <v>0.73</v>
      </c>
      <c r="E354">
        <v>1.24</v>
      </c>
    </row>
    <row r="355" spans="1:5" x14ac:dyDescent="0.25">
      <c r="A355" t="s">
        <v>340</v>
      </c>
      <c r="B355" t="s">
        <v>394</v>
      </c>
      <c r="C355">
        <v>1.1428571428571399</v>
      </c>
      <c r="D355">
        <v>0.84</v>
      </c>
      <c r="E355">
        <v>1.01</v>
      </c>
    </row>
    <row r="356" spans="1:5" x14ac:dyDescent="0.25">
      <c r="A356" t="s">
        <v>340</v>
      </c>
      <c r="B356" t="s">
        <v>405</v>
      </c>
      <c r="C356">
        <v>1.1428571428571399</v>
      </c>
      <c r="D356">
        <v>0.56000000000000005</v>
      </c>
      <c r="E356">
        <v>0.9</v>
      </c>
    </row>
    <row r="357" spans="1:5" x14ac:dyDescent="0.25">
      <c r="A357" t="s">
        <v>340</v>
      </c>
      <c r="B357" t="s">
        <v>413</v>
      </c>
      <c r="C357">
        <v>1.1428571428571399</v>
      </c>
      <c r="D357">
        <v>1.2</v>
      </c>
      <c r="E357">
        <v>0.68</v>
      </c>
    </row>
    <row r="358" spans="1:5" x14ac:dyDescent="0.25">
      <c r="A358" t="s">
        <v>340</v>
      </c>
      <c r="B358" t="s">
        <v>415</v>
      </c>
      <c r="C358">
        <v>1.1428571428571399</v>
      </c>
      <c r="D358">
        <v>0.9</v>
      </c>
      <c r="E358">
        <v>0.62</v>
      </c>
    </row>
    <row r="359" spans="1:5" x14ac:dyDescent="0.25">
      <c r="A359" t="s">
        <v>340</v>
      </c>
      <c r="B359" t="s">
        <v>418</v>
      </c>
      <c r="C359">
        <v>1.1428571428571399</v>
      </c>
      <c r="D359">
        <v>1.1299999999999999</v>
      </c>
      <c r="E359">
        <v>0.62</v>
      </c>
    </row>
    <row r="360" spans="1:5" x14ac:dyDescent="0.25">
      <c r="A360" t="s">
        <v>340</v>
      </c>
      <c r="B360" t="s">
        <v>428</v>
      </c>
      <c r="C360">
        <v>1.1428571428571399</v>
      </c>
      <c r="D360">
        <v>0.68</v>
      </c>
      <c r="E360">
        <v>1.18</v>
      </c>
    </row>
    <row r="361" spans="1:5" x14ac:dyDescent="0.25">
      <c r="A361" t="s">
        <v>340</v>
      </c>
      <c r="B361" t="s">
        <v>429</v>
      </c>
      <c r="C361">
        <v>1.1428571428571399</v>
      </c>
      <c r="D361">
        <v>0.62</v>
      </c>
      <c r="E361">
        <v>0.9</v>
      </c>
    </row>
    <row r="362" spans="1:5" x14ac:dyDescent="0.25">
      <c r="A362" t="s">
        <v>340</v>
      </c>
      <c r="B362" t="s">
        <v>431</v>
      </c>
      <c r="C362">
        <v>1.1428571428571399</v>
      </c>
      <c r="D362">
        <v>0.9</v>
      </c>
      <c r="E362">
        <v>0.84</v>
      </c>
    </row>
    <row r="363" spans="1:5" x14ac:dyDescent="0.25">
      <c r="A363" t="s">
        <v>342</v>
      </c>
      <c r="B363" t="s">
        <v>343</v>
      </c>
      <c r="C363">
        <v>0.83441558441558406</v>
      </c>
      <c r="D363">
        <v>0.43</v>
      </c>
      <c r="E363">
        <v>1.1000000000000001</v>
      </c>
    </row>
    <row r="364" spans="1:5" x14ac:dyDescent="0.25">
      <c r="A364" t="s">
        <v>342</v>
      </c>
      <c r="B364" t="s">
        <v>346</v>
      </c>
      <c r="C364">
        <v>0.83441558441558406</v>
      </c>
      <c r="D364">
        <v>0.43</v>
      </c>
      <c r="E364">
        <v>0.79</v>
      </c>
    </row>
    <row r="365" spans="1:5" x14ac:dyDescent="0.25">
      <c r="A365" t="s">
        <v>342</v>
      </c>
      <c r="B365" t="s">
        <v>348</v>
      </c>
      <c r="C365">
        <v>0.83441558441558406</v>
      </c>
      <c r="D365">
        <v>0.98</v>
      </c>
      <c r="E365">
        <v>0.85</v>
      </c>
    </row>
    <row r="366" spans="1:5" x14ac:dyDescent="0.25">
      <c r="A366" t="s">
        <v>342</v>
      </c>
      <c r="B366" t="s">
        <v>363</v>
      </c>
      <c r="C366">
        <v>0.83441558441558406</v>
      </c>
      <c r="D366">
        <v>0.67</v>
      </c>
      <c r="E366">
        <v>1.34</v>
      </c>
    </row>
    <row r="367" spans="1:5" x14ac:dyDescent="0.25">
      <c r="A367" t="s">
        <v>342</v>
      </c>
      <c r="B367" t="s">
        <v>364</v>
      </c>
      <c r="C367">
        <v>0.83441558441558406</v>
      </c>
      <c r="D367">
        <v>0.67</v>
      </c>
      <c r="E367">
        <v>1.46</v>
      </c>
    </row>
    <row r="368" spans="1:5" x14ac:dyDescent="0.25">
      <c r="A368" t="s">
        <v>342</v>
      </c>
      <c r="B368" t="s">
        <v>380</v>
      </c>
      <c r="C368">
        <v>0.83441558441558406</v>
      </c>
      <c r="D368">
        <v>1.04</v>
      </c>
      <c r="E368">
        <v>0.61</v>
      </c>
    </row>
    <row r="369" spans="1:5" x14ac:dyDescent="0.25">
      <c r="A369" t="s">
        <v>342</v>
      </c>
      <c r="B369" t="s">
        <v>384</v>
      </c>
      <c r="C369">
        <v>0.83441558441558406</v>
      </c>
      <c r="D369">
        <v>1.1000000000000001</v>
      </c>
      <c r="E369">
        <v>1.1000000000000001</v>
      </c>
    </row>
    <row r="370" spans="1:5" x14ac:dyDescent="0.25">
      <c r="A370" t="s">
        <v>342</v>
      </c>
      <c r="B370" t="s">
        <v>386</v>
      </c>
      <c r="C370">
        <v>0.83441558441558406</v>
      </c>
      <c r="D370">
        <v>0.79</v>
      </c>
      <c r="E370">
        <v>1.04</v>
      </c>
    </row>
    <row r="371" spans="1:5" x14ac:dyDescent="0.25">
      <c r="A371" t="s">
        <v>342</v>
      </c>
      <c r="B371" t="s">
        <v>392</v>
      </c>
      <c r="C371">
        <v>0.83441558441558406</v>
      </c>
      <c r="D371">
        <v>0.49</v>
      </c>
      <c r="E371">
        <v>1.4</v>
      </c>
    </row>
    <row r="372" spans="1:5" x14ac:dyDescent="0.25">
      <c r="A372" t="s">
        <v>342</v>
      </c>
      <c r="B372" t="s">
        <v>393</v>
      </c>
      <c r="C372">
        <v>0.83441558441558406</v>
      </c>
      <c r="D372">
        <v>0.66</v>
      </c>
      <c r="E372">
        <v>0.85</v>
      </c>
    </row>
    <row r="373" spans="1:5" x14ac:dyDescent="0.25">
      <c r="A373" t="s">
        <v>342</v>
      </c>
      <c r="B373" t="s">
        <v>396</v>
      </c>
      <c r="C373">
        <v>0.83441558441558406</v>
      </c>
      <c r="D373">
        <v>0.51</v>
      </c>
      <c r="E373">
        <v>1.02</v>
      </c>
    </row>
    <row r="374" spans="1:5" x14ac:dyDescent="0.25">
      <c r="A374" t="s">
        <v>342</v>
      </c>
      <c r="B374" t="s">
        <v>398</v>
      </c>
      <c r="C374">
        <v>0.83441558441558406</v>
      </c>
      <c r="D374">
        <v>0.85</v>
      </c>
      <c r="E374">
        <v>1.46</v>
      </c>
    </row>
    <row r="375" spans="1:5" x14ac:dyDescent="0.25">
      <c r="A375" t="s">
        <v>342</v>
      </c>
      <c r="B375" t="s">
        <v>399</v>
      </c>
      <c r="C375">
        <v>0.83441558441558406</v>
      </c>
      <c r="D375">
        <v>0.79</v>
      </c>
      <c r="E375">
        <v>1.1000000000000001</v>
      </c>
    </row>
    <row r="376" spans="1:5" x14ac:dyDescent="0.25">
      <c r="A376" t="s">
        <v>342</v>
      </c>
      <c r="B376" t="s">
        <v>400</v>
      </c>
      <c r="C376">
        <v>0.83441558441558406</v>
      </c>
      <c r="D376">
        <v>0.98</v>
      </c>
      <c r="E376">
        <v>0.26</v>
      </c>
    </row>
    <row r="377" spans="1:5" x14ac:dyDescent="0.25">
      <c r="A377" t="s">
        <v>342</v>
      </c>
      <c r="B377" t="s">
        <v>402</v>
      </c>
      <c r="C377">
        <v>0.83441558441558406</v>
      </c>
      <c r="D377">
        <v>0.79</v>
      </c>
      <c r="E377">
        <v>0.91</v>
      </c>
    </row>
    <row r="378" spans="1:5" x14ac:dyDescent="0.25">
      <c r="A378" t="s">
        <v>342</v>
      </c>
      <c r="B378" t="s">
        <v>406</v>
      </c>
      <c r="C378">
        <v>0.83441558441558406</v>
      </c>
      <c r="D378">
        <v>0.73</v>
      </c>
      <c r="E378">
        <v>0.85</v>
      </c>
    </row>
    <row r="379" spans="1:5" x14ac:dyDescent="0.25">
      <c r="A379" t="s">
        <v>342</v>
      </c>
      <c r="B379" t="s">
        <v>409</v>
      </c>
      <c r="C379">
        <v>0.83441558441558406</v>
      </c>
      <c r="D379">
        <v>0.73</v>
      </c>
      <c r="E379">
        <v>0.98</v>
      </c>
    </row>
    <row r="380" spans="1:5" x14ac:dyDescent="0.25">
      <c r="A380" t="s">
        <v>342</v>
      </c>
      <c r="B380" t="s">
        <v>414</v>
      </c>
      <c r="C380">
        <v>0.83441558441558406</v>
      </c>
      <c r="D380">
        <v>0.73</v>
      </c>
      <c r="E380">
        <v>1.04</v>
      </c>
    </row>
    <row r="381" spans="1:5" x14ac:dyDescent="0.25">
      <c r="A381" t="s">
        <v>342</v>
      </c>
      <c r="B381" t="s">
        <v>420</v>
      </c>
      <c r="C381">
        <v>0.83441558441558406</v>
      </c>
      <c r="D381">
        <v>0.79</v>
      </c>
      <c r="E381">
        <v>0.79</v>
      </c>
    </row>
    <row r="382" spans="1:5" x14ac:dyDescent="0.25">
      <c r="A382" t="s">
        <v>342</v>
      </c>
      <c r="B382" t="s">
        <v>426</v>
      </c>
      <c r="C382">
        <v>0.83441558441558406</v>
      </c>
      <c r="D382">
        <v>0.49</v>
      </c>
      <c r="E382">
        <v>1.1000000000000001</v>
      </c>
    </row>
    <row r="383" spans="1:5" x14ac:dyDescent="0.25">
      <c r="A383" t="s">
        <v>342</v>
      </c>
      <c r="B383" t="s">
        <v>430</v>
      </c>
      <c r="C383">
        <v>0.83441558441558406</v>
      </c>
      <c r="D383">
        <v>0.74</v>
      </c>
      <c r="E383">
        <v>0.97</v>
      </c>
    </row>
    <row r="384" spans="1:5" x14ac:dyDescent="0.25">
      <c r="A384" t="s">
        <v>342</v>
      </c>
      <c r="B384" t="s">
        <v>436</v>
      </c>
      <c r="C384">
        <v>0.83441558441558406</v>
      </c>
      <c r="D384">
        <v>0.3</v>
      </c>
      <c r="E384">
        <v>0.91</v>
      </c>
    </row>
    <row r="385" spans="1:5" x14ac:dyDescent="0.25">
      <c r="A385" t="s">
        <v>40</v>
      </c>
      <c r="B385" t="s">
        <v>339</v>
      </c>
      <c r="C385">
        <v>1.17241379310345</v>
      </c>
      <c r="D385">
        <v>0.74</v>
      </c>
      <c r="E385">
        <v>0.79</v>
      </c>
    </row>
    <row r="386" spans="1:5" x14ac:dyDescent="0.25">
      <c r="A386" t="s">
        <v>40</v>
      </c>
      <c r="B386" t="s">
        <v>333</v>
      </c>
      <c r="C386">
        <v>1.17241379310345</v>
      </c>
      <c r="D386">
        <v>0.64</v>
      </c>
      <c r="E386">
        <v>1.28</v>
      </c>
    </row>
    <row r="387" spans="1:5" x14ac:dyDescent="0.25">
      <c r="A387" t="s">
        <v>40</v>
      </c>
      <c r="B387" t="s">
        <v>238</v>
      </c>
      <c r="C387">
        <v>1.17241379310345</v>
      </c>
      <c r="D387">
        <v>0.54</v>
      </c>
      <c r="E387">
        <v>0.74</v>
      </c>
    </row>
    <row r="388" spans="1:5" x14ac:dyDescent="0.25">
      <c r="A388" t="s">
        <v>40</v>
      </c>
      <c r="B388" t="s">
        <v>320</v>
      </c>
      <c r="C388">
        <v>1.17241379310345</v>
      </c>
      <c r="D388">
        <v>1.43</v>
      </c>
      <c r="E388">
        <v>1.01</v>
      </c>
    </row>
    <row r="389" spans="1:5" x14ac:dyDescent="0.25">
      <c r="A389" t="s">
        <v>40</v>
      </c>
      <c r="B389" t="s">
        <v>234</v>
      </c>
      <c r="C389">
        <v>1.17241379310345</v>
      </c>
      <c r="D389">
        <v>0.59</v>
      </c>
      <c r="E389">
        <v>1.18</v>
      </c>
    </row>
    <row r="390" spans="1:5" x14ac:dyDescent="0.25">
      <c r="A390" t="s">
        <v>40</v>
      </c>
      <c r="B390" t="s">
        <v>316</v>
      </c>
      <c r="C390">
        <v>1.17241379310345</v>
      </c>
      <c r="D390">
        <v>0.74</v>
      </c>
      <c r="E390">
        <v>1.64</v>
      </c>
    </row>
    <row r="391" spans="1:5" x14ac:dyDescent="0.25">
      <c r="A391" t="s">
        <v>40</v>
      </c>
      <c r="B391" t="s">
        <v>335</v>
      </c>
      <c r="C391">
        <v>1.17241379310345</v>
      </c>
      <c r="D391">
        <v>0.69</v>
      </c>
      <c r="E391">
        <v>1.23</v>
      </c>
    </row>
    <row r="392" spans="1:5" x14ac:dyDescent="0.25">
      <c r="A392" t="s">
        <v>40</v>
      </c>
      <c r="B392" t="s">
        <v>332</v>
      </c>
      <c r="C392">
        <v>1.17241379310345</v>
      </c>
      <c r="D392">
        <v>1.48</v>
      </c>
      <c r="E392">
        <v>0.54</v>
      </c>
    </row>
    <row r="393" spans="1:5" x14ac:dyDescent="0.25">
      <c r="A393" t="s">
        <v>40</v>
      </c>
      <c r="B393" t="s">
        <v>321</v>
      </c>
      <c r="C393">
        <v>1.17241379310345</v>
      </c>
      <c r="D393">
        <v>1.08</v>
      </c>
      <c r="E393">
        <v>0.69</v>
      </c>
    </row>
    <row r="394" spans="1:5" x14ac:dyDescent="0.25">
      <c r="A394" t="s">
        <v>40</v>
      </c>
      <c r="B394" t="s">
        <v>236</v>
      </c>
      <c r="C394">
        <v>1.17241379310345</v>
      </c>
      <c r="D394">
        <v>0.74</v>
      </c>
      <c r="E394">
        <v>0.93</v>
      </c>
    </row>
    <row r="395" spans="1:5" x14ac:dyDescent="0.25">
      <c r="A395" t="s">
        <v>40</v>
      </c>
      <c r="B395" t="s">
        <v>41</v>
      </c>
      <c r="C395">
        <v>1.17241379310345</v>
      </c>
      <c r="D395">
        <v>0.37</v>
      </c>
      <c r="E395">
        <v>1.32</v>
      </c>
    </row>
    <row r="396" spans="1:5" x14ac:dyDescent="0.25">
      <c r="A396" t="s">
        <v>40</v>
      </c>
      <c r="B396" t="s">
        <v>233</v>
      </c>
      <c r="C396">
        <v>1.17241379310345</v>
      </c>
      <c r="D396">
        <v>0.64</v>
      </c>
      <c r="E396">
        <v>0.89</v>
      </c>
    </row>
    <row r="397" spans="1:5" x14ac:dyDescent="0.25">
      <c r="A397" t="s">
        <v>40</v>
      </c>
      <c r="B397" t="s">
        <v>317</v>
      </c>
      <c r="C397">
        <v>1.17241379310345</v>
      </c>
      <c r="D397">
        <v>1.23</v>
      </c>
      <c r="E397">
        <v>0.93</v>
      </c>
    </row>
    <row r="398" spans="1:5" x14ac:dyDescent="0.25">
      <c r="A398" t="s">
        <v>40</v>
      </c>
      <c r="B398" t="s">
        <v>42</v>
      </c>
      <c r="C398">
        <v>1.17241379310345</v>
      </c>
      <c r="D398">
        <v>0.89</v>
      </c>
      <c r="E398">
        <v>1.08</v>
      </c>
    </row>
    <row r="399" spans="1:5" x14ac:dyDescent="0.25">
      <c r="A399" t="s">
        <v>40</v>
      </c>
      <c r="B399" t="s">
        <v>334</v>
      </c>
      <c r="C399">
        <v>1.17241379310345</v>
      </c>
      <c r="D399">
        <v>0.64</v>
      </c>
      <c r="E399">
        <v>1.08</v>
      </c>
    </row>
    <row r="400" spans="1:5" x14ac:dyDescent="0.25">
      <c r="A400" t="s">
        <v>40</v>
      </c>
      <c r="B400" t="s">
        <v>237</v>
      </c>
      <c r="C400">
        <v>1.17241379310345</v>
      </c>
      <c r="D400">
        <v>0.59</v>
      </c>
      <c r="E400">
        <v>0.93</v>
      </c>
    </row>
    <row r="401" spans="1:5" x14ac:dyDescent="0.25">
      <c r="A401" t="s">
        <v>40</v>
      </c>
      <c r="B401" t="s">
        <v>232</v>
      </c>
      <c r="C401">
        <v>1.17241379310345</v>
      </c>
      <c r="D401">
        <v>0.74</v>
      </c>
      <c r="E401">
        <v>0.95</v>
      </c>
    </row>
    <row r="402" spans="1:5" x14ac:dyDescent="0.25">
      <c r="A402" t="s">
        <v>40</v>
      </c>
      <c r="B402" t="s">
        <v>319</v>
      </c>
      <c r="C402">
        <v>1.17241379310345</v>
      </c>
      <c r="D402">
        <v>0.59</v>
      </c>
      <c r="E402">
        <v>1.28</v>
      </c>
    </row>
    <row r="403" spans="1:5" x14ac:dyDescent="0.25">
      <c r="A403" t="s">
        <v>40</v>
      </c>
      <c r="B403" t="s">
        <v>235</v>
      </c>
      <c r="C403">
        <v>1.17241379310345</v>
      </c>
      <c r="D403">
        <v>0.93</v>
      </c>
      <c r="E403">
        <v>0.93</v>
      </c>
    </row>
    <row r="404" spans="1:5" x14ac:dyDescent="0.25">
      <c r="A404" t="s">
        <v>40</v>
      </c>
      <c r="B404" t="s">
        <v>239</v>
      </c>
      <c r="C404">
        <v>1.17241379310345</v>
      </c>
      <c r="D404">
        <v>0.84</v>
      </c>
      <c r="E404">
        <v>0.49</v>
      </c>
    </row>
    <row r="405" spans="1:5" x14ac:dyDescent="0.25">
      <c r="A405" t="s">
        <v>40</v>
      </c>
      <c r="B405" t="s">
        <v>318</v>
      </c>
      <c r="C405">
        <v>1.17241379310345</v>
      </c>
      <c r="D405">
        <v>0.84</v>
      </c>
      <c r="E405">
        <v>1.1299999999999999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zoomScale="80" zoomScaleNormal="80" workbookViewId="0">
      <pane xSplit="12" ySplit="1" topLeftCell="BH288" activePane="bottomRight" state="frozen"/>
      <selection pane="topRight" activeCell="M1" sqref="M1"/>
      <selection pane="bottomLeft" activeCell="A2" sqref="A2"/>
      <selection pane="bottomRight" activeCell="BJ271" sqref="BJ271:BL313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69</v>
      </c>
      <c r="B2" t="s">
        <v>262</v>
      </c>
      <c r="C2" t="s">
        <v>70</v>
      </c>
      <c r="D2" s="11">
        <v>44230</v>
      </c>
      <c r="E2" s="1">
        <f>VLOOKUP(A2,home!$A$2:$E$405,3,FALSE)</f>
        <v>1.3260869565217399</v>
      </c>
      <c r="F2">
        <f>VLOOKUP(B2,home!$B$2:$E$405,3,FALSE)</f>
        <v>1.7</v>
      </c>
      <c r="G2">
        <f>VLOOKUP(C2,away!$B$2:$E$405,4,FALSE)</f>
        <v>1.1599999999999999</v>
      </c>
      <c r="H2">
        <f>VLOOKUP(A2,away!$A$2:$E$405,3,FALSE)</f>
        <v>1.2934782608695701</v>
      </c>
      <c r="I2">
        <f>VLOOKUP(C2,away!$B$2:$E$405,3,FALSE)</f>
        <v>0.65</v>
      </c>
      <c r="J2">
        <f>VLOOKUP(B2,home!$B$2:$E$405,4,FALSE)</f>
        <v>0.63</v>
      </c>
      <c r="K2" s="3">
        <f>E2*F2*G2</f>
        <v>2.6150434782608705</v>
      </c>
      <c r="L2" s="3">
        <f>H2*I2*J2</f>
        <v>0.52967934782608894</v>
      </c>
      <c r="M2" s="5">
        <f>_xlfn.POISSON.DIST(0,$K2,FALSE) * _xlfn.POISSON.DIST(0,$L2,FALSE)</f>
        <v>4.3078862729160824E-2</v>
      </c>
      <c r="N2" s="5">
        <f>_xlfn.POISSON.DIST(1,K2,FALSE) * _xlfn.POISSON.DIST(0,L2,FALSE)</f>
        <v>0.11265309903078727</v>
      </c>
      <c r="O2" s="5">
        <f>_xlfn.POISSON.DIST(0,K2,FALSE) * _xlfn.POISSON.DIST(1,L2,FALSE)</f>
        <v>2.2817983915471515E-2</v>
      </c>
      <c r="P2" s="5">
        <f>_xlfn.POISSON.DIST(1,K2,FALSE) * _xlfn.POISSON.DIST(1,L2,FALSE)</f>
        <v>5.9670020025215216E-2</v>
      </c>
      <c r="Q2" s="5">
        <f>_xlfn.POISSON.DIST(2,K2,FALSE) * _xlfn.POISSON.DIST(0,L2,FALSE)</f>
        <v>0.14729637596316819</v>
      </c>
      <c r="R2" s="5">
        <f>_xlfn.POISSON.DIST(0,K2,FALSE) * _xlfn.POISSON.DIST(2,L2,FALSE)</f>
        <v>6.0431074195265678E-3</v>
      </c>
      <c r="S2" s="5">
        <f>_xlfn.POISSON.DIST(2,K2,FALSE) * _xlfn.POISSON.DIST(2,L2,FALSE)</f>
        <v>2.0662751197697095E-2</v>
      </c>
      <c r="T2" s="5">
        <f>_xlfn.POISSON.DIST(2,K2,FALSE) * _xlfn.POISSON.DIST(1,L2,FALSE)</f>
        <v>7.8019848357317331E-2</v>
      </c>
      <c r="U2" s="5">
        <f>_xlfn.POISSON.DIST(1,K2,FALSE) * _xlfn.POISSON.DIST(2,L2,FALSE)</f>
        <v>1.5802988645862829E-2</v>
      </c>
      <c r="V2" s="5">
        <f>_xlfn.POISSON.DIST(3,K2,FALSE) * _xlfn.POISSON.DIST(3,L2,FALSE)</f>
        <v>3.1800766718735511E-3</v>
      </c>
      <c r="W2" s="5">
        <f>_xlfn.POISSON.DIST(3,K2,FALSE) * _xlfn.POISSON.DIST(0,L2,FALSE)</f>
        <v>0.12839547577798141</v>
      </c>
      <c r="X2" s="5">
        <f>_xlfn.POISSON.DIST(3,K2,FALSE) * _xlfn.POISSON.DIST(1,L2,FALSE)</f>
        <v>6.8008431873901584E-2</v>
      </c>
      <c r="Y2" s="5">
        <f>_xlfn.POISSON.DIST(3,K2,FALSE) * _xlfn.POISSON.DIST(2,L2,FALSE)</f>
        <v>1.8011330920821592E-2</v>
      </c>
      <c r="Z2" s="5">
        <f>_xlfn.POISSON.DIST(0,K2,FALSE) * _xlfn.POISSON.DIST(3,L2,FALSE)</f>
        <v>1.0669697322726109E-3</v>
      </c>
      <c r="AA2" s="5">
        <f>_xlfn.POISSON.DIST(1,K2,FALSE) * _xlfn.POISSON.DIST(3,L2,FALSE)</f>
        <v>2.7901722398812378E-3</v>
      </c>
      <c r="AB2" s="5">
        <f>_xlfn.POISSON.DIST(2,K2,FALSE) * _xlfn.POISSON.DIST(3,L2,FALSE)</f>
        <v>3.6482108595629792E-3</v>
      </c>
      <c r="AC2" s="5">
        <f>_xlfn.POISSON.DIST(4,K2,FALSE) * _xlfn.POISSON.DIST(4,L2,FALSE)</f>
        <v>2.7530212421898205E-4</v>
      </c>
      <c r="AD2" s="5">
        <f>_xlfn.POISSON.DIST(4,K2,FALSE) * _xlfn.POISSON.DIST(0,L2,FALSE)</f>
        <v>8.3939937892852964E-2</v>
      </c>
      <c r="AE2" s="5">
        <f>_xlfn.POISSON.DIST(4,K2,FALSE) * _xlfn.POISSON.DIST(1,L2,FALSE)</f>
        <v>4.4461251559648765E-2</v>
      </c>
      <c r="AF2" s="5">
        <f>_xlfn.POISSON.DIST(4,K2,FALSE) * _xlfn.POISSON.DIST(2,L2,FALSE)</f>
        <v>1.1775103364823217E-2</v>
      </c>
      <c r="AG2" s="5">
        <f>_xlfn.POISSON.DIST(4,K2,FALSE) * _xlfn.POISSON.DIST(3,L2,FALSE)</f>
        <v>2.0790096902881159E-3</v>
      </c>
      <c r="AH2" s="5">
        <f>_xlfn.POISSON.DIST(0,K2,FALSE) * _xlfn.POISSON.DIST(4,L2,FALSE)</f>
        <v>1.4128795798508327E-4</v>
      </c>
      <c r="AI2" s="5">
        <f>_xlfn.POISSON.DIST(1,K2,FALSE) * _xlfn.POISSON.DIST(4,L2,FALSE)</f>
        <v>3.6947415308568785E-4</v>
      </c>
      <c r="AJ2" s="5">
        <f>_xlfn.POISSON.DIST(2,K2,FALSE) * _xlfn.POISSON.DIST(4,L2,FALSE)</f>
        <v>4.8309548720634347E-4</v>
      </c>
      <c r="AK2" s="5">
        <f>_xlfn.POISSON.DIST(3,K2,FALSE) * _xlfn.POISSON.DIST(4,L2,FALSE)</f>
        <v>4.2110523439873541E-4</v>
      </c>
      <c r="AL2" s="5">
        <f>_xlfn.POISSON.DIST(5,K2,FALSE) * _xlfn.POISSON.DIST(5,L2,FALSE)</f>
        <v>1.5253219072574102E-5</v>
      </c>
      <c r="AM2" s="5">
        <f>_xlfn.POISSON.DIST(5,K2,FALSE) * _xlfn.POISSON.DIST(0,L2,FALSE)</f>
        <v>4.3901317430465492E-2</v>
      </c>
      <c r="AN2" s="5">
        <f>_xlfn.POISSON.DIST(5,K2,FALSE) * _xlfn.POISSON.DIST(1,L2,FALSE)</f>
        <v>2.3253621185275072E-2</v>
      </c>
      <c r="AO2" s="5">
        <f>_xlfn.POISSON.DIST(5,K2,FALSE) * _xlfn.POISSON.DIST(2,L2,FALSE)</f>
        <v>6.1584814520057119E-3</v>
      </c>
      <c r="AP2" s="5">
        <f>_xlfn.POISSON.DIST(5,K2,FALSE) * _xlfn.POISSON.DIST(3,L2,FALSE)</f>
        <v>1.087340146365817E-3</v>
      </c>
      <c r="AQ2" s="5">
        <f>_xlfn.POISSON.DIST(5,K2,FALSE) * _xlfn.POISSON.DIST(4,L2,FALSE)</f>
        <v>1.4398540489804249E-4</v>
      </c>
      <c r="AR2" s="5">
        <f>_xlfn.POISSON.DIST(0,K2,FALSE) * _xlfn.POISSON.DIST(5,L2,FALSE)</f>
        <v>1.4967462688243756E-5</v>
      </c>
      <c r="AS2" s="5">
        <f>_xlfn.POISSON.DIST(1,K2,FALSE) * _xlfn.POISSON.DIST(5,L2,FALSE)</f>
        <v>3.9140565689004748E-5</v>
      </c>
      <c r="AT2" s="5">
        <f>_xlfn.POISSON.DIST(2,K2,FALSE) * _xlfn.POISSON.DIST(5,L2,FALSE)</f>
        <v>5.1177140520236548E-5</v>
      </c>
      <c r="AU2" s="5">
        <f>_xlfn.POISSON.DIST(3,K2,FALSE) * _xlfn.POISSON.DIST(5,L2,FALSE)</f>
        <v>4.4610149184494905E-5</v>
      </c>
      <c r="AV2" s="5">
        <f>_xlfn.POISSON.DIST(4,K2,FALSE) * _xlfn.POISSON.DIST(5,L2,FALSE)</f>
        <v>2.9164369922289473E-5</v>
      </c>
      <c r="AW2" s="5">
        <f>_xlfn.POISSON.DIST(6,K2,FALSE) * _xlfn.POISSON.DIST(6,L2,FALSE)</f>
        <v>5.8688223169763271E-7</v>
      </c>
      <c r="AX2" s="5">
        <f>_xlfn.POISSON.DIST(6,K2,FALSE) * _xlfn.POISSON.DIST(0,L2,FALSE)</f>
        <v>1.9133975638933178E-2</v>
      </c>
      <c r="AY2" s="5">
        <f>_xlfn.POISSON.DIST(6,K2,FALSE) * _xlfn.POISSON.DIST(1,L2,FALSE)</f>
        <v>1.0134871737750399E-2</v>
      </c>
      <c r="AZ2" s="5">
        <f>_xlfn.POISSON.DIST(6,K2,FALSE) * _xlfn.POISSON.DIST(2,L2,FALSE)</f>
        <v>2.6841161261763453E-3</v>
      </c>
      <c r="BA2" s="5">
        <f>_xlfn.POISSON.DIST(6,K2,FALSE) * _xlfn.POISSON.DIST(3,L2,FALSE)</f>
        <v>4.7390695973419171E-4</v>
      </c>
      <c r="BB2" s="5">
        <f>_xlfn.POISSON.DIST(6,K2,FALSE) * _xlfn.POISSON.DIST(4,L2,FALSE)</f>
        <v>6.2754682340562798E-5</v>
      </c>
      <c r="BC2" s="5">
        <f>_xlfn.POISSON.DIST(6,K2,FALSE) * _xlfn.POISSON.DIST(5,L2,FALSE)</f>
        <v>6.6479718430365386E-6</v>
      </c>
      <c r="BD2" s="5">
        <f>_xlfn.POISSON.DIST(0,K2,FALSE) * _xlfn.POISSON.DIST(6,L2,FALSE)</f>
        <v>1.3213259792200455E-6</v>
      </c>
      <c r="BE2" s="5">
        <f>_xlfn.POISSON.DIST(1,K2,FALSE) * _xlfn.POISSON.DIST(6,L2,FALSE)</f>
        <v>3.4553248846160376E-6</v>
      </c>
      <c r="BF2" s="5">
        <f>_xlfn.POISSON.DIST(2,K2,FALSE) * _xlfn.POISSON.DIST(6,L2,FALSE)</f>
        <v>4.5179124023938342E-6</v>
      </c>
      <c r="BG2" s="5">
        <f>_xlfn.POISSON.DIST(3,K2,FALSE) * _xlfn.POISSON.DIST(6,L2,FALSE)</f>
        <v>3.9381791210779658E-6</v>
      </c>
      <c r="BH2" s="5">
        <f>_xlfn.POISSON.DIST(4,K2,FALSE) * _xlfn.POISSON.DIST(6,L2,FALSE)</f>
        <v>2.5746274066995154E-6</v>
      </c>
      <c r="BI2" s="5">
        <f>_xlfn.POISSON.DIST(5,K2,FALSE) * _xlfn.POISSON.DIST(6,L2,FALSE)</f>
        <v>1.3465525217682519E-6</v>
      </c>
      <c r="BJ2" s="8">
        <f>SUM(N2,Q2,T2,W2,X2,Y2,AD2,AE2,AF2,AG2,AM2,AN2,AO2,AP2,AQ2,AX2,AY2,AZ2,BA2,BB2,BC2)</f>
        <v>0.80168088316737818</v>
      </c>
      <c r="BK2" s="8">
        <f>SUM(M2,P2,S2,V2,AC2,AL2,AY2)</f>
        <v>0.13701713770498866</v>
      </c>
      <c r="BL2" s="8">
        <f>SUM(O2,R2,U2,AA2,AB2,AH2,AI2,AJ2,AK2,AR2,AS2,AT2,AU2,AV2,BD2,BE2,BF2,BG2,BH2,BI2)</f>
        <v>5.2713639523301034E-2</v>
      </c>
      <c r="BM2" s="8">
        <f>SUM(S2:BI2)</f>
        <v>0.59078489618909225</v>
      </c>
      <c r="BN2" s="8">
        <f>SUM(M2:R2)</f>
        <v>0.39155944908332957</v>
      </c>
    </row>
    <row r="3" spans="1:88" x14ac:dyDescent="0.25">
      <c r="A3" t="s">
        <v>80</v>
      </c>
      <c r="B3" t="s">
        <v>89</v>
      </c>
      <c r="C3" t="s">
        <v>91</v>
      </c>
      <c r="D3" s="11">
        <v>44230</v>
      </c>
      <c r="E3">
        <f>VLOOKUP(A3,home!$A$2:$E$405,3,FALSE)</f>
        <v>1.2235576923076901</v>
      </c>
      <c r="F3">
        <f>VLOOKUP(B3,home!$B$2:$E$405,3,FALSE)</f>
        <v>1.49</v>
      </c>
      <c r="G3">
        <f>VLOOKUP(C3,away!$B$2:$E$405,4,FALSE)</f>
        <v>0.95</v>
      </c>
      <c r="H3">
        <f>VLOOKUP(A3,away!$A$2:$E$405,3,FALSE)</f>
        <v>1.01442307692308</v>
      </c>
      <c r="I3">
        <f>VLOOKUP(C3,away!$B$2:$E$405,3,FALSE)</f>
        <v>0.59</v>
      </c>
      <c r="J3">
        <f>VLOOKUP(B3,home!$B$2:$E$405,4,FALSE)</f>
        <v>1.1000000000000001</v>
      </c>
      <c r="K3" s="3">
        <f t="shared" ref="K3:K8" si="0">E3*F3*G3</f>
        <v>1.7319459134615351</v>
      </c>
      <c r="L3" s="3">
        <f t="shared" ref="L3:L8" si="1">H3*I3*J3</f>
        <v>0.65836057692307892</v>
      </c>
      <c r="M3" s="5">
        <f>_xlfn.POISSON.DIST(0,K3,FALSE) * _xlfn.POISSON.DIST(0,L3,FALSE)</f>
        <v>9.1601604563690819E-2</v>
      </c>
      <c r="N3" s="5">
        <f>_xlfn.POISSON.DIST(1,K3,FALSE) * _xlfn.POISSON.DIST(0,L3,FALSE)</f>
        <v>0.1586490246906038</v>
      </c>
      <c r="O3" s="5">
        <f>_xlfn.POISSON.DIST(0,K3,FALSE) * _xlfn.POISSON.DIST(1,L3,FALSE)</f>
        <v>6.0306885227631231E-2</v>
      </c>
      <c r="P3" s="5">
        <f>_xlfn.POISSON.DIST(1,K3,FALSE) * _xlfn.POISSON.DIST(1,L3,FALSE)</f>
        <v>0.10444826342358972</v>
      </c>
      <c r="Q3" s="5">
        <f>_xlfn.POISSON.DIST(2,K3,FALSE) * _xlfn.POISSON.DIST(0,L3,FALSE)</f>
        <v>0.13738576499377478</v>
      </c>
      <c r="R3" s="5">
        <f>_xlfn.POISSON.DIST(0,K3,FALSE) * _xlfn.POISSON.DIST(2,L3,FALSE)</f>
        <v>1.9851837875448596E-2</v>
      </c>
      <c r="S3" s="5">
        <f>_xlfn.POISSON.DIST(2,K3,FALSE) * _xlfn.POISSON.DIST(2,L3,FALSE)</f>
        <v>2.9774150202298674E-2</v>
      </c>
      <c r="T3" s="5">
        <f>_xlfn.POISSON.DIST(2,K3,FALSE) * _xlfn.POISSON.DIST(1,L3,FALSE)</f>
        <v>9.0449371502320117E-2</v>
      </c>
      <c r="U3" s="5">
        <f>_xlfn.POISSON.DIST(1,K3,FALSE) * _xlfn.POISSON.DIST(2,L3,FALSE)</f>
        <v>3.4382309483084114E-2</v>
      </c>
      <c r="V3" s="5">
        <f>_xlfn.POISSON.DIST(3,K3,FALSE) * _xlfn.POISSON.DIST(3,L3,FALSE)</f>
        <v>3.7722025823502389E-3</v>
      </c>
      <c r="W3" s="5">
        <f>_xlfn.POISSON.DIST(3,K3,FALSE) * _xlfn.POISSON.DIST(0,L3,FALSE)</f>
        <v>7.9314904749585011E-2</v>
      </c>
      <c r="X3" s="5">
        <f>_xlfn.POISSON.DIST(3,K3,FALSE) * _xlfn.POISSON.DIST(1,L3,FALSE)</f>
        <v>5.2217806449535845E-2</v>
      </c>
      <c r="Y3" s="5">
        <f>_xlfn.POISSON.DIST(3,K3,FALSE) * _xlfn.POISSON.DIST(2,L3,FALSE)</f>
        <v>1.7189072589887042E-2</v>
      </c>
      <c r="Z3" s="5">
        <f>_xlfn.POISSON.DIST(0,K3,FALSE) * _xlfn.POISSON.DIST(3,L3,FALSE)</f>
        <v>4.3565558122212562E-3</v>
      </c>
      <c r="AA3" s="5">
        <f>_xlfn.POISSON.DIST(1,K3,FALSE) * _xlfn.POISSON.DIST(3,L3,FALSE)</f>
        <v>7.5453190357437031E-3</v>
      </c>
      <c r="AB3" s="5">
        <f>_xlfn.POISSON.DIST(2,K3,FALSE) * _xlfn.POISSON.DIST(3,L3,FALSE)</f>
        <v>6.5340422348599218E-3</v>
      </c>
      <c r="AC3" s="5">
        <f>_xlfn.POISSON.DIST(4,K3,FALSE) * _xlfn.POISSON.DIST(4,L3,FALSE)</f>
        <v>2.6882717481119142E-4</v>
      </c>
      <c r="AD3" s="5">
        <f>_xlfn.POISSON.DIST(4,K3,FALSE) * _xlfn.POISSON.DIST(0,L3,FALSE)</f>
        <v>3.4342281289408666E-2</v>
      </c>
      <c r="AE3" s="5">
        <f>_xlfn.POISSON.DIST(4,K3,FALSE) * _xlfn.POISSON.DIST(1,L3,FALSE)</f>
        <v>2.2609604122549753E-2</v>
      </c>
      <c r="AF3" s="5">
        <f>_xlfn.POISSON.DIST(4,K3,FALSE) * _xlfn.POISSON.DIST(2,L3,FALSE)</f>
        <v>7.4426360070621372E-3</v>
      </c>
      <c r="AG3" s="5">
        <f>_xlfn.POISSON.DIST(4,K3,FALSE) * _xlfn.POISSON.DIST(3,L3,FALSE)</f>
        <v>1.6333127118126367E-3</v>
      </c>
      <c r="AH3" s="5">
        <f>_xlfn.POISSON.DIST(0,K3,FALSE) * _xlfn.POISSON.DIST(4,L3,FALSE)</f>
        <v>7.1704614948289464E-4</v>
      </c>
      <c r="AI3" s="5">
        <f>_xlfn.POISSON.DIST(1,K3,FALSE) * _xlfn.POISSON.DIST(4,L3,FALSE)</f>
        <v>1.2418851483602283E-3</v>
      </c>
      <c r="AJ3" s="5">
        <f>_xlfn.POISSON.DIST(2,K3,FALSE) * _xlfn.POISSON.DIST(4,L3,FALSE)</f>
        <v>1.0754389538455353E-3</v>
      </c>
      <c r="AK3" s="5">
        <f>_xlfn.POISSON.DIST(3,K3,FALSE) * _xlfn.POISSON.DIST(4,L3,FALSE)</f>
        <v>6.2086736709670773E-4</v>
      </c>
      <c r="AL3" s="5">
        <f>_xlfn.POISSON.DIST(5,K3,FALSE) * _xlfn.POISSON.DIST(5,L3,FALSE)</f>
        <v>1.2261152718378699E-5</v>
      </c>
      <c r="AM3" s="5">
        <f>_xlfn.POISSON.DIST(5,K3,FALSE) * _xlfn.POISSON.DIST(0,L3,FALSE)</f>
        <v>1.1895794747627565E-2</v>
      </c>
      <c r="AN3" s="5">
        <f>_xlfn.POISSON.DIST(5,K3,FALSE) * _xlfn.POISSON.DIST(1,L3,FALSE)</f>
        <v>7.8317222930066165E-3</v>
      </c>
      <c r="AO3" s="5">
        <f>_xlfn.POISSON.DIST(5,K3,FALSE) * _xlfn.POISSON.DIST(2,L3,FALSE)</f>
        <v>2.5780486035625865E-3</v>
      </c>
      <c r="AP3" s="5">
        <f>_xlfn.POISSON.DIST(5,K3,FALSE) * _xlfn.POISSON.DIST(3,L3,FALSE)</f>
        <v>5.657618553257343E-4</v>
      </c>
      <c r="AQ3" s="5">
        <f>_xlfn.POISSON.DIST(5,K3,FALSE) * _xlfn.POISSON.DIST(4,L3,FALSE)</f>
        <v>9.311882536833047E-5</v>
      </c>
      <c r="AR3" s="5">
        <f>_xlfn.POISSON.DIST(0,K3,FALSE) * _xlfn.POISSON.DIST(5,L3,FALSE)</f>
        <v>9.441498333080618E-5</v>
      </c>
      <c r="AS3" s="5">
        <f>_xlfn.POISSON.DIST(1,K3,FALSE) * _xlfn.POISSON.DIST(5,L3,FALSE)</f>
        <v>1.635216445493287E-4</v>
      </c>
      <c r="AT3" s="5">
        <f>_xlfn.POISSON.DIST(2,K3,FALSE) * _xlfn.POISSON.DIST(5,L3,FALSE)</f>
        <v>1.4160532201985983E-4</v>
      </c>
      <c r="AU3" s="5">
        <f>_xlfn.POISSON.DIST(3,K3,FALSE) * _xlfn.POISSON.DIST(5,L3,FALSE)</f>
        <v>8.1750919598900319E-5</v>
      </c>
      <c r="AV3" s="5">
        <f>_xlfn.POISSON.DIST(4,K3,FALSE) * _xlfn.POISSON.DIST(5,L3,FALSE)</f>
        <v>3.5397042780259485E-5</v>
      </c>
      <c r="AW3" s="5">
        <f>_xlfn.POISSON.DIST(6,K3,FALSE) * _xlfn.POISSON.DIST(6,L3,FALSE)</f>
        <v>3.8835324965284804E-7</v>
      </c>
      <c r="AX3" s="5">
        <f>_xlfn.POISSON.DIST(6,K3,FALSE) * _xlfn.POISSON.DIST(0,L3,FALSE)</f>
        <v>3.4338121834217934E-3</v>
      </c>
      <c r="AY3" s="5">
        <f>_xlfn.POISSON.DIST(6,K3,FALSE) * _xlfn.POISSON.DIST(1,L3,FALSE)</f>
        <v>2.2606865701230694E-3</v>
      </c>
      <c r="AZ3" s="5">
        <f>_xlfn.POISSON.DIST(6,K3,FALSE) * _xlfn.POISSON.DIST(2,L3,FALSE)</f>
        <v>7.4417345727424006E-4</v>
      </c>
      <c r="BA3" s="5">
        <f>_xlfn.POISSON.DIST(6,K3,FALSE) * _xlfn.POISSON.DIST(3,L3,FALSE)</f>
        <v>1.6331148888730368E-4</v>
      </c>
      <c r="BB3" s="5">
        <f>_xlfn.POISSON.DIST(6,K3,FALSE) * _xlfn.POISSON.DIST(4,L3,FALSE)</f>
        <v>2.6879461510503053E-5</v>
      </c>
      <c r="BC3" s="5">
        <f>_xlfn.POISSON.DIST(6,K3,FALSE) * _xlfn.POISSON.DIST(5,L3,FALSE)</f>
        <v>3.5392755574872979E-6</v>
      </c>
      <c r="BD3" s="5">
        <f>_xlfn.POISSON.DIST(0,K3,FALSE) * _xlfn.POISSON.DIST(6,L3,FALSE)</f>
        <v>1.0359850482642069E-5</v>
      </c>
      <c r="BE3" s="5">
        <f>_xlfn.POISSON.DIST(1,K3,FALSE) * _xlfn.POISSON.DIST(6,L3,FALSE)</f>
        <v>1.7942700707484439E-5</v>
      </c>
      <c r="BF3" s="5">
        <f>_xlfn.POISSON.DIST(2,K3,FALSE) * _xlfn.POISSON.DIST(6,L3,FALSE)</f>
        <v>1.5537893583395542E-5</v>
      </c>
      <c r="BG3" s="5">
        <f>_xlfn.POISSON.DIST(3,K3,FALSE) * _xlfn.POISSON.DIST(6,L3,FALSE)</f>
        <v>8.9702637651873722E-6</v>
      </c>
      <c r="BH3" s="5">
        <f>_xlfn.POISSON.DIST(4,K3,FALSE) * _xlfn.POISSON.DIST(6,L3,FALSE)</f>
        <v>3.8840029176970885E-6</v>
      </c>
      <c r="BI3" s="5">
        <f>_xlfn.POISSON.DIST(5,K3,FALSE) * _xlfn.POISSON.DIST(6,L3,FALSE)</f>
        <v>1.345376596235629E-6</v>
      </c>
      <c r="BJ3" s="8">
        <f>SUM(N3,Q3,T3,W3,X3,Y3,AD3,AE3,AF3,AG3,AM3,AN3,AO3,AP3,AQ3,AX3,AY3,AZ3,BA3,BB3,BC3)</f>
        <v>0.6308306278682051</v>
      </c>
      <c r="BK3" s="8">
        <f>SUM(M3,P3,S3,V3,AC3,AL3,AY3)</f>
        <v>0.23213799566958207</v>
      </c>
      <c r="BL3" s="8">
        <f>SUM(O3,R3,U3,AA3,AB3,AH3,AI3,AJ3,AK3,AR3,AS3,AT3,AU3,AV3,BD3,BE3,BF3,BG3,BH3,BI3)</f>
        <v>0.13285036147588478</v>
      </c>
      <c r="BM3" s="8">
        <f>SUM(S3:BI3)</f>
        <v>0.42567186183428063</v>
      </c>
      <c r="BN3" s="8">
        <f>SUM(M3:R3)</f>
        <v>0.57224338077473902</v>
      </c>
    </row>
    <row r="4" spans="1:88" x14ac:dyDescent="0.25">
      <c r="A4" t="s">
        <v>80</v>
      </c>
      <c r="B4" t="s">
        <v>369</v>
      </c>
      <c r="C4" t="s">
        <v>81</v>
      </c>
      <c r="D4" s="11">
        <v>44230</v>
      </c>
      <c r="E4">
        <f>VLOOKUP(A4,home!$A$2:$E$405,3,FALSE)</f>
        <v>1.2235576923076901</v>
      </c>
      <c r="F4">
        <f>VLOOKUP(B4,home!$B$2:$E$405,3,FALSE)</f>
        <v>0.86</v>
      </c>
      <c r="G4">
        <f>VLOOKUP(C4,away!$B$2:$E$405,4,FALSE)</f>
        <v>0.91</v>
      </c>
      <c r="H4">
        <f>VLOOKUP(A4,away!$A$2:$E$405,3,FALSE)</f>
        <v>1.01442307692308</v>
      </c>
      <c r="I4">
        <f>VLOOKUP(C4,away!$B$2:$E$405,3,FALSE)</f>
        <v>0.95</v>
      </c>
      <c r="J4">
        <f>VLOOKUP(B4,home!$B$2:$E$405,4,FALSE)</f>
        <v>1.04</v>
      </c>
      <c r="K4" s="3">
        <f t="shared" si="0"/>
        <v>0.95755624999999833</v>
      </c>
      <c r="L4" s="3">
        <f t="shared" si="1"/>
        <v>1.002250000000003</v>
      </c>
      <c r="M4" s="5">
        <f t="shared" ref="M4:M8" si="2">_xlfn.POISSON.DIST(0,K4,FALSE) * _xlfn.POISSON.DIST(0,L4,FALSE)</f>
        <v>0.14088571488411555</v>
      </c>
      <c r="N4" s="5">
        <f t="shared" ref="N4:N8" si="3">_xlfn.POISSON.DIST(1,K4,FALSE) * _xlfn.POISSON.DIST(0,L4,FALSE)</f>
        <v>0.13490599682300264</v>
      </c>
      <c r="O4" s="5">
        <f t="shared" ref="O4:O8" si="4">_xlfn.POISSON.DIST(0,K4,FALSE) * _xlfn.POISSON.DIST(1,L4,FALSE)</f>
        <v>0.14120270774260524</v>
      </c>
      <c r="P4" s="5">
        <f t="shared" ref="P4:P8" si="5">_xlfn.POISSON.DIST(1,K4,FALSE) * _xlfn.POISSON.DIST(1,L4,FALSE)</f>
        <v>0.13520953531585481</v>
      </c>
      <c r="Q4" s="5">
        <f t="shared" ref="Q4:Q8" si="6">_xlfn.POISSON.DIST(2,K4,FALSE) * _xlfn.POISSON.DIST(0,L4,FALSE)</f>
        <v>6.4590040210173033E-2</v>
      </c>
      <c r="R4" s="5">
        <f t="shared" ref="R4:R8" si="7">_xlfn.POISSON.DIST(0,K4,FALSE) * _xlfn.POISSON.DIST(2,L4,FALSE)</f>
        <v>7.0760206917513252E-2</v>
      </c>
      <c r="S4" s="5">
        <f t="shared" ref="S4:S8" si="8">_xlfn.POISSON.DIST(2,K4,FALSE) * _xlfn.POISSON.DIST(2,L4,FALSE)</f>
        <v>3.2440511189098881E-2</v>
      </c>
      <c r="T4" s="5">
        <f t="shared" ref="T4:T8" si="9">_xlfn.POISSON.DIST(2,K4,FALSE) * _xlfn.POISSON.DIST(1,L4,FALSE)</f>
        <v>6.4735367800646121E-2</v>
      </c>
      <c r="U4" s="5">
        <f t="shared" ref="U4:U8" si="10">_xlfn.POISSON.DIST(1,K4,FALSE) * _xlfn.POISSON.DIST(2,L4,FALSE)</f>
        <v>6.7756878385157926E-2</v>
      </c>
      <c r="V4" s="5">
        <f t="shared" ref="V4:V8" si="11">_xlfn.POISSON.DIST(3,K4,FALSE) * _xlfn.POISSON.DIST(3,L4,FALSE)</f>
        <v>3.4592785971513142E-3</v>
      </c>
      <c r="W4" s="5">
        <f t="shared" ref="W4:W8" si="12">_xlfn.POISSON.DIST(3,K4,FALSE) * _xlfn.POISSON.DIST(0,L4,FALSE)</f>
        <v>2.0616198897000806E-2</v>
      </c>
      <c r="X4" s="5">
        <f t="shared" ref="X4:X8" si="13">_xlfn.POISSON.DIST(3,K4,FALSE) * _xlfn.POISSON.DIST(1,L4,FALSE)</f>
        <v>2.0662585344519119E-2</v>
      </c>
      <c r="Y4" s="5">
        <f t="shared" ref="Y4:Y8" si="14">_xlfn.POISSON.DIST(3,K4,FALSE) * _xlfn.POISSON.DIST(2,L4,FALSE)</f>
        <v>1.0354538080772174E-2</v>
      </c>
      <c r="Z4" s="5">
        <f t="shared" ref="Z4:Z8" si="15">_xlfn.POISSON.DIST(0,K4,FALSE) * _xlfn.POISSON.DIST(3,L4,FALSE)</f>
        <v>2.3639805794359293E-2</v>
      </c>
      <c r="AA4" s="5">
        <f t="shared" ref="AA4:AA8" si="16">_xlfn.POISSON.DIST(1,K4,FALSE) * _xlfn.POISSON.DIST(3,L4,FALSE)</f>
        <v>2.2636443787174915E-2</v>
      </c>
      <c r="AB4" s="5">
        <f t="shared" ref="AB4:AB8" si="17">_xlfn.POISSON.DIST(2,K4,FALSE) * _xlfn.POISSON.DIST(3,L4,FALSE)</f>
        <v>1.0837834113091485E-2</v>
      </c>
      <c r="AC4" s="5">
        <f t="shared" ref="AC4:AC8" si="18">_xlfn.POISSON.DIST(4,K4,FALSE) * _xlfn.POISSON.DIST(4,L4,FALSE)</f>
        <v>2.0749417889601006E-4</v>
      </c>
      <c r="AD4" s="5">
        <f t="shared" ref="AD4:AD8" si="19">_xlfn.POISSON.DIST(4,K4,FALSE) * _xlfn.POISSON.DIST(0,L4,FALSE)</f>
        <v>4.9352925262665468E-3</v>
      </c>
      <c r="AE4" s="5">
        <f t="shared" ref="AE4:AE8" si="20">_xlfn.POISSON.DIST(4,K4,FALSE) * _xlfn.POISSON.DIST(1,L4,FALSE)</f>
        <v>4.9463969344506614E-3</v>
      </c>
      <c r="AF4" s="5">
        <f t="shared" ref="AF4:AF8" si="21">_xlfn.POISSON.DIST(4,K4,FALSE) * _xlfn.POISSON.DIST(2,L4,FALSE)</f>
        <v>2.4787631637765949E-3</v>
      </c>
      <c r="AG4" s="5">
        <f t="shared" ref="AG4:AG8" si="22">_xlfn.POISSON.DIST(4,K4,FALSE) * _xlfn.POISSON.DIST(3,L4,FALSE)</f>
        <v>8.2811346029836659E-4</v>
      </c>
      <c r="AH4" s="5">
        <f t="shared" ref="AH4:AH8" si="23">_xlfn.POISSON.DIST(0,K4,FALSE) * _xlfn.POISSON.DIST(4,L4,FALSE)</f>
        <v>5.9232488393491664E-3</v>
      </c>
      <c r="AI4" s="5">
        <f t="shared" ref="AI4:AI8" si="24">_xlfn.POISSON.DIST(1,K4,FALSE) * _xlfn.POISSON.DIST(4,L4,FALSE)</f>
        <v>5.6718439464240296E-3</v>
      </c>
      <c r="AJ4" s="5">
        <f t="shared" ref="AJ4:AJ8" si="25">_xlfn.POISSON.DIST(2,K4,FALSE) * _xlfn.POISSON.DIST(4,L4,FALSE)</f>
        <v>2.7155548099614926E-3</v>
      </c>
      <c r="AK4" s="5">
        <f t="shared" ref="AK4:AK8" si="26">_xlfn.POISSON.DIST(3,K4,FALSE) * _xlfn.POISSON.DIST(4,L4,FALSE)</f>
        <v>8.6676549349872856E-4</v>
      </c>
      <c r="AL4" s="5">
        <f t="shared" ref="AL4:AL8" si="27">_xlfn.POISSON.DIST(5,K4,FALSE) * _xlfn.POISSON.DIST(5,L4,FALSE)</f>
        <v>7.9653757749253611E-6</v>
      </c>
      <c r="AM4" s="5">
        <f t="shared" ref="AM4:AM8" si="28">_xlfn.POISSON.DIST(5,K4,FALSE) * _xlfn.POISSON.DIST(0,L4,FALSE)</f>
        <v>9.4516404082096289E-4</v>
      </c>
      <c r="AN4" s="5">
        <f t="shared" ref="AN4:AN8" si="29">_xlfn.POISSON.DIST(5,K4,FALSE) * _xlfn.POISSON.DIST(1,L4,FALSE)</f>
        <v>9.4729065991281292E-4</v>
      </c>
      <c r="AO4" s="5">
        <f t="shared" ref="AO4:AO8" si="30">_xlfn.POISSON.DIST(5,K4,FALSE) * _xlfn.POISSON.DIST(2,L4,FALSE)</f>
        <v>4.7471103194880976E-4</v>
      </c>
      <c r="AP4" s="5">
        <f t="shared" ref="AP4:AP8" si="31">_xlfn.POISSON.DIST(5,K4,FALSE) * _xlfn.POISSON.DIST(3,L4,FALSE)</f>
        <v>1.5859304392356534E-4</v>
      </c>
      <c r="AQ4" s="5">
        <f t="shared" ref="AQ4:AQ8" si="32">_xlfn.POISSON.DIST(5,K4,FALSE) * _xlfn.POISSON.DIST(4,L4,FALSE)</f>
        <v>3.9737469568098451E-5</v>
      </c>
      <c r="AR4" s="5">
        <f t="shared" ref="AR4:AR8" si="33">_xlfn.POISSON.DIST(0,K4,FALSE) * _xlfn.POISSON.DIST(5,L4,FALSE)</f>
        <v>1.1873152298475446E-3</v>
      </c>
      <c r="AS4" s="5">
        <f t="shared" ref="AS4:AS8" si="34">_xlfn.POISSON.DIST(1,K4,FALSE) * _xlfn.POISSON.DIST(5,L4,FALSE)</f>
        <v>1.1369211190607007E-3</v>
      </c>
      <c r="AT4" s="5">
        <f t="shared" ref="AT4:AT8" si="35">_xlfn.POISSON.DIST(2,K4,FALSE) * _xlfn.POISSON.DIST(5,L4,FALSE)</f>
        <v>5.4433296165678309E-4</v>
      </c>
      <c r="AU4" s="5">
        <f t="shared" ref="AU4:AU8" si="36">_xlfn.POISSON.DIST(3,K4,FALSE) * _xlfn.POISSON.DIST(5,L4,FALSE)</f>
        <v>1.7374314317182075E-4</v>
      </c>
      <c r="AV4" s="5">
        <f t="shared" ref="AV4:AV8" si="37">_xlfn.POISSON.DIST(4,K4,FALSE) * _xlfn.POISSON.DIST(5,L4,FALSE)</f>
        <v>4.1592208159705358E-5</v>
      </c>
      <c r="AW4" s="5">
        <f t="shared" ref="AW4:AW8" si="38">_xlfn.POISSON.DIST(6,K4,FALSE) * _xlfn.POISSON.DIST(6,L4,FALSE)</f>
        <v>2.1234602142864863E-7</v>
      </c>
      <c r="AX4" s="5">
        <f t="shared" ref="AX4:AX8" si="39">_xlfn.POISSON.DIST(6,K4,FALSE) * _xlfn.POISSON.DIST(0,L4,FALSE)</f>
        <v>1.5084128909389436E-4</v>
      </c>
      <c r="AY4" s="5">
        <f t="shared" ref="AY4:AY8" si="40">_xlfn.POISSON.DIST(6,K4,FALSE) * _xlfn.POISSON.DIST(1,L4,FALSE)</f>
        <v>1.5118068199435609E-4</v>
      </c>
      <c r="AZ4" s="5">
        <f t="shared" ref="AZ4:AZ8" si="41">_xlfn.POISSON.DIST(6,K4,FALSE) * _xlfn.POISSON.DIST(2,L4,FALSE)</f>
        <v>7.5760419264421906E-5</v>
      </c>
      <c r="BA4" s="5">
        <f t="shared" ref="BA4:BA8" si="42">_xlfn.POISSON.DIST(6,K4,FALSE) * _xlfn.POISSON.DIST(3,L4,FALSE)</f>
        <v>2.5310293402589032E-5</v>
      </c>
      <c r="BB4" s="5">
        <f t="shared" ref="BB4:BB8" si="43">_xlfn.POISSON.DIST(6,K4,FALSE) * _xlfn.POISSON.DIST(4,L4,FALSE)</f>
        <v>6.3418103906862311E-6</v>
      </c>
      <c r="BC4" s="5">
        <f t="shared" ref="BC4:BC8" si="44">_xlfn.POISSON.DIST(6,K4,FALSE) * _xlfn.POISSON.DIST(5,L4,FALSE)</f>
        <v>1.2712158928130594E-6</v>
      </c>
      <c r="BD4" s="5">
        <f t="shared" ref="BD4:BD8" si="45">_xlfn.POISSON.DIST(0,K4,FALSE) * _xlfn.POISSON.DIST(6,L4,FALSE)</f>
        <v>1.9833111485245071E-4</v>
      </c>
      <c r="BE4" s="5">
        <f t="shared" ref="BE4:BE8" si="46">_xlfn.POISSON.DIST(1,K4,FALSE) * _xlfn.POISSON.DIST(6,L4,FALSE)</f>
        <v>1.8991319859643167E-4</v>
      </c>
      <c r="BF4" s="5">
        <f t="shared" ref="BF4:BF8" si="47">_xlfn.POISSON.DIST(2,K4,FALSE) * _xlfn.POISSON.DIST(6,L4,FALSE)</f>
        <v>9.0926285136752009E-5</v>
      </c>
      <c r="BG4" s="5">
        <f t="shared" ref="BG4:BG8" si="48">_xlfn.POISSON.DIST(3,K4,FALSE) * _xlfn.POISSON.DIST(6,L4,FALSE)</f>
        <v>2.9022344207326291E-5</v>
      </c>
      <c r="BH4" s="5">
        <f t="shared" ref="BH4:BH8" si="49">_xlfn.POISSON.DIST(4,K4,FALSE) * _xlfn.POISSON.DIST(6,L4,FALSE)</f>
        <v>6.9476317713441321E-6</v>
      </c>
      <c r="BI4" s="5">
        <f t="shared" ref="BI4:BI8" si="50">_xlfn.POISSON.DIST(5,K4,FALSE) * _xlfn.POISSON.DIST(6,L4,FALSE)</f>
        <v>1.3305496450698271E-6</v>
      </c>
      <c r="BJ4" s="8">
        <f t="shared" ref="BJ4:BJ8" si="51">SUM(N4,Q4,T4,W4,X4,Y4,AD4,AE4,AF4,AG4,AM4,AN4,AO4,AP4,AQ4,AX4,AY4,AZ4,BA4,BB4,BC4)</f>
        <v>0.33202949519711905</v>
      </c>
      <c r="BK4" s="8">
        <f t="shared" ref="BK4:BK8" si="52">SUM(M4,P4,S4,V4,AC4,AL4,AY4)</f>
        <v>0.31236168022288585</v>
      </c>
      <c r="BL4" s="8">
        <f t="shared" ref="BL4:BL8" si="53">SUM(O4,R4,U4,AA4,AB4,AH4,AI4,AJ4,AK4,AR4,AS4,AT4,AU4,AV4,BD4,BE4,BF4,BG4,BH4,BI4)</f>
        <v>0.33197185982088212</v>
      </c>
      <c r="BM4" s="8">
        <f t="shared" ref="BM4:BM8" si="54">SUM(S4:BI4)</f>
        <v>0.3122976708060089</v>
      </c>
      <c r="BN4" s="8">
        <f t="shared" ref="BN4:BN8" si="55">SUM(M4:R4)</f>
        <v>0.68755420189326455</v>
      </c>
    </row>
    <row r="5" spans="1:88" x14ac:dyDescent="0.25">
      <c r="A5" t="s">
        <v>80</v>
      </c>
      <c r="B5" t="s">
        <v>96</v>
      </c>
      <c r="C5" t="s">
        <v>82</v>
      </c>
      <c r="D5" s="11">
        <v>44230</v>
      </c>
      <c r="E5">
        <f>VLOOKUP(A5,home!$A$2:$E$405,3,FALSE)</f>
        <v>1.2235576923076901</v>
      </c>
      <c r="F5">
        <f>VLOOKUP(B5,home!$B$2:$E$405,3,FALSE)</f>
        <v>1.1399999999999999</v>
      </c>
      <c r="G5">
        <f>VLOOKUP(C5,away!$B$2:$E$405,4,FALSE)</f>
        <v>0.68</v>
      </c>
      <c r="H5">
        <f>VLOOKUP(A5,away!$A$2:$E$405,3,FALSE)</f>
        <v>1.01442307692308</v>
      </c>
      <c r="I5">
        <f>VLOOKUP(C5,away!$B$2:$E$405,3,FALSE)</f>
        <v>0.64</v>
      </c>
      <c r="J5">
        <f>VLOOKUP(B5,home!$B$2:$E$405,4,FALSE)</f>
        <v>0.99</v>
      </c>
      <c r="K5" s="3">
        <f t="shared" si="0"/>
        <v>0.94850192307692138</v>
      </c>
      <c r="L5" s="3">
        <f t="shared" si="1"/>
        <v>0.64273846153846348</v>
      </c>
      <c r="M5" s="5">
        <f t="shared" si="2"/>
        <v>0.2036728223531758</v>
      </c>
      <c r="N5" s="5">
        <f t="shared" si="3"/>
        <v>0.1931840636804914</v>
      </c>
      <c r="O5" s="5">
        <f t="shared" si="4"/>
        <v>0.130908356496477</v>
      </c>
      <c r="P5" s="5">
        <f t="shared" si="5"/>
        <v>0.12416682788374762</v>
      </c>
      <c r="Q5" s="5">
        <f t="shared" si="6"/>
        <v>9.1617727954380279E-2</v>
      </c>
      <c r="R5" s="5">
        <f t="shared" si="7"/>
        <v>4.2069917828537168E-2</v>
      </c>
      <c r="S5" s="5">
        <f t="shared" si="8"/>
        <v>1.8924224853105204E-2</v>
      </c>
      <c r="T5" s="5">
        <f t="shared" si="9"/>
        <v>5.8886237515047866E-2</v>
      </c>
      <c r="U5" s="5">
        <f t="shared" si="10"/>
        <v>3.9903397964055565E-2</v>
      </c>
      <c r="V5" s="5">
        <f t="shared" si="11"/>
        <v>1.2818821344177868E-3</v>
      </c>
      <c r="W5" s="5">
        <f t="shared" si="12"/>
        <v>2.8966530384222637E-2</v>
      </c>
      <c r="X5" s="5">
        <f t="shared" si="13"/>
        <v>1.8617903175262417E-2</v>
      </c>
      <c r="Y5" s="5">
        <f t="shared" si="14"/>
        <v>5.9832212219701189E-3</v>
      </c>
      <c r="Z5" s="5">
        <f t="shared" si="15"/>
        <v>9.0133180873878532E-3</v>
      </c>
      <c r="AA5" s="5">
        <f t="shared" si="16"/>
        <v>8.5491495391913763E-3</v>
      </c>
      <c r="AB5" s="5">
        <f t="shared" si="17"/>
        <v>4.0544423892975986E-3</v>
      </c>
      <c r="AC5" s="5">
        <f t="shared" si="18"/>
        <v>4.8842807214204182E-5</v>
      </c>
      <c r="AD5" s="5">
        <f t="shared" si="19"/>
        <v>6.8687024435753101E-3</v>
      </c>
      <c r="AE5" s="5">
        <f t="shared" si="20"/>
        <v>4.4147792413490811E-3</v>
      </c>
      <c r="AF5" s="5">
        <f t="shared" si="21"/>
        <v>1.4187742088083263E-3</v>
      </c>
      <c r="AG5" s="5">
        <f t="shared" si="22"/>
        <v>3.039669174133048E-4</v>
      </c>
      <c r="AH5" s="5">
        <f t="shared" si="23"/>
        <v>1.4483015502111188E-3</v>
      </c>
      <c r="AI5" s="5">
        <f t="shared" si="24"/>
        <v>1.3737168055705325E-3</v>
      </c>
      <c r="AJ5" s="5">
        <f t="shared" si="25"/>
        <v>6.5148651592336767E-4</v>
      </c>
      <c r="AK5" s="5">
        <f t="shared" si="26"/>
        <v>2.0597873773733254E-4</v>
      </c>
      <c r="AL5" s="5">
        <f t="shared" si="27"/>
        <v>1.1910585549227248E-6</v>
      </c>
      <c r="AM5" s="5">
        <f t="shared" si="28"/>
        <v>1.3029954953548664E-3</v>
      </c>
      <c r="AN5" s="5">
        <f t="shared" si="29"/>
        <v>8.3748532007593517E-4</v>
      </c>
      <c r="AO5" s="5">
        <f t="shared" si="30"/>
        <v>2.6914201309332709E-4</v>
      </c>
      <c r="AP5" s="5">
        <f t="shared" si="31"/>
        <v>5.7662641143656684E-5</v>
      </c>
      <c r="AQ5" s="5">
        <f t="shared" si="32"/>
        <v>9.2654993142296013E-6</v>
      </c>
      <c r="AR5" s="5">
        <f t="shared" si="33"/>
        <v>1.8617582204529329E-4</v>
      </c>
      <c r="AS5" s="5">
        <f t="shared" si="34"/>
        <v>1.7658812524038738E-4</v>
      </c>
      <c r="AT5" s="5">
        <f t="shared" si="35"/>
        <v>8.3747088191527834E-5</v>
      </c>
      <c r="AU5" s="5">
        <f t="shared" si="36"/>
        <v>2.6478091400585562E-5</v>
      </c>
      <c r="AV5" s="5">
        <f t="shared" si="37"/>
        <v>6.2786301532154741E-6</v>
      </c>
      <c r="AW5" s="5">
        <f t="shared" si="38"/>
        <v>2.0169870819707297E-8</v>
      </c>
      <c r="AX5" s="5">
        <f t="shared" si="39"/>
        <v>2.0598228885077601E-4</v>
      </c>
      <c r="AY5" s="5">
        <f t="shared" si="40"/>
        <v>1.3239273944011919E-4</v>
      </c>
      <c r="AZ5" s="5">
        <f t="shared" si="41"/>
        <v>4.2546952833302428E-5</v>
      </c>
      <c r="BA5" s="5">
        <f t="shared" si="42"/>
        <v>9.1155210024087908E-6</v>
      </c>
      <c r="BB5" s="5">
        <f t="shared" si="43"/>
        <v>1.4647239863024447E-6</v>
      </c>
      <c r="BC5" s="5">
        <f t="shared" si="44"/>
        <v>1.8828688830690382E-7</v>
      </c>
      <c r="BD5" s="5">
        <f t="shared" si="45"/>
        <v>1.9943726906175079E-5</v>
      </c>
      <c r="BE5" s="5">
        <f t="shared" si="46"/>
        <v>1.8916663323828001E-5</v>
      </c>
      <c r="BF5" s="5">
        <f t="shared" si="47"/>
        <v>8.9712457704247646E-6</v>
      </c>
      <c r="BG5" s="5">
        <f t="shared" si="48"/>
        <v>2.8364146218811951E-6</v>
      </c>
      <c r="BH5" s="5">
        <f t="shared" si="49"/>
        <v>6.7258618087445307E-7</v>
      </c>
      <c r="BI5" s="5">
        <f t="shared" si="50"/>
        <v>1.2758985719887619E-7</v>
      </c>
      <c r="BJ5" s="8">
        <f t="shared" si="51"/>
        <v>0.41313014822450383</v>
      </c>
      <c r="BK5" s="8">
        <f t="shared" si="52"/>
        <v>0.34822818382965559</v>
      </c>
      <c r="BL5" s="8">
        <f t="shared" si="53"/>
        <v>0.22969548381069238</v>
      </c>
      <c r="BM5" s="8">
        <f t="shared" si="54"/>
        <v>0.21431504518586128</v>
      </c>
      <c r="BN5" s="8">
        <f t="shared" si="55"/>
        <v>0.78561971619680937</v>
      </c>
    </row>
    <row r="6" spans="1:88" x14ac:dyDescent="0.25">
      <c r="A6" t="s">
        <v>80</v>
      </c>
      <c r="B6" t="s">
        <v>94</v>
      </c>
      <c r="C6" t="s">
        <v>88</v>
      </c>
      <c r="D6" s="11">
        <v>44230</v>
      </c>
      <c r="E6">
        <f>VLOOKUP(A6,home!$A$2:$E$405,3,FALSE)</f>
        <v>1.2235576923076901</v>
      </c>
      <c r="F6">
        <f>VLOOKUP(B6,home!$B$2:$E$405,3,FALSE)</f>
        <v>0.77</v>
      </c>
      <c r="G6">
        <f>VLOOKUP(C6,away!$B$2:$E$405,4,FALSE)</f>
        <v>1.35</v>
      </c>
      <c r="H6">
        <f>VLOOKUP(A6,away!$A$2:$E$405,3,FALSE)</f>
        <v>1.01442307692308</v>
      </c>
      <c r="I6">
        <f>VLOOKUP(C6,away!$B$2:$E$405,3,FALSE)</f>
        <v>1.1499999999999999</v>
      </c>
      <c r="J6">
        <f>VLOOKUP(B6,home!$B$2:$E$405,4,FALSE)</f>
        <v>0.88</v>
      </c>
      <c r="K6" s="3">
        <f t="shared" si="0"/>
        <v>1.2718882211538438</v>
      </c>
      <c r="L6" s="3">
        <f t="shared" si="1"/>
        <v>1.026596153846157</v>
      </c>
      <c r="M6" s="5">
        <f t="shared" si="2"/>
        <v>0.10041091374427392</v>
      </c>
      <c r="N6" s="5">
        <f t="shared" si="3"/>
        <v>0.12771145846663659</v>
      </c>
      <c r="O6" s="5">
        <f t="shared" si="4"/>
        <v>0.10308145785404983</v>
      </c>
      <c r="P6" s="5">
        <f t="shared" si="5"/>
        <v>0.13110809206393234</v>
      </c>
      <c r="Q6" s="5">
        <f t="shared" si="6"/>
        <v>8.1217349865046737E-2</v>
      </c>
      <c r="R6" s="5">
        <f t="shared" si="7"/>
        <v>5.2911514082911136E-2</v>
      </c>
      <c r="S6" s="5">
        <f t="shared" si="8"/>
        <v>4.2797468829987646E-2</v>
      </c>
      <c r="T6" s="5">
        <f t="shared" si="9"/>
        <v>8.3377418997034672E-2</v>
      </c>
      <c r="U6" s="5">
        <f t="shared" si="10"/>
        <v>6.7297531525470397E-2</v>
      </c>
      <c r="V6" s="5">
        <f t="shared" si="11"/>
        <v>6.2090356452194819E-3</v>
      </c>
      <c r="W6" s="5">
        <f t="shared" si="12"/>
        <v>3.4433130215561242E-2</v>
      </c>
      <c r="X6" s="5">
        <f t="shared" si="13"/>
        <v>3.5348919044179063E-2</v>
      </c>
      <c r="Y6" s="5">
        <f t="shared" si="14"/>
        <v>1.8144532166686697E-2</v>
      </c>
      <c r="Z6" s="5">
        <f t="shared" si="15"/>
        <v>1.8106252283897787E-2</v>
      </c>
      <c r="AA6" s="5">
        <f t="shared" si="16"/>
        <v>2.3029129009129474E-2</v>
      </c>
      <c r="AB6" s="5">
        <f t="shared" si="17"/>
        <v>1.4645238965072039E-2</v>
      </c>
      <c r="AC6" s="5">
        <f t="shared" si="18"/>
        <v>5.0670215184159706E-4</v>
      </c>
      <c r="AD6" s="5">
        <f t="shared" si="19"/>
        <v>1.0948773184657215E-2</v>
      </c>
      <c r="AE6" s="5">
        <f t="shared" si="20"/>
        <v>1.1239968440703036E-2</v>
      </c>
      <c r="AF6" s="5">
        <f t="shared" si="21"/>
        <v>5.7694541852889615E-3</v>
      </c>
      <c r="AG6" s="5">
        <f t="shared" si="22"/>
        <v>1.9742998254697539E-3</v>
      </c>
      <c r="AH6" s="5">
        <f t="shared" si="23"/>
        <v>4.6469522388044148E-3</v>
      </c>
      <c r="AI6" s="5">
        <f t="shared" si="24"/>
        <v>5.9104038167998186E-3</v>
      </c>
      <c r="AJ6" s="5">
        <f t="shared" si="25"/>
        <v>3.7586864984252063E-3</v>
      </c>
      <c r="AK6" s="5">
        <f t="shared" si="26"/>
        <v>1.5935430281190026E-3</v>
      </c>
      <c r="AL6" s="5">
        <f t="shared" si="27"/>
        <v>2.6464355275894146E-5</v>
      </c>
      <c r="AM6" s="5">
        <f t="shared" si="28"/>
        <v>2.7851231299301114E-3</v>
      </c>
      <c r="AN6" s="5">
        <f t="shared" si="29"/>
        <v>2.8591966931742229E-3</v>
      </c>
      <c r="AO6" s="5">
        <f t="shared" si="30"/>
        <v>1.4676201641511538E-3</v>
      </c>
      <c r="AP6" s="5">
        <f t="shared" si="31"/>
        <v>5.0221773860821344E-4</v>
      </c>
      <c r="AQ6" s="5">
        <f t="shared" si="32"/>
        <v>1.2889369971212661E-4</v>
      </c>
      <c r="AR6" s="5">
        <f t="shared" si="33"/>
        <v>9.5410865909268045E-4</v>
      </c>
      <c r="AS6" s="5">
        <f t="shared" si="34"/>
        <v>1.2135195652008685E-3</v>
      </c>
      <c r="AT6" s="5">
        <f t="shared" si="35"/>
        <v>7.7173062055935953E-4</v>
      </c>
      <c r="AU6" s="5">
        <f t="shared" si="36"/>
        <v>3.271850287310654E-4</v>
      </c>
      <c r="AV6" s="5">
        <f t="shared" si="37"/>
        <v>1.0403569604523102E-4</v>
      </c>
      <c r="AW6" s="5">
        <f t="shared" si="38"/>
        <v>9.598588989487346E-7</v>
      </c>
      <c r="AX6" s="5">
        <f t="shared" si="39"/>
        <v>5.9039421723687286E-4</v>
      </c>
      <c r="AY6" s="5">
        <f t="shared" si="40"/>
        <v>6.0609643266838612E-4</v>
      </c>
      <c r="AZ6" s="5">
        <f t="shared" si="41"/>
        <v>3.1110813331862073E-4</v>
      </c>
      <c r="BA6" s="5">
        <f t="shared" si="42"/>
        <v>1.0646080436505119E-4</v>
      </c>
      <c r="BB6" s="5">
        <f t="shared" si="43"/>
        <v>2.732306307413242E-5</v>
      </c>
      <c r="BC6" s="5">
        <f t="shared" si="44"/>
        <v>5.6099502926400615E-6</v>
      </c>
      <c r="BD6" s="5">
        <f t="shared" si="45"/>
        <v>1.6324737996264326E-4</v>
      </c>
      <c r="BE6" s="5">
        <f t="shared" si="46"/>
        <v>2.0763241970871195E-4</v>
      </c>
      <c r="BF6" s="5">
        <f t="shared" si="47"/>
        <v>1.3204261447859102E-4</v>
      </c>
      <c r="BG6" s="5">
        <f t="shared" si="48"/>
        <v>5.5981148681892663E-5</v>
      </c>
      <c r="BH6" s="5">
        <f t="shared" si="49"/>
        <v>1.7800440903790327E-5</v>
      </c>
      <c r="BI6" s="5">
        <f t="shared" si="50"/>
        <v>4.5280342233751956E-6</v>
      </c>
      <c r="BJ6" s="8">
        <f t="shared" si="51"/>
        <v>0.41955534841779552</v>
      </c>
      <c r="BK6" s="8">
        <f t="shared" si="52"/>
        <v>0.28166477322319927</v>
      </c>
      <c r="BL6" s="8">
        <f t="shared" si="53"/>
        <v>0.28082626862636945</v>
      </c>
      <c r="BM6" s="8">
        <f t="shared" si="54"/>
        <v>0.40310671990064206</v>
      </c>
      <c r="BN6" s="8">
        <f t="shared" si="55"/>
        <v>0.59644078607685058</v>
      </c>
    </row>
    <row r="7" spans="1:88" x14ac:dyDescent="0.25">
      <c r="A7" t="s">
        <v>80</v>
      </c>
      <c r="B7" t="s">
        <v>93</v>
      </c>
      <c r="C7" t="s">
        <v>86</v>
      </c>
      <c r="D7" s="11">
        <v>44230</v>
      </c>
      <c r="E7">
        <f>VLOOKUP(A7,home!$A$2:$E$405,3,FALSE)</f>
        <v>1.2235576923076901</v>
      </c>
      <c r="F7">
        <f>VLOOKUP(B7,home!$B$2:$E$405,3,FALSE)</f>
        <v>0.72</v>
      </c>
      <c r="G7">
        <f>VLOOKUP(C7,away!$B$2:$E$405,4,FALSE)</f>
        <v>0.95</v>
      </c>
      <c r="H7">
        <f>VLOOKUP(A7,away!$A$2:$E$405,3,FALSE)</f>
        <v>1.01442307692308</v>
      </c>
      <c r="I7">
        <f>VLOOKUP(C7,away!$B$2:$E$405,3,FALSE)</f>
        <v>0.36</v>
      </c>
      <c r="J7">
        <f>VLOOKUP(B7,home!$B$2:$E$405,4,FALSE)</f>
        <v>0.87</v>
      </c>
      <c r="K7" s="3">
        <f t="shared" si="0"/>
        <v>0.83691346153845991</v>
      </c>
      <c r="L7" s="3">
        <f t="shared" si="1"/>
        <v>0.3177173076923086</v>
      </c>
      <c r="M7" s="5">
        <f t="shared" si="2"/>
        <v>0.31517388731887119</v>
      </c>
      <c r="N7" s="5">
        <f t="shared" si="3"/>
        <v>0.26377326902256898</v>
      </c>
      <c r="O7" s="5">
        <f t="shared" si="4"/>
        <v>0.10013619893387081</v>
      </c>
      <c r="P7" s="5">
        <f t="shared" si="5"/>
        <v>8.3805332875049654E-2</v>
      </c>
      <c r="Q7" s="5">
        <f t="shared" si="6"/>
        <v>0.11037769981949681</v>
      </c>
      <c r="R7" s="5">
        <f t="shared" si="7"/>
        <v>1.5907501763905426E-2</v>
      </c>
      <c r="S7" s="5">
        <f t="shared" si="8"/>
        <v>5.5709991380029468E-3</v>
      </c>
      <c r="T7" s="5">
        <f t="shared" si="9"/>
        <v>3.5068905615920347E-2</v>
      </c>
      <c r="U7" s="5">
        <f t="shared" si="10"/>
        <v>1.3313202365659247E-2</v>
      </c>
      <c r="V7" s="5">
        <f t="shared" si="11"/>
        <v>1.6459324553912231E-4</v>
      </c>
      <c r="W7" s="5">
        <f t="shared" si="12"/>
        <v>3.079219427752938E-2</v>
      </c>
      <c r="X7" s="5">
        <f t="shared" si="13"/>
        <v>9.7832130637951469E-3</v>
      </c>
      <c r="Y7" s="5">
        <f t="shared" si="14"/>
        <v>1.5541480576046077E-3</v>
      </c>
      <c r="Z7" s="5">
        <f t="shared" si="15"/>
        <v>1.6846962108462275E-3</v>
      </c>
      <c r="AA7" s="5">
        <f t="shared" si="16"/>
        <v>1.4099449374600434E-3</v>
      </c>
      <c r="AB7" s="5">
        <f t="shared" si="17"/>
        <v>5.9000094909415605E-4</v>
      </c>
      <c r="AC7" s="5">
        <f t="shared" si="18"/>
        <v>2.7353534601034603E-6</v>
      </c>
      <c r="AD7" s="5">
        <f t="shared" si="19"/>
        <v>6.4426004752929653E-3</v>
      </c>
      <c r="AE7" s="5">
        <f t="shared" si="20"/>
        <v>2.0469256775472689E-3</v>
      </c>
      <c r="AF7" s="5">
        <f t="shared" si="21"/>
        <v>3.2517185765828643E-4</v>
      </c>
      <c r="AG7" s="5">
        <f t="shared" si="22"/>
        <v>3.4437575717499121E-5</v>
      </c>
      <c r="AH7" s="5">
        <f t="shared" si="23"/>
        <v>1.3381428609737428E-4</v>
      </c>
      <c r="AI7" s="5">
        <f t="shared" si="24"/>
        <v>1.1199097738105133E-4</v>
      </c>
      <c r="AJ7" s="5">
        <f t="shared" si="25"/>
        <v>4.6863378270525514E-5</v>
      </c>
      <c r="AK7" s="5">
        <f t="shared" si="26"/>
        <v>1.3073530709257253E-5</v>
      </c>
      <c r="AL7" s="5">
        <f t="shared" si="27"/>
        <v>2.9093426388203681E-8</v>
      </c>
      <c r="AM7" s="5">
        <f t="shared" si="28"/>
        <v>1.0783798130173531E-3</v>
      </c>
      <c r="AN7" s="5">
        <f t="shared" si="29"/>
        <v>3.4261993086160856E-4</v>
      </c>
      <c r="AO7" s="5">
        <f t="shared" si="30"/>
        <v>5.4428140997537594E-5</v>
      </c>
      <c r="AP7" s="5">
        <f t="shared" si="31"/>
        <v>5.7642541401450028E-6</v>
      </c>
      <c r="AQ7" s="5">
        <f t="shared" si="32"/>
        <v>4.5785082656527831E-7</v>
      </c>
      <c r="AR7" s="5">
        <f t="shared" si="33"/>
        <v>8.5030229419252199E-6</v>
      </c>
      <c r="AS7" s="5">
        <f t="shared" si="34"/>
        <v>7.1162943638675743E-6</v>
      </c>
      <c r="AT7" s="5">
        <f t="shared" si="35"/>
        <v>2.9778612746955219E-6</v>
      </c>
      <c r="AU7" s="5">
        <f t="shared" si="36"/>
        <v>8.3073739579558677E-7</v>
      </c>
      <c r="AV7" s="5">
        <f t="shared" si="37"/>
        <v>1.7381382738618247E-7</v>
      </c>
      <c r="AW7" s="5">
        <f t="shared" si="38"/>
        <v>2.1488880874268818E-10</v>
      </c>
      <c r="AX7" s="5">
        <f t="shared" si="39"/>
        <v>1.5041843036092497E-4</v>
      </c>
      <c r="AY7" s="5">
        <f t="shared" si="40"/>
        <v>4.7790538721576092E-5</v>
      </c>
      <c r="AZ7" s="5">
        <f t="shared" si="41"/>
        <v>7.5919406478920899E-6</v>
      </c>
      <c r="BA7" s="5">
        <f t="shared" si="42"/>
        <v>8.040303142693586E-7</v>
      </c>
      <c r="BB7" s="5">
        <f t="shared" si="43"/>
        <v>6.3863586688165329E-8</v>
      </c>
      <c r="BC7" s="5">
        <f t="shared" si="44"/>
        <v>4.0581133644276516E-9</v>
      </c>
      <c r="BD7" s="5">
        <f t="shared" si="45"/>
        <v>4.5025959272573546E-7</v>
      </c>
      <c r="BE7" s="5">
        <f t="shared" si="46"/>
        <v>3.7682831433899237E-7</v>
      </c>
      <c r="BF7" s="5">
        <f t="shared" si="47"/>
        <v>1.5768634447957449E-7</v>
      </c>
      <c r="BG7" s="5">
        <f t="shared" si="48"/>
        <v>4.398994146524891E-8</v>
      </c>
      <c r="BH7" s="5">
        <f t="shared" si="49"/>
        <v>9.2039435461389213E-9</v>
      </c>
      <c r="BI7" s="5">
        <f t="shared" si="50"/>
        <v>1.540580850600739E-9</v>
      </c>
      <c r="BJ7" s="8">
        <f t="shared" si="51"/>
        <v>0.46188688829471919</v>
      </c>
      <c r="BK7" s="8">
        <f t="shared" si="52"/>
        <v>0.40476536756307102</v>
      </c>
      <c r="BL7" s="8">
        <f t="shared" si="53"/>
        <v>0.13168323236096896</v>
      </c>
      <c r="BM7" s="8">
        <f t="shared" si="54"/>
        <v>0.11079850437200978</v>
      </c>
      <c r="BN7" s="8">
        <f t="shared" si="55"/>
        <v>0.88917388973376288</v>
      </c>
    </row>
    <row r="8" spans="1:88" x14ac:dyDescent="0.25">
      <c r="A8" t="s">
        <v>80</v>
      </c>
      <c r="B8" t="s">
        <v>412</v>
      </c>
      <c r="C8" t="s">
        <v>83</v>
      </c>
      <c r="D8" s="11">
        <v>44230</v>
      </c>
      <c r="E8">
        <f>VLOOKUP(A8,home!$A$2:$E$405,3,FALSE)</f>
        <v>1.2235576923076901</v>
      </c>
      <c r="F8">
        <f>VLOOKUP(B8,home!$B$2:$E$405,3,FALSE)</f>
        <v>1.27</v>
      </c>
      <c r="G8">
        <f>VLOOKUP(C8,away!$B$2:$E$405,4,FALSE)</f>
        <v>0.91</v>
      </c>
      <c r="H8">
        <f>VLOOKUP(A8,away!$A$2:$E$405,3,FALSE)</f>
        <v>1.01442307692308</v>
      </c>
      <c r="I8">
        <f>VLOOKUP(C8,away!$B$2:$E$405,3,FALSE)</f>
        <v>1.0900000000000001</v>
      </c>
      <c r="J8">
        <f>VLOOKUP(B8,home!$B$2:$E$405,4,FALSE)</f>
        <v>1.1000000000000001</v>
      </c>
      <c r="K8" s="3">
        <f t="shared" si="0"/>
        <v>1.4140656249999974</v>
      </c>
      <c r="L8" s="3">
        <f t="shared" si="1"/>
        <v>1.2162932692307731</v>
      </c>
      <c r="M8" s="5">
        <f t="shared" si="2"/>
        <v>7.2052598335986165E-2</v>
      </c>
      <c r="N8" s="5">
        <f t="shared" si="3"/>
        <v>0.10188710249885002</v>
      </c>
      <c r="O8" s="5">
        <f t="shared" si="4"/>
        <v>8.7637090386648353E-2</v>
      </c>
      <c r="P8" s="5">
        <f t="shared" si="5"/>
        <v>0.12392459699077715</v>
      </c>
      <c r="Q8" s="5">
        <f t="shared" si="6"/>
        <v>7.2037524637237602E-2</v>
      </c>
      <c r="R8" s="5">
        <f t="shared" si="7"/>
        <v>5.3296201586124657E-2</v>
      </c>
      <c r="S8" s="5">
        <f t="shared" si="8"/>
        <v>5.3285051802415176E-2</v>
      </c>
      <c r="T8" s="5">
        <f t="shared" si="9"/>
        <v>8.7618756348318061E-2</v>
      </c>
      <c r="U8" s="5">
        <f t="shared" si="10"/>
        <v>7.536432660600921E-2</v>
      </c>
      <c r="V8" s="5">
        <f t="shared" si="11"/>
        <v>1.018288294130046E-2</v>
      </c>
      <c r="W8" s="5">
        <f t="shared" si="12"/>
        <v>3.3955262433202703E-2</v>
      </c>
      <c r="X8" s="5">
        <f t="shared" si="13"/>
        <v>4.1299557152468962E-2</v>
      </c>
      <c r="Y8" s="5">
        <f t="shared" si="14"/>
        <v>2.5116186693379821E-2</v>
      </c>
      <c r="Z8" s="5">
        <f t="shared" si="15"/>
        <v>2.1607937088256621E-2</v>
      </c>
      <c r="AA8" s="5">
        <f t="shared" si="16"/>
        <v>3.055504106366622E-2</v>
      </c>
      <c r="AB8" s="5">
        <f t="shared" si="17"/>
        <v>2.1603416619296885E-2</v>
      </c>
      <c r="AC8" s="5">
        <f t="shared" si="18"/>
        <v>1.0946080483632843E-3</v>
      </c>
      <c r="AD8" s="5">
        <f t="shared" si="19"/>
        <v>1.2003742348661426E-2</v>
      </c>
      <c r="AE8" s="5">
        <f t="shared" si="20"/>
        <v>1.4600071024257281E-2</v>
      </c>
      <c r="AF8" s="5">
        <f t="shared" si="21"/>
        <v>8.878984058547687E-3</v>
      </c>
      <c r="AG8" s="5">
        <f t="shared" si="22"/>
        <v>3.5998161826729614E-3</v>
      </c>
      <c r="AH8" s="5">
        <f t="shared" si="23"/>
        <v>6.5703971106021285E-3</v>
      </c>
      <c r="AI8" s="5">
        <f t="shared" si="24"/>
        <v>9.2909726967017759E-3</v>
      </c>
      <c r="AJ8" s="5">
        <f t="shared" si="25"/>
        <v>6.5690225566097547E-3</v>
      </c>
      <c r="AK8" s="5">
        <f t="shared" si="26"/>
        <v>3.0963429957171517E-3</v>
      </c>
      <c r="AL8" s="5">
        <f t="shared" si="27"/>
        <v>7.5305465390014813E-5</v>
      </c>
      <c r="AM8" s="5">
        <f t="shared" si="28"/>
        <v>3.3948158853197713E-3</v>
      </c>
      <c r="AN8" s="5">
        <f t="shared" si="29"/>
        <v>4.1290917115921451E-3</v>
      </c>
      <c r="AO8" s="5">
        <f t="shared" si="30"/>
        <v>2.5110932284230498E-3</v>
      </c>
      <c r="AP8" s="5">
        <f t="shared" si="31"/>
        <v>1.0180752640473092E-3</v>
      </c>
      <c r="AQ8" s="5">
        <f t="shared" si="32"/>
        <v>3.0956952280777102E-4</v>
      </c>
      <c r="AR8" s="5">
        <f t="shared" si="33"/>
        <v>1.598305956359737E-3</v>
      </c>
      <c r="AS8" s="5">
        <f t="shared" si="34"/>
        <v>2.2601095111210502E-3</v>
      </c>
      <c r="AT8" s="5">
        <f t="shared" si="35"/>
        <v>1.5979715842059134E-3</v>
      </c>
      <c r="AU8" s="5">
        <f t="shared" si="36"/>
        <v>7.5321222898412372E-4</v>
      </c>
      <c r="AV8" s="5">
        <f t="shared" si="37"/>
        <v>2.6627288033401897E-4</v>
      </c>
      <c r="AW8" s="5">
        <f t="shared" si="38"/>
        <v>3.5977573117040469E-6</v>
      </c>
      <c r="AX8" s="5">
        <f t="shared" si="39"/>
        <v>8.0008207443910313E-4</v>
      </c>
      <c r="AY8" s="5">
        <f t="shared" si="40"/>
        <v>9.7313444197247528E-4</v>
      </c>
      <c r="AZ8" s="5">
        <f t="shared" si="41"/>
        <v>5.9180843591388321E-4</v>
      </c>
      <c r="BA8" s="5">
        <f t="shared" si="42"/>
        <v>2.3993753909201578E-4</v>
      </c>
      <c r="BB8" s="5">
        <f t="shared" si="43"/>
        <v>7.2958603458353561E-5</v>
      </c>
      <c r="BC8" s="5">
        <f t="shared" si="44"/>
        <v>1.7747811663774482E-5</v>
      </c>
      <c r="BD8" s="5">
        <f t="shared" si="45"/>
        <v>3.240014628152999E-4</v>
      </c>
      <c r="BE8" s="5">
        <f t="shared" si="46"/>
        <v>4.581593310168304E-4</v>
      </c>
      <c r="BF8" s="5">
        <f t="shared" si="47"/>
        <v>3.2393368038194755E-4</v>
      </c>
      <c r="BG8" s="5">
        <f t="shared" si="48"/>
        <v>1.5268782740261602E-4</v>
      </c>
      <c r="BH8" s="5">
        <f t="shared" si="49"/>
        <v>5.3977652021492979E-5</v>
      </c>
      <c r="BI8" s="5">
        <f t="shared" si="50"/>
        <v>1.5265588448360972E-5</v>
      </c>
      <c r="BJ8" s="8">
        <f t="shared" si="51"/>
        <v>0.4150553178963261</v>
      </c>
      <c r="BK8" s="8">
        <f t="shared" si="52"/>
        <v>0.26158817802620482</v>
      </c>
      <c r="BL8" s="8">
        <f t="shared" si="53"/>
        <v>0.30178670932446761</v>
      </c>
      <c r="BM8" s="8">
        <f t="shared" si="54"/>
        <v>0.48823349121497039</v>
      </c>
      <c r="BN8" s="8">
        <f t="shared" si="55"/>
        <v>0.5108351144356239</v>
      </c>
    </row>
    <row r="9" spans="1:88" x14ac:dyDescent="0.25">
      <c r="A9" t="s">
        <v>99</v>
      </c>
      <c r="B9" t="s">
        <v>103</v>
      </c>
      <c r="C9" t="s">
        <v>115</v>
      </c>
      <c r="D9" s="11">
        <v>44230</v>
      </c>
      <c r="E9">
        <f>VLOOKUP(A9,home!$A$2:$E$405,3,FALSE)</f>
        <v>1.3409090909090899</v>
      </c>
      <c r="F9">
        <f>VLOOKUP(B9,home!$B$2:$E$405,3,FALSE)</f>
        <v>1.04</v>
      </c>
      <c r="G9">
        <f>VLOOKUP(C9,away!$B$2:$E$405,4,FALSE)</f>
        <v>1.1599999999999999</v>
      </c>
      <c r="H9">
        <f>VLOOKUP(A9,away!$A$2:$E$405,3,FALSE)</f>
        <v>1.2702020202020201</v>
      </c>
      <c r="I9">
        <f>VLOOKUP(C9,away!$B$2:$E$405,3,FALSE)</f>
        <v>0.95</v>
      </c>
      <c r="J9">
        <f>VLOOKUP(B9,home!$B$2:$E$405,4,FALSE)</f>
        <v>1.1399999999999999</v>
      </c>
      <c r="K9" s="3">
        <f t="shared" ref="K9:K17" si="56">E9*F9*G9</f>
        <v>1.617672727272726</v>
      </c>
      <c r="L9" s="3">
        <f t="shared" ref="L9:L17" si="57">H9*I9*J9</f>
        <v>1.3756287878787876</v>
      </c>
      <c r="M9" s="5">
        <f t="shared" ref="M9:M19" si="58">_xlfn.POISSON.DIST(0,K9,FALSE) * _xlfn.POISSON.DIST(0,L9,FALSE)</f>
        <v>5.0121685754543129E-2</v>
      </c>
      <c r="N9" s="5">
        <f t="shared" ref="N9:N19" si="59">_xlfn.POISSON.DIST(1,K9,FALSE) * _xlfn.POISSON.DIST(0,L9,FALSE)</f>
        <v>8.108048409005833E-2</v>
      </c>
      <c r="O9" s="5">
        <f t="shared" ref="O9:O19" si="60">_xlfn.POISSON.DIST(0,K9,FALSE) * _xlfn.POISSON.DIST(1,L9,FALSE)</f>
        <v>6.8948833820963659E-2</v>
      </c>
      <c r="P9" s="5">
        <f t="shared" ref="P9:P19" si="61">_xlfn.POISSON.DIST(1,K9,FALSE) * _xlfn.POISSON.DIST(1,L9,FALSE)</f>
        <v>0.11153664804943227</v>
      </c>
      <c r="Q9" s="5">
        <f t="shared" ref="Q9:Q19" si="62">_xlfn.POISSON.DIST(2,K9,FALSE) * _xlfn.POISSON.DIST(0,L9,FALSE)</f>
        <v>6.5580843913278786E-2</v>
      </c>
      <c r="R9" s="5">
        <f t="shared" ref="R9:R19" si="63">_xlfn.POISSON.DIST(0,K9,FALSE) * _xlfn.POISSON.DIST(2,L9,FALSE)</f>
        <v>4.7424000347394114E-2</v>
      </c>
      <c r="S9" s="5">
        <f t="shared" ref="S9:S19" si="64">_xlfn.POISSON.DIST(2,K9,FALSE) * _xlfn.POISSON.DIST(2,L9,FALSE)</f>
        <v>6.2051104580891435E-2</v>
      </c>
      <c r="T9" s="5">
        <f t="shared" ref="T9:T19" si="65">_xlfn.POISSON.DIST(2,K9,FALSE) * _xlfn.POISSON.DIST(1,L9,FALSE)</f>
        <v>9.0214896820491663E-2</v>
      </c>
      <c r="U9" s="5">
        <f t="shared" ref="U9:U19" si="66">_xlfn.POISSON.DIST(1,K9,FALSE) * _xlfn.POISSON.DIST(2,L9,FALSE)</f>
        <v>7.6716511980151739E-2</v>
      </c>
      <c r="V9" s="5">
        <f t="shared" ref="V9:V19" si="67">_xlfn.POISSON.DIST(3,K9,FALSE) * _xlfn.POISSON.DIST(3,L9,FALSE)</f>
        <v>1.5342598736405267E-2</v>
      </c>
      <c r="W9" s="5">
        <f t="shared" ref="W9:W19" si="68">_xlfn.POISSON.DIST(3,K9,FALSE) * _xlfn.POISSON.DIST(0,L9,FALSE)</f>
        <v>3.5362780876680211E-2</v>
      </c>
      <c r="X9" s="5">
        <f t="shared" ref="X9:X19" si="69">_xlfn.POISSON.DIST(3,K9,FALSE) * _xlfn.POISSON.DIST(1,L9,FALSE)</f>
        <v>4.8646059393410768E-2</v>
      </c>
      <c r="Y9" s="5">
        <f t="shared" ref="Y9:Y19" si="70">_xlfn.POISSON.DIST(3,K9,FALSE) * _xlfn.POISSON.DIST(2,L9,FALSE)</f>
        <v>3.3459459859218589E-2</v>
      </c>
      <c r="Z9" s="5">
        <f t="shared" ref="Z9:Z19" si="71">_xlfn.POISSON.DIST(0,K9,FALSE) * _xlfn.POISSON.DIST(3,L9,FALSE)</f>
        <v>2.174594003808298E-2</v>
      </c>
      <c r="AA9" s="5">
        <f t="shared" ref="AA9:AA19" si="72">_xlfn.POISSON.DIST(1,K9,FALSE) * _xlfn.POISSON.DIST(3,L9,FALSE)</f>
        <v>3.5177814128514867E-2</v>
      </c>
      <c r="AB9" s="5">
        <f t="shared" ref="AB9:AB19" si="73">_xlfn.POISSON.DIST(2,K9,FALSE) * _xlfn.POISSON.DIST(3,L9,FALSE)</f>
        <v>2.8453095260383848E-2</v>
      </c>
      <c r="AC9" s="5">
        <f t="shared" ref="AC9:AC19" si="74">_xlfn.POISSON.DIST(4,K9,FALSE) * _xlfn.POISSON.DIST(4,L9,FALSE)</f>
        <v>2.1338842779133099E-3</v>
      </c>
      <c r="AD9" s="5">
        <f t="shared" ref="AD9:AD19" si="75">_xlfn.POISSON.DIST(4,K9,FALSE) * _xlfn.POISSON.DIST(0,L9,FALSE)</f>
        <v>1.4301351546181762E-2</v>
      </c>
      <c r="AE9" s="5">
        <f t="shared" ref="AE9:AE19" si="76">_xlfn.POISSON.DIST(4,K9,FALSE) * _xlfn.POISSON.DIST(1,L9,FALSE)</f>
        <v>1.9673350892502443E-2</v>
      </c>
      <c r="AF9" s="5">
        <f t="shared" ref="AF9:AF19" si="77">_xlfn.POISSON.DIST(4,K9,FALSE) * _xlfn.POISSON.DIST(2,L9,FALSE)</f>
        <v>1.3531613920883603E-2</v>
      </c>
      <c r="AG9" s="5">
        <f t="shared" ref="AG9:AG19" si="78">_xlfn.POISSON.DIST(4,K9,FALSE) * _xlfn.POISSON.DIST(3,L9,FALSE)</f>
        <v>6.2048258853429445E-3</v>
      </c>
      <c r="AH9" s="5">
        <f t="shared" ref="AH9:AH19" si="79">_xlfn.POISSON.DIST(0,K9,FALSE) * _xlfn.POISSON.DIST(4,L9,FALSE)</f>
        <v>7.4785852839682216E-3</v>
      </c>
      <c r="AI9" s="5">
        <f t="shared" ref="AI9:AI19" si="80">_xlfn.POISSON.DIST(1,K9,FALSE) * _xlfn.POISSON.DIST(4,L9,FALSE)</f>
        <v>1.2097903452458548E-2</v>
      </c>
      <c r="AJ9" s="5">
        <f t="shared" ref="AJ9:AJ19" si="81">_xlfn.POISSON.DIST(2,K9,FALSE) * _xlfn.POISSON.DIST(4,L9,FALSE)</f>
        <v>9.7852242361103764E-3</v>
      </c>
      <c r="AK9" s="5">
        <f t="shared" ref="AK9:AK19" si="82">_xlfn.POISSON.DIST(3,K9,FALSE) * _xlfn.POISSON.DIST(4,L9,FALSE)</f>
        <v>5.2764301256679486E-3</v>
      </c>
      <c r="AL9" s="5">
        <f t="shared" ref="AL9:AL19" si="83">_xlfn.POISSON.DIST(5,K9,FALSE) * _xlfn.POISSON.DIST(5,L9,FALSE)</f>
        <v>1.899427731536428E-4</v>
      </c>
      <c r="AM9" s="5">
        <f t="shared" ref="AM9:AM19" si="84">_xlfn.POISSON.DIST(5,K9,FALSE) * _xlfn.POISSON.DIST(0,L9,FALSE)</f>
        <v>4.6269812718795758E-3</v>
      </c>
      <c r="AN9" s="5">
        <f t="shared" ref="AN9:AN19" si="85">_xlfn.POISSON.DIST(5,K9,FALSE) * _xlfn.POISSON.DIST(1,L9,FALSE)</f>
        <v>6.3650086385735527E-3</v>
      </c>
      <c r="AO9" s="5">
        <f t="shared" ref="AO9:AO19" si="86">_xlfn.POISSON.DIST(5,K9,FALSE) * _xlfn.POISSON.DIST(2,L9,FALSE)</f>
        <v>4.3779445591594747E-3</v>
      </c>
      <c r="AP9" s="5">
        <f t="shared" ref="AP9:AP19" si="87">_xlfn.POISSON.DIST(5,K9,FALSE) * _xlfn.POISSON.DIST(3,L9,FALSE)</f>
        <v>2.0074755224390264E-3</v>
      </c>
      <c r="AQ9" s="5">
        <f t="shared" ref="AQ9:AQ19" si="88">_xlfn.POISSON.DIST(5,K9,FALSE) * _xlfn.POISSON.DIST(4,L9,FALSE)</f>
        <v>6.9038527990728351E-4</v>
      </c>
      <c r="AR9" s="5">
        <f t="shared" ref="AR9:AR19" si="89">_xlfn.POISSON.DIST(0,K9,FALSE) * _xlfn.POISSON.DIST(5,L9,FALSE)</f>
        <v>2.057551441846669E-3</v>
      </c>
      <c r="AS9" s="5">
        <f t="shared" ref="AS9:AS19" si="90">_xlfn.POISSON.DIST(1,K9,FALSE) * _xlfn.POISSON.DIST(5,L9,FALSE)</f>
        <v>3.3284448524360305E-3</v>
      </c>
      <c r="AT9" s="5">
        <f t="shared" ref="AT9:AT19" si="91">_xlfn.POISSON.DIST(2,K9,FALSE) * _xlfn.POISSON.DIST(5,L9,FALSE)</f>
        <v>2.692167231008531E-3</v>
      </c>
      <c r="AU9" s="5">
        <f t="shared" ref="AU9:AU19" si="92">_xlfn.POISSON.DIST(3,K9,FALSE) * _xlfn.POISSON.DIST(5,L9,FALSE)</f>
        <v>1.4516818356199439E-3</v>
      </c>
      <c r="AV9" s="5">
        <f t="shared" ref="AV9:AV19" si="93">_xlfn.POISSON.DIST(4,K9,FALSE) * _xlfn.POISSON.DIST(5,L9,FALSE)</f>
        <v>5.8708652853989773E-4</v>
      </c>
      <c r="AW9" s="5">
        <f t="shared" ref="AW9:AW19" si="94">_xlfn.POISSON.DIST(6,K9,FALSE) * _xlfn.POISSON.DIST(6,L9,FALSE)</f>
        <v>1.1741192082960196E-5</v>
      </c>
      <c r="AX9" s="5">
        <f t="shared" ref="AX9:AX19" si="95">_xlfn.POISSON.DIST(6,K9,FALSE) * _xlfn.POISSON.DIST(0,L9,FALSE)</f>
        <v>1.2474902355202099E-3</v>
      </c>
      <c r="AY9" s="5">
        <f t="shared" ref="AY9:AY19" si="96">_xlfn.POISSON.DIST(6,K9,FALSE) * _xlfn.POISSON.DIST(1,L9,FALSE)</f>
        <v>1.7160834805792894E-3</v>
      </c>
      <c r="AZ9" s="5">
        <f t="shared" ref="AZ9:AZ19" si="97">_xlfn.POISSON.DIST(6,K9,FALSE) * _xlfn.POISSON.DIST(2,L9,FALSE)</f>
        <v>1.1803469191440498E-3</v>
      </c>
      <c r="BA9" s="5">
        <f t="shared" ref="BA9:BA19" si="98">_xlfn.POISSON.DIST(6,K9,FALSE) * _xlfn.POISSON.DIST(3,L9,FALSE)</f>
        <v>5.412397338861966E-4</v>
      </c>
      <c r="BB9" s="5">
        <f t="shared" ref="BB9:BB19" si="99">_xlfn.POISSON.DIST(6,K9,FALSE) * _xlfn.POISSON.DIST(4,L9,FALSE)</f>
        <v>1.8613623976942656E-4</v>
      </c>
      <c r="BC9" s="5">
        <f t="shared" ref="BC9:BC19" si="100">_xlfn.POISSON.DIST(6,K9,FALSE) * _xlfn.POISSON.DIST(5,L9,FALSE)</f>
        <v>5.1210873978866328E-5</v>
      </c>
      <c r="BD9" s="5">
        <f t="shared" ref="BD9:BD19" si="101">_xlfn.POISSON.DIST(0,K9,FALSE) * _xlfn.POISSON.DIST(6,L9,FALSE)</f>
        <v>4.7173783265763036E-4</v>
      </c>
      <c r="BE9" s="5">
        <f t="shared" ref="BE9:BE19" si="102">_xlfn.POISSON.DIST(1,K9,FALSE) * _xlfn.POISSON.DIST(6,L9,FALSE)</f>
        <v>7.6311742631299381E-4</v>
      </c>
      <c r="BF9" s="5">
        <f t="shared" ref="BF9:BF19" si="103">_xlfn.POISSON.DIST(2,K9,FALSE) * _xlfn.POISSON.DIST(6,L9,FALSE)</f>
        <v>6.1723712412654235E-4</v>
      </c>
      <c r="BG9" s="5">
        <f t="shared" ref="BG9:BG19" si="104">_xlfn.POISSON.DIST(3,K9,FALSE) * _xlfn.POISSON.DIST(6,L9,FALSE)</f>
        <v>3.3282922065325254E-4</v>
      </c>
      <c r="BH9" s="5">
        <f t="shared" ref="BH9:BH19" si="105">_xlfn.POISSON.DIST(4,K9,FALSE) * _xlfn.POISSON.DIST(6,L9,FALSE)</f>
        <v>1.3460218827255068E-4</v>
      </c>
      <c r="BI9" s="5">
        <f t="shared" ref="BI9:BI19" si="106">_xlfn.POISSON.DIST(5,K9,FALSE) * _xlfn.POISSON.DIST(6,L9,FALSE)</f>
        <v>4.354845779994682E-5</v>
      </c>
      <c r="BJ9" s="8">
        <f t="shared" ref="BJ9:BJ19" si="107">SUM(N9,Q9,T9,W9,X9,Y9,AD9,AE9,AF9,AG9,AM9,AN9,AO9,AP9,AQ9,AX9,AY9,AZ9,BA9,BB9,BC9)</f>
        <v>0.43104596995288597</v>
      </c>
      <c r="BK9" s="8">
        <f t="shared" ref="BK9:BK19" si="108">SUM(M9,P9,S9,V9,AC9,AL9,AY9)</f>
        <v>0.24309194765291833</v>
      </c>
      <c r="BL9" s="8">
        <f t="shared" ref="BL9:BL19" si="109">SUM(O9,R9,U9,AA9,AB9,AH9,AI9,AJ9,AK9,AR9,AS9,AT9,AU9,AV9,BD9,BE9,BF9,BG9,BH9,BI9)</f>
        <v>0.30383840277488738</v>
      </c>
      <c r="BM9" s="8">
        <f t="shared" ref="BM9:BM19" si="110">SUM(S9:BI9)</f>
        <v>0.57332542215460813</v>
      </c>
      <c r="BN9" s="8">
        <f t="shared" ref="BN9:BN19" si="111">SUM(M9:R9)</f>
        <v>0.42469249597567027</v>
      </c>
    </row>
    <row r="10" spans="1:88" x14ac:dyDescent="0.25">
      <c r="A10" t="s">
        <v>99</v>
      </c>
      <c r="B10" t="s">
        <v>119</v>
      </c>
      <c r="C10" t="s">
        <v>105</v>
      </c>
      <c r="D10" s="11">
        <v>44230</v>
      </c>
      <c r="E10">
        <f>VLOOKUP(A10,home!$A$2:$E$405,3,FALSE)</f>
        <v>1.3409090909090899</v>
      </c>
      <c r="F10">
        <f>VLOOKUP(B10,home!$B$2:$E$405,3,FALSE)</f>
        <v>0.79</v>
      </c>
      <c r="G10">
        <f>VLOOKUP(C10,away!$B$2:$E$405,4,FALSE)</f>
        <v>0.62</v>
      </c>
      <c r="H10">
        <f>VLOOKUP(A10,away!$A$2:$E$405,3,FALSE)</f>
        <v>1.2702020202020201</v>
      </c>
      <c r="I10">
        <f>VLOOKUP(C10,away!$B$2:$E$405,3,FALSE)</f>
        <v>0.91</v>
      </c>
      <c r="J10">
        <f>VLOOKUP(B10,home!$B$2:$E$405,4,FALSE)</f>
        <v>1.62</v>
      </c>
      <c r="K10" s="3">
        <f t="shared" si="56"/>
        <v>0.65677727272727227</v>
      </c>
      <c r="L10" s="3">
        <f t="shared" si="57"/>
        <v>1.8725318181818182</v>
      </c>
      <c r="M10" s="5">
        <f t="shared" si="58"/>
        <v>7.9714076444396598E-2</v>
      </c>
      <c r="N10" s="5">
        <f t="shared" si="59"/>
        <v>5.2354393725124092E-2</v>
      </c>
      <c r="O10" s="5">
        <f t="shared" si="60"/>
        <v>0.14926714449911041</v>
      </c>
      <c r="P10" s="5">
        <f t="shared" si="61"/>
        <v>9.8035268071913387E-2</v>
      </c>
      <c r="Q10" s="5">
        <f t="shared" si="62"/>
        <v>1.7192587963038408E-2</v>
      </c>
      <c r="R10" s="5">
        <f t="shared" si="63"/>
        <v>0.13975373874186373</v>
      </c>
      <c r="S10" s="5">
        <f t="shared" si="64"/>
        <v>3.0141833834817989E-2</v>
      </c>
      <c r="T10" s="5">
        <f t="shared" si="65"/>
        <v>3.219366799767915E-2</v>
      </c>
      <c r="U10" s="5">
        <f t="shared" si="66"/>
        <v>9.1787079384320985E-2</v>
      </c>
      <c r="V10" s="5">
        <f t="shared" si="67"/>
        <v>4.1188358470673793E-3</v>
      </c>
      <c r="W10" s="5">
        <f t="shared" si="68"/>
        <v>3.7639003444960325E-3</v>
      </c>
      <c r="X10" s="5">
        <f t="shared" si="69"/>
        <v>7.0480231555343281E-3</v>
      </c>
      <c r="Y10" s="5">
        <f t="shared" si="70"/>
        <v>6.5988238070101273E-3</v>
      </c>
      <c r="Z10" s="5">
        <f t="shared" si="71"/>
        <v>8.7231107501336294E-2</v>
      </c>
      <c r="AA10" s="5">
        <f t="shared" si="72"/>
        <v>5.7291408881707147E-2</v>
      </c>
      <c r="AB10" s="5">
        <f t="shared" si="73"/>
        <v>1.8813847638015323E-2</v>
      </c>
      <c r="AC10" s="5">
        <f t="shared" si="74"/>
        <v>3.1659337536601491E-4</v>
      </c>
      <c r="AD10" s="5">
        <f t="shared" si="75"/>
        <v>6.1801105076883609E-4</v>
      </c>
      <c r="AE10" s="5">
        <f t="shared" si="76"/>
        <v>1.1572453565526246E-3</v>
      </c>
      <c r="AF10" s="5">
        <f t="shared" si="77"/>
        <v>1.0834893757939766E-3</v>
      </c>
      <c r="AG10" s="5">
        <f t="shared" si="78"/>
        <v>6.7628944361205925E-4</v>
      </c>
      <c r="AH10" s="5">
        <f t="shared" si="79"/>
        <v>4.0835756082872716E-2</v>
      </c>
      <c r="AI10" s="5">
        <f t="shared" si="80"/>
        <v>2.681999650986526E-2</v>
      </c>
      <c r="AJ10" s="5">
        <f t="shared" si="81"/>
        <v>8.8073820811521326E-3</v>
      </c>
      <c r="AK10" s="5">
        <f t="shared" si="82"/>
        <v>1.9281627943753823E-3</v>
      </c>
      <c r="AL10" s="5">
        <f t="shared" si="83"/>
        <v>1.5574321529246502E-5</v>
      </c>
      <c r="AM10" s="5">
        <f t="shared" si="84"/>
        <v>8.1179122487854403E-5</v>
      </c>
      <c r="AN10" s="5">
        <f t="shared" si="85"/>
        <v>1.5201048983058655E-4</v>
      </c>
      <c r="AO10" s="5">
        <f t="shared" si="86"/>
        <v>1.4232223945258855E-4</v>
      </c>
      <c r="AP10" s="5">
        <f t="shared" si="87"/>
        <v>8.8834307269954554E-5</v>
      </c>
      <c r="AQ10" s="5">
        <f t="shared" si="88"/>
        <v>4.1586266727282579E-5</v>
      </c>
      <c r="AR10" s="5">
        <f t="shared" si="89"/>
        <v>1.5293250516938183E-2</v>
      </c>
      <c r="AS10" s="5">
        <f t="shared" si="90"/>
        <v>1.0044259365649604E-2</v>
      </c>
      <c r="AT10" s="5">
        <f t="shared" si="91"/>
        <v>3.2984206363683545E-3</v>
      </c>
      <c r="AU10" s="5">
        <f t="shared" si="92"/>
        <v>7.221092366204541E-4</v>
      </c>
      <c r="AV10" s="5">
        <f t="shared" si="93"/>
        <v>1.1856623375968857E-4</v>
      </c>
      <c r="AW10" s="5">
        <f t="shared" si="94"/>
        <v>5.3205184993019463E-7</v>
      </c>
      <c r="AX10" s="5">
        <f t="shared" si="95"/>
        <v>8.8861004449943657E-6</v>
      </c>
      <c r="AY10" s="5">
        <f t="shared" si="96"/>
        <v>1.6639505822811562E-5</v>
      </c>
      <c r="AZ10" s="5">
        <f t="shared" si="97"/>
        <v>1.5579002046018148E-5</v>
      </c>
      <c r="BA10" s="5">
        <f t="shared" si="98"/>
        <v>9.7240590088962076E-6</v>
      </c>
      <c r="BB10" s="5">
        <f t="shared" si="99"/>
        <v>4.5521524740089256E-6</v>
      </c>
      <c r="BC10" s="5">
        <f t="shared" si="100"/>
        <v>1.7048100697593595E-6</v>
      </c>
      <c r="BD10" s="5">
        <f t="shared" si="101"/>
        <v>4.7728496993987169E-3</v>
      </c>
      <c r="BE10" s="5">
        <f t="shared" si="102"/>
        <v>3.1346992087082702E-3</v>
      </c>
      <c r="BF10" s="5">
        <f t="shared" si="103"/>
        <v>1.029399598557878E-3</v>
      </c>
      <c r="BG10" s="5">
        <f t="shared" si="104"/>
        <v>2.2536208696246409E-4</v>
      </c>
      <c r="BH10" s="5">
        <f t="shared" si="105"/>
        <v>3.7003174212833373E-5</v>
      </c>
      <c r="BI10" s="5">
        <f t="shared" si="106"/>
        <v>4.8605687683513678E-6</v>
      </c>
      <c r="BJ10" s="8">
        <f t="shared" si="107"/>
        <v>0.12324945027524438</v>
      </c>
      <c r="BK10" s="8">
        <f t="shared" si="108"/>
        <v>0.21235882140091342</v>
      </c>
      <c r="BL10" s="8">
        <f t="shared" si="109"/>
        <v>0.57398529693922773</v>
      </c>
      <c r="BM10" s="8">
        <f t="shared" si="110"/>
        <v>0.46049135921730261</v>
      </c>
      <c r="BN10" s="8">
        <f t="shared" si="111"/>
        <v>0.53631720944544659</v>
      </c>
    </row>
    <row r="11" spans="1:88" x14ac:dyDescent="0.25">
      <c r="A11" t="s">
        <v>99</v>
      </c>
      <c r="B11" t="s">
        <v>102</v>
      </c>
      <c r="C11" t="s">
        <v>107</v>
      </c>
      <c r="D11" s="11">
        <v>44230</v>
      </c>
      <c r="E11">
        <f>VLOOKUP(A11,home!$A$2:$E$405,3,FALSE)</f>
        <v>1.3409090909090899</v>
      </c>
      <c r="F11">
        <f>VLOOKUP(B11,home!$B$2:$E$405,3,FALSE)</f>
        <v>0.98</v>
      </c>
      <c r="G11">
        <f>VLOOKUP(C11,away!$B$2:$E$405,4,FALSE)</f>
        <v>0.91</v>
      </c>
      <c r="H11">
        <f>VLOOKUP(A11,away!$A$2:$E$405,3,FALSE)</f>
        <v>1.2702020202020201</v>
      </c>
      <c r="I11">
        <f>VLOOKUP(C11,away!$B$2:$E$405,3,FALSE)</f>
        <v>0.96</v>
      </c>
      <c r="J11">
        <f>VLOOKUP(B11,home!$B$2:$E$405,4,FALSE)</f>
        <v>0.64</v>
      </c>
      <c r="K11" s="3">
        <f t="shared" si="56"/>
        <v>1.1958227272727264</v>
      </c>
      <c r="L11" s="3">
        <f t="shared" si="57"/>
        <v>0.78041212121212111</v>
      </c>
      <c r="M11" s="5">
        <f t="shared" si="58"/>
        <v>0.13859006879839067</v>
      </c>
      <c r="N11" s="5">
        <f t="shared" si="59"/>
        <v>0.16572915404340632</v>
      </c>
      <c r="O11" s="5">
        <f t="shared" si="60"/>
        <v>0.10815736956988586</v>
      </c>
      <c r="P11" s="5">
        <f t="shared" si="61"/>
        <v>0.12933704065370508</v>
      </c>
      <c r="Q11" s="5">
        <f t="shared" si="62"/>
        <v>9.9091344488393976E-2</v>
      </c>
      <c r="R11" s="5">
        <f t="shared" si="63"/>
        <v>4.2203661105378973E-2</v>
      </c>
      <c r="S11" s="5">
        <f t="shared" si="64"/>
        <v>3.0175448771500316E-2</v>
      </c>
      <c r="T11" s="5">
        <f t="shared" si="65"/>
        <v>7.7332086345948556E-2</v>
      </c>
      <c r="U11" s="5">
        <f t="shared" si="66"/>
        <v>5.046809712392817E-2</v>
      </c>
      <c r="V11" s="5">
        <f t="shared" si="67"/>
        <v>3.1289745990071283E-3</v>
      </c>
      <c r="W11" s="5">
        <f t="shared" si="68"/>
        <v>3.9498560605077518E-2</v>
      </c>
      <c r="X11" s="5">
        <f t="shared" si="69"/>
        <v>3.0825155466634061E-2</v>
      </c>
      <c r="Y11" s="5">
        <f t="shared" si="70"/>
        <v>1.2028162482204651E-2</v>
      </c>
      <c r="Z11" s="5">
        <f t="shared" si="71"/>
        <v>1.0978749562055435E-2</v>
      </c>
      <c r="AA11" s="5">
        <f t="shared" si="72"/>
        <v>1.312863824334138E-2</v>
      </c>
      <c r="AB11" s="5">
        <f t="shared" si="73"/>
        <v>7.8497619947647534E-3</v>
      </c>
      <c r="AC11" s="5">
        <f t="shared" si="74"/>
        <v>1.8250420034827147E-4</v>
      </c>
      <c r="AD11" s="5">
        <f t="shared" si="75"/>
        <v>1.1808319116527716E-2</v>
      </c>
      <c r="AE11" s="5">
        <f t="shared" si="76"/>
        <v>9.2153553696790336E-3</v>
      </c>
      <c r="AF11" s="5">
        <f t="shared" si="77"/>
        <v>3.5958875158873631E-3</v>
      </c>
      <c r="AG11" s="5">
        <f t="shared" si="78"/>
        <v>9.3542473463794739E-4</v>
      </c>
      <c r="AH11" s="5">
        <f t="shared" si="79"/>
        <v>2.1419873084950812E-3</v>
      </c>
      <c r="AI11" s="5">
        <f t="shared" si="80"/>
        <v>2.5614371050281548E-3</v>
      </c>
      <c r="AJ11" s="5">
        <f t="shared" si="81"/>
        <v>1.5315123523361627E-3</v>
      </c>
      <c r="AK11" s="5">
        <f t="shared" si="82"/>
        <v>6.104724260074996E-4</v>
      </c>
      <c r="AL11" s="5">
        <f t="shared" si="83"/>
        <v>6.8127690200527347E-6</v>
      </c>
      <c r="AM11" s="5">
        <f t="shared" si="84"/>
        <v>2.8241312740865678E-3</v>
      </c>
      <c r="AN11" s="5">
        <f t="shared" si="85"/>
        <v>2.2039862781913886E-3</v>
      </c>
      <c r="AO11" s="5">
        <f t="shared" si="86"/>
        <v>8.6000880324287477E-4</v>
      </c>
      <c r="AP11" s="5">
        <f t="shared" si="87"/>
        <v>2.2372043146662323E-4</v>
      </c>
      <c r="AQ11" s="5">
        <f t="shared" si="88"/>
        <v>4.364853411983959E-5</v>
      </c>
      <c r="AR11" s="5">
        <f t="shared" si="89"/>
        <v>3.3432657180641783E-4</v>
      </c>
      <c r="AS11" s="5">
        <f t="shared" si="90"/>
        <v>3.9979531289729151E-4</v>
      </c>
      <c r="AT11" s="5">
        <f t="shared" si="91"/>
        <v>2.3904216070984609E-4</v>
      </c>
      <c r="AU11" s="5">
        <f t="shared" si="92"/>
        <v>9.5284016184404516E-5</v>
      </c>
      <c r="AV11" s="5">
        <f t="shared" si="93"/>
        <v>2.8485698024783305E-5</v>
      </c>
      <c r="AW11" s="5">
        <f t="shared" si="94"/>
        <v>1.7660865107647426E-7</v>
      </c>
      <c r="AX11" s="5">
        <f t="shared" si="95"/>
        <v>5.6286006039240016E-4</v>
      </c>
      <c r="AY11" s="5">
        <f t="shared" si="96"/>
        <v>4.3926281367641558E-4</v>
      </c>
      <c r="AZ11" s="5">
        <f t="shared" si="97"/>
        <v>1.7140301209540813E-4</v>
      </c>
      <c r="BA11" s="5">
        <f t="shared" si="98"/>
        <v>4.4588329417174772E-5</v>
      </c>
      <c r="BB11" s="5">
        <f t="shared" si="99"/>
        <v>8.6993181854405445E-6</v>
      </c>
      <c r="BC11" s="5">
        <f t="shared" si="100"/>
        <v>1.3578106716397676E-6</v>
      </c>
      <c r="BD11" s="5">
        <f t="shared" si="101"/>
        <v>4.3485418180170499E-5</v>
      </c>
      <c r="BE11" s="5">
        <f t="shared" si="102"/>
        <v>5.2000851364806477E-5</v>
      </c>
      <c r="BF11" s="5">
        <f t="shared" si="103"/>
        <v>3.1091899949783285E-5</v>
      </c>
      <c r="BG11" s="5">
        <f t="shared" si="104"/>
        <v>1.2393466864680199E-5</v>
      </c>
      <c r="BH11" s="5">
        <f t="shared" si="105"/>
        <v>3.70509733662151E-6</v>
      </c>
      <c r="BI11" s="5">
        <f t="shared" si="106"/>
        <v>8.8612792037792941E-7</v>
      </c>
      <c r="BJ11" s="8">
        <f t="shared" si="107"/>
        <v>0.45744311683394295</v>
      </c>
      <c r="BK11" s="8">
        <f t="shared" si="108"/>
        <v>0.30186011260564788</v>
      </c>
      <c r="BL11" s="8">
        <f t="shared" si="109"/>
        <v>0.22989343385040528</v>
      </c>
      <c r="BM11" s="8">
        <f t="shared" si="110"/>
        <v>0.31662768798786517</v>
      </c>
      <c r="BN11" s="8">
        <f t="shared" si="111"/>
        <v>0.68310863865916094</v>
      </c>
    </row>
    <row r="12" spans="1:88" x14ac:dyDescent="0.25">
      <c r="A12" t="s">
        <v>99</v>
      </c>
      <c r="B12" t="s">
        <v>111</v>
      </c>
      <c r="C12" t="s">
        <v>117</v>
      </c>
      <c r="D12" s="11">
        <v>44230</v>
      </c>
      <c r="E12">
        <f>VLOOKUP(A12,home!$A$2:$E$405,3,FALSE)</f>
        <v>1.3409090909090899</v>
      </c>
      <c r="F12">
        <f>VLOOKUP(B12,home!$B$2:$E$405,3,FALSE)</f>
        <v>0.92</v>
      </c>
      <c r="G12">
        <f>VLOOKUP(C12,away!$B$2:$E$405,4,FALSE)</f>
        <v>1.18</v>
      </c>
      <c r="H12">
        <f>VLOOKUP(A12,away!$A$2:$E$405,3,FALSE)</f>
        <v>1.2702020202020201</v>
      </c>
      <c r="I12">
        <f>VLOOKUP(C12,away!$B$2:$E$405,3,FALSE)</f>
        <v>0.7</v>
      </c>
      <c r="J12">
        <f>VLOOKUP(B12,home!$B$2:$E$405,4,FALSE)</f>
        <v>0.73</v>
      </c>
      <c r="K12" s="3">
        <f t="shared" si="56"/>
        <v>1.455690909090908</v>
      </c>
      <c r="L12" s="3">
        <f t="shared" si="57"/>
        <v>0.64907323232323222</v>
      </c>
      <c r="M12" s="5">
        <f t="shared" si="58"/>
        <v>0.12187441600686616</v>
      </c>
      <c r="N12" s="5">
        <f t="shared" si="59"/>
        <v>0.17741147943195851</v>
      </c>
      <c r="O12" s="5">
        <f t="shared" si="60"/>
        <v>7.9105421135082885E-2</v>
      </c>
      <c r="P12" s="5">
        <f t="shared" si="61"/>
        <v>0.11515304240614793</v>
      </c>
      <c r="Q12" s="5">
        <f t="shared" si="62"/>
        <v>0.12912813888873534</v>
      </c>
      <c r="R12" s="5">
        <f t="shared" si="63"/>
        <v>2.5672605695219383E-2</v>
      </c>
      <c r="S12" s="5">
        <f t="shared" si="64"/>
        <v>2.7200588133782424E-2</v>
      </c>
      <c r="T12" s="5">
        <f t="shared" si="65"/>
        <v>8.3813618492394701E-2</v>
      </c>
      <c r="U12" s="5">
        <f t="shared" si="66"/>
        <v>3.7371378723206325E-2</v>
      </c>
      <c r="V12" s="5">
        <f t="shared" si="67"/>
        <v>2.8556084218739749E-3</v>
      </c>
      <c r="W12" s="5">
        <f t="shared" si="68"/>
        <v>6.2656885962720094E-2</v>
      </c>
      <c r="X12" s="5">
        <f t="shared" si="69"/>
        <v>4.066890749913088E-2</v>
      </c>
      <c r="Y12" s="5">
        <f t="shared" si="70"/>
        <v>1.3198549622757707E-2</v>
      </c>
      <c r="Z12" s="5">
        <f t="shared" si="71"/>
        <v>5.5544670535852903E-3</v>
      </c>
      <c r="AA12" s="5">
        <f t="shared" si="72"/>
        <v>8.0855871947490693E-3</v>
      </c>
      <c r="AB12" s="5">
        <f t="shared" si="73"/>
        <v>5.8850578870290396E-3</v>
      </c>
      <c r="AC12" s="5">
        <f t="shared" si="74"/>
        <v>1.6863260173533945E-4</v>
      </c>
      <c r="AD12" s="5">
        <f t="shared" si="75"/>
        <v>2.2802264821969349E-2</v>
      </c>
      <c r="AE12" s="5">
        <f t="shared" si="76"/>
        <v>1.4800339732285974E-2</v>
      </c>
      <c r="AF12" s="5">
        <f t="shared" si="77"/>
        <v>4.8032521747584083E-3</v>
      </c>
      <c r="AG12" s="5">
        <f t="shared" si="78"/>
        <v>1.0392208049113452E-3</v>
      </c>
      <c r="AH12" s="5">
        <f t="shared" si="79"/>
        <v>9.0131397107587579E-4</v>
      </c>
      <c r="AI12" s="5">
        <f t="shared" si="80"/>
        <v>1.312034553931778E-3</v>
      </c>
      <c r="AJ12" s="5">
        <f t="shared" si="81"/>
        <v>9.5495838628581714E-4</v>
      </c>
      <c r="AK12" s="5">
        <f t="shared" si="82"/>
        <v>4.6337474715879611E-4</v>
      </c>
      <c r="AL12" s="5">
        <f t="shared" si="83"/>
        <v>6.3733005744518491E-6</v>
      </c>
      <c r="AM12" s="5">
        <f t="shared" si="84"/>
        <v>6.6386099216048326E-3</v>
      </c>
      <c r="AN12" s="5">
        <f t="shared" si="85"/>
        <v>4.3089439999491278E-3</v>
      </c>
      <c r="AO12" s="5">
        <f t="shared" si="86"/>
        <v>1.3984101049733884E-3</v>
      </c>
      <c r="AP12" s="5">
        <f t="shared" si="87"/>
        <v>3.0255685564951602E-4</v>
      </c>
      <c r="AQ12" s="5">
        <f t="shared" si="88"/>
        <v>4.909538906449622E-5</v>
      </c>
      <c r="AR12" s="5">
        <f t="shared" si="89"/>
        <v>1.1700375450886145E-4</v>
      </c>
      <c r="AS12" s="5">
        <f t="shared" si="90"/>
        <v>1.7032130176805396E-4</v>
      </c>
      <c r="AT12" s="5">
        <f t="shared" si="91"/>
        <v>1.2396758530414269E-4</v>
      </c>
      <c r="AU12" s="5">
        <f t="shared" si="92"/>
        <v>6.0152828983064088E-5</v>
      </c>
      <c r="AV12" s="5">
        <f t="shared" si="93"/>
        <v>2.1890981576686626E-5</v>
      </c>
      <c r="AW12" s="5">
        <f t="shared" si="94"/>
        <v>1.6727258530244288E-7</v>
      </c>
      <c r="AX12" s="5">
        <f t="shared" si="95"/>
        <v>1.6106273519801457E-3</v>
      </c>
      <c r="AY12" s="5">
        <f t="shared" si="96"/>
        <v>1.0454151014179613E-3</v>
      </c>
      <c r="AZ12" s="5">
        <f t="shared" si="97"/>
        <v>3.392754794984378E-4</v>
      </c>
      <c r="BA12" s="5">
        <f t="shared" si="98"/>
        <v>7.3404877375355206E-5</v>
      </c>
      <c r="BB12" s="5">
        <f t="shared" si="99"/>
        <v>1.1911285256578072E-5</v>
      </c>
      <c r="BC12" s="5">
        <f t="shared" si="100"/>
        <v>1.5462592845222388E-6</v>
      </c>
      <c r="BD12" s="5">
        <f t="shared" si="101"/>
        <v>1.2657334188836769E-5</v>
      </c>
      <c r="BE12" s="5">
        <f t="shared" si="102"/>
        <v>1.8425166312015226E-5</v>
      </c>
      <c r="BF12" s="5">
        <f t="shared" si="103"/>
        <v>1.3410673549444311E-5</v>
      </c>
      <c r="BG12" s="5">
        <f t="shared" si="104"/>
        <v>6.5072651902373315E-6</v>
      </c>
      <c r="BH12" s="5">
        <f t="shared" si="105"/>
        <v>2.368141695118051E-6</v>
      </c>
      <c r="BI12" s="5">
        <f t="shared" si="106"/>
        <v>6.8945646740449537E-7</v>
      </c>
      <c r="BJ12" s="8">
        <f t="shared" si="107"/>
        <v>0.56610245405767667</v>
      </c>
      <c r="BK12" s="8">
        <f t="shared" si="108"/>
        <v>0.26830407597239825</v>
      </c>
      <c r="BL12" s="8">
        <f t="shared" si="109"/>
        <v>0.16029912678328281</v>
      </c>
      <c r="BM12" s="8">
        <f t="shared" si="110"/>
        <v>0.35086977247410001</v>
      </c>
      <c r="BN12" s="8">
        <f t="shared" si="111"/>
        <v>0.64834510356401021</v>
      </c>
    </row>
    <row r="13" spans="1:88" x14ac:dyDescent="0.25">
      <c r="A13" t="s">
        <v>99</v>
      </c>
      <c r="B13" t="s">
        <v>106</v>
      </c>
      <c r="C13" t="s">
        <v>104</v>
      </c>
      <c r="D13" s="11">
        <v>44230</v>
      </c>
      <c r="E13">
        <f>VLOOKUP(A13,home!$A$2:$E$405,3,FALSE)</f>
        <v>1.3409090909090899</v>
      </c>
      <c r="F13">
        <f>VLOOKUP(B13,home!$B$2:$E$405,3,FALSE)</f>
        <v>0.98</v>
      </c>
      <c r="G13">
        <f>VLOOKUP(C13,away!$B$2:$E$405,4,FALSE)</f>
        <v>1.23</v>
      </c>
      <c r="H13">
        <f>VLOOKUP(A13,away!$A$2:$E$405,3,FALSE)</f>
        <v>1.2702020202020201</v>
      </c>
      <c r="I13">
        <f>VLOOKUP(C13,away!$B$2:$E$405,3,FALSE)</f>
        <v>0.56999999999999995</v>
      </c>
      <c r="J13">
        <f>VLOOKUP(B13,home!$B$2:$E$405,4,FALSE)</f>
        <v>1.57</v>
      </c>
      <c r="K13" s="3">
        <f t="shared" si="56"/>
        <v>1.6163318181818169</v>
      </c>
      <c r="L13" s="3">
        <f t="shared" si="57"/>
        <v>1.1367037878787878</v>
      </c>
      <c r="M13" s="5">
        <f t="shared" si="58"/>
        <v>6.3734095650529551E-2</v>
      </c>
      <c r="N13" s="5">
        <f t="shared" si="59"/>
        <v>0.10301544670299427</v>
      </c>
      <c r="O13" s="5">
        <f t="shared" si="60"/>
        <v>7.2446787942985924E-2</v>
      </c>
      <c r="P13" s="5">
        <f t="shared" si="61"/>
        <v>0.11709804847731897</v>
      </c>
      <c r="Q13" s="5">
        <f t="shared" si="62"/>
        <v>8.3253572135131418E-2</v>
      </c>
      <c r="R13" s="5">
        <f t="shared" si="63"/>
        <v>4.1175269137221707E-2</v>
      </c>
      <c r="S13" s="5">
        <f t="shared" si="64"/>
        <v>5.3785783014725419E-2</v>
      </c>
      <c r="T13" s="5">
        <f t="shared" si="65"/>
        <v>9.4634650800443781E-2</v>
      </c>
      <c r="U13" s="5">
        <f t="shared" si="66"/>
        <v>6.655289762869121E-2</v>
      </c>
      <c r="V13" s="5">
        <f t="shared" si="67"/>
        <v>1.0980012019841483E-2</v>
      </c>
      <c r="W13" s="5">
        <f t="shared" si="68"/>
        <v>4.4855132539769318E-2</v>
      </c>
      <c r="X13" s="5">
        <f t="shared" si="69"/>
        <v>5.0986999063760856E-2</v>
      </c>
      <c r="Y13" s="5">
        <f t="shared" si="70"/>
        <v>2.8978557484174591E-2</v>
      </c>
      <c r="Z13" s="5">
        <f t="shared" si="71"/>
        <v>1.5601361465069484E-2</v>
      </c>
      <c r="AA13" s="5">
        <f t="shared" si="72"/>
        <v>2.5216976942947496E-2</v>
      </c>
      <c r="AB13" s="5">
        <f t="shared" si="73"/>
        <v>2.0379501095621647E-2</v>
      </c>
      <c r="AC13" s="5">
        <f t="shared" si="74"/>
        <v>1.260841986005983E-3</v>
      </c>
      <c r="AD13" s="5">
        <f t="shared" si="75"/>
        <v>1.8125194483197941E-2</v>
      </c>
      <c r="AE13" s="5">
        <f t="shared" si="76"/>
        <v>2.0602977225090805E-2</v>
      </c>
      <c r="AF13" s="5">
        <f t="shared" si="77"/>
        <v>1.170974112667056E-2</v>
      </c>
      <c r="AG13" s="5">
        <f t="shared" si="78"/>
        <v>4.4368356979221498E-3</v>
      </c>
      <c r="AH13" s="5">
        <f t="shared" si="79"/>
        <v>4.433531668352658E-3</v>
      </c>
      <c r="AI13" s="5">
        <f t="shared" si="80"/>
        <v>7.1660583024751165E-3</v>
      </c>
      <c r="AJ13" s="5">
        <f t="shared" si="81"/>
        <v>5.7913640226182565E-3</v>
      </c>
      <c r="AK13" s="5">
        <f t="shared" si="82"/>
        <v>3.1202553134771082E-3</v>
      </c>
      <c r="AL13" s="5">
        <f t="shared" si="83"/>
        <v>9.2661320125495935E-5</v>
      </c>
      <c r="AM13" s="5">
        <f t="shared" si="84"/>
        <v>5.8592657107852646E-3</v>
      </c>
      <c r="AN13" s="5">
        <f t="shared" si="85"/>
        <v>6.6602495276379082E-3</v>
      </c>
      <c r="AO13" s="5">
        <f t="shared" si="86"/>
        <v>3.78536543314196E-3</v>
      </c>
      <c r="AP13" s="5">
        <f t="shared" si="87"/>
        <v>1.4342797421192978E-3</v>
      </c>
      <c r="AQ13" s="5">
        <f t="shared" si="88"/>
        <v>4.0758780393620412E-4</v>
      </c>
      <c r="AR13" s="5">
        <f t="shared" si="89"/>
        <v>1.0079224482194052E-3</v>
      </c>
      <c r="AS13" s="5">
        <f t="shared" si="90"/>
        <v>1.6291371233167393E-3</v>
      </c>
      <c r="AT13" s="5">
        <f t="shared" si="91"/>
        <v>1.3166130842990206E-3</v>
      </c>
      <c r="AU13" s="5">
        <f t="shared" si="92"/>
        <v>7.093612067956683E-4</v>
      </c>
      <c r="AV13" s="5">
        <f t="shared" si="93"/>
        <v>2.8664077228192272E-4</v>
      </c>
      <c r="AW13" s="5">
        <f t="shared" si="94"/>
        <v>4.7290489778394385E-6</v>
      </c>
      <c r="AX13" s="5">
        <f t="shared" si="95"/>
        <v>1.5784195999206539E-3</v>
      </c>
      <c r="AY13" s="5">
        <f t="shared" si="96"/>
        <v>1.794195538091928E-3</v>
      </c>
      <c r="AZ13" s="5">
        <f t="shared" si="97"/>
        <v>1.0197344321721574E-3</v>
      </c>
      <c r="BA13" s="5">
        <f t="shared" si="98"/>
        <v>3.8637866389350538E-4</v>
      </c>
      <c r="BB13" s="5">
        <f t="shared" si="99"/>
        <v>1.0979952270082312E-4</v>
      </c>
      <c r="BC13" s="5">
        <f t="shared" si="100"/>
        <v>2.4961906672261704E-5</v>
      </c>
      <c r="BD13" s="5">
        <f t="shared" si="101"/>
        <v>1.9095154412984298E-4</v>
      </c>
      <c r="BE13" s="5">
        <f t="shared" si="102"/>
        <v>3.0864105650801454E-4</v>
      </c>
      <c r="BF13" s="5">
        <f t="shared" si="103"/>
        <v>2.494331800155781E-4</v>
      </c>
      <c r="BG13" s="5">
        <f t="shared" si="104"/>
        <v>1.3438892845648388E-4</v>
      </c>
      <c r="BH13" s="5">
        <f t="shared" si="105"/>
        <v>5.4304275268893705E-5</v>
      </c>
      <c r="BI13" s="5">
        <f t="shared" si="106"/>
        <v>1.7554745596083343E-5</v>
      </c>
      <c r="BJ13" s="8">
        <f t="shared" si="107"/>
        <v>0.48365934514022768</v>
      </c>
      <c r="BK13" s="8">
        <f t="shared" si="108"/>
        <v>0.24874563800663885</v>
      </c>
      <c r="BL13" s="8">
        <f t="shared" si="109"/>
        <v>0.25218759041927868</v>
      </c>
      <c r="BM13" s="8">
        <f t="shared" si="110"/>
        <v>0.51768124849591868</v>
      </c>
      <c r="BN13" s="8">
        <f t="shared" si="111"/>
        <v>0.48072322004618184</v>
      </c>
    </row>
    <row r="14" spans="1:88" x14ac:dyDescent="0.25">
      <c r="A14" t="s">
        <v>99</v>
      </c>
      <c r="B14" t="s">
        <v>121</v>
      </c>
      <c r="C14" t="s">
        <v>109</v>
      </c>
      <c r="D14" s="11">
        <v>44230</v>
      </c>
      <c r="E14">
        <f>VLOOKUP(A14,home!$A$2:$E$405,3,FALSE)</f>
        <v>1.3409090909090899</v>
      </c>
      <c r="F14">
        <f>VLOOKUP(B14,home!$B$2:$E$405,3,FALSE)</f>
        <v>1.4</v>
      </c>
      <c r="G14">
        <f>VLOOKUP(C14,away!$B$2:$E$405,4,FALSE)</f>
        <v>0.85</v>
      </c>
      <c r="H14">
        <f>VLOOKUP(A14,away!$A$2:$E$405,3,FALSE)</f>
        <v>1.2702020202020201</v>
      </c>
      <c r="I14">
        <f>VLOOKUP(C14,away!$B$2:$E$405,3,FALSE)</f>
        <v>1.29</v>
      </c>
      <c r="J14">
        <f>VLOOKUP(B14,home!$B$2:$E$405,4,FALSE)</f>
        <v>0.88</v>
      </c>
      <c r="K14" s="3">
        <f t="shared" si="56"/>
        <v>1.5956818181818169</v>
      </c>
      <c r="L14" s="3">
        <f t="shared" si="57"/>
        <v>1.4419333333333333</v>
      </c>
      <c r="M14" s="5">
        <f t="shared" si="58"/>
        <v>4.7949104596655377E-2</v>
      </c>
      <c r="N14" s="5">
        <f t="shared" si="59"/>
        <v>7.6511514402981151E-2</v>
      </c>
      <c r="O14" s="5">
        <f t="shared" si="60"/>
        <v>6.9139412221403934E-2</v>
      </c>
      <c r="P14" s="5">
        <f t="shared" si="61"/>
        <v>0.11032450300147195</v>
      </c>
      <c r="Q14" s="5">
        <f t="shared" si="62"/>
        <v>6.1044016207196641E-2</v>
      </c>
      <c r="R14" s="5">
        <f t="shared" si="63"/>
        <v>4.9847211564558201E-2</v>
      </c>
      <c r="S14" s="5">
        <f t="shared" si="64"/>
        <v>6.346049662922594E-2</v>
      </c>
      <c r="T14" s="5">
        <f t="shared" si="65"/>
        <v>8.8021401769697069E-2</v>
      </c>
      <c r="U14" s="5">
        <f t="shared" si="66"/>
        <v>7.9540289180627916E-2</v>
      </c>
      <c r="V14" s="5">
        <f t="shared" si="67"/>
        <v>1.6223794444222471E-2</v>
      </c>
      <c r="W14" s="5">
        <f t="shared" si="68"/>
        <v>3.2468942256873273E-2</v>
      </c>
      <c r="X14" s="5">
        <f t="shared" si="69"/>
        <v>4.6818050138260806E-2</v>
      </c>
      <c r="Y14" s="5">
        <f t="shared" si="70"/>
        <v>3.375425354801477E-2</v>
      </c>
      <c r="Z14" s="5">
        <f t="shared" si="71"/>
        <v>2.3958785309551756E-2</v>
      </c>
      <c r="AA14" s="5">
        <f t="shared" si="72"/>
        <v>3.8230598104173348E-2</v>
      </c>
      <c r="AB14" s="5">
        <f t="shared" si="73"/>
        <v>3.0501935146522833E-2</v>
      </c>
      <c r="AC14" s="5">
        <f t="shared" si="74"/>
        <v>2.3330493784936828E-3</v>
      </c>
      <c r="AD14" s="5">
        <f t="shared" si="75"/>
        <v>1.2952525203721995E-2</v>
      </c>
      <c r="AE14" s="5">
        <f t="shared" si="76"/>
        <v>1.8676677842086868E-2</v>
      </c>
      <c r="AF14" s="5">
        <f t="shared" si="77"/>
        <v>1.3465262168216566E-2</v>
      </c>
      <c r="AG14" s="5">
        <f t="shared" si="78"/>
        <v>6.4720034541412451E-3</v>
      </c>
      <c r="AH14" s="5">
        <f t="shared" si="79"/>
        <v>8.6367427910049154E-3</v>
      </c>
      <c r="AI14" s="5">
        <f t="shared" si="80"/>
        <v>1.3781493439919421E-2</v>
      </c>
      <c r="AJ14" s="5">
        <f t="shared" si="81"/>
        <v>1.0995439254735706E-2</v>
      </c>
      <c r="AK14" s="5">
        <f t="shared" si="82"/>
        <v>5.8484075005681303E-3</v>
      </c>
      <c r="AL14" s="5">
        <f t="shared" si="83"/>
        <v>2.1472143459226362E-4</v>
      </c>
      <c r="AM14" s="5">
        <f t="shared" si="84"/>
        <v>4.1336217934241802E-3</v>
      </c>
      <c r="AN14" s="5">
        <f t="shared" si="85"/>
        <v>5.9604070513314391E-3</v>
      </c>
      <c r="AO14" s="5">
        <f t="shared" si="86"/>
        <v>4.2972548037749246E-3</v>
      </c>
      <c r="AP14" s="5">
        <f t="shared" si="87"/>
        <v>2.0654516477966178E-3</v>
      </c>
      <c r="AQ14" s="5">
        <f t="shared" si="88"/>
        <v>7.4456089483655079E-4</v>
      </c>
      <c r="AR14" s="5">
        <f t="shared" si="89"/>
        <v>2.490721464355273E-3</v>
      </c>
      <c r="AS14" s="5">
        <f t="shared" si="90"/>
        <v>3.9743989548268986E-3</v>
      </c>
      <c r="AT14" s="5">
        <f t="shared" si="91"/>
        <v>3.1709380752090502E-3</v>
      </c>
      <c r="AU14" s="5">
        <f t="shared" si="92"/>
        <v>1.686602744397176E-3</v>
      </c>
      <c r="AV14" s="5">
        <f t="shared" si="93"/>
        <v>6.728203334325321E-4</v>
      </c>
      <c r="AW14" s="5">
        <f t="shared" si="94"/>
        <v>1.3723483909788353E-5</v>
      </c>
      <c r="AX14" s="5">
        <f t="shared" si="95"/>
        <v>1.0993241898345134E-3</v>
      </c>
      <c r="AY14" s="5">
        <f t="shared" si="96"/>
        <v>1.5851521934620459E-3</v>
      </c>
      <c r="AZ14" s="5">
        <f t="shared" si="97"/>
        <v>1.1428418930796867E-3</v>
      </c>
      <c r="BA14" s="5">
        <f t="shared" si="98"/>
        <v>5.4930060678712301E-4</v>
      </c>
      <c r="BB14" s="5">
        <f t="shared" si="99"/>
        <v>1.9801371373664471E-4</v>
      </c>
      <c r="BC14" s="5">
        <f t="shared" si="100"/>
        <v>5.710451485879856E-5</v>
      </c>
      <c r="BD14" s="5">
        <f t="shared" si="101"/>
        <v>5.9857571725044551E-4</v>
      </c>
      <c r="BE14" s="5">
        <f t="shared" si="102"/>
        <v>9.5513638882167601E-4</v>
      </c>
      <c r="BF14" s="5">
        <f t="shared" si="103"/>
        <v>7.6204688476329361E-4</v>
      </c>
      <c r="BG14" s="5">
        <f t="shared" si="104"/>
        <v>4.0532811953962727E-4</v>
      </c>
      <c r="BH14" s="5">
        <f t="shared" si="105"/>
        <v>1.6169367768680234E-4</v>
      </c>
      <c r="BI14" s="5">
        <f t="shared" si="106"/>
        <v>5.1602332319956233E-5</v>
      </c>
      <c r="BJ14" s="8">
        <f t="shared" si="107"/>
        <v>0.41201768029411273</v>
      </c>
      <c r="BK14" s="8">
        <f t="shared" si="108"/>
        <v>0.24209082167812376</v>
      </c>
      <c r="BL14" s="8">
        <f t="shared" si="109"/>
        <v>0.32145139389611715</v>
      </c>
      <c r="BM14" s="8">
        <f t="shared" si="110"/>
        <v>0.58313149047408575</v>
      </c>
      <c r="BN14" s="8">
        <f t="shared" si="111"/>
        <v>0.41481576199426723</v>
      </c>
    </row>
    <row r="15" spans="1:88" x14ac:dyDescent="0.25">
      <c r="A15" t="s">
        <v>99</v>
      </c>
      <c r="B15" t="s">
        <v>110</v>
      </c>
      <c r="C15" t="s">
        <v>118</v>
      </c>
      <c r="D15" s="11">
        <v>44230</v>
      </c>
      <c r="E15">
        <f>VLOOKUP(A15,home!$A$2:$E$405,3,FALSE)</f>
        <v>1.3409090909090899</v>
      </c>
      <c r="F15">
        <f>VLOOKUP(B15,home!$B$2:$E$405,3,FALSE)</f>
        <v>0.83</v>
      </c>
      <c r="G15">
        <f>VLOOKUP(C15,away!$B$2:$E$405,4,FALSE)</f>
        <v>1.23</v>
      </c>
      <c r="H15">
        <f>VLOOKUP(A15,away!$A$2:$E$405,3,FALSE)</f>
        <v>1.2702020202020201</v>
      </c>
      <c r="I15">
        <f>VLOOKUP(C15,away!$B$2:$E$405,3,FALSE)</f>
        <v>1.05</v>
      </c>
      <c r="J15">
        <f>VLOOKUP(B15,home!$B$2:$E$405,4,FALSE)</f>
        <v>0.42</v>
      </c>
      <c r="K15" s="3">
        <f t="shared" si="56"/>
        <v>1.3689340909090899</v>
      </c>
      <c r="L15" s="3">
        <f t="shared" si="57"/>
        <v>0.56015909090909088</v>
      </c>
      <c r="M15" s="5">
        <f t="shared" si="58"/>
        <v>0.14527988120618673</v>
      </c>
      <c r="N15" s="5">
        <f t="shared" si="59"/>
        <v>0.1988785821063718</v>
      </c>
      <c r="O15" s="5">
        <f t="shared" si="60"/>
        <v>8.137984618383827E-2</v>
      </c>
      <c r="P15" s="5">
        <f t="shared" si="61"/>
        <v>0.11140364575399421</v>
      </c>
      <c r="Q15" s="5">
        <f t="shared" si="62"/>
        <v>0.13612583549853746</v>
      </c>
      <c r="R15" s="5">
        <f t="shared" si="63"/>
        <v>2.2792830328330245E-2</v>
      </c>
      <c r="S15" s="5">
        <f t="shared" si="64"/>
        <v>2.1356660303272816E-2</v>
      </c>
      <c r="T15" s="5">
        <f t="shared" si="65"/>
        <v>7.6252124262101192E-2</v>
      </c>
      <c r="U15" s="5">
        <f t="shared" si="66"/>
        <v>3.1201882464757896E-2</v>
      </c>
      <c r="V15" s="5">
        <f t="shared" si="67"/>
        <v>1.8196369955096315E-3</v>
      </c>
      <c r="W15" s="5">
        <f t="shared" si="68"/>
        <v>6.2115765622476907E-2</v>
      </c>
      <c r="X15" s="5">
        <f t="shared" si="69"/>
        <v>3.479471080220882E-2</v>
      </c>
      <c r="Y15" s="5">
        <f t="shared" si="70"/>
        <v>9.7452867857050086E-3</v>
      </c>
      <c r="Z15" s="5">
        <f t="shared" si="71"/>
        <v>4.2558703719875425E-3</v>
      </c>
      <c r="AA15" s="5">
        <f t="shared" si="72"/>
        <v>5.8260060387036964E-3</v>
      </c>
      <c r="AB15" s="5">
        <f t="shared" si="73"/>
        <v>3.9877091401118569E-3</v>
      </c>
      <c r="AC15" s="5">
        <f t="shared" si="74"/>
        <v>8.720847716730542E-5</v>
      </c>
      <c r="AD15" s="5">
        <f t="shared" si="75"/>
        <v>2.1258097285881877E-2</v>
      </c>
      <c r="AE15" s="5">
        <f t="shared" si="76"/>
        <v>1.1907916450116605E-2</v>
      </c>
      <c r="AF15" s="5">
        <f t="shared" si="77"/>
        <v>3.3351638266593624E-3</v>
      </c>
      <c r="AG15" s="5">
        <f t="shared" si="78"/>
        <v>6.2274077905813115E-4</v>
      </c>
      <c r="AH15" s="5">
        <f t="shared" si="79"/>
        <v>5.9599111964986893E-4</v>
      </c>
      <c r="AI15" s="5">
        <f t="shared" si="80"/>
        <v>8.1587256156778396E-4</v>
      </c>
      <c r="AJ15" s="5">
        <f t="shared" si="81"/>
        <v>5.5843788168373249E-4</v>
      </c>
      <c r="AK15" s="5">
        <f t="shared" si="82"/>
        <v>2.5482155129730611E-4</v>
      </c>
      <c r="AL15" s="5">
        <f t="shared" si="83"/>
        <v>2.6749312338171336E-6</v>
      </c>
      <c r="AM15" s="5">
        <f t="shared" si="84"/>
        <v>5.8201868165011416E-3</v>
      </c>
      <c r="AN15" s="5">
        <f t="shared" si="85"/>
        <v>3.2602305560523554E-3</v>
      </c>
      <c r="AO15" s="5">
        <f t="shared" si="86"/>
        <v>9.1312389221616353E-4</v>
      </c>
      <c r="AP15" s="5">
        <f t="shared" si="87"/>
        <v>1.704982164503923E-4</v>
      </c>
      <c r="AQ15" s="5">
        <f t="shared" si="88"/>
        <v>2.3876531482118284E-5</v>
      </c>
      <c r="AR15" s="5">
        <f t="shared" si="89"/>
        <v>6.6769968754592371E-5</v>
      </c>
      <c r="AS15" s="5">
        <f t="shared" si="90"/>
        <v>9.1403686477096243E-5</v>
      </c>
      <c r="AT15" s="5">
        <f t="shared" si="91"/>
        <v>6.2562811226631621E-5</v>
      </c>
      <c r="AU15" s="5">
        <f t="shared" si="92"/>
        <v>2.8548121703748657E-5</v>
      </c>
      <c r="AV15" s="5">
        <f t="shared" si="93"/>
        <v>9.7701242579208045E-6</v>
      </c>
      <c r="AW15" s="5">
        <f t="shared" si="94"/>
        <v>5.6977586434148222E-8</v>
      </c>
      <c r="AX15" s="5">
        <f t="shared" si="95"/>
        <v>1.3279086914280091E-3</v>
      </c>
      <c r="AY15" s="5">
        <f t="shared" si="96"/>
        <v>7.4384012540059405E-4</v>
      </c>
      <c r="AZ15" s="5">
        <f t="shared" si="97"/>
        <v>2.0833440421305042E-4</v>
      </c>
      <c r="BA15" s="5">
        <f t="shared" si="98"/>
        <v>3.8900136823023137E-5</v>
      </c>
      <c r="BB15" s="5">
        <f t="shared" si="99"/>
        <v>5.4475663197559715E-6</v>
      </c>
      <c r="BC15" s="5">
        <f t="shared" si="100"/>
        <v>6.1030075946829752E-7</v>
      </c>
      <c r="BD15" s="5">
        <f t="shared" si="101"/>
        <v>6.2336341662668115E-6</v>
      </c>
      <c r="BE15" s="5">
        <f t="shared" si="102"/>
        <v>8.5334343204583002E-6</v>
      </c>
      <c r="BF15" s="5">
        <f t="shared" si="103"/>
        <v>5.8408545769045065E-6</v>
      </c>
      <c r="BG15" s="5">
        <f t="shared" si="104"/>
        <v>2.6652483167889894E-6</v>
      </c>
      <c r="BH15" s="5">
        <f t="shared" si="105"/>
        <v>9.1213732039762922E-7</v>
      </c>
      <c r="BI15" s="5">
        <f t="shared" si="106"/>
        <v>2.4973117469655646E-7</v>
      </c>
      <c r="BJ15" s="8">
        <f t="shared" si="107"/>
        <v>0.5675491806567633</v>
      </c>
      <c r="BK15" s="8">
        <f t="shared" si="108"/>
        <v>0.28069354779276506</v>
      </c>
      <c r="BL15" s="8">
        <f t="shared" si="109"/>
        <v>0.14769688702223613</v>
      </c>
      <c r="BM15" s="8">
        <f t="shared" si="110"/>
        <v>0.30359108161867898</v>
      </c>
      <c r="BN15" s="8">
        <f t="shared" si="111"/>
        <v>0.69586062107725866</v>
      </c>
    </row>
    <row r="16" spans="1:88" x14ac:dyDescent="0.25">
      <c r="A16" t="s">
        <v>99</v>
      </c>
      <c r="B16" t="s">
        <v>395</v>
      </c>
      <c r="C16" t="s">
        <v>108</v>
      </c>
      <c r="D16" s="11">
        <v>44230</v>
      </c>
      <c r="E16">
        <f>VLOOKUP(A16,home!$A$2:$E$405,3,FALSE)</f>
        <v>1.3409090909090899</v>
      </c>
      <c r="F16">
        <f>VLOOKUP(B16,home!$B$2:$E$405,3,FALSE)</f>
        <v>1.18</v>
      </c>
      <c r="G16">
        <f>VLOOKUP(C16,away!$B$2:$E$405,4,FALSE)</f>
        <v>0.83</v>
      </c>
      <c r="H16">
        <f>VLOOKUP(A16,away!$A$2:$E$405,3,FALSE)</f>
        <v>1.2702020202020201</v>
      </c>
      <c r="I16">
        <f>VLOOKUP(C16,away!$B$2:$E$405,3,FALSE)</f>
        <v>0.75</v>
      </c>
      <c r="J16">
        <f>VLOOKUP(B16,home!$B$2:$E$405,4,FALSE)</f>
        <v>0.97</v>
      </c>
      <c r="K16" s="3">
        <f t="shared" si="56"/>
        <v>1.3132863636363625</v>
      </c>
      <c r="L16" s="3">
        <f t="shared" si="57"/>
        <v>0.9240719696969697</v>
      </c>
      <c r="M16" s="5">
        <f t="shared" si="58"/>
        <v>0.10674010404411918</v>
      </c>
      <c r="N16" s="5">
        <f t="shared" si="59"/>
        <v>0.14018032309426828</v>
      </c>
      <c r="O16" s="5">
        <f t="shared" si="60"/>
        <v>9.8635538189708674E-2</v>
      </c>
      <c r="P16" s="5">
        <f t="shared" si="61"/>
        <v>0.12953670727447808</v>
      </c>
      <c r="Q16" s="5">
        <f t="shared" si="62"/>
        <v>9.2048453384921014E-2</v>
      </c>
      <c r="R16" s="5">
        <f t="shared" si="63"/>
        <v>4.5573168028542395E-2</v>
      </c>
      <c r="S16" s="5">
        <f t="shared" si="64"/>
        <v>3.9300501629121062E-2</v>
      </c>
      <c r="T16" s="5">
        <f t="shared" si="65"/>
        <v>8.5059395626963644E-2</v>
      </c>
      <c r="U16" s="5">
        <f t="shared" si="66"/>
        <v>5.9850620119593377E-2</v>
      </c>
      <c r="V16" s="5">
        <f t="shared" si="67"/>
        <v>5.2993281837447233E-3</v>
      </c>
      <c r="W16" s="5">
        <f t="shared" si="68"/>
        <v>4.0295326208078047E-2</v>
      </c>
      <c r="X16" s="5">
        <f t="shared" si="69"/>
        <v>3.7235781458680596E-2</v>
      </c>
      <c r="Y16" s="5">
        <f t="shared" si="70"/>
        <v>1.7204270957864445E-2</v>
      </c>
      <c r="Z16" s="5">
        <f t="shared" si="71"/>
        <v>1.4037629048488712E-2</v>
      </c>
      <c r="AA16" s="5">
        <f t="shared" si="72"/>
        <v>1.8435426807165912E-2</v>
      </c>
      <c r="AB16" s="5">
        <f t="shared" si="73"/>
        <v>1.2105497316833622E-2</v>
      </c>
      <c r="AC16" s="5">
        <f t="shared" si="74"/>
        <v>4.0194447639696197E-4</v>
      </c>
      <c r="AD16" s="5">
        <f t="shared" si="75"/>
        <v>1.322982560683696E-2</v>
      </c>
      <c r="AE16" s="5">
        <f t="shared" si="76"/>
        <v>1.2225311007257234E-2</v>
      </c>
      <c r="AF16" s="5">
        <f t="shared" si="77"/>
        <v>5.6485336113171192E-3</v>
      </c>
      <c r="AG16" s="5">
        <f t="shared" si="78"/>
        <v>1.7398838600364494E-3</v>
      </c>
      <c r="AH16" s="5">
        <f t="shared" si="79"/>
        <v>3.2429448811780899E-3</v>
      </c>
      <c r="AI16" s="5">
        <f t="shared" si="80"/>
        <v>4.2589152904755293E-3</v>
      </c>
      <c r="AJ16" s="5">
        <f t="shared" si="81"/>
        <v>2.7965876874319557E-3</v>
      </c>
      <c r="AK16" s="5">
        <f t="shared" si="82"/>
        <v>1.2242401582059125E-3</v>
      </c>
      <c r="AL16" s="5">
        <f t="shared" si="83"/>
        <v>1.9511528284853773E-5</v>
      </c>
      <c r="AM16" s="5">
        <f t="shared" si="84"/>
        <v>3.4749099125492271E-3</v>
      </c>
      <c r="AN16" s="5">
        <f t="shared" si="85"/>
        <v>3.2110668474088886E-3</v>
      </c>
      <c r="AO16" s="5">
        <f t="shared" si="86"/>
        <v>1.4836284332568855E-3</v>
      </c>
      <c r="AP16" s="5">
        <f t="shared" si="87"/>
        <v>4.5699314953937312E-4</v>
      </c>
      <c r="AQ16" s="5">
        <f t="shared" si="88"/>
        <v>1.0557363995821755E-4</v>
      </c>
      <c r="AR16" s="5">
        <f t="shared" si="89"/>
        <v>5.9934289279378887E-4</v>
      </c>
      <c r="AS16" s="5">
        <f t="shared" si="90"/>
        <v>7.8710884824845326E-4</v>
      </c>
      <c r="AT16" s="5">
        <f t="shared" si="91"/>
        <v>5.168496585511085E-4</v>
      </c>
      <c r="AU16" s="5">
        <f t="shared" si="92"/>
        <v>2.262572028750936E-4</v>
      </c>
      <c r="AV16" s="5">
        <f t="shared" si="93"/>
        <v>7.4285124802591612E-5</v>
      </c>
      <c r="AW16" s="5">
        <f t="shared" si="94"/>
        <v>6.5773964365407428E-7</v>
      </c>
      <c r="AX16" s="5">
        <f t="shared" si="95"/>
        <v>7.6059196716928706E-4</v>
      </c>
      <c r="AY16" s="5">
        <f t="shared" si="96"/>
        <v>7.0284171723781585E-4</v>
      </c>
      <c r="AZ16" s="5">
        <f t="shared" si="97"/>
        <v>3.247381650165746E-4</v>
      </c>
      <c r="BA16" s="5">
        <f t="shared" si="98"/>
        <v>1.0002714526088189E-4</v>
      </c>
      <c r="BB16" s="5">
        <f t="shared" si="99"/>
        <v>2.3108070286097004E-5</v>
      </c>
      <c r="BC16" s="5">
        <f t="shared" si="100"/>
        <v>4.2707040050339377E-6</v>
      </c>
      <c r="BD16" s="5">
        <f t="shared" si="101"/>
        <v>9.2305994577972664E-5</v>
      </c>
      <c r="BE16" s="5">
        <f t="shared" si="102"/>
        <v>1.2122420396114351E-4</v>
      </c>
      <c r="BF16" s="5">
        <f t="shared" si="103"/>
        <v>7.9601047002421458E-5</v>
      </c>
      <c r="BG16" s="5">
        <f t="shared" si="104"/>
        <v>3.484632318648575E-5</v>
      </c>
      <c r="BH16" s="5">
        <f t="shared" si="105"/>
        <v>1.1440800265919333E-5</v>
      </c>
      <c r="BI16" s="5">
        <f t="shared" si="106"/>
        <v>3.0050093956638251E-6</v>
      </c>
      <c r="BJ16" s="8">
        <f t="shared" si="107"/>
        <v>0.45551485456791202</v>
      </c>
      <c r="BK16" s="8">
        <f t="shared" si="108"/>
        <v>0.28200093885338268</v>
      </c>
      <c r="BL16" s="8">
        <f t="shared" si="109"/>
        <v>0.24866920558479613</v>
      </c>
      <c r="BM16" s="8">
        <f t="shared" si="110"/>
        <v>0.38680615006094782</v>
      </c>
      <c r="BN16" s="8">
        <f t="shared" si="111"/>
        <v>0.61271429401603761</v>
      </c>
    </row>
    <row r="17" spans="1:66" x14ac:dyDescent="0.25">
      <c r="A17" t="s">
        <v>99</v>
      </c>
      <c r="B17" t="s">
        <v>112</v>
      </c>
      <c r="C17" t="s">
        <v>116</v>
      </c>
      <c r="D17" s="11">
        <v>44230</v>
      </c>
      <c r="E17">
        <f>VLOOKUP(A17,home!$A$2:$E$405,3,FALSE)</f>
        <v>1.3409090909090899</v>
      </c>
      <c r="F17">
        <f>VLOOKUP(B17,home!$B$2:$E$405,3,FALSE)</f>
        <v>0.61</v>
      </c>
      <c r="G17">
        <f>VLOOKUP(C17,away!$B$2:$E$405,4,FALSE)</f>
        <v>1.31</v>
      </c>
      <c r="H17">
        <f>VLOOKUP(A17,away!$A$2:$E$405,3,FALSE)</f>
        <v>1.2702020202020201</v>
      </c>
      <c r="I17">
        <f>VLOOKUP(C17,away!$B$2:$E$405,3,FALSE)</f>
        <v>0.79</v>
      </c>
      <c r="J17">
        <f>VLOOKUP(B17,home!$B$2:$E$405,4,FALSE)</f>
        <v>0.97</v>
      </c>
      <c r="K17" s="3">
        <f t="shared" si="56"/>
        <v>1.0715204545454537</v>
      </c>
      <c r="L17" s="3">
        <f t="shared" si="57"/>
        <v>0.97335580808080813</v>
      </c>
      <c r="M17" s="5">
        <f t="shared" si="58"/>
        <v>0.12939620013279948</v>
      </c>
      <c r="N17" s="5">
        <f t="shared" si="59"/>
        <v>0.13865067518275179</v>
      </c>
      <c r="O17" s="5">
        <f t="shared" si="60"/>
        <v>0.12594854294284699</v>
      </c>
      <c r="P17" s="5">
        <f t="shared" si="61"/>
        <v>0.13495643998345702</v>
      </c>
      <c r="Q17" s="5">
        <f t="shared" si="62"/>
        <v>7.4283517247428127E-2</v>
      </c>
      <c r="R17" s="5">
        <f t="shared" si="63"/>
        <v>6.12963728963676E-2</v>
      </c>
      <c r="S17" s="5">
        <f t="shared" si="64"/>
        <v>3.5188901749657567E-2</v>
      </c>
      <c r="T17" s="5">
        <f t="shared" si="65"/>
        <v>7.2304292957455052E-2</v>
      </c>
      <c r="U17" s="5">
        <f t="shared" si="66"/>
        <v>6.568031734790343E-2</v>
      </c>
      <c r="V17" s="5">
        <f t="shared" si="67"/>
        <v>4.0778880009936383E-3</v>
      </c>
      <c r="W17" s="5">
        <f t="shared" si="68"/>
        <v>2.6532102722066419E-2</v>
      </c>
      <c r="X17" s="5">
        <f t="shared" si="69"/>
        <v>2.5825176285119964E-2</v>
      </c>
      <c r="Y17" s="5">
        <f t="shared" si="70"/>
        <v>1.2568542665916132E-2</v>
      </c>
      <c r="Z17" s="5">
        <f t="shared" si="71"/>
        <v>1.9887726857655483E-2</v>
      </c>
      <c r="AA17" s="5">
        <f t="shared" si="72"/>
        <v>2.1310106122390829E-2</v>
      </c>
      <c r="AB17" s="5">
        <f t="shared" si="73"/>
        <v>1.1417107299338038E-2</v>
      </c>
      <c r="AC17" s="5">
        <f t="shared" si="74"/>
        <v>2.6581984570477415E-4</v>
      </c>
      <c r="AD17" s="5">
        <f t="shared" si="75"/>
        <v>7.1074226921988186E-3</v>
      </c>
      <c r="AE17" s="5">
        <f t="shared" si="76"/>
        <v>6.9180511579370538E-3</v>
      </c>
      <c r="AF17" s="5">
        <f t="shared" si="77"/>
        <v>3.3668626375890952E-3</v>
      </c>
      <c r="AG17" s="5">
        <f t="shared" si="78"/>
        <v>1.0923851011025386E-3</v>
      </c>
      <c r="AH17" s="5">
        <f t="shared" si="79"/>
        <v>4.8394586116059096E-3</v>
      </c>
      <c r="AI17" s="5">
        <f t="shared" si="80"/>
        <v>5.1855788912618739E-3</v>
      </c>
      <c r="AJ17" s="5">
        <f t="shared" si="81"/>
        <v>2.7782269253231167E-3</v>
      </c>
      <c r="AK17" s="5">
        <f t="shared" si="82"/>
        <v>9.9230899261754839E-4</v>
      </c>
      <c r="AL17" s="5">
        <f t="shared" si="83"/>
        <v>1.1089691974401271E-5</v>
      </c>
      <c r="AM17" s="5">
        <f t="shared" si="84"/>
        <v>1.5231497587583106E-3</v>
      </c>
      <c r="AN17" s="5">
        <f t="shared" si="85"/>
        <v>1.4825666642642834E-3</v>
      </c>
      <c r="AO17" s="5">
        <f t="shared" si="86"/>
        <v>7.2153243676431481E-4</v>
      </c>
      <c r="AP17" s="5">
        <f t="shared" si="87"/>
        <v>2.341025960144148E-4</v>
      </c>
      <c r="AQ17" s="5">
        <f t="shared" si="88"/>
        <v>5.6966280379356407E-5</v>
      </c>
      <c r="AR17" s="5">
        <f t="shared" si="89"/>
        <v>9.421030295146594E-4</v>
      </c>
      <c r="AS17" s="5">
        <f t="shared" si="90"/>
        <v>1.0094826664141967E-3</v>
      </c>
      <c r="AT17" s="5">
        <f t="shared" si="91"/>
        <v>5.4084066278594842E-4</v>
      </c>
      <c r="AU17" s="5">
        <f t="shared" si="92"/>
        <v>1.9317394427502134E-4</v>
      </c>
      <c r="AV17" s="5">
        <f t="shared" si="93"/>
        <v>5.1747458143977241E-5</v>
      </c>
      <c r="AW17" s="5">
        <f t="shared" si="94"/>
        <v>3.2128398151532544E-7</v>
      </c>
      <c r="AX17" s="5">
        <f t="shared" si="95"/>
        <v>2.7201435364091712E-4</v>
      </c>
      <c r="AY17" s="5">
        <f t="shared" si="96"/>
        <v>2.6476675099773356E-4</v>
      </c>
      <c r="AZ17" s="5">
        <f t="shared" si="97"/>
        <v>1.2885612743516453E-4</v>
      </c>
      <c r="BA17" s="5">
        <f t="shared" si="98"/>
        <v>4.1807620015272726E-5</v>
      </c>
      <c r="BB17" s="5">
        <f t="shared" si="99"/>
        <v>1.0173422440975286E-5</v>
      </c>
      <c r="BC17" s="5">
        <f t="shared" si="100"/>
        <v>1.9804719641965861E-6</v>
      </c>
      <c r="BD17" s="5">
        <f t="shared" si="101"/>
        <v>1.5283357593143639E-4</v>
      </c>
      <c r="BE17" s="5">
        <f t="shared" si="102"/>
        <v>1.6376430275185985E-4</v>
      </c>
      <c r="BF17" s="5">
        <f t="shared" si="103"/>
        <v>8.7738400061496076E-5</v>
      </c>
      <c r="BG17" s="5">
        <f t="shared" si="104"/>
        <v>3.1337830104995052E-5</v>
      </c>
      <c r="BH17" s="5">
        <f t="shared" si="105"/>
        <v>8.3947814896431239E-6</v>
      </c>
      <c r="BI17" s="5">
        <f t="shared" si="106"/>
        <v>1.799036015518433E-6</v>
      </c>
      <c r="BJ17" s="8">
        <f t="shared" si="107"/>
        <v>0.37338694513224002</v>
      </c>
      <c r="BK17" s="8">
        <f t="shared" si="108"/>
        <v>0.30416110615558456</v>
      </c>
      <c r="BL17" s="8">
        <f t="shared" si="109"/>
        <v>0.3026312357171439</v>
      </c>
      <c r="BM17" s="8">
        <f t="shared" si="110"/>
        <v>0.33527082000995684</v>
      </c>
      <c r="BN17" s="8">
        <f t="shared" si="111"/>
        <v>0.66453174838565099</v>
      </c>
    </row>
    <row r="18" spans="1:66" x14ac:dyDescent="0.25">
      <c r="A18" t="s">
        <v>99</v>
      </c>
      <c r="B18" t="s">
        <v>113</v>
      </c>
      <c r="C18" t="s">
        <v>114</v>
      </c>
      <c r="D18" s="11">
        <v>44230</v>
      </c>
      <c r="E18">
        <f>VLOOKUP(A18,home!$A$2:$E$405,3,FALSE)</f>
        <v>1.3409090909090899</v>
      </c>
      <c r="F18">
        <f>VLOOKUP(B18,home!$B$2:$E$405,3,FALSE)</f>
        <v>0.94</v>
      </c>
      <c r="G18">
        <f>VLOOKUP(C18,away!$B$2:$E$405,4,FALSE)</f>
        <v>0.75</v>
      </c>
      <c r="H18">
        <f>VLOOKUP(A18,away!$A$2:$E$405,3,FALSE)</f>
        <v>1.2702020202020201</v>
      </c>
      <c r="I18">
        <f>VLOOKUP(C18,away!$B$2:$E$405,3,FALSE)</f>
        <v>0.79</v>
      </c>
      <c r="J18">
        <f>VLOOKUP(B18,home!$B$2:$E$405,4,FALSE)</f>
        <v>0.63</v>
      </c>
      <c r="K18" s="3">
        <f t="shared" ref="K18:K81" si="112">E18*F18*G18</f>
        <v>0.94534090909090829</v>
      </c>
      <c r="L18" s="3">
        <f t="shared" ref="L18:L81" si="113">H18*I18*J18</f>
        <v>0.63217954545454547</v>
      </c>
      <c r="M18" s="5">
        <f t="shared" si="58"/>
        <v>0.20648645652949973</v>
      </c>
      <c r="N18" s="5">
        <f t="shared" si="59"/>
        <v>0.19520009453055759</v>
      </c>
      <c r="O18" s="5">
        <f t="shared" si="60"/>
        <v>0.13053651423133891</v>
      </c>
      <c r="P18" s="5">
        <f t="shared" si="61"/>
        <v>0.12340150703301221</v>
      </c>
      <c r="Q18" s="5">
        <f t="shared" si="62"/>
        <v>9.226531740907426E-2</v>
      </c>
      <c r="R18" s="5">
        <f t="shared" si="63"/>
        <v>4.1261257115994314E-2</v>
      </c>
      <c r="S18" s="5">
        <f t="shared" si="64"/>
        <v>1.8436962154758822E-2</v>
      </c>
      <c r="T18" s="5">
        <f t="shared" si="65"/>
        <v>5.8328246420887929E-2</v>
      </c>
      <c r="U18" s="5">
        <f t="shared" si="66"/>
        <v>3.900595431226777E-2</v>
      </c>
      <c r="V18" s="5">
        <f t="shared" si="67"/>
        <v>1.2242658823177865E-3</v>
      </c>
      <c r="W18" s="5">
        <f t="shared" si="68"/>
        <v>2.9074059679018494E-2</v>
      </c>
      <c r="X18" s="5">
        <f t="shared" si="69"/>
        <v>1.838002583240024E-2</v>
      </c>
      <c r="Y18" s="5">
        <f t="shared" si="70"/>
        <v>5.8097381880847926E-3</v>
      </c>
      <c r="Z18" s="5">
        <f t="shared" si="71"/>
        <v>8.6948409228241406E-3</v>
      </c>
      <c r="AA18" s="5">
        <f t="shared" si="72"/>
        <v>8.2195888223834043E-3</v>
      </c>
      <c r="AB18" s="5">
        <f t="shared" si="73"/>
        <v>3.885156784852697E-3</v>
      </c>
      <c r="AC18" s="5">
        <f t="shared" si="74"/>
        <v>4.572825786806858E-5</v>
      </c>
      <c r="AD18" s="5">
        <f t="shared" si="75"/>
        <v>6.8712245019816641E-3</v>
      </c>
      <c r="AE18" s="5">
        <f t="shared" si="76"/>
        <v>4.3438475823789043E-3</v>
      </c>
      <c r="AF18" s="5">
        <f t="shared" si="77"/>
        <v>1.3730457950760608E-3</v>
      </c>
      <c r="AG18" s="5">
        <f t="shared" si="78"/>
        <v>2.8933715553981976E-4</v>
      </c>
      <c r="AH18" s="5">
        <f t="shared" si="79"/>
        <v>1.374175145597636E-3</v>
      </c>
      <c r="AI18" s="5">
        <f t="shared" si="80"/>
        <v>1.2990639813894003E-3</v>
      </c>
      <c r="AJ18" s="5">
        <f t="shared" si="81"/>
        <v>6.1402916256695522E-4</v>
      </c>
      <c r="AK18" s="5">
        <f t="shared" si="82"/>
        <v>1.9348896224979153E-4</v>
      </c>
      <c r="AL18" s="5">
        <f t="shared" si="83"/>
        <v>1.0931343449361167E-6</v>
      </c>
      <c r="AM18" s="5">
        <f t="shared" si="84"/>
        <v>1.2991299234542148E-3</v>
      </c>
      <c r="AN18" s="5">
        <f t="shared" si="85"/>
        <v>8.2128336449568409E-4</v>
      </c>
      <c r="AO18" s="5">
        <f t="shared" si="86"/>
        <v>2.595992720281306E-4</v>
      </c>
      <c r="AP18" s="5">
        <f t="shared" si="87"/>
        <v>5.4704449930358179E-5</v>
      </c>
      <c r="AQ18" s="5">
        <f t="shared" si="88"/>
        <v>8.6457585728286917E-6</v>
      </c>
      <c r="AR18" s="5">
        <f t="shared" si="89"/>
        <v>1.7374508378376952E-4</v>
      </c>
      <c r="AS18" s="5">
        <f t="shared" si="90"/>
        <v>1.642483354542247E-4</v>
      </c>
      <c r="AT18" s="5">
        <f t="shared" si="91"/>
        <v>7.7635335377482606E-5</v>
      </c>
      <c r="AU18" s="5">
        <f t="shared" si="92"/>
        <v>2.4463952841108989E-5</v>
      </c>
      <c r="AV18" s="5">
        <f t="shared" si="93"/>
        <v>5.7816938546927696E-6</v>
      </c>
      <c r="AW18" s="5">
        <f t="shared" si="94"/>
        <v>1.8146794901209632E-8</v>
      </c>
      <c r="AX18" s="5">
        <f t="shared" si="95"/>
        <v>2.0468677714423483E-4</v>
      </c>
      <c r="AY18" s="5">
        <f t="shared" si="96"/>
        <v>1.2939879373559824E-4</v>
      </c>
      <c r="AZ18" s="5">
        <f t="shared" si="97"/>
        <v>4.0901635303068481E-5</v>
      </c>
      <c r="BA18" s="5">
        <f t="shared" si="98"/>
        <v>8.6190590714138083E-6</v>
      </c>
      <c r="BB18" s="5">
        <f t="shared" si="99"/>
        <v>1.3621982115030643E-6</v>
      </c>
      <c r="BC18" s="5">
        <f t="shared" si="100"/>
        <v>1.7223076923340044E-7</v>
      </c>
      <c r="BD18" s="5">
        <f t="shared" si="101"/>
        <v>1.8306348015230888E-5</v>
      </c>
      <c r="BE18" s="5">
        <f t="shared" si="102"/>
        <v>1.730573967485291E-5</v>
      </c>
      <c r="BF18" s="5">
        <f t="shared" si="103"/>
        <v>8.1799118383580232E-6</v>
      </c>
      <c r="BG18" s="5">
        <f t="shared" si="104"/>
        <v>2.5776017645189527E-6</v>
      </c>
      <c r="BH18" s="5">
        <f t="shared" si="105"/>
        <v>6.0917809883616889E-7</v>
      </c>
      <c r="BI18" s="5">
        <f t="shared" si="106"/>
        <v>1.1517619555041108E-7</v>
      </c>
      <c r="BJ18" s="8">
        <f t="shared" si="107"/>
        <v>0.41476344055771591</v>
      </c>
      <c r="BK18" s="8">
        <f t="shared" si="108"/>
        <v>0.34972541178553712</v>
      </c>
      <c r="BL18" s="8">
        <f t="shared" si="109"/>
        <v>0.22688219687553951</v>
      </c>
      <c r="BM18" s="8">
        <f t="shared" si="110"/>
        <v>0.21078536264519906</v>
      </c>
      <c r="BN18" s="8">
        <f t="shared" si="111"/>
        <v>0.78915114684947707</v>
      </c>
    </row>
    <row r="19" spans="1:66" x14ac:dyDescent="0.25">
      <c r="A19" t="s">
        <v>99</v>
      </c>
      <c r="B19" t="s">
        <v>417</v>
      </c>
      <c r="C19" t="s">
        <v>100</v>
      </c>
      <c r="D19" s="11">
        <v>44230</v>
      </c>
      <c r="E19">
        <f>VLOOKUP(A19,home!$A$2:$E$405,3,FALSE)</f>
        <v>1.3409090909090899</v>
      </c>
      <c r="F19">
        <f>VLOOKUP(B19,home!$B$2:$E$405,3,FALSE)</f>
        <v>0.99</v>
      </c>
      <c r="G19">
        <f>VLOOKUP(C19,away!$B$2:$E$405,4,FALSE)</f>
        <v>1.2</v>
      </c>
      <c r="H19">
        <f>VLOOKUP(A19,away!$A$2:$E$405,3,FALSE)</f>
        <v>1.2702020202020201</v>
      </c>
      <c r="I19">
        <f>VLOOKUP(C19,away!$B$2:$E$405,3,FALSE)</f>
        <v>0.7</v>
      </c>
      <c r="J19">
        <f>VLOOKUP(B19,home!$B$2:$E$405,4,FALSE)</f>
        <v>1.05</v>
      </c>
      <c r="K19" s="3">
        <f t="shared" si="112"/>
        <v>1.5929999999999989</v>
      </c>
      <c r="L19" s="3">
        <f t="shared" si="113"/>
        <v>0.93359848484848473</v>
      </c>
      <c r="M19" s="5">
        <f t="shared" si="58"/>
        <v>7.9930443012911051E-2</v>
      </c>
      <c r="N19" s="5">
        <f t="shared" si="59"/>
        <v>0.12732919571956722</v>
      </c>
      <c r="O19" s="5">
        <f t="shared" si="60"/>
        <v>7.4622940490121914E-2</v>
      </c>
      <c r="P19" s="5">
        <f t="shared" si="61"/>
        <v>0.11887434420076411</v>
      </c>
      <c r="Q19" s="5">
        <f t="shared" si="62"/>
        <v>0.10141770439063526</v>
      </c>
      <c r="R19" s="5">
        <f t="shared" si="63"/>
        <v>3.4833932088258225E-2</v>
      </c>
      <c r="S19" s="5">
        <f t="shared" si="64"/>
        <v>4.4198146464918153E-2</v>
      </c>
      <c r="T19" s="5">
        <f t="shared" si="65"/>
        <v>9.4683415155908585E-2</v>
      </c>
      <c r="U19" s="5">
        <f t="shared" si="66"/>
        <v>5.5490453816595314E-2</v>
      </c>
      <c r="V19" s="5">
        <f t="shared" si="67"/>
        <v>7.3036080953783377E-3</v>
      </c>
      <c r="W19" s="5">
        <f t="shared" si="68"/>
        <v>5.3852801031427262E-2</v>
      </c>
      <c r="X19" s="5">
        <f t="shared" si="69"/>
        <v>5.0276893447787407E-2</v>
      </c>
      <c r="Y19" s="5">
        <f t="shared" si="70"/>
        <v>2.3469215772871515E-2</v>
      </c>
      <c r="Z19" s="5">
        <f t="shared" si="71"/>
        <v>1.0840302072970967E-2</v>
      </c>
      <c r="AA19" s="5">
        <f t="shared" si="72"/>
        <v>1.7268601202242738E-2</v>
      </c>
      <c r="AB19" s="5">
        <f t="shared" si="73"/>
        <v>1.3754440857586337E-2</v>
      </c>
      <c r="AC19" s="5">
        <f t="shared" si="74"/>
        <v>6.7888059129208309E-4</v>
      </c>
      <c r="AD19" s="5">
        <f t="shared" si="75"/>
        <v>2.1446878010765891E-2</v>
      </c>
      <c r="AE19" s="5">
        <f t="shared" si="76"/>
        <v>2.0022772815581319E-2</v>
      </c>
      <c r="AF19" s="5">
        <f t="shared" si="77"/>
        <v>9.3466151815460724E-3</v>
      </c>
      <c r="AG19" s="5">
        <f t="shared" si="78"/>
        <v>2.9086619239844201E-3</v>
      </c>
      <c r="AH19" s="5">
        <f t="shared" si="79"/>
        <v>2.5301223976563953E-3</v>
      </c>
      <c r="AI19" s="5">
        <f t="shared" si="80"/>
        <v>4.0304849794666345E-3</v>
      </c>
      <c r="AJ19" s="5">
        <f t="shared" si="81"/>
        <v>3.2102812861451733E-3</v>
      </c>
      <c r="AK19" s="5">
        <f t="shared" si="82"/>
        <v>1.7046593629430854E-3</v>
      </c>
      <c r="AL19" s="5">
        <f t="shared" si="83"/>
        <v>4.0385856521494721E-5</v>
      </c>
      <c r="AM19" s="5">
        <f t="shared" si="84"/>
        <v>6.8329753342300081E-3</v>
      </c>
      <c r="AN19" s="5">
        <f t="shared" si="85"/>
        <v>6.3792554190442042E-3</v>
      </c>
      <c r="AO19" s="5">
        <f t="shared" si="86"/>
        <v>2.9778315968405772E-3</v>
      </c>
      <c r="AP19" s="5">
        <f t="shared" si="87"/>
        <v>9.2669968898143583E-4</v>
      </c>
      <c r="AQ19" s="5">
        <f t="shared" si="88"/>
        <v>2.1629135638565758E-4</v>
      </c>
      <c r="AR19" s="5">
        <f t="shared" si="89"/>
        <v>4.7242368738664535E-4</v>
      </c>
      <c r="AS19" s="5">
        <f t="shared" si="90"/>
        <v>7.5257093400692544E-4</v>
      </c>
      <c r="AT19" s="5">
        <f t="shared" si="91"/>
        <v>5.9942274893651595E-4</v>
      </c>
      <c r="AU19" s="5">
        <f t="shared" si="92"/>
        <v>3.1829347968528963E-4</v>
      </c>
      <c r="AV19" s="5">
        <f t="shared" si="93"/>
        <v>1.2676037828466649E-4</v>
      </c>
      <c r="AW19" s="5">
        <f t="shared" si="94"/>
        <v>1.6684097197565755E-6</v>
      </c>
      <c r="AX19" s="5">
        <f t="shared" si="95"/>
        <v>1.8141549512380654E-3</v>
      </c>
      <c r="AY19" s="5">
        <f t="shared" si="96"/>
        <v>1.6936923137562344E-3</v>
      </c>
      <c r="AZ19" s="5">
        <f t="shared" si="97"/>
        <v>7.906142889611724E-4</v>
      </c>
      <c r="BA19" s="5">
        <f t="shared" si="98"/>
        <v>2.4603876742457096E-4</v>
      </c>
      <c r="BB19" s="5">
        <f t="shared" si="99"/>
        <v>5.7425355120392023E-5</v>
      </c>
      <c r="BC19" s="5">
        <f t="shared" si="100"/>
        <v>1.0722444906456836E-5</v>
      </c>
      <c r="BD19" s="5">
        <f t="shared" si="101"/>
        <v>7.3509006458451033E-5</v>
      </c>
      <c r="BE19" s="5">
        <f t="shared" si="102"/>
        <v>1.170998472883124E-4</v>
      </c>
      <c r="BF19" s="5">
        <f t="shared" si="103"/>
        <v>9.3270028365140796E-5</v>
      </c>
      <c r="BG19" s="5">
        <f t="shared" si="104"/>
        <v>4.9526385061889716E-5</v>
      </c>
      <c r="BH19" s="5">
        <f t="shared" si="105"/>
        <v>1.9723882850897562E-5</v>
      </c>
      <c r="BI19" s="5">
        <f t="shared" si="106"/>
        <v>6.2840290762959596E-6</v>
      </c>
      <c r="BJ19" s="8">
        <f t="shared" si="107"/>
        <v>0.52669985496696381</v>
      </c>
      <c r="BK19" s="8">
        <f t="shared" si="108"/>
        <v>0.25271950053554143</v>
      </c>
      <c r="BL19" s="8">
        <f t="shared" si="109"/>
        <v>0.21007480088841687</v>
      </c>
      <c r="BM19" s="8">
        <f t="shared" si="110"/>
        <v>0.46163387465759875</v>
      </c>
      <c r="BN19" s="8">
        <f t="shared" si="111"/>
        <v>0.53700855990225782</v>
      </c>
    </row>
    <row r="20" spans="1:66" x14ac:dyDescent="0.25">
      <c r="A20" t="s">
        <v>99</v>
      </c>
      <c r="B20" t="s">
        <v>101</v>
      </c>
      <c r="C20" t="s">
        <v>120</v>
      </c>
      <c r="D20" s="11">
        <v>44230</v>
      </c>
      <c r="E20">
        <f>VLOOKUP(A20,home!$A$2:$E$405,3,FALSE)</f>
        <v>1.3409090909090899</v>
      </c>
      <c r="F20">
        <f>VLOOKUP(B20,home!$B$2:$E$405,3,FALSE)</f>
        <v>1.01</v>
      </c>
      <c r="G20">
        <f>VLOOKUP(C20,away!$B$2:$E$405,4,FALSE)</f>
        <v>1.63</v>
      </c>
      <c r="H20">
        <f>VLOOKUP(A20,away!$A$2:$E$405,3,FALSE)</f>
        <v>1.2702020202020201</v>
      </c>
      <c r="I20">
        <f>VLOOKUP(C20,away!$B$2:$E$405,3,FALSE)</f>
        <v>0.93</v>
      </c>
      <c r="J20">
        <f>VLOOKUP(B20,home!$B$2:$E$405,4,FALSE)</f>
        <v>0.74</v>
      </c>
      <c r="K20" s="3">
        <f t="shared" si="112"/>
        <v>2.2075386363636347</v>
      </c>
      <c r="L20" s="3">
        <f t="shared" si="113"/>
        <v>0.87415303030303015</v>
      </c>
      <c r="M20" s="5">
        <f t="shared" ref="M20:M83" si="114">_xlfn.POISSON.DIST(0,K20,FALSE) * _xlfn.POISSON.DIST(0,L20,FALSE)</f>
        <v>4.5881574631111949E-2</v>
      </c>
      <c r="N20" s="5">
        <f t="shared" ref="N20:N83" si="115">_xlfn.POISSON.DIST(1,K20,FALSE) * _xlfn.POISSON.DIST(0,L20,FALSE)</f>
        <v>0.10128534869538119</v>
      </c>
      <c r="O20" s="5">
        <f t="shared" ref="O20:O83" si="116">_xlfn.POISSON.DIST(0,K20,FALSE) * _xlfn.POISSON.DIST(1,L20,FALSE)</f>
        <v>4.0107517498861142E-2</v>
      </c>
      <c r="P20" s="5">
        <f t="shared" ref="P20:P83" si="117">_xlfn.POISSON.DIST(1,K20,FALSE) * _xlfn.POISSON.DIST(1,L20,FALSE)</f>
        <v>8.8538894487366529E-2</v>
      </c>
      <c r="Q20" s="5">
        <f t="shared" ref="Q20:Q83" si="118">_xlfn.POISSON.DIST(2,K20,FALSE) * _xlfn.POISSON.DIST(0,L20,FALSE)</f>
        <v>0.11179566027130855</v>
      </c>
      <c r="R20" s="5">
        <f t="shared" ref="R20:R83" si="119">_xlfn.POISSON.DIST(0,K20,FALSE) * _xlfn.POISSON.DIST(2,L20,FALSE)</f>
        <v>1.7530053979780635E-2</v>
      </c>
      <c r="S20" s="5">
        <f t="shared" ref="S20:S83" si="120">_xlfn.POISSON.DIST(2,K20,FALSE) * _xlfn.POISSON.DIST(2,L20,FALSE)</f>
        <v>4.2713964701907629E-2</v>
      </c>
      <c r="T20" s="5">
        <f t="shared" ref="T20:T83" si="121">_xlfn.POISSON.DIST(2,K20,FALSE) * _xlfn.POISSON.DIST(1,L20,FALSE)</f>
        <v>9.7726515200892428E-2</v>
      </c>
      <c r="U20" s="5">
        <f t="shared" ref="U20:U83" si="122">_xlfn.POISSON.DIST(1,K20,FALSE) * _xlfn.POISSON.DIST(2,L20,FALSE)</f>
        <v>3.8698271457905851E-2</v>
      </c>
      <c r="V20" s="5">
        <f t="shared" ref="V20:V83" si="123">_xlfn.POISSON.DIST(3,K20,FALSE) * _xlfn.POISSON.DIST(3,L20,FALSE)</f>
        <v>9.1584748205579408E-3</v>
      </c>
      <c r="W20" s="5">
        <f t="shared" ref="W20:W83" si="124">_xlfn.POISSON.DIST(3,K20,FALSE) * _xlfn.POISSON.DIST(0,L20,FALSE)</f>
        <v>8.2264413142232221E-2</v>
      </c>
      <c r="X20" s="5">
        <f t="shared" ref="X20:X83" si="125">_xlfn.POISSON.DIST(3,K20,FALSE) * _xlfn.POISSON.DIST(1,L20,FALSE)</f>
        <v>7.1911686034382707E-2</v>
      </c>
      <c r="Y20" s="5">
        <f t="shared" ref="Y20:Y83" si="126">_xlfn.POISSON.DIST(3,K20,FALSE) * _xlfn.POISSON.DIST(2,L20,FALSE)</f>
        <v>3.1430909130577868E-2</v>
      </c>
      <c r="Z20" s="5">
        <f t="shared" ref="Z20:Z83" si="127">_xlfn.POISSON.DIST(0,K20,FALSE) * _xlfn.POISSON.DIST(3,L20,FALSE)</f>
        <v>5.1079832692669785E-3</v>
      </c>
      <c r="AA20" s="5">
        <f t="shared" ref="AA20:AA83" si="128">_xlfn.POISSON.DIST(1,K20,FALSE) * _xlfn.POISSON.DIST(3,L20,FALSE)</f>
        <v>1.1276070420805886E-2</v>
      </c>
      <c r="AB20" s="5">
        <f t="shared" ref="AB20:AB83" si="129">_xlfn.POISSON.DIST(2,K20,FALSE) * _xlfn.POISSON.DIST(3,L20,FALSE)</f>
        <v>1.2446180560143072E-2</v>
      </c>
      <c r="AC20" s="5">
        <f t="shared" ref="AC20:AC83" si="130">_xlfn.POISSON.DIST(4,K20,FALSE) * _xlfn.POISSON.DIST(4,L20,FALSE)</f>
        <v>1.1045845232019488E-3</v>
      </c>
      <c r="AD20" s="5">
        <f t="shared" ref="AD20:AD83" si="131">_xlfn.POISSON.DIST(4,K20,FALSE) * _xlfn.POISSON.DIST(0,L20,FALSE)</f>
        <v>4.540046760231449E-2</v>
      </c>
      <c r="AE20" s="5">
        <f t="shared" ref="AE20:AE83" si="132">_xlfn.POISSON.DIST(4,K20,FALSE) * _xlfn.POISSON.DIST(1,L20,FALSE)</f>
        <v>3.9686956331737758E-2</v>
      </c>
      <c r="AF20" s="5">
        <f t="shared" ref="AF20:AF83" si="133">_xlfn.POISSON.DIST(4,K20,FALSE) * _xlfn.POISSON.DIST(2,L20,FALSE)</f>
        <v>1.7346236570446292E-2</v>
      </c>
      <c r="AG20" s="5">
        <f t="shared" ref="AG20:AG83" si="134">_xlfn.POISSON.DIST(4,K20,FALSE) * _xlfn.POISSON.DIST(3,L20,FALSE)</f>
        <v>5.0544217541362898E-3</v>
      </c>
      <c r="AH20" s="5">
        <f t="shared" ref="AH20:AH83" si="135">_xlfn.POISSON.DIST(0,K20,FALSE) * _xlfn.POISSON.DIST(4,L20,FALSE)</f>
        <v>1.1162897633917271E-3</v>
      </c>
      <c r="AI20" s="5">
        <f t="shared" ref="AI20:AI83" si="136">_xlfn.POISSON.DIST(1,K20,FALSE) * _xlfn.POISSON.DIST(4,L20,FALSE)</f>
        <v>2.4642527820644576E-3</v>
      </c>
      <c r="AJ20" s="5">
        <f t="shared" ref="AJ20:AJ83" si="137">_xlfn.POISSON.DIST(2,K20,FALSE) * _xlfn.POISSON.DIST(4,L20,FALSE)</f>
        <v>2.7199666130869331E-3</v>
      </c>
      <c r="AK20" s="5">
        <f t="shared" ref="AK20:AK83" si="138">_xlfn.POISSON.DIST(3,K20,FALSE) * _xlfn.POISSON.DIST(4,L20,FALSE)</f>
        <v>2.0014771293361809E-3</v>
      </c>
      <c r="AL20" s="5">
        <f t="shared" ref="AL20:AL83" si="139">_xlfn.POISSON.DIST(5,K20,FALSE) * _xlfn.POISSON.DIST(5,L20,FALSE)</f>
        <v>8.5261844946218511E-5</v>
      </c>
      <c r="AM20" s="5">
        <f t="shared" ref="AM20:AM83" si="140">_xlfn.POISSON.DIST(5,K20,FALSE) * _xlfn.POISSON.DIST(0,L20,FALSE)</f>
        <v>2.0044657268216953E-2</v>
      </c>
      <c r="AN20" s="5">
        <f t="shared" ref="AN20:AN83" si="141">_xlfn.POISSON.DIST(5,K20,FALSE) * _xlfn.POISSON.DIST(1,L20,FALSE)</f>
        <v>1.7522097892397507E-2</v>
      </c>
      <c r="AO20" s="5">
        <f t="shared" ref="AO20:AO83" si="142">_xlfn.POISSON.DIST(5,K20,FALSE) * _xlfn.POISSON.DIST(2,L20,FALSE)</f>
        <v>7.658497484952809E-3</v>
      </c>
      <c r="AP20" s="5">
        <f t="shared" ref="AP20:AP83" si="143">_xlfn.POISSON.DIST(5,K20,FALSE) * _xlfn.POISSON.DIST(3,L20,FALSE)</f>
        <v>2.2315662613465442E-3</v>
      </c>
      <c r="AQ20" s="5">
        <f t="shared" ref="AQ20:AQ83" si="144">_xlfn.POISSON.DIST(5,K20,FALSE) * _xlfn.POISSON.DIST(4,L20,FALSE)</f>
        <v>4.8768260241952136E-4</v>
      </c>
      <c r="AR20" s="5">
        <f t="shared" ref="AR20:AR83" si="145">_xlfn.POISSON.DIST(0,K20,FALSE) * _xlfn.POISSON.DIST(5,L20,FALSE)</f>
        <v>1.951616158730262E-4</v>
      </c>
      <c r="AS20" s="5">
        <f t="shared" ref="AS20:AS83" si="146">_xlfn.POISSON.DIST(1,K20,FALSE) * _xlfn.POISSON.DIST(5,L20,FALSE)</f>
        <v>4.3082680737486373E-4</v>
      </c>
      <c r="AT20" s="5">
        <f t="shared" ref="AT20:AT83" si="147">_xlfn.POISSON.DIST(2,K20,FALSE) * _xlfn.POISSON.DIST(5,L20,FALSE)</f>
        <v>4.7553341143060252E-4</v>
      </c>
      <c r="AU20" s="5">
        <f t="shared" ref="AU20:AU83" si="148">_xlfn.POISSON.DIST(3,K20,FALSE) * _xlfn.POISSON.DIST(5,L20,FALSE)</f>
        <v>3.4991945953828657E-4</v>
      </c>
      <c r="AV20" s="5">
        <f t="shared" ref="AV20:AV83" si="149">_xlfn.POISSON.DIST(4,K20,FALSE) * _xlfn.POISSON.DIST(5,L20,FALSE)</f>
        <v>1.9311518163656229E-4</v>
      </c>
      <c r="AW20" s="5">
        <f t="shared" ref="AW20:AW83" si="150">_xlfn.POISSON.DIST(6,K20,FALSE) * _xlfn.POISSON.DIST(6,L20,FALSE)</f>
        <v>4.5703346993412127E-6</v>
      </c>
      <c r="AX20" s="5">
        <f t="shared" ref="AX20:AX83" si="151">_xlfn.POISSON.DIST(6,K20,FALSE) * _xlfn.POISSON.DIST(0,L20,FALSE)</f>
        <v>7.3748925620426738E-3</v>
      </c>
      <c r="AY20" s="5">
        <f t="shared" ref="AY20:AY83" si="152">_xlfn.POISSON.DIST(6,K20,FALSE) * _xlfn.POISSON.DIST(1,L20,FALSE)</f>
        <v>6.4467846812688804E-3</v>
      </c>
      <c r="AZ20" s="5">
        <f t="shared" ref="AZ20:AZ83" si="153">_xlfn.POISSON.DIST(6,K20,FALSE) * _xlfn.POISSON.DIST(2,L20,FALSE)</f>
        <v>2.817738182421173E-3</v>
      </c>
      <c r="BA20" s="5">
        <f t="shared" ref="BA20:BA83" si="154">_xlfn.POISSON.DIST(6,K20,FALSE) * _xlfn.POISSON.DIST(3,L20,FALSE)</f>
        <v>8.210447902546736E-4</v>
      </c>
      <c r="BB20" s="5">
        <f t="shared" ref="BB20:BB83" si="155">_xlfn.POISSON.DIST(6,K20,FALSE) * _xlfn.POISSON.DIST(4,L20,FALSE)</f>
        <v>1.7942969785390969E-4</v>
      </c>
      <c r="BC20" s="5">
        <f t="shared" ref="BC20:BC83" si="156">_xlfn.POISSON.DIST(6,K20,FALSE) * _xlfn.POISSON.DIST(5,L20,FALSE)</f>
        <v>3.1369802821070457E-5</v>
      </c>
      <c r="BD20" s="5">
        <f t="shared" ref="BD20:BD83" si="157">_xlfn.POISSON.DIST(0,K20,FALSE) * _xlfn.POISSON.DIST(6,L20,FALSE)</f>
        <v>2.8433519652373622E-5</v>
      </c>
      <c r="BE20" s="5">
        <f t="shared" ref="BE20:BE83" si="158">_xlfn.POISSON.DIST(1,K20,FALSE) * _xlfn.POISSON.DIST(6,L20,FALSE)</f>
        <v>6.2768093200419475E-5</v>
      </c>
      <c r="BF20" s="5">
        <f t="shared" ref="BF20:BF83" si="159">_xlfn.POISSON.DIST(2,K20,FALSE) * _xlfn.POISSON.DIST(6,L20,FALSE)</f>
        <v>6.928149543539978E-5</v>
      </c>
      <c r="BG20" s="5">
        <f t="shared" ref="BG20:BG83" si="160">_xlfn.POISSON.DIST(3,K20,FALSE) * _xlfn.POISSON.DIST(6,L20,FALSE)</f>
        <v>5.0980525986231935E-5</v>
      </c>
      <c r="BH20" s="5">
        <f t="shared" ref="BH20:BH83" si="161">_xlfn.POISSON.DIST(4,K20,FALSE) * _xlfn.POISSON.DIST(6,L20,FALSE)</f>
        <v>2.8135370204186822E-5</v>
      </c>
      <c r="BI20" s="5">
        <f t="shared" ref="BI20:BI83" si="162">_xlfn.POISSON.DIST(5,K20,FALSE) * _xlfn.POISSON.DIST(6,L20,FALSE)</f>
        <v>1.242198335482733E-5</v>
      </c>
      <c r="BJ20" s="8">
        <f t="shared" ref="BJ20:BJ83" si="163">SUM(N20,Q20,T20,W20,X20,Y20,AD20,AE20,AF20,AG20,AM20,AN20,AO20,AP20,AQ20,AX20,AY20,AZ20,BA20,BB20,BC20)</f>
        <v>0.66951837595940566</v>
      </c>
      <c r="BK20" s="8">
        <f t="shared" ref="BK20:BK83" si="164">SUM(M20,P20,S20,V20,AC20,AL20,AY20)</f>
        <v>0.19392953969036111</v>
      </c>
      <c r="BL20" s="8">
        <f t="shared" ref="BL20:BL83" si="165">SUM(O20,R20,U20,AA20,AB20,AH20,AI20,AJ20,AK20,AR20,AS20,AT20,AU20,AV20,BD20,BE20,BF20,BG20,BH20,BI20)</f>
        <v>0.13025665766906266</v>
      </c>
      <c r="BM20" s="8">
        <f t="shared" ref="BM20:BM83" si="166">SUM(S20:BI20)</f>
        <v>0.58723129267771668</v>
      </c>
      <c r="BN20" s="8">
        <f t="shared" ref="BN20:BN83" si="167">SUM(M20:R20)</f>
        <v>0.40513904956380997</v>
      </c>
    </row>
    <row r="21" spans="1:66" x14ac:dyDescent="0.25">
      <c r="A21" t="s">
        <v>122</v>
      </c>
      <c r="B21" t="s">
        <v>138</v>
      </c>
      <c r="C21" t="s">
        <v>128</v>
      </c>
      <c r="D21" s="11">
        <v>44230</v>
      </c>
      <c r="E21">
        <f>VLOOKUP(A21,home!$A$2:$E$405,3,FALSE)</f>
        <v>1.30632911392405</v>
      </c>
      <c r="F21">
        <f>VLOOKUP(B21,home!$B$2:$E$405,3,FALSE)</f>
        <v>1.2</v>
      </c>
      <c r="G21">
        <f>VLOOKUP(C21,away!$B$2:$E$405,4,FALSE)</f>
        <v>1.2</v>
      </c>
      <c r="H21">
        <f>VLOOKUP(A21,away!$A$2:$E$405,3,FALSE)</f>
        <v>1.12658227848101</v>
      </c>
      <c r="I21">
        <f>VLOOKUP(C21,away!$B$2:$E$405,3,FALSE)</f>
        <v>0.91</v>
      </c>
      <c r="J21">
        <f>VLOOKUP(B21,home!$B$2:$E$405,4,FALSE)</f>
        <v>1</v>
      </c>
      <c r="K21" s="3">
        <f t="shared" si="112"/>
        <v>1.8811139240506318</v>
      </c>
      <c r="L21" s="3">
        <f t="shared" si="113"/>
        <v>1.0251898734177192</v>
      </c>
      <c r="M21" s="5">
        <f t="shared" si="114"/>
        <v>5.4677455780093649E-2</v>
      </c>
      <c r="N21" s="5">
        <f t="shared" si="115"/>
        <v>0.10285452339959686</v>
      </c>
      <c r="O21" s="5">
        <f t="shared" si="116"/>
        <v>5.605477396999714E-2</v>
      </c>
      <c r="P21" s="5">
        <f t="shared" si="117"/>
        <v>0.10544541582447253</v>
      </c>
      <c r="Q21" s="5">
        <f t="shared" si="118"/>
        <v>9.6740538059286618E-2</v>
      </c>
      <c r="R21" s="5">
        <f t="shared" si="119"/>
        <v>2.8733393315380107E-2</v>
      </c>
      <c r="S21" s="5">
        <f t="shared" si="120"/>
        <v>5.0837843311117945E-2</v>
      </c>
      <c r="T21" s="5">
        <f t="shared" si="121"/>
        <v>9.9177419967362096E-2</v>
      </c>
      <c r="U21" s="5">
        <f t="shared" si="122"/>
        <v>5.4050786250784862E-2</v>
      </c>
      <c r="V21" s="5">
        <f t="shared" si="123"/>
        <v>1.0893414136247366E-2</v>
      </c>
      <c r="W21" s="5">
        <f t="shared" si="124"/>
        <v>6.0659991054491373E-2</v>
      </c>
      <c r="X21" s="5">
        <f t="shared" si="125"/>
        <v>6.2188008550673989E-2</v>
      </c>
      <c r="Y21" s="5">
        <f t="shared" si="126"/>
        <v>3.1877258307082747E-2</v>
      </c>
      <c r="Z21" s="5">
        <f t="shared" si="127"/>
        <v>9.8190612852853583E-3</v>
      </c>
      <c r="AA21" s="5">
        <f t="shared" si="128"/>
        <v>1.847077290485678E-2</v>
      </c>
      <c r="AB21" s="5">
        <f t="shared" si="129"/>
        <v>1.737281404965162E-2</v>
      </c>
      <c r="AC21" s="5">
        <f t="shared" si="130"/>
        <v>1.3129961047892501E-3</v>
      </c>
      <c r="AD21" s="5">
        <f t="shared" si="131"/>
        <v>2.8527088451347625E-2</v>
      </c>
      <c r="AE21" s="5">
        <f t="shared" si="132"/>
        <v>2.9245682198413149E-2</v>
      </c>
      <c r="AF21" s="5">
        <f t="shared" si="133"/>
        <v>1.4991188615503005E-2</v>
      </c>
      <c r="AG21" s="5">
        <f t="shared" si="134"/>
        <v>5.122938253036227E-3</v>
      </c>
      <c r="AH21" s="5">
        <f t="shared" si="135"/>
        <v>2.5166005490356302E-3</v>
      </c>
      <c r="AI21" s="5">
        <f t="shared" si="136"/>
        <v>4.7340123340643891E-3</v>
      </c>
      <c r="AJ21" s="5">
        <f t="shared" si="137"/>
        <v>4.4526082591179782E-3</v>
      </c>
      <c r="AK21" s="5">
        <f t="shared" si="138"/>
        <v>2.791954464856557E-3</v>
      </c>
      <c r="AL21" s="5">
        <f t="shared" si="139"/>
        <v>1.0128446415081395E-4</v>
      </c>
      <c r="AM21" s="5">
        <f t="shared" si="140"/>
        <v>1.0732540659690799E-2</v>
      </c>
      <c r="AN21" s="5">
        <f t="shared" si="141"/>
        <v>1.1002892000358935E-2</v>
      </c>
      <c r="AO21" s="5">
        <f t="shared" si="142"/>
        <v>5.6400267285384043E-3</v>
      </c>
      <c r="AP21" s="5">
        <f t="shared" si="143"/>
        <v>1.9273660959676134E-3</v>
      </c>
      <c r="AQ21" s="5">
        <f t="shared" si="144"/>
        <v>4.939790509886602E-4</v>
      </c>
      <c r="AR21" s="5">
        <f t="shared" si="145"/>
        <v>5.1599867966176029E-4</v>
      </c>
      <c r="AS21" s="5">
        <f t="shared" si="146"/>
        <v>9.7065230110347876E-4</v>
      </c>
      <c r="AT21" s="5">
        <f t="shared" si="147"/>
        <v>9.1295377950877056E-4</v>
      </c>
      <c r="AU21" s="5">
        <f t="shared" si="148"/>
        <v>5.7245668888286617E-4</v>
      </c>
      <c r="AV21" s="5">
        <f t="shared" si="149"/>
        <v>2.6921406209336998E-4</v>
      </c>
      <c r="AW21" s="5">
        <f t="shared" si="150"/>
        <v>5.4257495091330091E-6</v>
      </c>
      <c r="AX21" s="5">
        <f t="shared" si="151"/>
        <v>3.3648552792306529E-3</v>
      </c>
      <c r="AY21" s="5">
        <f t="shared" si="152"/>
        <v>3.4496155577834172E-3</v>
      </c>
      <c r="AZ21" s="5">
        <f t="shared" si="153"/>
        <v>1.7682554685118875E-3</v>
      </c>
      <c r="BA21" s="5">
        <f t="shared" si="154"/>
        <v>6.0426586664463072E-4</v>
      </c>
      <c r="BB21" s="5">
        <f t="shared" si="155"/>
        <v>1.5487181183401429E-4</v>
      </c>
      <c r="BC21" s="5">
        <f t="shared" si="156"/>
        <v>3.17546026340172E-5</v>
      </c>
      <c r="BD21" s="5">
        <f t="shared" si="157"/>
        <v>8.8166103514358349E-5</v>
      </c>
      <c r="BE21" s="5">
        <f t="shared" si="158"/>
        <v>1.6585048495014882E-4</v>
      </c>
      <c r="BF21" s="5">
        <f t="shared" si="159"/>
        <v>1.5599182827513741E-4</v>
      </c>
      <c r="BG21" s="5">
        <f t="shared" si="160"/>
        <v>9.7812800068825337E-5</v>
      </c>
      <c r="BH21" s="5">
        <f t="shared" si="161"/>
        <v>4.5999255039961987E-5</v>
      </c>
      <c r="BI21" s="5">
        <f t="shared" si="162"/>
        <v>1.730596783032574E-5</v>
      </c>
      <c r="BJ21" s="8">
        <f t="shared" si="163"/>
        <v>0.57055505997897682</v>
      </c>
      <c r="BK21" s="8">
        <f t="shared" si="164"/>
        <v>0.22671802517865497</v>
      </c>
      <c r="BL21" s="8">
        <f t="shared" si="165"/>
        <v>0.19299011804867408</v>
      </c>
      <c r="BM21" s="8">
        <f t="shared" si="166"/>
        <v>0.55213197433449013</v>
      </c>
      <c r="BN21" s="8">
        <f t="shared" si="167"/>
        <v>0.44450610034882693</v>
      </c>
    </row>
    <row r="22" spans="1:66" x14ac:dyDescent="0.25">
      <c r="A22" t="s">
        <v>122</v>
      </c>
      <c r="B22" t="s">
        <v>123</v>
      </c>
      <c r="C22" t="s">
        <v>135</v>
      </c>
      <c r="D22" s="11">
        <v>44230</v>
      </c>
      <c r="E22">
        <f>VLOOKUP(A22,home!$A$2:$E$405,3,FALSE)</f>
        <v>1.30632911392405</v>
      </c>
      <c r="F22">
        <f>VLOOKUP(B22,home!$B$2:$E$405,3,FALSE)</f>
        <v>1.05</v>
      </c>
      <c r="G22">
        <f>VLOOKUP(C22,away!$B$2:$E$405,4,FALSE)</f>
        <v>0.98</v>
      </c>
      <c r="H22">
        <f>VLOOKUP(A22,away!$A$2:$E$405,3,FALSE)</f>
        <v>1.12658227848101</v>
      </c>
      <c r="I22">
        <f>VLOOKUP(C22,away!$B$2:$E$405,3,FALSE)</f>
        <v>1.02</v>
      </c>
      <c r="J22">
        <f>VLOOKUP(B22,home!$B$2:$E$405,4,FALSE)</f>
        <v>1.17</v>
      </c>
      <c r="K22" s="3">
        <f t="shared" si="112"/>
        <v>1.3442126582278475</v>
      </c>
      <c r="L22" s="3">
        <f t="shared" si="113"/>
        <v>1.3444632911392373</v>
      </c>
      <c r="M22" s="5">
        <f t="shared" si="114"/>
        <v>6.7970876700148605E-2</v>
      </c>
      <c r="N22" s="5">
        <f t="shared" si="115"/>
        <v>9.1367312851184018E-2</v>
      </c>
      <c r="O22" s="5">
        <f t="shared" si="116"/>
        <v>9.1384348589901104E-2</v>
      </c>
      <c r="P22" s="5">
        <f t="shared" si="117"/>
        <v>0.1228399981384512</v>
      </c>
      <c r="Q22" s="5">
        <f t="shared" si="118"/>
        <v>6.140854924141273E-2</v>
      </c>
      <c r="R22" s="5">
        <f t="shared" si="119"/>
        <v>6.1431451031896879E-2</v>
      </c>
      <c r="S22" s="5">
        <f t="shared" si="120"/>
        <v>5.5500480040967706E-2</v>
      </c>
      <c r="T22" s="5">
        <f t="shared" si="121"/>
        <v>8.2561540217195681E-2</v>
      </c>
      <c r="U22" s="5">
        <f t="shared" si="122"/>
        <v>8.2576934090379944E-2</v>
      </c>
      <c r="V22" s="5">
        <f t="shared" si="123"/>
        <v>1.1144771270514711E-2</v>
      </c>
      <c r="W22" s="5">
        <f t="shared" si="124"/>
        <v>2.751538307123837E-2</v>
      </c>
      <c r="X22" s="5">
        <f t="shared" si="125"/>
        <v>3.6993422480913994E-2</v>
      </c>
      <c r="Y22" s="5">
        <f t="shared" si="126"/>
        <v>2.4868149269596941E-2</v>
      </c>
      <c r="Z22" s="5">
        <f t="shared" si="127"/>
        <v>2.7530776944601001E-2</v>
      </c>
      <c r="AA22" s="5">
        <f t="shared" si="128"/>
        <v>3.7007218859780047E-2</v>
      </c>
      <c r="AB22" s="5">
        <f t="shared" si="129"/>
        <v>2.4872786018562337E-2</v>
      </c>
      <c r="AC22" s="5">
        <f t="shared" si="130"/>
        <v>1.2588329632730946E-3</v>
      </c>
      <c r="AD22" s="5">
        <f t="shared" si="131"/>
        <v>9.2466315550867092E-3</v>
      </c>
      <c r="AE22" s="5">
        <f t="shared" si="132"/>
        <v>1.2431756692503801E-2</v>
      </c>
      <c r="AF22" s="5">
        <f t="shared" si="133"/>
        <v>8.3570202587229508E-3</v>
      </c>
      <c r="AG22" s="5">
        <f t="shared" si="134"/>
        <v>3.7452356537199809E-3</v>
      </c>
      <c r="AH22" s="5">
        <f t="shared" si="135"/>
        <v>9.2535297446396242E-3</v>
      </c>
      <c r="AI22" s="5">
        <f t="shared" si="136"/>
        <v>1.2438711816032483E-2</v>
      </c>
      <c r="AJ22" s="5">
        <f t="shared" si="137"/>
        <v>8.3601369375795823E-3</v>
      </c>
      <c r="AK22" s="5">
        <f t="shared" si="138"/>
        <v>3.7459339653375568E-3</v>
      </c>
      <c r="AL22" s="5">
        <f t="shared" si="139"/>
        <v>9.1000761721674156E-5</v>
      </c>
      <c r="AM22" s="5">
        <f t="shared" si="140"/>
        <v>2.4858878364633205E-3</v>
      </c>
      <c r="AN22" s="5">
        <f t="shared" si="141"/>
        <v>3.342184942014474E-3</v>
      </c>
      <c r="AO22" s="5">
        <f t="shared" si="142"/>
        <v>2.2467224833683905E-3</v>
      </c>
      <c r="AP22" s="5">
        <f t="shared" si="143"/>
        <v>1.0068786347553291E-3</v>
      </c>
      <c r="AQ22" s="5">
        <f t="shared" si="144"/>
        <v>3.3842784076523296E-4</v>
      </c>
      <c r="AR22" s="5">
        <f t="shared" si="145"/>
        <v>2.4882062110266026E-3</v>
      </c>
      <c r="AS22" s="5">
        <f t="shared" si="146"/>
        <v>3.3446782851431099E-3</v>
      </c>
      <c r="AT22" s="5">
        <f t="shared" si="147"/>
        <v>2.2479794442945892E-3</v>
      </c>
      <c r="AU22" s="5">
        <f t="shared" si="148"/>
        <v>1.0072541414855969E-3</v>
      </c>
      <c r="AV22" s="5">
        <f t="shared" si="149"/>
        <v>3.3849094175934059E-4</v>
      </c>
      <c r="AW22" s="5">
        <f t="shared" si="150"/>
        <v>4.5683509137310516E-6</v>
      </c>
      <c r="AX22" s="5">
        <f t="shared" si="151"/>
        <v>5.5692698278477155E-4</v>
      </c>
      <c r="AY22" s="5">
        <f t="shared" si="152"/>
        <v>7.4876788419905936E-4</v>
      </c>
      <c r="AZ22" s="5">
        <f t="shared" si="153"/>
        <v>5.0334546694481537E-4</v>
      </c>
      <c r="BA22" s="5">
        <f t="shared" si="154"/>
        <v>2.2557650102288094E-4</v>
      </c>
      <c r="BB22" s="5">
        <f t="shared" si="155"/>
        <v>7.5819831242224006E-5</v>
      </c>
      <c r="BC22" s="5">
        <f t="shared" si="156"/>
        <v>2.0387395969108407E-5</v>
      </c>
      <c r="BD22" s="5">
        <f t="shared" si="157"/>
        <v>5.5755031858498627E-4</v>
      </c>
      <c r="BE22" s="5">
        <f t="shared" si="158"/>
        <v>7.4946619584090757E-4</v>
      </c>
      <c r="BF22" s="5">
        <f t="shared" si="159"/>
        <v>5.0372097368160955E-4</v>
      </c>
      <c r="BG22" s="5">
        <f t="shared" si="160"/>
        <v>2.2570270301255875E-4</v>
      </c>
      <c r="BH22" s="5">
        <f t="shared" si="161"/>
        <v>7.58481075964305E-5</v>
      </c>
      <c r="BI22" s="5">
        <f t="shared" si="162"/>
        <v>2.0391197266749927E-5</v>
      </c>
      <c r="BJ22" s="8">
        <f t="shared" si="163"/>
        <v>0.37004592709110473</v>
      </c>
      <c r="BK22" s="8">
        <f t="shared" si="164"/>
        <v>0.25955472775927613</v>
      </c>
      <c r="BL22" s="8">
        <f t="shared" si="165"/>
        <v>0.34263033957380218</v>
      </c>
      <c r="BM22" s="8">
        <f t="shared" si="166"/>
        <v>0.50261503528250406</v>
      </c>
      <c r="BN22" s="8">
        <f t="shared" si="167"/>
        <v>0.49640253655299454</v>
      </c>
    </row>
    <row r="23" spans="1:66" x14ac:dyDescent="0.25">
      <c r="A23" t="s">
        <v>122</v>
      </c>
      <c r="B23" t="s">
        <v>127</v>
      </c>
      <c r="C23" t="s">
        <v>401</v>
      </c>
      <c r="D23" s="11">
        <v>44230</v>
      </c>
      <c r="E23">
        <f>VLOOKUP(A23,home!$A$2:$E$405,3,FALSE)</f>
        <v>1.30632911392405</v>
      </c>
      <c r="F23">
        <f>VLOOKUP(B23,home!$B$2:$E$405,3,FALSE)</f>
        <v>0.81</v>
      </c>
      <c r="G23">
        <f>VLOOKUP(C23,away!$B$2:$E$405,4,FALSE)</f>
        <v>0.9</v>
      </c>
      <c r="H23">
        <f>VLOOKUP(A23,away!$A$2:$E$405,3,FALSE)</f>
        <v>1.12658227848101</v>
      </c>
      <c r="I23">
        <f>VLOOKUP(C23,away!$B$2:$E$405,3,FALSE)</f>
        <v>0.86</v>
      </c>
      <c r="J23">
        <f>VLOOKUP(B23,home!$B$2:$E$405,4,FALSE)</f>
        <v>0.78</v>
      </c>
      <c r="K23" s="3">
        <f t="shared" si="112"/>
        <v>0.95231392405063264</v>
      </c>
      <c r="L23" s="3">
        <f t="shared" si="113"/>
        <v>0.75571139240506147</v>
      </c>
      <c r="M23" s="5">
        <f t="shared" si="114"/>
        <v>0.18122329818554175</v>
      </c>
      <c r="N23" s="5">
        <f t="shared" si="115"/>
        <v>0.17258147022447115</v>
      </c>
      <c r="O23" s="5">
        <f t="shared" si="116"/>
        <v>0.13695251100803338</v>
      </c>
      <c r="P23" s="5">
        <f t="shared" si="117"/>
        <v>0.13042178316664774</v>
      </c>
      <c r="Q23" s="5">
        <f t="shared" si="118"/>
        <v>8.2175868563946763E-2</v>
      </c>
      <c r="R23" s="5">
        <f t="shared" si="119"/>
        <v>5.1748286393625213E-2</v>
      </c>
      <c r="S23" s="5">
        <f t="shared" si="120"/>
        <v>2.3465307295854564E-2</v>
      </c>
      <c r="T23" s="5">
        <f t="shared" si="121"/>
        <v>6.2101240054555515E-2</v>
      </c>
      <c r="U23" s="5">
        <f t="shared" si="122"/>
        <v>4.9280613678409184E-2</v>
      </c>
      <c r="V23" s="5">
        <f t="shared" si="123"/>
        <v>1.876375873619975E-3</v>
      </c>
      <c r="W23" s="5">
        <f t="shared" si="124"/>
        <v>2.6085741284800391E-2</v>
      </c>
      <c r="X23" s="5">
        <f t="shared" si="125"/>
        <v>1.9713291868254698E-2</v>
      </c>
      <c r="Y23" s="5">
        <f t="shared" si="126"/>
        <v>7.4487796233230676E-3</v>
      </c>
      <c r="Z23" s="5">
        <f t="shared" si="127"/>
        <v>1.3035589855034136E-2</v>
      </c>
      <c r="AA23" s="5">
        <f t="shared" si="128"/>
        <v>1.2413973727162176E-2</v>
      </c>
      <c r="AB23" s="5">
        <f t="shared" si="129"/>
        <v>5.9110000165876336E-3</v>
      </c>
      <c r="AC23" s="5">
        <f t="shared" si="130"/>
        <v>8.4398739627644938E-5</v>
      </c>
      <c r="AD23" s="5">
        <f t="shared" si="131"/>
        <v>6.2104536611744627E-3</v>
      </c>
      <c r="AE23" s="5">
        <f t="shared" si="132"/>
        <v>4.6933105837532645E-3</v>
      </c>
      <c r="AF23" s="5">
        <f t="shared" si="133"/>
        <v>1.7733941381187957E-3</v>
      </c>
      <c r="AG23" s="5">
        <f t="shared" si="134"/>
        <v>4.4672471780024303E-4</v>
      </c>
      <c r="AH23" s="5">
        <f t="shared" si="135"/>
        <v>2.4627859400422844E-3</v>
      </c>
      <c r="AI23" s="5">
        <f t="shared" si="136"/>
        <v>2.3453453426583943E-3</v>
      </c>
      <c r="AJ23" s="5">
        <f t="shared" si="137"/>
        <v>1.1167525132604454E-3</v>
      </c>
      <c r="AK23" s="5">
        <f t="shared" si="138"/>
        <v>3.5449965603215366E-4</v>
      </c>
      <c r="AL23" s="5">
        <f t="shared" si="139"/>
        <v>2.4295847674034366E-6</v>
      </c>
      <c r="AM23" s="5">
        <f t="shared" si="140"/>
        <v>1.1828602992415345E-3</v>
      </c>
      <c r="AN23" s="5">
        <f t="shared" si="141"/>
        <v>8.9390100376048759E-4</v>
      </c>
      <c r="AO23" s="5">
        <f t="shared" si="142"/>
        <v>3.3776558611206011E-4</v>
      </c>
      <c r="AP23" s="5">
        <f t="shared" si="143"/>
        <v>8.5084433795752222E-5</v>
      </c>
      <c r="AQ23" s="5">
        <f t="shared" si="144"/>
        <v>1.6074818983946042E-5</v>
      </c>
      <c r="AR23" s="5">
        <f t="shared" si="145"/>
        <v>3.7223107838899277E-4</v>
      </c>
      <c r="AS23" s="5">
        <f t="shared" si="146"/>
        <v>3.5448083891422038E-4</v>
      </c>
      <c r="AT23" s="5">
        <f t="shared" si="147"/>
        <v>1.6878851935358066E-4</v>
      </c>
      <c r="AU23" s="5">
        <f t="shared" si="148"/>
        <v>5.3579885733434862E-5</v>
      </c>
      <c r="AV23" s="5">
        <f t="shared" si="149"/>
        <v>1.2756217808247964E-5</v>
      </c>
      <c r="AW23" s="5">
        <f t="shared" si="150"/>
        <v>4.8569726607370847E-8</v>
      </c>
      <c r="AX23" s="5">
        <f t="shared" si="151"/>
        <v>1.877423888624018E-4</v>
      </c>
      <c r="AY23" s="5">
        <f t="shared" si="152"/>
        <v>1.4187906210065817E-4</v>
      </c>
      <c r="AZ23" s="5">
        <f t="shared" si="153"/>
        <v>5.3609811786606281E-5</v>
      </c>
      <c r="BA23" s="5">
        <f t="shared" si="154"/>
        <v>1.3504515170609839E-5</v>
      </c>
      <c r="BB23" s="5">
        <f t="shared" si="155"/>
        <v>2.5513789908342085E-6</v>
      </c>
      <c r="BC23" s="5">
        <f t="shared" si="156"/>
        <v>3.8562123394326823E-7</v>
      </c>
      <c r="BD23" s="5">
        <f t="shared" si="157"/>
        <v>4.6883211090963866E-5</v>
      </c>
      <c r="BE23" s="5">
        <f t="shared" si="158"/>
        <v>4.4647534726129947E-5</v>
      </c>
      <c r="BF23" s="5">
        <f t="shared" si="159"/>
        <v>2.1259234497113843E-5</v>
      </c>
      <c r="BG23" s="5">
        <f t="shared" si="160"/>
        <v>6.7484883420863551E-6</v>
      </c>
      <c r="BH23" s="5">
        <f t="shared" si="161"/>
        <v>1.6066698536155511E-6</v>
      </c>
      <c r="BI23" s="5">
        <f t="shared" si="162"/>
        <v>3.0601081459009632E-7</v>
      </c>
      <c r="BJ23" s="8">
        <f t="shared" si="163"/>
        <v>0.38614563364023713</v>
      </c>
      <c r="BK23" s="8">
        <f t="shared" si="164"/>
        <v>0.33721547190815976</v>
      </c>
      <c r="BL23" s="8">
        <f t="shared" si="165"/>
        <v>0.26366905596533391</v>
      </c>
      <c r="BM23" s="8">
        <f t="shared" si="166"/>
        <v>0.24482070333412492</v>
      </c>
      <c r="BN23" s="8">
        <f t="shared" si="167"/>
        <v>0.75510321754226595</v>
      </c>
    </row>
    <row r="24" spans="1:66" x14ac:dyDescent="0.25">
      <c r="A24" t="s">
        <v>122</v>
      </c>
      <c r="B24" t="s">
        <v>130</v>
      </c>
      <c r="C24" t="s">
        <v>124</v>
      </c>
      <c r="D24" s="11">
        <v>44230</v>
      </c>
      <c r="E24">
        <f>VLOOKUP(A24,home!$A$2:$E$405,3,FALSE)</f>
        <v>1.30632911392405</v>
      </c>
      <c r="F24">
        <f>VLOOKUP(B24,home!$B$2:$E$405,3,FALSE)</f>
        <v>0.98</v>
      </c>
      <c r="G24">
        <f>VLOOKUP(C24,away!$B$2:$E$405,4,FALSE)</f>
        <v>0.91</v>
      </c>
      <c r="H24">
        <f>VLOOKUP(A24,away!$A$2:$E$405,3,FALSE)</f>
        <v>1.12658227848101</v>
      </c>
      <c r="I24">
        <f>VLOOKUP(C24,away!$B$2:$E$405,3,FALSE)</f>
        <v>0.72</v>
      </c>
      <c r="J24">
        <f>VLOOKUP(B24,home!$B$2:$E$405,4,FALSE)</f>
        <v>0.69</v>
      </c>
      <c r="K24" s="3">
        <f t="shared" si="112"/>
        <v>1.1649843037974679</v>
      </c>
      <c r="L24" s="3">
        <f t="shared" si="113"/>
        <v>0.5596860759493657</v>
      </c>
      <c r="M24" s="5">
        <f t="shared" si="114"/>
        <v>0.17823179089960231</v>
      </c>
      <c r="N24" s="5">
        <f t="shared" si="115"/>
        <v>0.20763723883574908</v>
      </c>
      <c r="O24" s="5">
        <f t="shared" si="116"/>
        <v>9.9753851658026291E-2</v>
      </c>
      <c r="P24" s="5">
        <f t="shared" si="117"/>
        <v>0.11621167142494165</v>
      </c>
      <c r="Q24" s="5">
        <f t="shared" si="118"/>
        <v>0.12094706206374685</v>
      </c>
      <c r="R24" s="5">
        <f t="shared" si="119"/>
        <v>2.791542089765793E-2</v>
      </c>
      <c r="S24" s="5">
        <f t="shared" si="120"/>
        <v>1.8943243103843956E-2</v>
      </c>
      <c r="T24" s="5">
        <f t="shared" si="121"/>
        <v>6.7692386564062873E-2</v>
      </c>
      <c r="U24" s="5">
        <f t="shared" si="122"/>
        <v>3.2521027179671307E-2</v>
      </c>
      <c r="V24" s="5">
        <f t="shared" si="123"/>
        <v>1.3723863815486115E-3</v>
      </c>
      <c r="W24" s="5">
        <f t="shared" si="124"/>
        <v>4.6967142964894418E-2</v>
      </c>
      <c r="X24" s="5">
        <f t="shared" si="125"/>
        <v>2.6286855944574614E-2</v>
      </c>
      <c r="Y24" s="5">
        <f t="shared" si="126"/>
        <v>7.3561936263326104E-3</v>
      </c>
      <c r="Z24" s="5">
        <f t="shared" si="127"/>
        <v>5.2079574602283633E-3</v>
      </c>
      <c r="AA24" s="5">
        <f t="shared" si="128"/>
        <v>6.0671886960109696E-3</v>
      </c>
      <c r="AB24" s="5">
        <f t="shared" si="129"/>
        <v>3.5340897995151032E-3</v>
      </c>
      <c r="AC24" s="5">
        <f t="shared" si="130"/>
        <v>5.5926931734372395E-5</v>
      </c>
      <c r="AD24" s="5">
        <f t="shared" si="131"/>
        <v>1.3678996087078423E-2</v>
      </c>
      <c r="AE24" s="5">
        <f t="shared" si="132"/>
        <v>7.6559436429036514E-3</v>
      </c>
      <c r="AF24" s="5">
        <f t="shared" si="133"/>
        <v>2.142462527593118E-3</v>
      </c>
      <c r="AG24" s="5">
        <f t="shared" si="134"/>
        <v>3.9970214831238406E-4</v>
      </c>
      <c r="AH24" s="5">
        <f t="shared" si="135"/>
        <v>7.287053186566093E-4</v>
      </c>
      <c r="AI24" s="5">
        <f t="shared" si="136"/>
        <v>8.4893025832868192E-4</v>
      </c>
      <c r="AJ24" s="5">
        <f t="shared" si="137"/>
        <v>4.9449521298582208E-4</v>
      </c>
      <c r="AK24" s="5">
        <f t="shared" si="138"/>
        <v>1.9202638714382281E-4</v>
      </c>
      <c r="AL24" s="5">
        <f t="shared" si="139"/>
        <v>1.458631410640116E-6</v>
      </c>
      <c r="AM24" s="5">
        <f t="shared" si="140"/>
        <v>3.1871631466306692E-3</v>
      </c>
      <c r="AN24" s="5">
        <f t="shared" si="141"/>
        <v>1.7838108349481523E-3</v>
      </c>
      <c r="AO24" s="5">
        <f t="shared" si="142"/>
        <v>4.9918704322404642E-4</v>
      </c>
      <c r="AP24" s="5">
        <f t="shared" si="143"/>
        <v>9.3129345795611013E-5</v>
      </c>
      <c r="AQ24" s="5">
        <f t="shared" si="144"/>
        <v>1.3030799526019269E-5</v>
      </c>
      <c r="AR24" s="5">
        <f t="shared" si="145"/>
        <v>8.156924406446996E-5</v>
      </c>
      <c r="AS24" s="5">
        <f t="shared" si="146"/>
        <v>9.5026889007732279E-5</v>
      </c>
      <c r="AT24" s="5">
        <f t="shared" si="147"/>
        <v>5.5352417066356123E-5</v>
      </c>
      <c r="AU24" s="5">
        <f t="shared" si="148"/>
        <v>2.1494899019851986E-5</v>
      </c>
      <c r="AV24" s="5">
        <f t="shared" si="149"/>
        <v>6.2603049924597885E-6</v>
      </c>
      <c r="AW24" s="5">
        <f t="shared" si="150"/>
        <v>2.6418468483563518E-8</v>
      </c>
      <c r="AX24" s="5">
        <f t="shared" si="151"/>
        <v>6.1883250657774572E-4</v>
      </c>
      <c r="AY24" s="5">
        <f t="shared" si="152"/>
        <v>3.4635193727640856E-4</v>
      </c>
      <c r="AZ24" s="5">
        <f t="shared" si="153"/>
        <v>9.6924178335846967E-5</v>
      </c>
      <c r="BA24" s="5">
        <f t="shared" si="154"/>
        <v>1.8082371012468907E-5</v>
      </c>
      <c r="BB24" s="5">
        <f t="shared" si="155"/>
        <v>2.5301128189573199E-6</v>
      </c>
      <c r="BC24" s="5">
        <f t="shared" si="156"/>
        <v>2.832137830702821E-7</v>
      </c>
      <c r="BD24" s="5">
        <f t="shared" si="157"/>
        <v>7.6088616880998813E-6</v>
      </c>
      <c r="BE24" s="5">
        <f t="shared" si="158"/>
        <v>8.8642044364022671E-6</v>
      </c>
      <c r="BF24" s="5">
        <f t="shared" si="159"/>
        <v>5.1633295170302607E-6</v>
      </c>
      <c r="BG24" s="5">
        <f t="shared" si="160"/>
        <v>2.0050659475581374E-6</v>
      </c>
      <c r="BH24" s="5">
        <f t="shared" si="161"/>
        <v>5.8396758924600716E-7</v>
      </c>
      <c r="BI24" s="5">
        <f t="shared" si="162"/>
        <v>1.3606261507960908E-7</v>
      </c>
      <c r="BJ24" s="8">
        <f t="shared" si="163"/>
        <v>0.50742330989517703</v>
      </c>
      <c r="BK24" s="8">
        <f t="shared" si="164"/>
        <v>0.31516282931035799</v>
      </c>
      <c r="BL24" s="8">
        <f t="shared" si="165"/>
        <v>0.17233980065394086</v>
      </c>
      <c r="BM24" s="8">
        <f t="shared" si="166"/>
        <v>0.24909053602117218</v>
      </c>
      <c r="BN24" s="8">
        <f t="shared" si="167"/>
        <v>0.75069703577972413</v>
      </c>
    </row>
    <row r="25" spans="1:66" x14ac:dyDescent="0.25">
      <c r="A25" t="s">
        <v>122</v>
      </c>
      <c r="B25" t="s">
        <v>126</v>
      </c>
      <c r="C25" t="s">
        <v>134</v>
      </c>
      <c r="D25" s="11">
        <v>44230</v>
      </c>
      <c r="E25">
        <f>VLOOKUP(A25,home!$A$2:$E$405,3,FALSE)</f>
        <v>1.30632911392405</v>
      </c>
      <c r="F25">
        <f>VLOOKUP(B25,home!$B$2:$E$405,3,FALSE)</f>
        <v>1.1499999999999999</v>
      </c>
      <c r="G25">
        <f>VLOOKUP(C25,away!$B$2:$E$405,4,FALSE)</f>
        <v>1.08</v>
      </c>
      <c r="H25">
        <f>VLOOKUP(A25,away!$A$2:$E$405,3,FALSE)</f>
        <v>1.12658227848101</v>
      </c>
      <c r="I25">
        <f>VLOOKUP(C25,away!$B$2:$E$405,3,FALSE)</f>
        <v>0.36</v>
      </c>
      <c r="J25">
        <f>VLOOKUP(B25,home!$B$2:$E$405,4,FALSE)</f>
        <v>0.94</v>
      </c>
      <c r="K25" s="3">
        <f t="shared" si="112"/>
        <v>1.6224607594936702</v>
      </c>
      <c r="L25" s="3">
        <f t="shared" si="113"/>
        <v>0.38123544303797374</v>
      </c>
      <c r="M25" s="5">
        <f t="shared" si="114"/>
        <v>0.13483597995157892</v>
      </c>
      <c r="N25" s="5">
        <f t="shared" si="115"/>
        <v>0.218766086439312</v>
      </c>
      <c r="O25" s="5">
        <f t="shared" si="116"/>
        <v>5.140425455429954E-2</v>
      </c>
      <c r="P25" s="5">
        <f t="shared" si="117"/>
        <v>8.3401385885374782E-2</v>
      </c>
      <c r="Q25" s="5">
        <f t="shared" si="118"/>
        <v>0.17746969537789203</v>
      </c>
      <c r="R25" s="5">
        <f t="shared" si="119"/>
        <v>9.7985618795225805E-3</v>
      </c>
      <c r="S25" s="5">
        <f t="shared" si="120"/>
        <v>1.2896763849862424E-2</v>
      </c>
      <c r="T25" s="5">
        <f t="shared" si="121"/>
        <v>6.7657737943204913E-2</v>
      </c>
      <c r="U25" s="5">
        <f t="shared" si="122"/>
        <v>1.5897782148995929E-2</v>
      </c>
      <c r="V25" s="5">
        <f t="shared" si="123"/>
        <v>8.8635094027341885E-4</v>
      </c>
      <c r="W25" s="5">
        <f t="shared" si="124"/>
        <v>9.5979205583308372E-2</v>
      </c>
      <c r="X25" s="5">
        <f t="shared" si="125"/>
        <v>3.6590674962985334E-2</v>
      </c>
      <c r="Y25" s="5">
        <f t="shared" si="126"/>
        <v>6.9748310902861023E-3</v>
      </c>
      <c r="Z25" s="5">
        <f t="shared" si="127"/>
        <v>1.2451863597582643E-3</v>
      </c>
      <c r="AA25" s="5">
        <f t="shared" si="128"/>
        <v>2.0202660069645519E-3</v>
      </c>
      <c r="AB25" s="5">
        <f t="shared" si="129"/>
        <v>1.6389011600194757E-3</v>
      </c>
      <c r="AC25" s="5">
        <f t="shared" si="130"/>
        <v>3.4265194287419931E-5</v>
      </c>
      <c r="AD25" s="5">
        <f t="shared" si="131"/>
        <v>3.8930623696573408E-2</v>
      </c>
      <c r="AE25" s="5">
        <f t="shared" si="132"/>
        <v>1.4841733572707802E-2</v>
      </c>
      <c r="AF25" s="5">
        <f t="shared" si="133"/>
        <v>2.8290974370214135E-3</v>
      </c>
      <c r="AG25" s="5">
        <f t="shared" si="134"/>
        <v>3.5951740493348503E-4</v>
      </c>
      <c r="AH25" s="5">
        <f t="shared" si="135"/>
        <v>1.1867729338182087E-4</v>
      </c>
      <c r="AI25" s="5">
        <f t="shared" si="136"/>
        <v>1.9254925155492221E-4</v>
      </c>
      <c r="AJ25" s="5">
        <f t="shared" si="137"/>
        <v>1.5620180245886841E-4</v>
      </c>
      <c r="AK25" s="5">
        <f t="shared" si="138"/>
        <v>8.4477098350565333E-5</v>
      </c>
      <c r="AL25" s="5">
        <f t="shared" si="139"/>
        <v>8.477751093524758E-7</v>
      </c>
      <c r="AM25" s="5">
        <f t="shared" si="140"/>
        <v>1.2632681858060959E-2</v>
      </c>
      <c r="AN25" s="5">
        <f t="shared" si="141"/>
        <v>4.8160260649156433E-3</v>
      </c>
      <c r="AO25" s="5">
        <f t="shared" si="142"/>
        <v>9.1801991527027218E-4</v>
      </c>
      <c r="AP25" s="5">
        <f t="shared" si="143"/>
        <v>1.1666057637191516E-4</v>
      </c>
      <c r="AQ25" s="5">
        <f t="shared" si="144"/>
        <v>1.1118786629553107E-5</v>
      </c>
      <c r="AR25" s="5">
        <f t="shared" si="145"/>
        <v>9.0487981041932162E-6</v>
      </c>
      <c r="AS25" s="5">
        <f t="shared" si="146"/>
        <v>1.4681319844634209E-5</v>
      </c>
      <c r="AT25" s="5">
        <f t="shared" si="147"/>
        <v>1.1909932672747355E-5</v>
      </c>
      <c r="AU25" s="5">
        <f t="shared" si="148"/>
        <v>6.4411328032480533E-6</v>
      </c>
      <c r="AV25" s="5">
        <f t="shared" si="149"/>
        <v>2.6126213049893573E-6</v>
      </c>
      <c r="AW25" s="5">
        <f t="shared" si="150"/>
        <v>1.4566178656574026E-8</v>
      </c>
      <c r="AX25" s="5">
        <f t="shared" si="151"/>
        <v>3.4160051003119117E-3</v>
      </c>
      <c r="AY25" s="5">
        <f t="shared" si="152"/>
        <v>1.3023022178373898E-3</v>
      </c>
      <c r="AZ25" s="5">
        <f t="shared" si="153"/>
        <v>2.4824188149328647E-4</v>
      </c>
      <c r="BA25" s="5">
        <f t="shared" si="154"/>
        <v>3.1546201223891098E-5</v>
      </c>
      <c r="BB25" s="5">
        <f t="shared" si="155"/>
        <v>3.0066324999387967E-6</v>
      </c>
      <c r="BC25" s="5">
        <f t="shared" si="156"/>
        <v>2.2924697463330761E-7</v>
      </c>
      <c r="BD25" s="5">
        <f t="shared" si="157"/>
        <v>5.7495375903554635E-7</v>
      </c>
      <c r="BE25" s="5">
        <f t="shared" si="158"/>
        <v>9.3283991255855304E-7</v>
      </c>
      <c r="BF25" s="5">
        <f t="shared" si="159"/>
        <v>7.5674807650787948E-7</v>
      </c>
      <c r="BG25" s="5">
        <f t="shared" si="160"/>
        <v>4.0926468631878287E-7</v>
      </c>
      <c r="BH25" s="5">
        <f t="shared" si="161"/>
        <v>1.6600397344967782E-7</v>
      </c>
      <c r="BI25" s="5">
        <f t="shared" si="162"/>
        <v>5.3866986568426292E-8</v>
      </c>
      <c r="BJ25" s="8">
        <f t="shared" si="163"/>
        <v>0.68389504198981421</v>
      </c>
      <c r="BK25" s="8">
        <f t="shared" si="164"/>
        <v>0.23335789581432373</v>
      </c>
      <c r="BL25" s="8">
        <f t="shared" si="165"/>
        <v>8.1359258677672519E-2</v>
      </c>
      <c r="BM25" s="8">
        <f t="shared" si="166"/>
        <v>0.32287913110193012</v>
      </c>
      <c r="BN25" s="8">
        <f t="shared" si="167"/>
        <v>0.67567596408797981</v>
      </c>
    </row>
    <row r="26" spans="1:66" x14ac:dyDescent="0.25">
      <c r="A26" t="s">
        <v>122</v>
      </c>
      <c r="B26" t="s">
        <v>129</v>
      </c>
      <c r="C26" t="s">
        <v>362</v>
      </c>
      <c r="D26" s="11">
        <v>44230</v>
      </c>
      <c r="E26">
        <f>VLOOKUP(A26,home!$A$2:$E$405,3,FALSE)</f>
        <v>1.30632911392405</v>
      </c>
      <c r="F26">
        <f>VLOOKUP(B26,home!$B$2:$E$405,3,FALSE)</f>
        <v>1.1000000000000001</v>
      </c>
      <c r="G26">
        <f>VLOOKUP(C26,away!$B$2:$E$405,4,FALSE)</f>
        <v>0.82</v>
      </c>
      <c r="H26">
        <f>VLOOKUP(A26,away!$A$2:$E$405,3,FALSE)</f>
        <v>1.12658227848101</v>
      </c>
      <c r="I26">
        <f>VLOOKUP(C26,away!$B$2:$E$405,3,FALSE)</f>
        <v>0.61</v>
      </c>
      <c r="J26">
        <f>VLOOKUP(B26,home!$B$2:$E$405,4,FALSE)</f>
        <v>1.05</v>
      </c>
      <c r="K26" s="3">
        <f t="shared" si="112"/>
        <v>1.1783088607594931</v>
      </c>
      <c r="L26" s="3">
        <f t="shared" si="113"/>
        <v>0.72157594936708691</v>
      </c>
      <c r="M26" s="5">
        <f t="shared" si="114"/>
        <v>0.1495858490052801</v>
      </c>
      <c r="N26" s="5">
        <f t="shared" si="115"/>
        <v>0.17625833132715313</v>
      </c>
      <c r="O26" s="5">
        <f t="shared" si="116"/>
        <v>0.10793755100786669</v>
      </c>
      <c r="P26" s="5">
        <f t="shared" si="117"/>
        <v>0.12718377276124906</v>
      </c>
      <c r="Q26" s="5">
        <f t="shared" si="118"/>
        <v>0.10384337679273356</v>
      </c>
      <c r="R26" s="5">
        <f t="shared" si="119"/>
        <v>3.8942570420429888E-2</v>
      </c>
      <c r="S26" s="5">
        <f t="shared" si="120"/>
        <v>2.7034161589065273E-2</v>
      </c>
      <c r="T26" s="5">
        <f t="shared" si="121"/>
        <v>7.4930883194700829E-2</v>
      </c>
      <c r="U26" s="5">
        <f t="shared" si="122"/>
        <v>4.5886375787143073E-2</v>
      </c>
      <c r="V26" s="5">
        <f t="shared" si="123"/>
        <v>2.5539452853021328E-3</v>
      </c>
      <c r="W26" s="5">
        <f t="shared" si="124"/>
        <v>4.0786523668688221E-2</v>
      </c>
      <c r="X26" s="5">
        <f t="shared" si="125"/>
        <v>2.9430574537616862E-2</v>
      </c>
      <c r="Y26" s="5">
        <f t="shared" si="126"/>
        <v>1.0618197381199851E-2</v>
      </c>
      <c r="Z26" s="5">
        <f t="shared" si="127"/>
        <v>9.3666740739721116E-3</v>
      </c>
      <c r="AA26" s="5">
        <f t="shared" si="128"/>
        <v>1.1036835057207558E-2</v>
      </c>
      <c r="AB26" s="5">
        <f t="shared" si="129"/>
        <v>6.5024002713243365E-3</v>
      </c>
      <c r="AC26" s="5">
        <f t="shared" si="130"/>
        <v>1.3571654628869009E-4</v>
      </c>
      <c r="AD26" s="5">
        <f t="shared" si="131"/>
        <v>1.2014780559598022E-2</v>
      </c>
      <c r="AE26" s="5">
        <f t="shared" si="132"/>
        <v>8.6695766887291623E-3</v>
      </c>
      <c r="AF26" s="5">
        <f t="shared" si="133"/>
        <v>3.1278790148902553E-3</v>
      </c>
      <c r="AG26" s="5">
        <f t="shared" si="134"/>
        <v>7.5233408989160817E-4</v>
      </c>
      <c r="AH26" s="5">
        <f t="shared" si="135"/>
        <v>1.689691684334626E-3</v>
      </c>
      <c r="AI26" s="5">
        <f t="shared" si="136"/>
        <v>1.990978683603122E-3</v>
      </c>
      <c r="AJ26" s="5">
        <f t="shared" si="137"/>
        <v>1.1729939122364151E-3</v>
      </c>
      <c r="AK26" s="5">
        <f t="shared" si="138"/>
        <v>4.6071637346837039E-4</v>
      </c>
      <c r="AL26" s="5">
        <f t="shared" si="139"/>
        <v>4.6156618417863961E-6</v>
      </c>
      <c r="AM26" s="5">
        <f t="shared" si="140"/>
        <v>2.8314244786910524E-3</v>
      </c>
      <c r="AN26" s="5">
        <f t="shared" si="141"/>
        <v>2.0430878062727051E-3</v>
      </c>
      <c r="AO26" s="5">
        <f t="shared" si="142"/>
        <v>7.3712151172577306E-4</v>
      </c>
      <c r="AP26" s="5">
        <f t="shared" si="143"/>
        <v>1.7729638487414234E-4</v>
      </c>
      <c r="AQ26" s="5">
        <f t="shared" si="144"/>
        <v>3.1983201808727913E-5</v>
      </c>
      <c r="AR26" s="5">
        <f t="shared" si="145"/>
        <v>2.4384817625228605E-4</v>
      </c>
      <c r="AS26" s="5">
        <f t="shared" si="146"/>
        <v>2.8732846675811122E-4</v>
      </c>
      <c r="AT26" s="5">
        <f t="shared" si="147"/>
        <v>1.6928083916476099E-4</v>
      </c>
      <c r="AU26" s="5">
        <f t="shared" si="148"/>
        <v>6.6488370914880168E-5</v>
      </c>
      <c r="AV26" s="5">
        <f t="shared" si="149"/>
        <v>1.9585959146616754E-5</v>
      </c>
      <c r="AW26" s="5">
        <f t="shared" si="150"/>
        <v>1.0901159039593959E-7</v>
      </c>
      <c r="AX26" s="5">
        <f t="shared" si="151"/>
        <v>5.5604875863549856E-4</v>
      </c>
      <c r="AY26" s="5">
        <f t="shared" si="152"/>
        <v>4.0123141090680001E-4</v>
      </c>
      <c r="AZ26" s="5">
        <f t="shared" si="153"/>
        <v>1.4475946812048498E-4</v>
      </c>
      <c r="BA26" s="5">
        <f t="shared" si="154"/>
        <v>3.4818316879637836E-5</v>
      </c>
      <c r="BB26" s="5">
        <f t="shared" si="155"/>
        <v>6.2810150144471835E-6</v>
      </c>
      <c r="BC26" s="5">
        <f t="shared" si="156"/>
        <v>9.0644587440773094E-7</v>
      </c>
      <c r="BD26" s="5">
        <f t="shared" si="157"/>
        <v>2.9325829880112666E-5</v>
      </c>
      <c r="BE26" s="5">
        <f t="shared" si="158"/>
        <v>3.4554885196862257E-5</v>
      </c>
      <c r="BF26" s="5">
        <f t="shared" si="159"/>
        <v>2.035816370499492E-5</v>
      </c>
      <c r="BG26" s="5">
        <f t="shared" si="160"/>
        <v>7.9960682274626092E-6</v>
      </c>
      <c r="BH26" s="5">
        <f t="shared" si="161"/>
        <v>2.3554595109141599E-6</v>
      </c>
      <c r="BI26" s="5">
        <f t="shared" si="162"/>
        <v>5.550917625740758E-7</v>
      </c>
      <c r="BJ26" s="8">
        <f t="shared" si="163"/>
        <v>0.4673974160540052</v>
      </c>
      <c r="BK26" s="8">
        <f t="shared" si="164"/>
        <v>0.3068992922599339</v>
      </c>
      <c r="BL26" s="8">
        <f t="shared" si="165"/>
        <v>0.21650179050813365</v>
      </c>
      <c r="BM26" s="8">
        <f t="shared" si="166"/>
        <v>0.29601259918201606</v>
      </c>
      <c r="BN26" s="8">
        <f t="shared" si="167"/>
        <v>0.70375145131471251</v>
      </c>
    </row>
    <row r="27" spans="1:66" x14ac:dyDescent="0.25">
      <c r="A27" t="s">
        <v>122</v>
      </c>
      <c r="B27" t="s">
        <v>136</v>
      </c>
      <c r="C27" t="s">
        <v>143</v>
      </c>
      <c r="D27" s="11">
        <v>44230</v>
      </c>
      <c r="E27">
        <f>VLOOKUP(A27,home!$A$2:$E$405,3,FALSE)</f>
        <v>1.30632911392405</v>
      </c>
      <c r="F27">
        <f>VLOOKUP(B27,home!$B$2:$E$405,3,FALSE)</f>
        <v>1.58</v>
      </c>
      <c r="G27">
        <f>VLOOKUP(C27,away!$B$2:$E$405,4,FALSE)</f>
        <v>1.02</v>
      </c>
      <c r="H27">
        <f>VLOOKUP(A27,away!$A$2:$E$405,3,FALSE)</f>
        <v>1.12658227848101</v>
      </c>
      <c r="I27">
        <f>VLOOKUP(C27,away!$B$2:$E$405,3,FALSE)</f>
        <v>0.97</v>
      </c>
      <c r="J27">
        <f>VLOOKUP(B27,home!$B$2:$E$405,4,FALSE)</f>
        <v>0.89</v>
      </c>
      <c r="K27" s="3">
        <f t="shared" si="112"/>
        <v>2.1052799999999992</v>
      </c>
      <c r="L27" s="3">
        <f t="shared" si="113"/>
        <v>0.97257848101265587</v>
      </c>
      <c r="M27" s="5">
        <f t="shared" si="114"/>
        <v>4.6057784732027651E-2</v>
      </c>
      <c r="N27" s="5">
        <f t="shared" si="115"/>
        <v>9.6964533040643133E-2</v>
      </c>
      <c r="O27" s="5">
        <f t="shared" si="116"/>
        <v>4.4794810313483341E-2</v>
      </c>
      <c r="P27" s="5">
        <f t="shared" si="117"/>
        <v>9.4305618256770182E-2</v>
      </c>
      <c r="Q27" s="5">
        <f t="shared" si="118"/>
        <v>0.10206874605990258</v>
      </c>
      <c r="R27" s="5">
        <f t="shared" si="119"/>
        <v>2.1783234285968841E-2</v>
      </c>
      <c r="S27" s="5">
        <f t="shared" si="120"/>
        <v>4.8273867743183443E-2</v>
      </c>
      <c r="T27" s="5">
        <f t="shared" si="121"/>
        <v>9.9269866001806539E-2</v>
      </c>
      <c r="U27" s="5">
        <f t="shared" si="122"/>
        <v>4.5859807477564463E-2</v>
      </c>
      <c r="V27" s="5">
        <f t="shared" si="123"/>
        <v>1.0982573231174471E-2</v>
      </c>
      <c r="W27" s="5">
        <f t="shared" si="124"/>
        <v>7.1627763234997185E-2</v>
      </c>
      <c r="X27" s="5">
        <f t="shared" si="125"/>
        <v>6.9663621165427708E-2</v>
      </c>
      <c r="Y27" s="5">
        <f t="shared" si="126"/>
        <v>3.3876669427456388E-2</v>
      </c>
      <c r="Z27" s="5">
        <f t="shared" si="127"/>
        <v>7.0619683044634597E-3</v>
      </c>
      <c r="AA27" s="5">
        <f t="shared" si="128"/>
        <v>1.4867420632020827E-2</v>
      </c>
      <c r="AB27" s="5">
        <f t="shared" si="129"/>
        <v>1.56500416540904E-2</v>
      </c>
      <c r="AC27" s="5">
        <f t="shared" si="130"/>
        <v>1.4054605055396118E-3</v>
      </c>
      <c r="AD27" s="5">
        <f t="shared" si="131"/>
        <v>3.7699124345843715E-2</v>
      </c>
      <c r="AE27" s="5">
        <f t="shared" si="132"/>
        <v>3.6665357091787913E-2</v>
      </c>
      <c r="AF27" s="5">
        <f t="shared" si="133"/>
        <v>1.7829968653058848E-2</v>
      </c>
      <c r="AG27" s="5">
        <f t="shared" si="134"/>
        <v>5.7803479430317481E-3</v>
      </c>
      <c r="AH27" s="5">
        <f t="shared" si="135"/>
        <v>1.717079601628648E-3</v>
      </c>
      <c r="AI27" s="5">
        <f t="shared" si="136"/>
        <v>3.6149333437167589E-3</v>
      </c>
      <c r="AJ27" s="5">
        <f t="shared" si="137"/>
        <v>3.8052234349300082E-3</v>
      </c>
      <c r="AK27" s="5">
        <f t="shared" si="138"/>
        <v>2.6703535976964807E-3</v>
      </c>
      <c r="AL27" s="5">
        <f t="shared" si="139"/>
        <v>1.1511002770241212E-4</v>
      </c>
      <c r="AM27" s="5">
        <f t="shared" si="140"/>
        <v>1.5873442500563568E-2</v>
      </c>
      <c r="AN27" s="5">
        <f t="shared" si="141"/>
        <v>1.5438168595639845E-2</v>
      </c>
      <c r="AO27" s="5">
        <f t="shared" si="142"/>
        <v>7.507415281182343E-3</v>
      </c>
      <c r="AP27" s="5">
        <f t="shared" si="143"/>
        <v>2.4338501835011747E-3</v>
      </c>
      <c r="AQ27" s="5">
        <f t="shared" si="144"/>
        <v>5.9177757862048652E-4</v>
      </c>
      <c r="AR27" s="5">
        <f t="shared" si="145"/>
        <v>3.3399893414596149E-4</v>
      </c>
      <c r="AS27" s="5">
        <f t="shared" si="146"/>
        <v>7.0316127607880955E-4</v>
      </c>
      <c r="AT27" s="5">
        <f t="shared" si="147"/>
        <v>7.4017568565159792E-4</v>
      </c>
      <c r="AU27" s="5">
        <f t="shared" si="148"/>
        <v>5.1942568916286502E-4</v>
      </c>
      <c r="AV27" s="5">
        <f t="shared" si="149"/>
        <v>2.733841287201991E-4</v>
      </c>
      <c r="AW27" s="5">
        <f t="shared" si="150"/>
        <v>6.5470427789721492E-6</v>
      </c>
      <c r="AX27" s="5">
        <f t="shared" si="151"/>
        <v>5.569673504597741E-3</v>
      </c>
      <c r="AY27" s="5">
        <f t="shared" si="152"/>
        <v>5.4169445968381058E-3</v>
      </c>
      <c r="AZ27" s="5">
        <f t="shared" si="153"/>
        <v>2.634201873861259E-3</v>
      </c>
      <c r="BA27" s="5">
        <f t="shared" si="154"/>
        <v>8.5398935238689179E-4</v>
      </c>
      <c r="BB27" s="5">
        <f t="shared" si="155"/>
        <v>2.0764291678635621E-4</v>
      </c>
      <c r="BC27" s="5">
        <f t="shared" si="156"/>
        <v>4.0389806520222341E-5</v>
      </c>
      <c r="BD27" s="5">
        <f t="shared" si="157"/>
        <v>5.4140029338587529E-5</v>
      </c>
      <c r="BE27" s="5">
        <f t="shared" si="158"/>
        <v>1.1397992096594152E-4</v>
      </c>
      <c r="BF27" s="5">
        <f t="shared" si="159"/>
        <v>1.1997982400558865E-4</v>
      </c>
      <c r="BG27" s="5">
        <f t="shared" si="160"/>
        <v>8.4197041294161836E-5</v>
      </c>
      <c r="BH27" s="5">
        <f t="shared" si="161"/>
        <v>4.4314586773943253E-5</v>
      </c>
      <c r="BI27" s="5">
        <f t="shared" si="162"/>
        <v>1.8658922648689444E-5</v>
      </c>
      <c r="BJ27" s="8">
        <f t="shared" si="163"/>
        <v>0.62801349315445343</v>
      </c>
      <c r="BK27" s="8">
        <f t="shared" si="164"/>
        <v>0.20655735909323589</v>
      </c>
      <c r="BL27" s="8">
        <f t="shared" si="165"/>
        <v>0.15776832037988608</v>
      </c>
      <c r="BM27" s="8">
        <f t="shared" si="166"/>
        <v>0.58801601668918435</v>
      </c>
      <c r="BN27" s="8">
        <f t="shared" si="167"/>
        <v>0.4059747266887957</v>
      </c>
    </row>
    <row r="28" spans="1:66" x14ac:dyDescent="0.25">
      <c r="A28" t="s">
        <v>122</v>
      </c>
      <c r="B28" t="s">
        <v>133</v>
      </c>
      <c r="C28" t="s">
        <v>137</v>
      </c>
      <c r="D28" s="11">
        <v>44230</v>
      </c>
      <c r="E28">
        <f>VLOOKUP(A28,home!$A$2:$E$405,3,FALSE)</f>
        <v>1.30632911392405</v>
      </c>
      <c r="F28">
        <f>VLOOKUP(B28,home!$B$2:$E$405,3,FALSE)</f>
        <v>0.56999999999999995</v>
      </c>
      <c r="G28">
        <f>VLOOKUP(C28,away!$B$2:$E$405,4,FALSE)</f>
        <v>1.05</v>
      </c>
      <c r="H28">
        <f>VLOOKUP(A28,away!$A$2:$E$405,3,FALSE)</f>
        <v>1.12658227848101</v>
      </c>
      <c r="I28">
        <f>VLOOKUP(C28,away!$B$2:$E$405,3,FALSE)</f>
        <v>0.67</v>
      </c>
      <c r="J28">
        <f>VLOOKUP(B28,home!$B$2:$E$405,4,FALSE)</f>
        <v>1.33</v>
      </c>
      <c r="K28" s="3">
        <f t="shared" si="112"/>
        <v>0.78183797468354388</v>
      </c>
      <c r="L28" s="3">
        <f t="shared" si="113"/>
        <v>1.0038974683544282</v>
      </c>
      <c r="M28" s="5">
        <f t="shared" si="114"/>
        <v>0.16767370118749902</v>
      </c>
      <c r="N28" s="5">
        <f t="shared" si="115"/>
        <v>0.13109366694412797</v>
      </c>
      <c r="O28" s="5">
        <f t="shared" si="116"/>
        <v>0.16832720413174715</v>
      </c>
      <c r="P28" s="5">
        <f t="shared" si="117"/>
        <v>0.13160460036250862</v>
      </c>
      <c r="Q28" s="5">
        <f t="shared" si="118"/>
        <v>5.124700352871802E-2</v>
      </c>
      <c r="R28" s="5">
        <f t="shared" si="119"/>
        <v>8.4491627041519995E-2</v>
      </c>
      <c r="S28" s="5">
        <f t="shared" si="120"/>
        <v>2.5823624566514443E-2</v>
      </c>
      <c r="T28" s="5">
        <f t="shared" si="121"/>
        <v>5.1446737103230458E-2</v>
      </c>
      <c r="U28" s="5">
        <f t="shared" si="122"/>
        <v>6.6058762563859327E-2</v>
      </c>
      <c r="V28" s="5">
        <f t="shared" si="123"/>
        <v>2.2520644209680779E-3</v>
      </c>
      <c r="W28" s="5">
        <f t="shared" si="124"/>
        <v>1.3355617815831109E-2</v>
      </c>
      <c r="X28" s="5">
        <f t="shared" si="125"/>
        <v>1.3407670913622147E-2</v>
      </c>
      <c r="Y28" s="5">
        <f t="shared" si="126"/>
        <v>6.7299634433572878E-3</v>
      </c>
      <c r="Z28" s="5">
        <f t="shared" si="127"/>
        <v>2.8273643494709497E-2</v>
      </c>
      <c r="AA28" s="5">
        <f t="shared" si="128"/>
        <v>2.2105408166828225E-2</v>
      </c>
      <c r="AB28" s="5">
        <f t="shared" si="129"/>
        <v>8.6414237753530236E-3</v>
      </c>
      <c r="AC28" s="5">
        <f t="shared" si="130"/>
        <v>1.1047574694670765E-4</v>
      </c>
      <c r="AD28" s="5">
        <f t="shared" si="131"/>
        <v>2.6104822959442126E-3</v>
      </c>
      <c r="AE28" s="5">
        <f t="shared" si="132"/>
        <v>2.6206565680824499E-3</v>
      </c>
      <c r="AF28" s="5">
        <f t="shared" si="133"/>
        <v>1.3154352470621878E-3</v>
      </c>
      <c r="AG28" s="5">
        <f t="shared" si="134"/>
        <v>4.4018737143663745E-4</v>
      </c>
      <c r="AH28" s="5">
        <f t="shared" si="135"/>
        <v>7.0959597813736262E-3</v>
      </c>
      <c r="AI28" s="5">
        <f t="shared" si="136"/>
        <v>5.5478908239050386E-3</v>
      </c>
      <c r="AJ28" s="5">
        <f t="shared" si="137"/>
        <v>2.168775862763666E-3</v>
      </c>
      <c r="AK28" s="5">
        <f t="shared" si="138"/>
        <v>5.6521044269523357E-4</v>
      </c>
      <c r="AL28" s="5">
        <f t="shared" si="139"/>
        <v>3.4684309879729829E-6</v>
      </c>
      <c r="AM28" s="5">
        <f t="shared" si="140"/>
        <v>4.0819483824165416E-4</v>
      </c>
      <c r="AN28" s="5">
        <f t="shared" si="141"/>
        <v>4.0978576470614191E-4</v>
      </c>
      <c r="AO28" s="5">
        <f t="shared" si="142"/>
        <v>2.0569144587808961E-4</v>
      </c>
      <c r="AP28" s="5">
        <f t="shared" si="143"/>
        <v>6.8831040593058692E-5</v>
      </c>
      <c r="AQ28" s="5">
        <f t="shared" si="144"/>
        <v>1.7274826848893124E-5</v>
      </c>
      <c r="AR28" s="5">
        <f t="shared" si="145"/>
        <v>1.4247232120131654E-3</v>
      </c>
      <c r="AS28" s="5">
        <f t="shared" si="146"/>
        <v>1.1139027105650063E-3</v>
      </c>
      <c r="AT28" s="5">
        <f t="shared" si="147"/>
        <v>4.3544571961132714E-4</v>
      </c>
      <c r="AU28" s="5">
        <f t="shared" si="148"/>
        <v>1.1348266650184614E-4</v>
      </c>
      <c r="AV28" s="5">
        <f t="shared" si="149"/>
        <v>2.2181264534872855E-5</v>
      </c>
      <c r="AW28" s="5">
        <f t="shared" si="150"/>
        <v>7.5620000636217959E-8</v>
      </c>
      <c r="AX28" s="5">
        <f t="shared" si="151"/>
        <v>5.3190370934521926E-5</v>
      </c>
      <c r="AY28" s="5">
        <f t="shared" si="152"/>
        <v>5.3397678721999519E-5</v>
      </c>
      <c r="AZ28" s="5">
        <f t="shared" si="153"/>
        <v>2.6802897242509215E-5</v>
      </c>
      <c r="BA28" s="5">
        <f t="shared" si="154"/>
        <v>8.9691202287729636E-6</v>
      </c>
      <c r="BB28" s="5">
        <f t="shared" si="155"/>
        <v>2.2510192727579168E-6</v>
      </c>
      <c r="BC28" s="5">
        <f t="shared" si="156"/>
        <v>4.5195850982773984E-7</v>
      </c>
      <c r="BD28" s="5">
        <f t="shared" si="157"/>
        <v>2.3837933760763422E-4</v>
      </c>
      <c r="BE28" s="5">
        <f t="shared" si="158"/>
        <v>1.8637401852155747E-4</v>
      </c>
      <c r="BF28" s="5">
        <f t="shared" si="159"/>
        <v>7.2857142587263879E-5</v>
      </c>
      <c r="BG28" s="5">
        <f t="shared" si="160"/>
        <v>1.8987493600552192E-5</v>
      </c>
      <c r="BH28" s="5">
        <f t="shared" si="161"/>
        <v>3.7112858852431191E-6</v>
      </c>
      <c r="BI28" s="5">
        <f t="shared" si="162"/>
        <v>5.803248479980207E-7</v>
      </c>
      <c r="BJ28" s="8">
        <f t="shared" si="163"/>
        <v>0.27552226219259079</v>
      </c>
      <c r="BK28" s="8">
        <f t="shared" si="164"/>
        <v>0.32752133239414688</v>
      </c>
      <c r="BL28" s="8">
        <f t="shared" si="165"/>
        <v>0.36863288776632175</v>
      </c>
      <c r="BM28" s="8">
        <f t="shared" si="166"/>
        <v>0.26545900059292665</v>
      </c>
      <c r="BN28" s="8">
        <f t="shared" si="167"/>
        <v>0.73443780319612084</v>
      </c>
    </row>
    <row r="29" spans="1:66" x14ac:dyDescent="0.25">
      <c r="A29" t="s">
        <v>122</v>
      </c>
      <c r="B29" t="s">
        <v>144</v>
      </c>
      <c r="C29" t="s">
        <v>125</v>
      </c>
      <c r="D29" s="11">
        <v>44230</v>
      </c>
      <c r="E29">
        <f>VLOOKUP(A29,home!$A$2:$E$405,3,FALSE)</f>
        <v>1.30632911392405</v>
      </c>
      <c r="F29">
        <f>VLOOKUP(B29,home!$B$2:$E$405,3,FALSE)</f>
        <v>0.95</v>
      </c>
      <c r="G29">
        <f>VLOOKUP(C29,away!$B$2:$E$405,4,FALSE)</f>
        <v>1.1000000000000001</v>
      </c>
      <c r="H29">
        <f>VLOOKUP(A29,away!$A$2:$E$405,3,FALSE)</f>
        <v>1.12658227848101</v>
      </c>
      <c r="I29">
        <f>VLOOKUP(C29,away!$B$2:$E$405,3,FALSE)</f>
        <v>1.1000000000000001</v>
      </c>
      <c r="J29">
        <f>VLOOKUP(B29,home!$B$2:$E$405,4,FALSE)</f>
        <v>1.51</v>
      </c>
      <c r="K29" s="3">
        <f t="shared" si="112"/>
        <v>1.3651139240506325</v>
      </c>
      <c r="L29" s="3">
        <f t="shared" si="113"/>
        <v>1.8712531645569579</v>
      </c>
      <c r="M29" s="5">
        <f t="shared" si="114"/>
        <v>3.9306432816343703E-2</v>
      </c>
      <c r="N29" s="5">
        <f t="shared" si="115"/>
        <v>5.3657758742351513E-2</v>
      </c>
      <c r="O29" s="5">
        <f t="shared" si="116"/>
        <v>7.3552286795028607E-2</v>
      </c>
      <c r="P29" s="5">
        <f t="shared" si="117"/>
        <v>0.10040725084965903</v>
      </c>
      <c r="Q29" s="5">
        <f t="shared" si="118"/>
        <v>3.6624476796266806E-2</v>
      </c>
      <c r="R29" s="5">
        <f t="shared" si="119"/>
        <v>6.8817474712799129E-2</v>
      </c>
      <c r="S29" s="5">
        <f t="shared" si="120"/>
        <v>6.4121921660329331E-2</v>
      </c>
      <c r="T29" s="5">
        <f t="shared" si="121"/>
        <v>6.8533668105257128E-2</v>
      </c>
      <c r="U29" s="5">
        <f t="shared" si="122"/>
        <v>9.3943692948444402E-2</v>
      </c>
      <c r="V29" s="5">
        <f t="shared" si="123"/>
        <v>1.8199751744887156E-2</v>
      </c>
      <c r="W29" s="5">
        <f t="shared" si="124"/>
        <v>1.6665527745217699E-2</v>
      </c>
      <c r="X29" s="5">
        <f t="shared" si="125"/>
        <v>3.1185421532250398E-2</v>
      </c>
      <c r="Y29" s="5">
        <f t="shared" si="126"/>
        <v>2.9177909365133134E-2</v>
      </c>
      <c r="Z29" s="5">
        <f t="shared" si="127"/>
        <v>4.292497244438126E-2</v>
      </c>
      <c r="AA29" s="5">
        <f t="shared" si="128"/>
        <v>5.8597477573314571E-2</v>
      </c>
      <c r="AB29" s="5">
        <f t="shared" si="129"/>
        <v>3.9996116274788197E-2</v>
      </c>
      <c r="AC29" s="5">
        <f t="shared" si="130"/>
        <v>2.9056742559620155E-3</v>
      </c>
      <c r="AD29" s="5">
        <f t="shared" si="131"/>
        <v>5.6875859941622102E-3</v>
      </c>
      <c r="AE29" s="5">
        <f t="shared" si="132"/>
        <v>1.0642913290265866E-2</v>
      </c>
      <c r="AF29" s="5">
        <f t="shared" si="133"/>
        <v>9.9577925872576557E-3</v>
      </c>
      <c r="AG29" s="5">
        <f t="shared" si="134"/>
        <v>6.2111836303025674E-3</v>
      </c>
      <c r="AH29" s="5">
        <f t="shared" si="135"/>
        <v>2.0080872631267177E-2</v>
      </c>
      <c r="AI29" s="5">
        <f t="shared" si="136"/>
        <v>2.7412678836030085E-2</v>
      </c>
      <c r="AJ29" s="5">
        <f t="shared" si="137"/>
        <v>1.8710714787296377E-2</v>
      </c>
      <c r="AK29" s="5">
        <f t="shared" si="138"/>
        <v>8.5140857616927811E-3</v>
      </c>
      <c r="AL29" s="5">
        <f t="shared" si="139"/>
        <v>2.9689874455813051E-4</v>
      </c>
      <c r="AM29" s="5">
        <f t="shared" si="140"/>
        <v>1.5528405669732361E-3</v>
      </c>
      <c r="AN29" s="5">
        <f t="shared" si="141"/>
        <v>2.9057578250010884E-3</v>
      </c>
      <c r="AO29" s="5">
        <f t="shared" si="142"/>
        <v>2.7187042627347152E-3</v>
      </c>
      <c r="AP29" s="5">
        <f t="shared" si="143"/>
        <v>1.6957946517122755E-3</v>
      </c>
      <c r="AQ29" s="5">
        <f t="shared" si="144"/>
        <v>7.933152771138405E-4</v>
      </c>
      <c r="AR29" s="5">
        <f t="shared" si="145"/>
        <v>7.5152792916647745E-3</v>
      </c>
      <c r="AS29" s="5">
        <f t="shared" si="146"/>
        <v>1.0259212404180958E-2</v>
      </c>
      <c r="AT29" s="5">
        <f t="shared" si="147"/>
        <v>7.0024968513701961E-3</v>
      </c>
      <c r="AU29" s="5">
        <f t="shared" si="148"/>
        <v>3.1864019849753879E-3</v>
      </c>
      <c r="AV29" s="5">
        <f t="shared" si="149"/>
        <v>1.0874504293281199E-3</v>
      </c>
      <c r="AW29" s="5">
        <f t="shared" si="150"/>
        <v>2.1067223596909332E-5</v>
      </c>
      <c r="AX29" s="5">
        <f t="shared" si="151"/>
        <v>3.5330071330097424E-4</v>
      </c>
      <c r="AY29" s="5">
        <f t="shared" si="152"/>
        <v>6.6111507780467849E-4</v>
      </c>
      <c r="AZ29" s="5">
        <f t="shared" si="153"/>
        <v>6.1855684073916213E-4</v>
      </c>
      <c r="BA29" s="5">
        <f t="shared" si="154"/>
        <v>3.858254818971704E-4</v>
      </c>
      <c r="BB29" s="5">
        <f t="shared" si="155"/>
        <v>1.8049428849169848E-4</v>
      </c>
      <c r="BC29" s="5">
        <f t="shared" si="156"/>
        <v>6.7550101704909389E-5</v>
      </c>
      <c r="BD29" s="5">
        <f t="shared" si="157"/>
        <v>2.3438316928428462E-3</v>
      </c>
      <c r="BE29" s="5">
        <f t="shared" si="158"/>
        <v>3.1995972795309346E-3</v>
      </c>
      <c r="BF29" s="5">
        <f t="shared" si="159"/>
        <v>2.1839073988211013E-3</v>
      </c>
      <c r="BG29" s="5">
        <f t="shared" si="160"/>
        <v>9.937607996559608E-4</v>
      </c>
      <c r="BH29" s="5">
        <f t="shared" si="161"/>
        <v>3.3914917619651106E-4</v>
      </c>
      <c r="BI29" s="5">
        <f t="shared" si="162"/>
        <v>9.2595452551231559E-5</v>
      </c>
      <c r="BJ29" s="8">
        <f t="shared" si="163"/>
        <v>0.28027749287593873</v>
      </c>
      <c r="BK29" s="8">
        <f t="shared" si="164"/>
        <v>0.22589904514954404</v>
      </c>
      <c r="BL29" s="8">
        <f t="shared" si="165"/>
        <v>0.44782908308177949</v>
      </c>
      <c r="BM29" s="8">
        <f t="shared" si="166"/>
        <v>0.62392486498498667</v>
      </c>
      <c r="BN29" s="8">
        <f t="shared" si="167"/>
        <v>0.3723656807124488</v>
      </c>
    </row>
    <row r="30" spans="1:66" x14ac:dyDescent="0.25">
      <c r="A30" t="s">
        <v>122</v>
      </c>
      <c r="B30" t="s">
        <v>140</v>
      </c>
      <c r="C30" t="s">
        <v>132</v>
      </c>
      <c r="D30" s="11">
        <v>44230</v>
      </c>
      <c r="E30">
        <f>VLOOKUP(A30,home!$A$2:$E$405,3,FALSE)</f>
        <v>1.30632911392405</v>
      </c>
      <c r="F30">
        <f>VLOOKUP(B30,home!$B$2:$E$405,3,FALSE)</f>
        <v>1.26</v>
      </c>
      <c r="G30">
        <f>VLOOKUP(C30,away!$B$2:$E$405,4,FALSE)</f>
        <v>1.35</v>
      </c>
      <c r="H30">
        <f>VLOOKUP(A30,away!$A$2:$E$405,3,FALSE)</f>
        <v>1.12658227848101</v>
      </c>
      <c r="I30">
        <f>VLOOKUP(C30,away!$B$2:$E$405,3,FALSE)</f>
        <v>0.99</v>
      </c>
      <c r="J30">
        <f>VLOOKUP(B30,home!$B$2:$E$405,4,FALSE)</f>
        <v>0.63</v>
      </c>
      <c r="K30" s="3">
        <f t="shared" si="112"/>
        <v>2.2220658227848094</v>
      </c>
      <c r="L30" s="3">
        <f t="shared" si="113"/>
        <v>0.70264936708860593</v>
      </c>
      <c r="M30" s="5">
        <f t="shared" si="114"/>
        <v>5.3679978337187829E-2</v>
      </c>
      <c r="N30" s="5">
        <f t="shared" si="115"/>
        <v>0.11928044523089401</v>
      </c>
      <c r="O30" s="5">
        <f t="shared" si="116"/>
        <v>3.771820280395511E-2</v>
      </c>
      <c r="P30" s="5">
        <f t="shared" si="117"/>
        <v>8.3812329347534811E-2</v>
      </c>
      <c r="Q30" s="5">
        <f t="shared" si="118"/>
        <v>0.13252450033706248</v>
      </c>
      <c r="R30" s="5">
        <f t="shared" si="119"/>
        <v>1.3251335663959368E-2</v>
      </c>
      <c r="S30" s="5">
        <f t="shared" si="120"/>
        <v>3.2714741921725424E-2</v>
      </c>
      <c r="T30" s="5">
        <f t="shared" si="121"/>
        <v>9.3118256285570702E-2</v>
      </c>
      <c r="U30" s="5">
        <f t="shared" si="122"/>
        <v>2.9445340085133557E-2</v>
      </c>
      <c r="V30" s="5">
        <f t="shared" si="123"/>
        <v>5.6754012066766186E-3</v>
      </c>
      <c r="W30" s="5">
        <f t="shared" si="124"/>
        <v>9.8159387626873484E-2</v>
      </c>
      <c r="X30" s="5">
        <f t="shared" si="125"/>
        <v>6.8971631589827803E-2</v>
      </c>
      <c r="Y30" s="5">
        <f t="shared" si="126"/>
        <v>2.4231436641830497E-2</v>
      </c>
      <c r="Z30" s="5">
        <f t="shared" si="127"/>
        <v>3.1036808724532409E-3</v>
      </c>
      <c r="AA30" s="5">
        <f t="shared" si="128"/>
        <v>6.8965831915092854E-3</v>
      </c>
      <c r="AB30" s="5">
        <f t="shared" si="129"/>
        <v>7.6623309019224857E-3</v>
      </c>
      <c r="AC30" s="5">
        <f t="shared" si="130"/>
        <v>5.538245005957934E-4</v>
      </c>
      <c r="AD30" s="5">
        <f t="shared" si="131"/>
        <v>5.4529155107790397E-2</v>
      </c>
      <c r="AE30" s="5">
        <f t="shared" si="132"/>
        <v>3.8314876324365352E-2</v>
      </c>
      <c r="AF30" s="5">
        <f t="shared" si="133"/>
        <v>1.3460961799696761E-2</v>
      </c>
      <c r="AG30" s="5">
        <f t="shared" si="134"/>
        <v>3.1527787629869442E-3</v>
      </c>
      <c r="AH30" s="5">
        <f t="shared" si="135"/>
        <v>5.4519985016857032E-4</v>
      </c>
      <c r="AI30" s="5">
        <f t="shared" si="136"/>
        <v>1.2114699536469788E-3</v>
      </c>
      <c r="AJ30" s="5">
        <f t="shared" si="137"/>
        <v>1.345982989664825E-3</v>
      </c>
      <c r="AK30" s="5">
        <f t="shared" si="138"/>
        <v>9.9695426646130895E-4</v>
      </c>
      <c r="AL30" s="5">
        <f t="shared" si="139"/>
        <v>3.4588181949777112E-5</v>
      </c>
      <c r="AM30" s="5">
        <f t="shared" si="140"/>
        <v>2.4233474382070571E-2</v>
      </c>
      <c r="AN30" s="5">
        <f t="shared" si="141"/>
        <v>1.7027635436919833E-2</v>
      </c>
      <c r="AO30" s="5">
        <f t="shared" si="142"/>
        <v>5.9822286313836182E-3</v>
      </c>
      <c r="AP30" s="5">
        <f t="shared" si="143"/>
        <v>1.4011363872070124E-3</v>
      </c>
      <c r="AQ30" s="5">
        <f t="shared" si="144"/>
        <v>2.4612689891895571E-4</v>
      </c>
      <c r="AR30" s="5">
        <f t="shared" si="145"/>
        <v>7.6616865931549758E-5</v>
      </c>
      <c r="AS30" s="5">
        <f t="shared" si="146"/>
        <v>1.7024771923538254E-4</v>
      </c>
      <c r="AT30" s="5">
        <f t="shared" si="147"/>
        <v>1.8915081916000382E-4</v>
      </c>
      <c r="AU30" s="5">
        <f t="shared" si="148"/>
        <v>1.4010185686906483E-4</v>
      </c>
      <c r="AV30" s="5">
        <f t="shared" si="149"/>
        <v>7.7828886964359517E-5</v>
      </c>
      <c r="AW30" s="5">
        <f t="shared" si="150"/>
        <v>1.5001020796999923E-6</v>
      </c>
      <c r="AX30" s="5">
        <f t="shared" si="151"/>
        <v>8.9747291986217014E-3</v>
      </c>
      <c r="AY30" s="5">
        <f t="shared" si="152"/>
        <v>6.3060877912031708E-3</v>
      </c>
      <c r="AZ30" s="5">
        <f t="shared" si="153"/>
        <v>2.2154842976470461E-3</v>
      </c>
      <c r="BA30" s="5">
        <f t="shared" si="154"/>
        <v>5.1890287984548067E-4</v>
      </c>
      <c r="BB30" s="5">
        <f t="shared" si="155"/>
        <v>9.1151695025970447E-5</v>
      </c>
      <c r="BC30" s="5">
        <f t="shared" si="156"/>
        <v>1.2809536163810356E-5</v>
      </c>
      <c r="BD30" s="5">
        <f t="shared" si="157"/>
        <v>8.9724653925193336E-6</v>
      </c>
      <c r="BE30" s="5">
        <f t="shared" si="158"/>
        <v>1.99374086948367E-5</v>
      </c>
      <c r="BF30" s="5">
        <f t="shared" si="159"/>
        <v>2.2151117227844668E-5</v>
      </c>
      <c r="BG30" s="5">
        <f t="shared" si="160"/>
        <v>1.6407080176164475E-5</v>
      </c>
      <c r="BH30" s="5">
        <f t="shared" si="161"/>
        <v>9.1144030277863096E-6</v>
      </c>
      <c r="BI30" s="5">
        <f t="shared" si="162"/>
        <v>4.0505606926260716E-6</v>
      </c>
      <c r="BJ30" s="8">
        <f t="shared" si="163"/>
        <v>0.71275319684190563</v>
      </c>
      <c r="BK30" s="8">
        <f t="shared" si="164"/>
        <v>0.18277695128687343</v>
      </c>
      <c r="BL30" s="8">
        <f t="shared" si="165"/>
        <v>9.9807978889793633E-2</v>
      </c>
      <c r="BM30" s="8">
        <f t="shared" si="166"/>
        <v>0.55187042848130852</v>
      </c>
      <c r="BN30" s="8">
        <f t="shared" si="167"/>
        <v>0.44026679172059358</v>
      </c>
    </row>
    <row r="31" spans="1:66" x14ac:dyDescent="0.25">
      <c r="A31" t="s">
        <v>122</v>
      </c>
      <c r="B31" t="s">
        <v>141</v>
      </c>
      <c r="C31" t="s">
        <v>131</v>
      </c>
      <c r="D31" s="11">
        <v>44230</v>
      </c>
      <c r="E31">
        <f>VLOOKUP(A31,home!$A$2:$E$405,3,FALSE)</f>
        <v>1.30632911392405</v>
      </c>
      <c r="F31">
        <f>VLOOKUP(B31,home!$B$2:$E$405,3,FALSE)</f>
        <v>0.77</v>
      </c>
      <c r="G31">
        <f>VLOOKUP(C31,away!$B$2:$E$405,4,FALSE)</f>
        <v>0.77</v>
      </c>
      <c r="H31">
        <f>VLOOKUP(A31,away!$A$2:$E$405,3,FALSE)</f>
        <v>1.12658227848101</v>
      </c>
      <c r="I31">
        <f>VLOOKUP(C31,away!$B$2:$E$405,3,FALSE)</f>
        <v>1.04</v>
      </c>
      <c r="J31">
        <f>VLOOKUP(B31,home!$B$2:$E$405,4,FALSE)</f>
        <v>0.63</v>
      </c>
      <c r="K31" s="3">
        <f t="shared" si="112"/>
        <v>0.77452253164556928</v>
      </c>
      <c r="L31" s="3">
        <f t="shared" si="113"/>
        <v>0.73813670886075777</v>
      </c>
      <c r="M31" s="5">
        <f t="shared" si="114"/>
        <v>0.22032330559491858</v>
      </c>
      <c r="N31" s="5">
        <f t="shared" si="115"/>
        <v>0.17064536442989678</v>
      </c>
      <c r="O31" s="5">
        <f t="shared" si="116"/>
        <v>0.1626287196771562</v>
      </c>
      <c r="P31" s="5">
        <f t="shared" si="117"/>
        <v>0.12595960768262862</v>
      </c>
      <c r="Q31" s="5">
        <f t="shared" si="118"/>
        <v>6.6084339835912193E-2</v>
      </c>
      <c r="R31" s="5">
        <f t="shared" si="119"/>
        <v>6.0021113954367405E-2</v>
      </c>
      <c r="S31" s="5">
        <f t="shared" si="120"/>
        <v>1.8002887534662639E-2</v>
      </c>
      <c r="T31" s="5">
        <f t="shared" si="121"/>
        <v>4.8779277113716102E-2</v>
      </c>
      <c r="U31" s="5">
        <f t="shared" si="122"/>
        <v>4.6487705132123851E-2</v>
      </c>
      <c r="V31" s="5">
        <f t="shared" si="123"/>
        <v>1.143590448640164E-3</v>
      </c>
      <c r="W31" s="5">
        <f t="shared" si="124"/>
        <v>1.7061270063945623E-2</v>
      </c>
      <c r="X31" s="5">
        <f t="shared" si="125"/>
        <v>1.2593549733985394E-2</v>
      </c>
      <c r="Y31" s="5">
        <f t="shared" si="126"/>
        <v>4.6478806767591245E-3</v>
      </c>
      <c r="Z31" s="5">
        <f t="shared" si="127"/>
        <v>1.4767929172144421E-2</v>
      </c>
      <c r="AA31" s="5">
        <f t="shared" si="128"/>
        <v>1.1438093889571753E-2</v>
      </c>
      <c r="AB31" s="5">
        <f t="shared" si="129"/>
        <v>4.4295307182754149E-3</v>
      </c>
      <c r="AC31" s="5">
        <f t="shared" si="130"/>
        <v>4.0862167268052297E-5</v>
      </c>
      <c r="AD31" s="5">
        <f t="shared" si="131"/>
        <v>3.3035845207539812E-3</v>
      </c>
      <c r="AE31" s="5">
        <f t="shared" si="132"/>
        <v>2.4384970055926877E-3</v>
      </c>
      <c r="AF31" s="5">
        <f t="shared" si="133"/>
        <v>8.9997207713749948E-4</v>
      </c>
      <c r="AG31" s="5">
        <f t="shared" si="134"/>
        <v>2.21434142361618E-4</v>
      </c>
      <c r="AH31" s="5">
        <f t="shared" si="135"/>
        <v>2.7251876589538646E-3</v>
      </c>
      <c r="AI31" s="5">
        <f t="shared" si="136"/>
        <v>2.1107192448222094E-3</v>
      </c>
      <c r="AJ31" s="5">
        <f t="shared" si="137"/>
        <v>8.1739980654636074E-4</v>
      </c>
      <c r="AK31" s="5">
        <f t="shared" si="138"/>
        <v>2.1103152251096199E-4</v>
      </c>
      <c r="AL31" s="5">
        <f t="shared" si="139"/>
        <v>9.3444178213428665E-7</v>
      </c>
      <c r="AM31" s="5">
        <f t="shared" si="140"/>
        <v>5.1174012930389778E-4</v>
      </c>
      <c r="AN31" s="5">
        <f t="shared" si="141"/>
        <v>3.7773417483635781E-4</v>
      </c>
      <c r="AO31" s="5">
        <f t="shared" si="142"/>
        <v>1.3940973031897159E-4</v>
      </c>
      <c r="AP31" s="5">
        <f t="shared" si="143"/>
        <v>3.4301146506937166E-5</v>
      </c>
      <c r="AQ31" s="5">
        <f t="shared" si="144"/>
        <v>6.3297338481953187E-6</v>
      </c>
      <c r="AR31" s="5">
        <f t="shared" si="145"/>
        <v>4.0231220992163188E-4</v>
      </c>
      <c r="AS31" s="5">
        <f t="shared" si="146"/>
        <v>3.1159987134042605E-4</v>
      </c>
      <c r="AT31" s="5">
        <f t="shared" si="147"/>
        <v>1.206705606055102E-4</v>
      </c>
      <c r="AU31" s="5">
        <f t="shared" si="148"/>
        <v>3.1154022698423294E-5</v>
      </c>
      <c r="AV31" s="5">
        <f t="shared" si="149"/>
        <v>6.0323731328315835E-6</v>
      </c>
      <c r="AW31" s="5">
        <f t="shared" si="150"/>
        <v>1.4839545806215121E-8</v>
      </c>
      <c r="AX31" s="5">
        <f t="shared" si="151"/>
        <v>6.6059043415514292E-5</v>
      </c>
      <c r="AY31" s="5">
        <f t="shared" si="152"/>
        <v>4.876060489721763E-5</v>
      </c>
      <c r="AZ31" s="5">
        <f t="shared" si="153"/>
        <v>1.799599621044598E-5</v>
      </c>
      <c r="BA31" s="5">
        <f t="shared" si="154"/>
        <v>4.4278351384830887E-6</v>
      </c>
      <c r="BB31" s="5">
        <f t="shared" si="155"/>
        <v>8.1708691412448117E-7</v>
      </c>
      <c r="BC31" s="5">
        <f t="shared" si="156"/>
        <v>1.2062436912900748E-7</v>
      </c>
      <c r="BD31" s="5">
        <f t="shared" si="157"/>
        <v>4.9493568427675252E-5</v>
      </c>
      <c r="BE31" s="5">
        <f t="shared" si="158"/>
        <v>3.8333883918776254E-5</v>
      </c>
      <c r="BF31" s="5">
        <f t="shared" si="159"/>
        <v>1.4845228410288978E-5</v>
      </c>
      <c r="BG31" s="5">
        <f t="shared" si="160"/>
        <v>3.8326546303979171E-6</v>
      </c>
      <c r="BH31" s="5">
        <f t="shared" si="161"/>
        <v>7.4211934181472692E-7</v>
      </c>
      <c r="BI31" s="5">
        <f t="shared" si="162"/>
        <v>1.1495763028109721E-7</v>
      </c>
      <c r="BJ31" s="8">
        <f t="shared" si="163"/>
        <v>0.3278828657058202</v>
      </c>
      <c r="BK31" s="8">
        <f t="shared" si="164"/>
        <v>0.36551994847479741</v>
      </c>
      <c r="BL31" s="8">
        <f t="shared" si="165"/>
        <v>0.29184863305438602</v>
      </c>
      <c r="BM31" s="8">
        <f t="shared" si="166"/>
        <v>0.19430817946691697</v>
      </c>
      <c r="BN31" s="8">
        <f t="shared" si="167"/>
        <v>0.80566245117487978</v>
      </c>
    </row>
    <row r="32" spans="1:66" x14ac:dyDescent="0.25">
      <c r="A32" t="s">
        <v>122</v>
      </c>
      <c r="B32" t="s">
        <v>142</v>
      </c>
      <c r="C32" t="s">
        <v>139</v>
      </c>
      <c r="D32" s="11">
        <v>44230</v>
      </c>
      <c r="E32">
        <f>VLOOKUP(A32,home!$A$2:$E$405,3,FALSE)</f>
        <v>1.30632911392405</v>
      </c>
      <c r="F32">
        <f>VLOOKUP(B32,home!$B$2:$E$405,3,FALSE)</f>
        <v>1.1299999999999999</v>
      </c>
      <c r="G32">
        <f>VLOOKUP(C32,away!$B$2:$E$405,4,FALSE)</f>
        <v>0.81</v>
      </c>
      <c r="H32">
        <f>VLOOKUP(A32,away!$A$2:$E$405,3,FALSE)</f>
        <v>1.12658227848101</v>
      </c>
      <c r="I32">
        <f>VLOOKUP(C32,away!$B$2:$E$405,3,FALSE)</f>
        <v>1.04</v>
      </c>
      <c r="J32">
        <f>VLOOKUP(B32,home!$B$2:$E$405,4,FALSE)</f>
        <v>0.99</v>
      </c>
      <c r="K32" s="3">
        <f t="shared" si="112"/>
        <v>1.195683037974683</v>
      </c>
      <c r="L32" s="3">
        <f t="shared" si="113"/>
        <v>1.1599291139240477</v>
      </c>
      <c r="M32" s="5">
        <f t="shared" si="114"/>
        <v>9.4835435070512661E-2</v>
      </c>
      <c r="N32" s="5">
        <f t="shared" si="115"/>
        <v>0.11339312111276137</v>
      </c>
      <c r="O32" s="5">
        <f t="shared" si="116"/>
        <v>0.11000238216994132</v>
      </c>
      <c r="P32" s="5">
        <f t="shared" si="117"/>
        <v>0.13152798249740755</v>
      </c>
      <c r="Q32" s="5">
        <f t="shared" si="118"/>
        <v>6.7791115768768839E-2</v>
      </c>
      <c r="R32" s="5">
        <f t="shared" si="119"/>
        <v>6.3797482839957259E-2</v>
      </c>
      <c r="S32" s="5">
        <f t="shared" si="120"/>
        <v>4.5604288541977026E-2</v>
      </c>
      <c r="T32" s="5">
        <f t="shared" si="121"/>
        <v>7.8632888845590596E-2</v>
      </c>
      <c r="U32" s="5">
        <f t="shared" si="122"/>
        <v>7.6281568097217811E-2</v>
      </c>
      <c r="V32" s="5">
        <f t="shared" si="123"/>
        <v>7.027659206235666E-3</v>
      </c>
      <c r="W32" s="5">
        <f t="shared" si="124"/>
        <v>2.7018895750031659E-2</v>
      </c>
      <c r="X32" s="5">
        <f t="shared" si="125"/>
        <v>3.1340003806540444E-2</v>
      </c>
      <c r="Y32" s="5">
        <f t="shared" si="126"/>
        <v>1.8176091422848376E-2</v>
      </c>
      <c r="Z32" s="5">
        <f t="shared" si="127"/>
        <v>2.4666852580378755E-2</v>
      </c>
      <c r="AA32" s="5">
        <f t="shared" si="128"/>
        <v>2.9493737230580921E-2</v>
      </c>
      <c r="AB32" s="5">
        <f t="shared" si="129"/>
        <v>1.7632580666544006E-2</v>
      </c>
      <c r="AC32" s="5">
        <f t="shared" si="130"/>
        <v>6.0916960811394213E-4</v>
      </c>
      <c r="AD32" s="5">
        <f t="shared" si="131"/>
        <v>8.0765088382797837E-3</v>
      </c>
      <c r="AE32" s="5">
        <f t="shared" si="132"/>
        <v>9.3681777403856106E-3</v>
      </c>
      <c r="AF32" s="5">
        <f t="shared" si="133"/>
        <v>5.4332110527442355E-3</v>
      </c>
      <c r="AG32" s="5">
        <f t="shared" si="134"/>
        <v>2.1007132273906542E-3</v>
      </c>
      <c r="AH32" s="5">
        <f t="shared" si="135"/>
        <v>7.1529501142134607E-3</v>
      </c>
      <c r="AI32" s="5">
        <f t="shared" si="136"/>
        <v>8.5526611230441075E-3</v>
      </c>
      <c r="AJ32" s="5">
        <f t="shared" si="137"/>
        <v>5.1131359171846706E-3</v>
      </c>
      <c r="AK32" s="5">
        <f t="shared" si="138"/>
        <v>2.0378966290122784E-3</v>
      </c>
      <c r="AL32" s="5">
        <f t="shared" si="139"/>
        <v>3.3794477557630087E-5</v>
      </c>
      <c r="AM32" s="5">
        <f t="shared" si="140"/>
        <v>1.931388924796749E-3</v>
      </c>
      <c r="AN32" s="5">
        <f t="shared" si="141"/>
        <v>2.2402742441822126E-3</v>
      </c>
      <c r="AO32" s="5">
        <f t="shared" si="142"/>
        <v>1.29927965950057E-3</v>
      </c>
      <c r="AP32" s="5">
        <f t="shared" si="143"/>
        <v>5.0235743472801155E-4</v>
      </c>
      <c r="AQ32" s="5">
        <f t="shared" si="144"/>
        <v>1.4567475353430504E-4</v>
      </c>
      <c r="AR32" s="5">
        <f t="shared" si="145"/>
        <v>1.6593830175845067E-3</v>
      </c>
      <c r="AS32" s="5">
        <f t="shared" si="146"/>
        <v>1.98409612762904E-3</v>
      </c>
      <c r="AT32" s="5">
        <f t="shared" si="147"/>
        <v>1.1861750427586474E-3</v>
      </c>
      <c r="AU32" s="5">
        <f t="shared" si="148"/>
        <v>4.7276312623180307E-4</v>
      </c>
      <c r="AV32" s="5">
        <f t="shared" si="149"/>
        <v>1.4131871275381282E-4</v>
      </c>
      <c r="AW32" s="5">
        <f t="shared" si="150"/>
        <v>1.3019393511050902E-6</v>
      </c>
      <c r="AX32" s="5">
        <f t="shared" si="151"/>
        <v>3.8488816285193854E-4</v>
      </c>
      <c r="AY32" s="5">
        <f t="shared" si="152"/>
        <v>4.4644298569670369E-4</v>
      </c>
      <c r="AZ32" s="5">
        <f t="shared" si="153"/>
        <v>2.5892110840839197E-4</v>
      </c>
      <c r="BA32" s="5">
        <f t="shared" si="154"/>
        <v>1.001100439507928E-4</v>
      </c>
      <c r="BB32" s="5">
        <f t="shared" si="155"/>
        <v>2.9030138643685144E-5</v>
      </c>
      <c r="BC32" s="5">
        <f t="shared" si="156"/>
        <v>6.7345805988123918E-6</v>
      </c>
      <c r="BD32" s="5">
        <f t="shared" si="157"/>
        <v>3.2079444554123493E-4</v>
      </c>
      <c r="BE32" s="5">
        <f t="shared" si="158"/>
        <v>3.8356847721014779E-4</v>
      </c>
      <c r="BF32" s="5">
        <f t="shared" si="159"/>
        <v>2.2931316105097624E-4</v>
      </c>
      <c r="BG32" s="5">
        <f t="shared" si="160"/>
        <v>9.1395285684336351E-5</v>
      </c>
      <c r="BH32" s="5">
        <f t="shared" si="161"/>
        <v>2.7319948210902859E-5</v>
      </c>
      <c r="BI32" s="5">
        <f t="shared" si="162"/>
        <v>6.5331997348246641E-6</v>
      </c>
      <c r="BJ32" s="8">
        <f t="shared" si="163"/>
        <v>0.36867582960223366</v>
      </c>
      <c r="BK32" s="8">
        <f t="shared" si="164"/>
        <v>0.28008477238750118</v>
      </c>
      <c r="BL32" s="8">
        <f t="shared" si="165"/>
        <v>0.32656705533208602</v>
      </c>
      <c r="BM32" s="8">
        <f t="shared" si="166"/>
        <v>0.41820184939650507</v>
      </c>
      <c r="BN32" s="8">
        <f t="shared" si="167"/>
        <v>0.58134751945934893</v>
      </c>
    </row>
    <row r="33" spans="1:66" x14ac:dyDescent="0.25">
      <c r="A33" t="s">
        <v>145</v>
      </c>
      <c r="B33" t="s">
        <v>349</v>
      </c>
      <c r="C33" t="s">
        <v>434</v>
      </c>
      <c r="D33" s="11">
        <v>44230</v>
      </c>
      <c r="E33">
        <f>VLOOKUP(A33,home!$A$2:$E$405,3,FALSE)</f>
        <v>1.43816254416961</v>
      </c>
      <c r="F33">
        <f>VLOOKUP(B33,home!$B$2:$E$405,3,FALSE)</f>
        <v>0.81</v>
      </c>
      <c r="G33">
        <f>VLOOKUP(C33,away!$B$2:$E$405,4,FALSE)</f>
        <v>1.1399999999999999</v>
      </c>
      <c r="H33">
        <f>VLOOKUP(A33,away!$A$2:$E$405,3,FALSE)</f>
        <v>1.2261484098939901</v>
      </c>
      <c r="I33">
        <f>VLOOKUP(C33,away!$B$2:$E$405,3,FALSE)</f>
        <v>0.76</v>
      </c>
      <c r="J33">
        <f>VLOOKUP(B33,home!$B$2:$E$405,4,FALSE)</f>
        <v>0.95</v>
      </c>
      <c r="K33" s="3">
        <f t="shared" si="112"/>
        <v>1.3279992932862179</v>
      </c>
      <c r="L33" s="3">
        <f t="shared" si="113"/>
        <v>0.88527915194346085</v>
      </c>
      <c r="M33" s="5">
        <f t="shared" si="114"/>
        <v>0.10934158984638642</v>
      </c>
      <c r="N33" s="5">
        <f t="shared" si="115"/>
        <v>0.14520555404279267</v>
      </c>
      <c r="O33" s="5">
        <f t="shared" si="116"/>
        <v>9.6797829931358714E-2</v>
      </c>
      <c r="P33" s="5">
        <f t="shared" si="117"/>
        <v>0.12854744974048388</v>
      </c>
      <c r="Q33" s="5">
        <f t="shared" si="118"/>
        <v>9.6416436575031225E-2</v>
      </c>
      <c r="R33" s="5">
        <f t="shared" si="119"/>
        <v>4.2846550395800286E-2</v>
      </c>
      <c r="S33" s="5">
        <f t="shared" si="120"/>
        <v>3.7781705154455322E-2</v>
      </c>
      <c r="T33" s="5">
        <f t="shared" si="121"/>
        <v>8.5355461204554131E-2</v>
      </c>
      <c r="U33" s="5">
        <f t="shared" si="122"/>
        <v>5.6900188645375098E-2</v>
      </c>
      <c r="V33" s="5">
        <f t="shared" si="123"/>
        <v>4.9353405549986797E-3</v>
      </c>
      <c r="W33" s="5">
        <f t="shared" si="124"/>
        <v>4.2680319877605628E-2</v>
      </c>
      <c r="X33" s="5">
        <f t="shared" si="125"/>
        <v>3.7783997385922349E-2</v>
      </c>
      <c r="Y33" s="5">
        <f t="shared" si="126"/>
        <v>1.6724692581421636E-2</v>
      </c>
      <c r="Z33" s="5">
        <f t="shared" si="127"/>
        <v>1.2643719266032281E-2</v>
      </c>
      <c r="AA33" s="5">
        <f t="shared" si="128"/>
        <v>1.6790850249800204E-2</v>
      </c>
      <c r="AB33" s="5">
        <f t="shared" si="129"/>
        <v>1.1149118632704699E-2</v>
      </c>
      <c r="AC33" s="5">
        <f t="shared" si="130"/>
        <v>3.6263959740591781E-4</v>
      </c>
      <c r="AD33" s="5">
        <f t="shared" si="131"/>
        <v>1.4169858658672513E-2</v>
      </c>
      <c r="AE33" s="5">
        <f t="shared" si="132"/>
        <v>1.2544280456508308E-2</v>
      </c>
      <c r="AF33" s="5">
        <f t="shared" si="133"/>
        <v>5.5525949821393014E-3</v>
      </c>
      <c r="AG33" s="5">
        <f t="shared" si="134"/>
        <v>1.6385321922912659E-3</v>
      </c>
      <c r="AH33" s="5">
        <f t="shared" si="135"/>
        <v>2.7983052673110631E-3</v>
      </c>
      <c r="AI33" s="5">
        <f t="shared" si="136"/>
        <v>3.7161474173881925E-3</v>
      </c>
      <c r="AJ33" s="5">
        <f t="shared" si="137"/>
        <v>2.4675205720194626E-3</v>
      </c>
      <c r="AK33" s="5">
        <f t="shared" si="138"/>
        <v>1.0922885252703501E-3</v>
      </c>
      <c r="AL33" s="5">
        <f t="shared" si="139"/>
        <v>1.705349098616096E-5</v>
      </c>
      <c r="AM33" s="5">
        <f t="shared" si="140"/>
        <v>3.7635124569365343E-3</v>
      </c>
      <c r="AN33" s="5">
        <f t="shared" si="141"/>
        <v>3.331759116205426E-3</v>
      </c>
      <c r="AO33" s="5">
        <f t="shared" si="142"/>
        <v>1.4747684424371169E-3</v>
      </c>
      <c r="AP33" s="5">
        <f t="shared" si="143"/>
        <v>4.3519391867790323E-4</v>
      </c>
      <c r="AQ33" s="5">
        <f t="shared" si="144"/>
        <v>9.6317025814531386E-5</v>
      </c>
      <c r="AR33" s="5">
        <f t="shared" si="145"/>
        <v>4.9545626278481162E-4</v>
      </c>
      <c r="AS33" s="5">
        <f t="shared" si="146"/>
        <v>6.5796556683246047E-4</v>
      </c>
      <c r="AT33" s="5">
        <f t="shared" si="147"/>
        <v>4.3688890388008685E-4</v>
      </c>
      <c r="AU33" s="5">
        <f t="shared" si="148"/>
        <v>1.9339605186578185E-4</v>
      </c>
      <c r="AV33" s="5">
        <f t="shared" si="149"/>
        <v>6.4207455050525815E-5</v>
      </c>
      <c r="AW33" s="5">
        <f t="shared" si="150"/>
        <v>5.5691494947244103E-7</v>
      </c>
      <c r="AX33" s="5">
        <f t="shared" si="151"/>
        <v>8.329903138475992E-4</v>
      </c>
      <c r="AY33" s="5">
        <f t="shared" si="152"/>
        <v>7.3742895862011996E-4</v>
      </c>
      <c r="AZ33" s="5">
        <f t="shared" si="153"/>
        <v>3.2641524155288456E-4</v>
      </c>
      <c r="BA33" s="5">
        <f t="shared" si="154"/>
        <v>9.632286940778588E-5</v>
      </c>
      <c r="BB33" s="5">
        <f t="shared" si="155"/>
        <v>2.1318157035521347E-5</v>
      </c>
      <c r="BC33" s="5">
        <f t="shared" si="156"/>
        <v>3.7745039962807738E-6</v>
      </c>
      <c r="BD33" s="5">
        <f t="shared" si="157"/>
        <v>7.3102850023869074E-5</v>
      </c>
      <c r="BE33" s="5">
        <f t="shared" si="158"/>
        <v>9.7080533168906498E-5</v>
      </c>
      <c r="BF33" s="5">
        <f t="shared" si="159"/>
        <v>6.4461439720078551E-5</v>
      </c>
      <c r="BG33" s="5">
        <f t="shared" si="160"/>
        <v>2.8534915464158813E-5</v>
      </c>
      <c r="BH33" s="5">
        <f t="shared" si="161"/>
        <v>9.473586892596227E-6</v>
      </c>
      <c r="BI33" s="5">
        <f t="shared" si="162"/>
        <v>2.5161833396506708E-6</v>
      </c>
      <c r="BJ33" s="8">
        <f t="shared" si="163"/>
        <v>0.46919152896147065</v>
      </c>
      <c r="BK33" s="8">
        <f t="shared" si="164"/>
        <v>0.2817232073433365</v>
      </c>
      <c r="BL33" s="8">
        <f t="shared" si="165"/>
        <v>0.23668188338605098</v>
      </c>
      <c r="BM33" s="8">
        <f t="shared" si="166"/>
        <v>0.38034805638136659</v>
      </c>
      <c r="BN33" s="8">
        <f t="shared" si="167"/>
        <v>0.61915541053185319</v>
      </c>
    </row>
    <row r="34" spans="1:66" x14ac:dyDescent="0.25">
      <c r="A34" t="s">
        <v>145</v>
      </c>
      <c r="B34" t="s">
        <v>388</v>
      </c>
      <c r="C34" t="s">
        <v>389</v>
      </c>
      <c r="D34" s="11">
        <v>44230</v>
      </c>
      <c r="E34">
        <f>VLOOKUP(A34,home!$A$2:$E$405,3,FALSE)</f>
        <v>1.43816254416961</v>
      </c>
      <c r="F34">
        <f>VLOOKUP(B34,home!$B$2:$E$405,3,FALSE)</f>
        <v>1.32</v>
      </c>
      <c r="G34">
        <f>VLOOKUP(C34,away!$B$2:$E$405,4,FALSE)</f>
        <v>0.64</v>
      </c>
      <c r="H34">
        <f>VLOOKUP(A34,away!$A$2:$E$405,3,FALSE)</f>
        <v>1.2261484098939901</v>
      </c>
      <c r="I34">
        <f>VLOOKUP(C34,away!$B$2:$E$405,3,FALSE)</f>
        <v>0.75</v>
      </c>
      <c r="J34">
        <f>VLOOKUP(B34,home!$B$2:$E$405,4,FALSE)</f>
        <v>1.1399999999999999</v>
      </c>
      <c r="K34" s="3">
        <f t="shared" si="112"/>
        <v>1.2149597173144866</v>
      </c>
      <c r="L34" s="3">
        <f t="shared" si="113"/>
        <v>1.0483568904593614</v>
      </c>
      <c r="M34" s="5">
        <f t="shared" si="114"/>
        <v>0.10400496841363406</v>
      </c>
      <c r="N34" s="5">
        <f t="shared" si="115"/>
        <v>0.12636184702313094</v>
      </c>
      <c r="O34" s="5">
        <f t="shared" si="116"/>
        <v>0.10903432527844149</v>
      </c>
      <c r="P34" s="5">
        <f t="shared" si="117"/>
        <v>0.13247231301787105</v>
      </c>
      <c r="Q34" s="5">
        <f t="shared" si="118"/>
        <v>7.67622769692798E-2</v>
      </c>
      <c r="R34" s="5">
        <f t="shared" si="119"/>
        <v>5.7153443101120728E-2</v>
      </c>
      <c r="S34" s="5">
        <f t="shared" si="120"/>
        <v>4.2182873529925329E-2</v>
      </c>
      <c r="T34" s="5">
        <f t="shared" si="121"/>
        <v>8.0474261988094431E-2</v>
      </c>
      <c r="U34" s="5">
        <f t="shared" si="122"/>
        <v>6.9439131073687238E-2</v>
      </c>
      <c r="V34" s="5">
        <f t="shared" si="123"/>
        <v>5.969867392430152E-3</v>
      </c>
      <c r="W34" s="5">
        <f t="shared" si="124"/>
        <v>3.1087691442337504E-2</v>
      </c>
      <c r="X34" s="5">
        <f t="shared" si="125"/>
        <v>3.2590995532049041E-2</v>
      </c>
      <c r="Y34" s="5">
        <f t="shared" si="126"/>
        <v>1.7083497366476939E-2</v>
      </c>
      <c r="Z34" s="5">
        <f t="shared" si="127"/>
        <v>1.9972401962845662E-2</v>
      </c>
      <c r="AA34" s="5">
        <f t="shared" si="128"/>
        <v>2.426566384287026E-2</v>
      </c>
      <c r="AB34" s="5">
        <f t="shared" si="129"/>
        <v>1.474090204149101E-2</v>
      </c>
      <c r="AC34" s="5">
        <f t="shared" si="130"/>
        <v>4.7524300638453746E-4</v>
      </c>
      <c r="AD34" s="5">
        <f t="shared" si="131"/>
        <v>9.4425732016855928E-3</v>
      </c>
      <c r="AE34" s="5">
        <f t="shared" si="132"/>
        <v>9.899186679654004E-3</v>
      </c>
      <c r="AF34" s="5">
        <f t="shared" si="133"/>
        <v>5.188940282779401E-3</v>
      </c>
      <c r="AG34" s="5">
        <f t="shared" si="134"/>
        <v>1.8132870998779776E-3</v>
      </c>
      <c r="AH34" s="5">
        <f t="shared" si="135"/>
        <v>5.2345513041933299E-3</v>
      </c>
      <c r="AI34" s="5">
        <f t="shared" si="136"/>
        <v>6.3597689728109048E-3</v>
      </c>
      <c r="AJ34" s="5">
        <f t="shared" si="137"/>
        <v>3.8634315566958913E-3</v>
      </c>
      <c r="AK34" s="5">
        <f t="shared" si="138"/>
        <v>1.5646379039957023E-3</v>
      </c>
      <c r="AL34" s="5">
        <f t="shared" si="139"/>
        <v>2.4212897234272354E-5</v>
      </c>
      <c r="AM34" s="5">
        <f t="shared" si="140"/>
        <v>2.2944692135682555E-3</v>
      </c>
      <c r="AN34" s="5">
        <f t="shared" si="141"/>
        <v>2.4054226099911526E-3</v>
      </c>
      <c r="AO34" s="5">
        <f t="shared" si="142"/>
        <v>1.2608706838254829E-3</v>
      </c>
      <c r="AP34" s="5">
        <f t="shared" si="143"/>
        <v>4.406141564555507E-4</v>
      </c>
      <c r="AQ34" s="5">
        <f t="shared" si="144"/>
        <v>1.1548022173852892E-4</v>
      </c>
      <c r="AR34" s="5">
        <f t="shared" si="145"/>
        <v>1.0975355856428233E-3</v>
      </c>
      <c r="AS34" s="5">
        <f t="shared" si="146"/>
        <v>1.3334615248751941E-3</v>
      </c>
      <c r="AT34" s="5">
        <f t="shared" si="147"/>
        <v>8.1005101865605522E-4</v>
      </c>
      <c r="AU34" s="5">
        <f t="shared" si="148"/>
        <v>3.280597855455576E-4</v>
      </c>
      <c r="AV34" s="5">
        <f t="shared" si="149"/>
        <v>9.9644856077170466E-5</v>
      </c>
      <c r="AW34" s="5">
        <f t="shared" si="150"/>
        <v>8.5667341730880123E-7</v>
      </c>
      <c r="AX34" s="5">
        <f t="shared" si="151"/>
        <v>4.6461461118394598E-4</v>
      </c>
      <c r="AY34" s="5">
        <f t="shared" si="152"/>
        <v>4.8708192904278681E-4</v>
      </c>
      <c r="AZ34" s="5">
        <f t="shared" si="153"/>
        <v>2.5531784826512163E-4</v>
      </c>
      <c r="BA34" s="5">
        <f t="shared" si="154"/>
        <v>8.9221408495332671E-5</v>
      </c>
      <c r="BB34" s="5">
        <f t="shared" si="155"/>
        <v>2.3383969593142851E-5</v>
      </c>
      <c r="BC34" s="5">
        <f t="shared" si="156"/>
        <v>4.9029491298527012E-6</v>
      </c>
      <c r="BD34" s="5">
        <f t="shared" si="157"/>
        <v>1.917681656221673E-4</v>
      </c>
      <c r="BE34" s="5">
        <f t="shared" si="158"/>
        <v>2.3299059629422605E-4</v>
      </c>
      <c r="BF34" s="5">
        <f t="shared" si="159"/>
        <v>1.415370945052833E-4</v>
      </c>
      <c r="BG34" s="5">
        <f t="shared" si="160"/>
        <v>5.7320622776550931E-5</v>
      </c>
      <c r="BH34" s="5">
        <f t="shared" si="161"/>
        <v>1.7410561911222163E-5</v>
      </c>
      <c r="BI34" s="5">
        <f t="shared" si="162"/>
        <v>4.2306262755889711E-6</v>
      </c>
      <c r="BJ34" s="8">
        <f t="shared" si="163"/>
        <v>0.39854593718665476</v>
      </c>
      <c r="BK34" s="8">
        <f t="shared" si="164"/>
        <v>0.28561656018652215</v>
      </c>
      <c r="BL34" s="8">
        <f t="shared" si="165"/>
        <v>0.29596986551348836</v>
      </c>
      <c r="BM34" s="8">
        <f t="shared" si="166"/>
        <v>0.39382936579040739</v>
      </c>
      <c r="BN34" s="8">
        <f t="shared" si="167"/>
        <v>0.60578917380347808</v>
      </c>
    </row>
    <row r="35" spans="1:66" x14ac:dyDescent="0.25">
      <c r="A35" t="s">
        <v>145</v>
      </c>
      <c r="B35" t="s">
        <v>419</v>
      </c>
      <c r="C35" t="s">
        <v>371</v>
      </c>
      <c r="D35" s="11">
        <v>44230</v>
      </c>
      <c r="E35">
        <f>VLOOKUP(A35,home!$A$2:$E$405,3,FALSE)</f>
        <v>1.43816254416961</v>
      </c>
      <c r="F35">
        <f>VLOOKUP(B35,home!$B$2:$E$405,3,FALSE)</f>
        <v>0.95</v>
      </c>
      <c r="G35">
        <f>VLOOKUP(C35,away!$B$2:$E$405,4,FALSE)</f>
        <v>0.99</v>
      </c>
      <c r="H35">
        <f>VLOOKUP(A35,away!$A$2:$E$405,3,FALSE)</f>
        <v>1.2261484098939901</v>
      </c>
      <c r="I35">
        <f>VLOOKUP(C35,away!$B$2:$E$405,3,FALSE)</f>
        <v>0.65</v>
      </c>
      <c r="J35">
        <f>VLOOKUP(B35,home!$B$2:$E$405,4,FALSE)</f>
        <v>0.89</v>
      </c>
      <c r="K35" s="3">
        <f t="shared" si="112"/>
        <v>1.3525918727915183</v>
      </c>
      <c r="L35" s="3">
        <f t="shared" si="113"/>
        <v>0.70932685512367333</v>
      </c>
      <c r="M35" s="5">
        <f t="shared" si="114"/>
        <v>0.12720965486686783</v>
      </c>
      <c r="N35" s="5">
        <f t="shared" si="115"/>
        <v>0.17206274531353943</v>
      </c>
      <c r="O35" s="5">
        <f t="shared" si="116"/>
        <v>9.023322442808325E-2</v>
      </c>
      <c r="P35" s="5">
        <f t="shared" si="117"/>
        <v>0.12204872601719849</v>
      </c>
      <c r="Q35" s="5">
        <f t="shared" si="118"/>
        <v>0.11636533546064519</v>
      </c>
      <c r="R35" s="5">
        <f t="shared" si="119"/>
        <v>3.2002424655620455E-2</v>
      </c>
      <c r="S35" s="5">
        <f t="shared" si="120"/>
        <v>2.9274294348983546E-2</v>
      </c>
      <c r="T35" s="5">
        <f t="shared" si="121"/>
        <v>8.2541057447710717E-2</v>
      </c>
      <c r="U35" s="5">
        <f t="shared" si="122"/>
        <v>4.3286219498815122E-2</v>
      </c>
      <c r="V35" s="5">
        <f t="shared" si="123"/>
        <v>3.1207365109067399E-3</v>
      </c>
      <c r="W35" s="5">
        <f t="shared" si="124"/>
        <v>5.2464935672909149E-2</v>
      </c>
      <c r="X35" s="5">
        <f t="shared" si="125"/>
        <v>3.721478782513047E-2</v>
      </c>
      <c r="Y35" s="5">
        <f t="shared" si="126"/>
        <v>1.319872420604728E-2</v>
      </c>
      <c r="Z35" s="5">
        <f t="shared" si="127"/>
        <v>7.5667264124345207E-3</v>
      </c>
      <c r="AA35" s="5">
        <f t="shared" si="128"/>
        <v>1.0234692649095854E-2</v>
      </c>
      <c r="AB35" s="5">
        <f t="shared" si="129"/>
        <v>6.9216810488430744E-3</v>
      </c>
      <c r="AC35" s="5">
        <f t="shared" si="130"/>
        <v>1.8713296358585115E-4</v>
      </c>
      <c r="AD35" s="5">
        <f t="shared" si="131"/>
        <v>1.7740911399426667E-2</v>
      </c>
      <c r="AE35" s="5">
        <f t="shared" si="132"/>
        <v>1.2584104889983044E-2</v>
      </c>
      <c r="AF35" s="5">
        <f t="shared" si="133"/>
        <v>4.4631217730790552E-3</v>
      </c>
      <c r="AG35" s="5">
        <f t="shared" si="134"/>
        <v>1.0552707104440533E-3</v>
      </c>
      <c r="AH35" s="5">
        <f t="shared" si="135"/>
        <v>1.3418205624283531E-3</v>
      </c>
      <c r="AI35" s="5">
        <f t="shared" si="136"/>
        <v>1.8149355874851343E-3</v>
      </c>
      <c r="AJ35" s="5">
        <f t="shared" si="137"/>
        <v>1.2274335626362464E-3</v>
      </c>
      <c r="AK35" s="5">
        <f t="shared" si="138"/>
        <v>5.5340555373777566E-4</v>
      </c>
      <c r="AL35" s="5">
        <f t="shared" si="139"/>
        <v>7.1816372194008715E-6</v>
      </c>
      <c r="AM35" s="5">
        <f t="shared" si="140"/>
        <v>4.7992425149557816E-3</v>
      </c>
      <c r="AN35" s="5">
        <f t="shared" si="141"/>
        <v>3.4042316001094133E-3</v>
      </c>
      <c r="AO35" s="5">
        <f t="shared" si="142"/>
        <v>1.20735644750912E-3</v>
      </c>
      <c r="AP35" s="5">
        <f t="shared" si="143"/>
        <v>2.8547011730831152E-4</v>
      </c>
      <c r="AQ35" s="5">
        <f t="shared" si="144"/>
        <v>5.0622905135522669E-5</v>
      </c>
      <c r="AR35" s="5">
        <f t="shared" si="145"/>
        <v>1.9035787193751651E-4</v>
      </c>
      <c r="AS35" s="5">
        <f t="shared" si="146"/>
        <v>2.5747651050457343E-4</v>
      </c>
      <c r="AT35" s="5">
        <f t="shared" si="147"/>
        <v>1.7413031777160305E-4</v>
      </c>
      <c r="AU35" s="5">
        <f t="shared" si="148"/>
        <v>7.8509084208158299E-5</v>
      </c>
      <c r="AV35" s="5">
        <f t="shared" si="149"/>
        <v>2.6547687310064943E-5</v>
      </c>
      <c r="AW35" s="5">
        <f t="shared" si="150"/>
        <v>1.9139656460625511E-7</v>
      </c>
      <c r="AX35" s="5">
        <f t="shared" si="151"/>
        <v>1.081902736880786E-3</v>
      </c>
      <c r="AY35" s="5">
        <f t="shared" si="152"/>
        <v>7.6742266590134299E-4</v>
      </c>
      <c r="AZ35" s="5">
        <f t="shared" si="153"/>
        <v>2.7217675307721252E-4</v>
      </c>
      <c r="BA35" s="5">
        <f t="shared" si="154"/>
        <v>6.4354093432677245E-5</v>
      </c>
      <c r="BB35" s="5">
        <f t="shared" si="155"/>
        <v>1.1412021677233996E-5</v>
      </c>
      <c r="BC35" s="5">
        <f t="shared" si="156"/>
        <v>1.6189706893831159E-6</v>
      </c>
      <c r="BD35" s="5">
        <f t="shared" si="157"/>
        <v>2.2504325108245582E-5</v>
      </c>
      <c r="BE35" s="5">
        <f t="shared" si="158"/>
        <v>3.0439167244071075E-5</v>
      </c>
      <c r="BF35" s="5">
        <f t="shared" si="159"/>
        <v>2.0585885114436172E-5</v>
      </c>
      <c r="BG35" s="5">
        <f t="shared" si="160"/>
        <v>9.281433633335426E-6</v>
      </c>
      <c r="BH35" s="5">
        <f t="shared" si="161"/>
        <v>3.1384979250758354E-6</v>
      </c>
      <c r="BI35" s="5">
        <f t="shared" si="162"/>
        <v>8.4902135724612344E-7</v>
      </c>
      <c r="BJ35" s="8">
        <f t="shared" si="163"/>
        <v>0.521636805525592</v>
      </c>
      <c r="BK35" s="8">
        <f t="shared" si="164"/>
        <v>0.2826151490106632</v>
      </c>
      <c r="BL35" s="8">
        <f t="shared" si="165"/>
        <v>0.18842965734885958</v>
      </c>
      <c r="BM35" s="8">
        <f t="shared" si="166"/>
        <v>0.33955899628625774</v>
      </c>
      <c r="BN35" s="8">
        <f t="shared" si="167"/>
        <v>0.65992211074195462</v>
      </c>
    </row>
    <row r="36" spans="1:66" x14ac:dyDescent="0.25">
      <c r="A36" t="s">
        <v>145</v>
      </c>
      <c r="B36" t="s">
        <v>425</v>
      </c>
      <c r="C36" t="s">
        <v>360</v>
      </c>
      <c r="D36" s="11">
        <v>44230</v>
      </c>
      <c r="E36">
        <f>VLOOKUP(A36,home!$A$2:$E$405,3,FALSE)</f>
        <v>1.43816254416961</v>
      </c>
      <c r="F36">
        <f>VLOOKUP(B36,home!$B$2:$E$405,3,FALSE)</f>
        <v>1.49</v>
      </c>
      <c r="G36">
        <f>VLOOKUP(C36,away!$B$2:$E$405,4,FALSE)</f>
        <v>0.76</v>
      </c>
      <c r="H36">
        <f>VLOOKUP(A36,away!$A$2:$E$405,3,FALSE)</f>
        <v>1.2261484098939901</v>
      </c>
      <c r="I36">
        <f>VLOOKUP(C36,away!$B$2:$E$405,3,FALSE)</f>
        <v>1.07</v>
      </c>
      <c r="J36">
        <f>VLOOKUP(B36,home!$B$2:$E$405,4,FALSE)</f>
        <v>0.64</v>
      </c>
      <c r="K36" s="3">
        <f t="shared" si="112"/>
        <v>1.6285752650176664</v>
      </c>
      <c r="L36" s="3">
        <f t="shared" si="113"/>
        <v>0.8396664310954044</v>
      </c>
      <c r="M36" s="5">
        <f t="shared" si="114"/>
        <v>8.4733715717242544E-2</v>
      </c>
      <c r="N36" s="5">
        <f t="shared" si="115"/>
        <v>0.13799523353013987</v>
      </c>
      <c r="O36" s="5">
        <f t="shared" si="116"/>
        <v>7.1148056669749632E-2</v>
      </c>
      <c r="P36" s="5">
        <f t="shared" si="117"/>
        <v>0.11586996524642944</v>
      </c>
      <c r="Q36" s="5">
        <f t="shared" si="118"/>
        <v>0.11236781200876117</v>
      </c>
      <c r="R36" s="5">
        <f t="shared" si="119"/>
        <v>2.9870317411631125E-2</v>
      </c>
      <c r="S36" s="5">
        <f t="shared" si="120"/>
        <v>3.9611885105484426E-2</v>
      </c>
      <c r="T36" s="5">
        <f t="shared" si="121"/>
        <v>9.4351479679395819E-2</v>
      </c>
      <c r="U36" s="5">
        <f t="shared" si="122"/>
        <v>4.8646060094808971E-2</v>
      </c>
      <c r="V36" s="5">
        <f t="shared" si="123"/>
        <v>6.0186297373112157E-3</v>
      </c>
      <c r="W36" s="5">
        <f t="shared" si="124"/>
        <v>6.0999813073874518E-2</v>
      </c>
      <c r="X36" s="5">
        <f t="shared" si="125"/>
        <v>5.1219495341227009E-2</v>
      </c>
      <c r="Y36" s="5">
        <f t="shared" si="126"/>
        <v>2.1503645427837888E-2</v>
      </c>
      <c r="Z36" s="5">
        <f t="shared" si="127"/>
        <v>8.3603676055704068E-3</v>
      </c>
      <c r="AA36" s="5">
        <f t="shared" si="128"/>
        <v>1.3615487888886939E-2</v>
      </c>
      <c r="AB36" s="5">
        <f t="shared" si="129"/>
        <v>1.1086923398494437E-2</v>
      </c>
      <c r="AC36" s="5">
        <f t="shared" si="130"/>
        <v>5.1438970646918878E-4</v>
      </c>
      <c r="AD36" s="5">
        <f t="shared" si="131"/>
        <v>2.4835696685703328E-2</v>
      </c>
      <c r="AE36" s="5">
        <f t="shared" si="132"/>
        <v>2.0853700799852479E-2</v>
      </c>
      <c r="AF36" s="5">
        <f t="shared" si="133"/>
        <v>8.7550762628717544E-3</v>
      </c>
      <c r="AG36" s="5">
        <f t="shared" si="134"/>
        <v>2.4504478798712055E-3</v>
      </c>
      <c r="AH36" s="5">
        <f t="shared" si="135"/>
        <v>1.7549800075037339E-3</v>
      </c>
      <c r="AI36" s="5">
        <f t="shared" si="136"/>
        <v>2.8581170308210994E-3</v>
      </c>
      <c r="AJ36" s="5">
        <f t="shared" si="137"/>
        <v>2.3273293504604891E-3</v>
      </c>
      <c r="AK36" s="5">
        <f t="shared" si="138"/>
        <v>1.263410337903195E-3</v>
      </c>
      <c r="AL36" s="5">
        <f t="shared" si="139"/>
        <v>2.8136293520090479E-5</v>
      </c>
      <c r="AM36" s="5">
        <f t="shared" si="140"/>
        <v>8.0893602623635409E-3</v>
      </c>
      <c r="AN36" s="5">
        <f t="shared" si="141"/>
        <v>6.7923642613437786E-3</v>
      </c>
      <c r="AO36" s="5">
        <f t="shared" si="142"/>
        <v>2.8516601290112516E-3</v>
      </c>
      <c r="AP36" s="5">
        <f t="shared" si="143"/>
        <v>7.9814776107464593E-4</v>
      </c>
      <c r="AQ36" s="5">
        <f t="shared" si="144"/>
        <v>1.6754447050708386E-4</v>
      </c>
      <c r="AR36" s="5">
        <f t="shared" si="145"/>
        <v>2.9471955990888936E-4</v>
      </c>
      <c r="AS36" s="5">
        <f t="shared" si="146"/>
        <v>4.7997298538450945E-4</v>
      </c>
      <c r="AT36" s="5">
        <f t="shared" si="147"/>
        <v>3.9083606593694903E-4</v>
      </c>
      <c r="AU36" s="5">
        <f t="shared" si="148"/>
        <v>2.12168649887243E-4</v>
      </c>
      <c r="AV36" s="5">
        <f t="shared" si="149"/>
        <v>8.6383153804639316E-5</v>
      </c>
      <c r="AW36" s="5">
        <f t="shared" si="150"/>
        <v>1.0687570941573743E-6</v>
      </c>
      <c r="AX36" s="5">
        <f t="shared" si="151"/>
        <v>2.1956886721836797E-3</v>
      </c>
      <c r="AY36" s="5">
        <f t="shared" si="152"/>
        <v>1.8436460711690776E-3</v>
      </c>
      <c r="AZ36" s="5">
        <f t="shared" si="153"/>
        <v>7.7402385839080168E-4</v>
      </c>
      <c r="BA36" s="5">
        <f t="shared" si="154"/>
        <v>2.1664061691923302E-4</v>
      </c>
      <c r="BB36" s="5">
        <f t="shared" si="155"/>
        <v>4.5476463409719767E-5</v>
      </c>
      <c r="BC36" s="5">
        <f t="shared" si="156"/>
        <v>7.6370119460160316E-6</v>
      </c>
      <c r="BD36" s="5">
        <f t="shared" si="157"/>
        <v>4.1244353507117534E-5</v>
      </c>
      <c r="BE36" s="5">
        <f t="shared" si="158"/>
        <v>6.7169533943336248E-5</v>
      </c>
      <c r="BF36" s="5">
        <f t="shared" si="159"/>
        <v>5.4695320771440989E-5</v>
      </c>
      <c r="BG36" s="5">
        <f t="shared" si="160"/>
        <v>2.9691815506858597E-5</v>
      </c>
      <c r="BH36" s="5">
        <f t="shared" si="161"/>
        <v>1.2088839076984475E-5</v>
      </c>
      <c r="BI36" s="5">
        <f t="shared" si="162"/>
        <v>3.9375168607111855E-6</v>
      </c>
      <c r="BJ36" s="8">
        <f t="shared" si="163"/>
        <v>0.55911459026785393</v>
      </c>
      <c r="BK36" s="8">
        <f t="shared" si="164"/>
        <v>0.24862036787762595</v>
      </c>
      <c r="BL36" s="8">
        <f t="shared" si="165"/>
        <v>0.1842435899848483</v>
      </c>
      <c r="BM36" s="8">
        <f t="shared" si="166"/>
        <v>0.44651123783786995</v>
      </c>
      <c r="BN36" s="8">
        <f t="shared" si="167"/>
        <v>0.55198510058395389</v>
      </c>
    </row>
    <row r="37" spans="1:66" x14ac:dyDescent="0.25">
      <c r="A37" t="s">
        <v>145</v>
      </c>
      <c r="B37" t="s">
        <v>355</v>
      </c>
      <c r="C37" t="s">
        <v>147</v>
      </c>
      <c r="D37" s="11">
        <v>44230</v>
      </c>
      <c r="E37">
        <f>VLOOKUP(A37,home!$A$2:$E$405,3,FALSE)</f>
        <v>1.43816254416961</v>
      </c>
      <c r="F37">
        <f>VLOOKUP(B37,home!$B$2:$E$405,3,FALSE)</f>
        <v>0.4</v>
      </c>
      <c r="G37">
        <f>VLOOKUP(C37,away!$B$2:$E$405,4,FALSE)</f>
        <v>1.25</v>
      </c>
      <c r="H37">
        <f>VLOOKUP(A37,away!$A$2:$E$405,3,FALSE)</f>
        <v>1.2261484098939901</v>
      </c>
      <c r="I37">
        <f>VLOOKUP(C37,away!$B$2:$E$405,3,FALSE)</f>
        <v>0.97</v>
      </c>
      <c r="J37">
        <f>VLOOKUP(B37,home!$B$2:$E$405,4,FALSE)</f>
        <v>1.63</v>
      </c>
      <c r="K37" s="3">
        <f t="shared" si="112"/>
        <v>0.71908127208480499</v>
      </c>
      <c r="L37" s="3">
        <f t="shared" si="113"/>
        <v>1.9386632508833876</v>
      </c>
      <c r="M37" s="5">
        <f t="shared" si="114"/>
        <v>7.0106166405535963E-2</v>
      </c>
      <c r="N37" s="5">
        <f t="shared" si="115"/>
        <v>5.0412031319881818E-2</v>
      </c>
      <c r="O37" s="5">
        <f t="shared" si="116"/>
        <v>0.13591224847072811</v>
      </c>
      <c r="P37" s="5">
        <f t="shared" si="117"/>
        <v>9.773195252223725E-2</v>
      </c>
      <c r="Q37" s="5">
        <f t="shared" si="118"/>
        <v>1.8125173804939824E-2</v>
      </c>
      <c r="R37" s="5">
        <f t="shared" si="119"/>
        <v>0.13174404072756626</v>
      </c>
      <c r="S37" s="5">
        <f t="shared" si="120"/>
        <v>3.4060964368515932E-2</v>
      </c>
      <c r="T37" s="5">
        <f t="shared" si="121"/>
        <v>3.513860837151106E-2</v>
      </c>
      <c r="U37" s="5">
        <f t="shared" si="122"/>
        <v>9.4734672395970693E-2</v>
      </c>
      <c r="V37" s="5">
        <f t="shared" si="123"/>
        <v>5.275878512707566E-3</v>
      </c>
      <c r="W37" s="5">
        <f t="shared" si="124"/>
        <v>4.3444910121381054E-3</v>
      </c>
      <c r="X37" s="5">
        <f t="shared" si="125"/>
        <v>8.4225050690253187E-3</v>
      </c>
      <c r="Y37" s="5">
        <f t="shared" si="126"/>
        <v>8.1642005288492178E-3</v>
      </c>
      <c r="Z37" s="5">
        <f t="shared" si="127"/>
        <v>8.5135776760472334E-2</v>
      </c>
      <c r="AA37" s="5">
        <f t="shared" si="128"/>
        <v>6.1219542652848416E-2</v>
      </c>
      <c r="AB37" s="5">
        <f t="shared" si="129"/>
        <v>2.2010913303630107E-2</v>
      </c>
      <c r="AC37" s="5">
        <f t="shared" si="130"/>
        <v>4.5967952495644436E-4</v>
      </c>
      <c r="AD37" s="5">
        <f t="shared" si="131"/>
        <v>7.8101053089231758E-4</v>
      </c>
      <c r="AE37" s="5">
        <f t="shared" si="132"/>
        <v>1.514116414793861E-3</v>
      </c>
      <c r="AF37" s="5">
        <f t="shared" si="133"/>
        <v>1.4676809254600832E-3</v>
      </c>
      <c r="AG37" s="5">
        <f t="shared" si="134"/>
        <v>9.4844635807066126E-4</v>
      </c>
      <c r="AH37" s="5">
        <f t="shared" si="135"/>
        <v>4.1262400435234908E-2</v>
      </c>
      <c r="AI37" s="5">
        <f t="shared" si="136"/>
        <v>2.9671019394241327E-2</v>
      </c>
      <c r="AJ37" s="5">
        <f t="shared" si="137"/>
        <v>1.0667937185031985E-2</v>
      </c>
      <c r="AK37" s="5">
        <f t="shared" si="138"/>
        <v>2.5570379471778651E-3</v>
      </c>
      <c r="AL37" s="5">
        <f t="shared" si="139"/>
        <v>2.563276802135353E-5</v>
      </c>
      <c r="AM37" s="5">
        <f t="shared" si="140"/>
        <v>1.1232200921313534E-4</v>
      </c>
      <c r="AN37" s="5">
        <f t="shared" si="141"/>
        <v>2.1775455152689077E-4</v>
      </c>
      <c r="AO37" s="5">
        <f t="shared" si="142"/>
        <v>2.1107637337888815E-4</v>
      </c>
      <c r="AP37" s="5">
        <f t="shared" si="143"/>
        <v>1.3640200273313033E-4</v>
      </c>
      <c r="AQ37" s="5">
        <f t="shared" si="144"/>
        <v>6.6109387511403784E-5</v>
      </c>
      <c r="AR37" s="5">
        <f t="shared" si="145"/>
        <v>1.5998779873404919E-2</v>
      </c>
      <c r="AS37" s="5">
        <f t="shared" si="146"/>
        <v>1.1504422983172783E-2</v>
      </c>
      <c r="AT37" s="5">
        <f t="shared" si="147"/>
        <v>4.136307556670776E-3</v>
      </c>
      <c r="AU37" s="5">
        <f t="shared" si="148"/>
        <v>9.9144709986160456E-4</v>
      </c>
      <c r="AV37" s="5">
        <f t="shared" si="149"/>
        <v>1.782327604433183E-4</v>
      </c>
      <c r="AW37" s="5">
        <f t="shared" si="150"/>
        <v>9.9259792354911051E-7</v>
      </c>
      <c r="AX37" s="5">
        <f t="shared" si="151"/>
        <v>1.346144221135042E-5</v>
      </c>
      <c r="AY37" s="5">
        <f t="shared" si="152"/>
        <v>2.6097203319035467E-5</v>
      </c>
      <c r="AZ37" s="5">
        <f t="shared" si="153"/>
        <v>2.5296844512723017E-5</v>
      </c>
      <c r="BA37" s="5">
        <f t="shared" si="154"/>
        <v>1.6347354273375729E-5</v>
      </c>
      <c r="BB37" s="5">
        <f t="shared" si="155"/>
        <v>7.9230037447412574E-6</v>
      </c>
      <c r="BC37" s="5">
        <f t="shared" si="156"/>
        <v>3.0720072393082671E-6</v>
      </c>
      <c r="BD37" s="5">
        <f t="shared" si="157"/>
        <v>5.1693744332571472E-3</v>
      </c>
      <c r="BE37" s="5">
        <f t="shared" si="158"/>
        <v>3.7172003433492166E-3</v>
      </c>
      <c r="BF37" s="5">
        <f t="shared" si="159"/>
        <v>1.3364845757448142E-3</v>
      </c>
      <c r="BG37" s="5">
        <f t="shared" si="160"/>
        <v>3.2034700961610068E-4</v>
      </c>
      <c r="BH37" s="5">
        <f t="shared" si="161"/>
        <v>5.7588883795827231E-5</v>
      </c>
      <c r="BI37" s="5">
        <f t="shared" si="162"/>
        <v>8.282217563569492E-6</v>
      </c>
      <c r="BJ37" s="8">
        <f t="shared" si="163"/>
        <v>0.13015412651522623</v>
      </c>
      <c r="BK37" s="8">
        <f t="shared" si="164"/>
        <v>0.20768637130529358</v>
      </c>
      <c r="BL37" s="8">
        <f t="shared" si="165"/>
        <v>0.57319828024930985</v>
      </c>
      <c r="BM37" s="8">
        <f t="shared" si="166"/>
        <v>0.49211783697401718</v>
      </c>
      <c r="BN37" s="8">
        <f t="shared" si="167"/>
        <v>0.50403161325088919</v>
      </c>
    </row>
    <row r="38" spans="1:66" x14ac:dyDescent="0.25">
      <c r="A38" t="s">
        <v>145</v>
      </c>
      <c r="B38" t="s">
        <v>366</v>
      </c>
      <c r="C38" t="s">
        <v>375</v>
      </c>
      <c r="D38" s="11">
        <v>44230</v>
      </c>
      <c r="E38">
        <f>VLOOKUP(A38,home!$A$2:$E$405,3,FALSE)</f>
        <v>1.43816254416961</v>
      </c>
      <c r="F38">
        <f>VLOOKUP(B38,home!$B$2:$E$405,3,FALSE)</f>
        <v>1.33</v>
      </c>
      <c r="G38">
        <f>VLOOKUP(C38,away!$B$2:$E$405,4,FALSE)</f>
        <v>0.95</v>
      </c>
      <c r="H38">
        <f>VLOOKUP(A38,away!$A$2:$E$405,3,FALSE)</f>
        <v>1.2261484098939901</v>
      </c>
      <c r="I38">
        <f>VLOOKUP(C38,away!$B$2:$E$405,3,FALSE)</f>
        <v>1.01</v>
      </c>
      <c r="J38">
        <f>VLOOKUP(B38,home!$B$2:$E$405,4,FALSE)</f>
        <v>0.68</v>
      </c>
      <c r="K38" s="3">
        <f t="shared" si="112"/>
        <v>1.8171183745583022</v>
      </c>
      <c r="L38" s="3">
        <f t="shared" si="113"/>
        <v>0.84211872791519249</v>
      </c>
      <c r="M38" s="5">
        <f t="shared" si="114"/>
        <v>7.000160543055961E-2</v>
      </c>
      <c r="N38" s="5">
        <f t="shared" si="115"/>
        <v>0.12720120347645009</v>
      </c>
      <c r="O38" s="5">
        <f t="shared" si="116"/>
        <v>5.894966291720409E-2</v>
      </c>
      <c r="P38" s="5">
        <f t="shared" si="117"/>
        <v>0.10711851566086972</v>
      </c>
      <c r="Q38" s="5">
        <f t="shared" si="118"/>
        <v>0.11556982205149344</v>
      </c>
      <c r="R38" s="5">
        <f t="shared" si="119"/>
        <v>2.4821307573432646E-2</v>
      </c>
      <c r="S38" s="5">
        <f t="shared" si="120"/>
        <v>4.0978975863526348E-2</v>
      </c>
      <c r="T38" s="5">
        <f t="shared" si="121"/>
        <v>9.7323511531388823E-2</v>
      </c>
      <c r="U38" s="5">
        <f t="shared" si="122"/>
        <v>4.5103254072247606E-2</v>
      </c>
      <c r="V38" s="5">
        <f t="shared" si="123"/>
        <v>6.9674704693546332E-3</v>
      </c>
      <c r="W38" s="5">
        <f t="shared" si="124"/>
        <v>7.0001349064734E-2</v>
      </c>
      <c r="X38" s="5">
        <f t="shared" si="125"/>
        <v>5.8949447026741153E-2</v>
      </c>
      <c r="Y38" s="5">
        <f t="shared" si="126"/>
        <v>2.4821216670731637E-2</v>
      </c>
      <c r="Z38" s="5">
        <f t="shared" si="127"/>
        <v>6.9674959863102789E-3</v>
      </c>
      <c r="AA38" s="5">
        <f t="shared" si="128"/>
        <v>1.2660764981385629E-2</v>
      </c>
      <c r="AB38" s="5">
        <f t="shared" si="129"/>
        <v>1.1503054341820064E-2</v>
      </c>
      <c r="AC38" s="5">
        <f t="shared" si="130"/>
        <v>6.6636426586009936E-4</v>
      </c>
      <c r="AD38" s="5">
        <f t="shared" si="131"/>
        <v>3.1800184407349434E-2</v>
      </c>
      <c r="AE38" s="5">
        <f t="shared" si="132"/>
        <v>2.6779530840585646E-2</v>
      </c>
      <c r="AF38" s="5">
        <f t="shared" si="133"/>
        <v>1.1275772222819821E-2</v>
      </c>
      <c r="AG38" s="5">
        <f t="shared" si="134"/>
        <v>3.165179653514164E-3</v>
      </c>
      <c r="AH38" s="5">
        <f t="shared" si="135"/>
        <v>1.4668647141864554E-3</v>
      </c>
      <c r="AI38" s="5">
        <f t="shared" si="136"/>
        <v>2.6654668251394203E-3</v>
      </c>
      <c r="AJ38" s="5">
        <f t="shared" si="137"/>
        <v>2.421734372368211E-3</v>
      </c>
      <c r="AK38" s="5">
        <f t="shared" si="138"/>
        <v>1.4668593421098982E-3</v>
      </c>
      <c r="AL38" s="5">
        <f t="shared" si="139"/>
        <v>4.0787608003754556E-5</v>
      </c>
      <c r="AM38" s="5">
        <f t="shared" si="140"/>
        <v>1.1556939880187415E-2</v>
      </c>
      <c r="AN38" s="5">
        <f t="shared" si="141"/>
        <v>9.7323155104957829E-3</v>
      </c>
      <c r="AO38" s="5">
        <f t="shared" si="142"/>
        <v>4.0978825786840024E-3</v>
      </c>
      <c r="AP38" s="5">
        <f t="shared" si="143"/>
        <v>1.1503012214357337E-3</v>
      </c>
      <c r="AQ38" s="5">
        <f t="shared" si="144"/>
        <v>2.4217255032868805E-4</v>
      </c>
      <c r="AR38" s="5">
        <f t="shared" si="145"/>
        <v>2.4705484942687614E-4</v>
      </c>
      <c r="AS38" s="5">
        <f t="shared" si="146"/>
        <v>4.4892790641731122E-4</v>
      </c>
      <c r="AT38" s="5">
        <f t="shared" si="147"/>
        <v>4.0787757380144311E-4</v>
      </c>
      <c r="AU38" s="5">
        <f t="shared" si="148"/>
        <v>2.4705394464162079E-4</v>
      </c>
      <c r="AV38" s="5">
        <f t="shared" si="149"/>
        <v>1.1223156557884964E-4</v>
      </c>
      <c r="AW38" s="5">
        <f t="shared" si="150"/>
        <v>1.7337332637851162E-6</v>
      </c>
      <c r="AX38" s="5">
        <f t="shared" si="151"/>
        <v>3.5000546349923606E-3</v>
      </c>
      <c r="AY38" s="5">
        <f t="shared" si="152"/>
        <v>2.9474615568534403E-3</v>
      </c>
      <c r="AZ38" s="5">
        <f t="shared" si="153"/>
        <v>1.2410562884181758E-3</v>
      </c>
      <c r="BA38" s="5">
        <f t="shared" si="154"/>
        <v>3.4837224762462155E-4</v>
      </c>
      <c r="BB38" s="5">
        <f t="shared" si="155"/>
        <v>7.3342698502650675E-5</v>
      </c>
      <c r="BC38" s="5">
        <f t="shared" si="156"/>
        <v>1.235265199298394E-5</v>
      </c>
      <c r="BD38" s="5">
        <f t="shared" si="157"/>
        <v>3.4674919254106707E-5</v>
      </c>
      <c r="BE38" s="5">
        <f t="shared" si="158"/>
        <v>6.3008432912962752E-5</v>
      </c>
      <c r="BF38" s="5">
        <f t="shared" si="159"/>
        <v>5.7246890599134357E-5</v>
      </c>
      <c r="BG38" s="5">
        <f t="shared" si="160"/>
        <v>3.4674792264671999E-5</v>
      </c>
      <c r="BH38" s="5">
        <f t="shared" si="161"/>
        <v>1.5752050539531884E-5</v>
      </c>
      <c r="BI38" s="5">
        <f t="shared" si="162"/>
        <v>5.7246680944708818E-6</v>
      </c>
      <c r="BJ38" s="8">
        <f t="shared" si="163"/>
        <v>0.60178946876532413</v>
      </c>
      <c r="BK38" s="8">
        <f t="shared" si="164"/>
        <v>0.22872118085502757</v>
      </c>
      <c r="BL38" s="8">
        <f t="shared" si="165"/>
        <v>0.16273319673342501</v>
      </c>
      <c r="BM38" s="8">
        <f t="shared" si="166"/>
        <v>0.49360349740648785</v>
      </c>
      <c r="BN38" s="8">
        <f t="shared" si="167"/>
        <v>0.50366211711000952</v>
      </c>
    </row>
    <row r="39" spans="1:66" x14ac:dyDescent="0.25">
      <c r="A39" t="s">
        <v>145</v>
      </c>
      <c r="B39" t="s">
        <v>404</v>
      </c>
      <c r="C39" t="s">
        <v>391</v>
      </c>
      <c r="D39" s="11">
        <v>44230</v>
      </c>
      <c r="E39">
        <f>VLOOKUP(A39,home!$A$2:$E$405,3,FALSE)</f>
        <v>1.43816254416961</v>
      </c>
      <c r="F39">
        <f>VLOOKUP(B39,home!$B$2:$E$405,3,FALSE)</f>
        <v>1.0900000000000001</v>
      </c>
      <c r="G39">
        <f>VLOOKUP(C39,away!$B$2:$E$405,4,FALSE)</f>
        <v>1.68</v>
      </c>
      <c r="H39">
        <f>VLOOKUP(A39,away!$A$2:$E$405,3,FALSE)</f>
        <v>1.2261484098939901</v>
      </c>
      <c r="I39">
        <f>VLOOKUP(C39,away!$B$2:$E$405,3,FALSE)</f>
        <v>0.75</v>
      </c>
      <c r="J39">
        <f>VLOOKUP(B39,home!$B$2:$E$405,4,FALSE)</f>
        <v>0.82</v>
      </c>
      <c r="K39" s="3">
        <f t="shared" si="112"/>
        <v>2.6335632508833897</v>
      </c>
      <c r="L39" s="3">
        <f t="shared" si="113"/>
        <v>0.75408127208480391</v>
      </c>
      <c r="M39" s="5">
        <f t="shared" si="114"/>
        <v>3.378817049970223E-2</v>
      </c>
      <c r="N39" s="5">
        <f t="shared" si="115"/>
        <v>8.898328414259804E-2</v>
      </c>
      <c r="O39" s="5">
        <f t="shared" si="116"/>
        <v>2.5479026591833698E-2</v>
      </c>
      <c r="P39" s="5">
        <f t="shared" si="117"/>
        <v>6.7100628100533882E-2</v>
      </c>
      <c r="Q39" s="5">
        <f t="shared" si="118"/>
        <v>0.11717155353043048</v>
      </c>
      <c r="R39" s="5">
        <f t="shared" si="119"/>
        <v>9.6066283919262509E-3</v>
      </c>
      <c r="S39" s="5">
        <f t="shared" si="120"/>
        <v>3.3314132023853138E-2</v>
      </c>
      <c r="T39" s="5">
        <f t="shared" si="121"/>
        <v>8.8356874138379699E-2</v>
      </c>
      <c r="U39" s="5">
        <f t="shared" si="122"/>
        <v>2.5299663497869964E-2</v>
      </c>
      <c r="V39" s="5">
        <f t="shared" si="123"/>
        <v>7.351025029584627E-3</v>
      </c>
      <c r="W39" s="5">
        <f t="shared" si="124"/>
        <v>0.10285956580888587</v>
      </c>
      <c r="X39" s="5">
        <f t="shared" si="125"/>
        <v>7.7564472231255246E-2</v>
      </c>
      <c r="Y39" s="5">
        <f t="shared" si="126"/>
        <v>2.9244957944365706E-2</v>
      </c>
      <c r="Z39" s="5">
        <f t="shared" si="127"/>
        <v>2.4147261860765802E-3</v>
      </c>
      <c r="AA39" s="5">
        <f t="shared" si="128"/>
        <v>6.3593341445970872E-3</v>
      </c>
      <c r="AB39" s="5">
        <f t="shared" si="129"/>
        <v>8.3738543516494249E-3</v>
      </c>
      <c r="AC39" s="5">
        <f t="shared" si="130"/>
        <v>9.1240956038190395E-4</v>
      </c>
      <c r="AD39" s="5">
        <f t="shared" si="131"/>
        <v>6.7721793129025834E-2</v>
      </c>
      <c r="AE39" s="5">
        <f t="shared" si="132"/>
        <v>5.1067735910599731E-2</v>
      </c>
      <c r="AF39" s="5">
        <f t="shared" si="133"/>
        <v>1.9254611628977934E-2</v>
      </c>
      <c r="AG39" s="5">
        <f t="shared" si="134"/>
        <v>4.8398473435595129E-3</v>
      </c>
      <c r="AH39" s="5">
        <f t="shared" si="135"/>
        <v>4.5522494853327856E-4</v>
      </c>
      <c r="AI39" s="5">
        <f t="shared" si="136"/>
        <v>1.1988636953425248E-3</v>
      </c>
      <c r="AJ39" s="5">
        <f t="shared" si="137"/>
        <v>1.5786416854361672E-3</v>
      </c>
      <c r="AK39" s="5">
        <f t="shared" si="138"/>
        <v>1.3858175763591018E-3</v>
      </c>
      <c r="AL39" s="5">
        <f t="shared" si="139"/>
        <v>7.2478922274998362E-5</v>
      </c>
      <c r="AM39" s="5">
        <f t="shared" si="140"/>
        <v>3.5669925133705926E-2</v>
      </c>
      <c r="AN39" s="5">
        <f t="shared" si="141"/>
        <v>2.6898022519994683E-2</v>
      </c>
      <c r="AO39" s="5">
        <f t="shared" si="142"/>
        <v>1.0141647519221647E-2</v>
      </c>
      <c r="AP39" s="5">
        <f t="shared" si="143"/>
        <v>2.5492088207767849E-3</v>
      </c>
      <c r="AQ39" s="5">
        <f t="shared" si="144"/>
        <v>4.8057765759529011E-4</v>
      </c>
      <c r="AR39" s="5">
        <f t="shared" si="145"/>
        <v>6.8655321654942847E-5</v>
      </c>
      <c r="AS39" s="5">
        <f t="shared" si="146"/>
        <v>1.8080813208803603E-4</v>
      </c>
      <c r="AT39" s="5">
        <f t="shared" si="147"/>
        <v>2.3808482606396084E-4</v>
      </c>
      <c r="AU39" s="5">
        <f t="shared" si="148"/>
        <v>2.0900381617167037E-4</v>
      </c>
      <c r="AV39" s="5">
        <f t="shared" si="149"/>
        <v>1.376061923910246E-4</v>
      </c>
      <c r="AW39" s="5">
        <f t="shared" si="150"/>
        <v>3.9982609435790442E-6</v>
      </c>
      <c r="AX39" s="5">
        <f t="shared" si="151"/>
        <v>1.5656500665648287E-2</v>
      </c>
      <c r="AY39" s="5">
        <f t="shared" si="152"/>
        <v>1.1806273938348639E-2</v>
      </c>
      <c r="AZ39" s="5">
        <f t="shared" si="153"/>
        <v>4.4514450350058047E-3</v>
      </c>
      <c r="BA39" s="5">
        <f t="shared" si="154"/>
        <v>1.1189171115375872E-3</v>
      </c>
      <c r="BB39" s="5">
        <f t="shared" si="155"/>
        <v>2.109386097064295E-4</v>
      </c>
      <c r="BC39" s="5">
        <f t="shared" si="156"/>
        <v>3.1812971027844876E-5</v>
      </c>
      <c r="BD39" s="5">
        <f t="shared" si="157"/>
        <v>8.628615381491776E-6</v>
      </c>
      <c r="BE39" s="5">
        <f t="shared" si="158"/>
        <v>2.2724004374703898E-5</v>
      </c>
      <c r="BF39" s="5">
        <f t="shared" si="159"/>
        <v>2.9922551417066795E-5</v>
      </c>
      <c r="BG39" s="5">
        <f t="shared" si="160"/>
        <v>2.6267643928218606E-5</v>
      </c>
      <c r="BH39" s="5">
        <f t="shared" si="161"/>
        <v>1.7294375434161675E-5</v>
      </c>
      <c r="BI39" s="5">
        <f t="shared" si="162"/>
        <v>9.1091663180777288E-6</v>
      </c>
      <c r="BJ39" s="8">
        <f t="shared" si="163"/>
        <v>0.75607996579064696</v>
      </c>
      <c r="BK39" s="8">
        <f t="shared" si="164"/>
        <v>0.1543451180746794</v>
      </c>
      <c r="BL39" s="8">
        <f t="shared" si="165"/>
        <v>8.0685159528770853E-2</v>
      </c>
      <c r="BM39" s="8">
        <f t="shared" si="166"/>
        <v>0.63959340264574416</v>
      </c>
      <c r="BN39" s="8">
        <f t="shared" si="167"/>
        <v>0.34212929125702463</v>
      </c>
    </row>
    <row r="40" spans="1:66" x14ac:dyDescent="0.25">
      <c r="A40" t="s">
        <v>145</v>
      </c>
      <c r="B40" t="s">
        <v>432</v>
      </c>
      <c r="C40" t="s">
        <v>357</v>
      </c>
      <c r="D40" s="11">
        <v>44230</v>
      </c>
      <c r="E40">
        <f>VLOOKUP(A40,home!$A$2:$E$405,3,FALSE)</f>
        <v>1.43816254416961</v>
      </c>
      <c r="F40">
        <f>VLOOKUP(B40,home!$B$2:$E$405,3,FALSE)</f>
        <v>1.39</v>
      </c>
      <c r="G40">
        <f>VLOOKUP(C40,away!$B$2:$E$405,4,FALSE)</f>
        <v>0.65</v>
      </c>
      <c r="H40">
        <f>VLOOKUP(A40,away!$A$2:$E$405,3,FALSE)</f>
        <v>1.2261484098939901</v>
      </c>
      <c r="I40">
        <f>VLOOKUP(C40,away!$B$2:$E$405,3,FALSE)</f>
        <v>0.87</v>
      </c>
      <c r="J40">
        <f>VLOOKUP(B40,home!$B$2:$E$405,4,FALSE)</f>
        <v>1.56</v>
      </c>
      <c r="K40" s="3">
        <f t="shared" si="112"/>
        <v>1.2993798586572427</v>
      </c>
      <c r="L40" s="3">
        <f t="shared" si="113"/>
        <v>1.6641286219081235</v>
      </c>
      <c r="M40" s="5">
        <f t="shared" si="114"/>
        <v>5.1637430067065497E-2</v>
      </c>
      <c r="N40" s="5">
        <f t="shared" si="115"/>
        <v>6.7096636581966809E-2</v>
      </c>
      <c r="O40" s="5">
        <f t="shared" si="116"/>
        <v>8.5931325336382786E-2</v>
      </c>
      <c r="P40" s="5">
        <f t="shared" si="117"/>
        <v>0.11165743336981861</v>
      </c>
      <c r="Q40" s="5">
        <f t="shared" si="118"/>
        <v>4.3592009079126227E-2</v>
      </c>
      <c r="R40" s="5">
        <f t="shared" si="119"/>
        <v>7.1500389005386689E-2</v>
      </c>
      <c r="S40" s="5">
        <f t="shared" si="120"/>
        <v>6.0360200006773897E-2</v>
      </c>
      <c r="T40" s="5">
        <f t="shared" si="121"/>
        <v>7.2542709995052718E-2</v>
      </c>
      <c r="U40" s="5">
        <f t="shared" si="122"/>
        <v>9.2906165359757223E-2</v>
      </c>
      <c r="V40" s="5">
        <f t="shared" si="123"/>
        <v>1.4502109552211689E-2</v>
      </c>
      <c r="W40" s="5">
        <f t="shared" si="124"/>
        <v>1.8880859531940093E-2</v>
      </c>
      <c r="X40" s="5">
        <f t="shared" si="125"/>
        <v>3.1420178753328323E-2</v>
      </c>
      <c r="Y40" s="5">
        <f t="shared" si="126"/>
        <v>2.6143609384441591E-2</v>
      </c>
      <c r="Z40" s="5">
        <f t="shared" si="127"/>
        <v>3.966194794047629E-2</v>
      </c>
      <c r="AA40" s="5">
        <f t="shared" si="128"/>
        <v>5.1535936308967002E-2</v>
      </c>
      <c r="AB40" s="5">
        <f t="shared" si="129"/>
        <v>3.3482378818457115E-2</v>
      </c>
      <c r="AC40" s="5">
        <f t="shared" si="130"/>
        <v>1.9599013846942257E-3</v>
      </c>
      <c r="AD40" s="5">
        <f t="shared" si="131"/>
        <v>6.133352147484894E-3</v>
      </c>
      <c r="AE40" s="5">
        <f t="shared" si="132"/>
        <v>1.0206686856871266E-2</v>
      </c>
      <c r="AF40" s="5">
        <f t="shared" si="133"/>
        <v>8.4926198666864707E-3</v>
      </c>
      <c r="AG40" s="5">
        <f t="shared" si="134"/>
        <v>4.7109372650461692E-3</v>
      </c>
      <c r="AH40" s="5">
        <f t="shared" si="135"/>
        <v>1.6500645692094133E-2</v>
      </c>
      <c r="AI40" s="5">
        <f t="shared" si="136"/>
        <v>2.1440606667146513E-2</v>
      </c>
      <c r="AJ40" s="5">
        <f t="shared" si="137"/>
        <v>1.392974623034119E-2</v>
      </c>
      <c r="AK40" s="5">
        <f t="shared" si="138"/>
        <v>6.0333438959706658E-3</v>
      </c>
      <c r="AL40" s="5">
        <f t="shared" si="139"/>
        <v>1.6951855116622942E-4</v>
      </c>
      <c r="AM40" s="5">
        <f t="shared" si="140"/>
        <v>1.5939108492988041E-3</v>
      </c>
      <c r="AN40" s="5">
        <f t="shared" si="141"/>
        <v>2.6524726650880249E-3</v>
      </c>
      <c r="AO40" s="5">
        <f t="shared" si="142"/>
        <v>2.2070278404009522E-3</v>
      </c>
      <c r="AP40" s="5">
        <f t="shared" si="143"/>
        <v>1.2242593995197661E-3</v>
      </c>
      <c r="AQ40" s="5">
        <f t="shared" si="144"/>
        <v>5.0933127684522363E-4</v>
      </c>
      <c r="AR40" s="5">
        <f t="shared" si="145"/>
        <v>5.4918393552357654E-3</v>
      </c>
      <c r="AS40" s="5">
        <f t="shared" si="146"/>
        <v>7.1359854451745319E-3</v>
      </c>
      <c r="AT40" s="5">
        <f t="shared" si="147"/>
        <v>4.6361778795655142E-3</v>
      </c>
      <c r="AU40" s="5">
        <f t="shared" si="148"/>
        <v>2.0080520526198913E-3</v>
      </c>
      <c r="AV40" s="5">
        <f t="shared" si="149"/>
        <v>6.5230559807740514E-4</v>
      </c>
      <c r="AW40" s="5">
        <f t="shared" si="150"/>
        <v>1.0182109237001245E-5</v>
      </c>
      <c r="AX40" s="5">
        <f t="shared" si="151"/>
        <v>3.4518260901235371E-4</v>
      </c>
      <c r="AY40" s="5">
        <f t="shared" si="152"/>
        <v>5.744282594423787E-4</v>
      </c>
      <c r="AZ40" s="5">
        <f t="shared" si="153"/>
        <v>4.7796125388546403E-4</v>
      </c>
      <c r="BA40" s="5">
        <f t="shared" si="154"/>
        <v>2.6512966758463196E-4</v>
      </c>
      <c r="BB40" s="5">
        <f t="shared" si="155"/>
        <v>1.1030246708614308E-4</v>
      </c>
      <c r="BC40" s="5">
        <f t="shared" si="156"/>
        <v>3.6711498509025897E-5</v>
      </c>
      <c r="BD40" s="5">
        <f t="shared" si="157"/>
        <v>1.5231878429948838E-3</v>
      </c>
      <c r="BE40" s="5">
        <f t="shared" si="158"/>
        <v>1.9791996041391225E-3</v>
      </c>
      <c r="BF40" s="5">
        <f t="shared" si="159"/>
        <v>1.2858660509403822E-3</v>
      </c>
      <c r="BG40" s="5">
        <f t="shared" si="160"/>
        <v>5.5694281584102033E-4</v>
      </c>
      <c r="BH40" s="5">
        <f t="shared" si="161"/>
        <v>1.8092006933191797E-4</v>
      </c>
      <c r="BI40" s="5">
        <f t="shared" si="162"/>
        <v>4.7016778823353233E-5</v>
      </c>
      <c r="BJ40" s="8">
        <f t="shared" si="163"/>
        <v>0.2992163172486173</v>
      </c>
      <c r="BK40" s="8">
        <f t="shared" si="164"/>
        <v>0.2408610211911725</v>
      </c>
      <c r="BL40" s="8">
        <f t="shared" si="165"/>
        <v>0.41875803080724711</v>
      </c>
      <c r="BM40" s="8">
        <f t="shared" si="166"/>
        <v>0.56651784759756141</v>
      </c>
      <c r="BN40" s="8">
        <f t="shared" si="167"/>
        <v>0.43141522343974664</v>
      </c>
    </row>
    <row r="41" spans="1:66" x14ac:dyDescent="0.25">
      <c r="A41" t="s">
        <v>154</v>
      </c>
      <c r="B41" t="s">
        <v>159</v>
      </c>
      <c r="C41" t="s">
        <v>171</v>
      </c>
      <c r="D41" s="11">
        <v>44230</v>
      </c>
      <c r="E41">
        <f>VLOOKUP(A41,home!$A$2:$E$405,3,FALSE)</f>
        <v>1.29749103942652</v>
      </c>
      <c r="F41">
        <f>VLOOKUP(B41,home!$B$2:$E$405,3,FALSE)</f>
        <v>0.66</v>
      </c>
      <c r="G41">
        <f>VLOOKUP(C41,away!$B$2:$E$405,4,FALSE)</f>
        <v>1.05</v>
      </c>
      <c r="H41">
        <f>VLOOKUP(A41,away!$A$2:$E$405,3,FALSE)</f>
        <v>1.0286738351254501</v>
      </c>
      <c r="I41">
        <f>VLOOKUP(C41,away!$B$2:$E$405,3,FALSE)</f>
        <v>0.66</v>
      </c>
      <c r="J41">
        <f>VLOOKUP(B41,home!$B$2:$E$405,4,FALSE)</f>
        <v>0.83</v>
      </c>
      <c r="K41" s="3">
        <f t="shared" si="112"/>
        <v>0.89916129032257841</v>
      </c>
      <c r="L41" s="3">
        <f t="shared" si="113"/>
        <v>0.56350752688172157</v>
      </c>
      <c r="M41" s="5">
        <f t="shared" si="114"/>
        <v>0.23161730489036439</v>
      </c>
      <c r="N41" s="5">
        <f t="shared" si="115"/>
        <v>0.20826131472625811</v>
      </c>
      <c r="O41" s="5">
        <f t="shared" si="116"/>
        <v>0.13051809466177891</v>
      </c>
      <c r="P41" s="5">
        <f t="shared" si="117"/>
        <v>0.11735681840652956</v>
      </c>
      <c r="Q41" s="5">
        <f t="shared" si="118"/>
        <v>9.3630256236769405E-2</v>
      </c>
      <c r="R41" s="5">
        <f t="shared" si="119"/>
        <v>3.6773964368086727E-2</v>
      </c>
      <c r="S41" s="5">
        <f t="shared" si="120"/>
        <v>1.4865710091288729E-2</v>
      </c>
      <c r="T41" s="5">
        <f t="shared" si="121"/>
        <v>5.2761354133283818E-2</v>
      </c>
      <c r="U41" s="5">
        <f t="shared" si="122"/>
        <v>3.3065725251485378E-2</v>
      </c>
      <c r="V41" s="5">
        <f t="shared" si="123"/>
        <v>8.369133061938267E-4</v>
      </c>
      <c r="W41" s="5">
        <f t="shared" si="124"/>
        <v>2.8062900670362413E-2</v>
      </c>
      <c r="X41" s="5">
        <f t="shared" si="125"/>
        <v>1.581365575388333E-2</v>
      </c>
      <c r="Y41" s="5">
        <f t="shared" si="126"/>
        <v>4.4555570224148501E-3</v>
      </c>
      <c r="Z41" s="5">
        <f t="shared" si="127"/>
        <v>6.9074685715657018E-3</v>
      </c>
      <c r="AA41" s="5">
        <f t="shared" si="128"/>
        <v>6.2109283536716737E-3</v>
      </c>
      <c r="AB41" s="5">
        <f t="shared" si="129"/>
        <v>2.7923131762942546E-3</v>
      </c>
      <c r="AC41" s="5">
        <f t="shared" si="130"/>
        <v>2.6503169458637864E-5</v>
      </c>
      <c r="AD41" s="5">
        <f t="shared" si="131"/>
        <v>6.3082684942393531E-3</v>
      </c>
      <c r="AE41" s="5">
        <f t="shared" si="132"/>
        <v>3.5547567780946994E-3</v>
      </c>
      <c r="AF41" s="5">
        <f t="shared" si="133"/>
        <v>1.0015661003450903E-3</v>
      </c>
      <c r="AG41" s="5">
        <f t="shared" si="134"/>
        <v>1.8813001207134404E-4</v>
      </c>
      <c r="AH41" s="5">
        <f t="shared" si="135"/>
        <v>9.7310263294405133E-4</v>
      </c>
      <c r="AI41" s="5">
        <f t="shared" si="136"/>
        <v>8.7497621905427154E-4</v>
      </c>
      <c r="AJ41" s="5">
        <f t="shared" si="137"/>
        <v>3.9337237306320491E-4</v>
      </c>
      <c r="AK41" s="5">
        <f t="shared" si="138"/>
        <v>1.1790173684692201E-4</v>
      </c>
      <c r="AL41" s="5">
        <f t="shared" si="139"/>
        <v>5.3714944085496784E-7</v>
      </c>
      <c r="AM41" s="5">
        <f t="shared" si="140"/>
        <v>1.1344301677963054E-3</v>
      </c>
      <c r="AN41" s="5">
        <f t="shared" si="141"/>
        <v>6.392599382749125E-4</v>
      </c>
      <c r="AO41" s="5">
        <f t="shared" si="142"/>
        <v>1.8011389342592892E-4</v>
      </c>
      <c r="AP41" s="5">
        <f t="shared" si="143"/>
        <v>3.3831844880494398E-5</v>
      </c>
      <c r="AQ41" s="5">
        <f t="shared" si="144"/>
        <v>4.7661248096133566E-6</v>
      </c>
      <c r="AR41" s="5">
        <f t="shared" si="145"/>
        <v>1.0967013161847884E-4</v>
      </c>
      <c r="AS41" s="5">
        <f t="shared" si="146"/>
        <v>9.8611137055918435E-5</v>
      </c>
      <c r="AT41" s="5">
        <f t="shared" si="147"/>
        <v>4.4333658617688122E-5</v>
      </c>
      <c r="AU41" s="5">
        <f t="shared" si="148"/>
        <v>1.3287703229133718E-5</v>
      </c>
      <c r="AV41" s="5">
        <f t="shared" si="149"/>
        <v>2.9869470952328405E-6</v>
      </c>
      <c r="AW41" s="5">
        <f t="shared" si="150"/>
        <v>7.560141959339196E-9</v>
      </c>
      <c r="AX41" s="5">
        <f t="shared" si="151"/>
        <v>1.7000594890943078E-4</v>
      </c>
      <c r="AY41" s="5">
        <f t="shared" si="152"/>
        <v>9.5799631825133657E-5</v>
      </c>
      <c r="AZ41" s="5">
        <f t="shared" si="153"/>
        <v>2.6991906802980263E-5</v>
      </c>
      <c r="BA41" s="5">
        <f t="shared" si="154"/>
        <v>5.0700475494564417E-6</v>
      </c>
      <c r="BB41" s="5">
        <f t="shared" si="155"/>
        <v>7.1425248894173293E-7</v>
      </c>
      <c r="BC41" s="5">
        <f t="shared" si="156"/>
        <v>8.0497330722534035E-8</v>
      </c>
      <c r="BD41" s="5">
        <f t="shared" si="157"/>
        <v>1.0299990773520315E-5</v>
      </c>
      <c r="BE41" s="5">
        <f t="shared" si="158"/>
        <v>9.2613529942291803E-6</v>
      </c>
      <c r="BF41" s="5">
        <f t="shared" si="159"/>
        <v>4.1637250542119921E-6</v>
      </c>
      <c r="BG41" s="5">
        <f t="shared" si="160"/>
        <v>1.247953464097901E-6</v>
      </c>
      <c r="BH41" s="5">
        <f t="shared" si="161"/>
        <v>2.8052786176019995E-7</v>
      </c>
      <c r="BI41" s="5">
        <f t="shared" si="162"/>
        <v>5.0447958830347076E-8</v>
      </c>
      <c r="BJ41" s="8">
        <f t="shared" si="163"/>
        <v>0.41632882418181638</v>
      </c>
      <c r="BK41" s="8">
        <f t="shared" si="164"/>
        <v>0.36479958664510115</v>
      </c>
      <c r="BL41" s="8">
        <f t="shared" si="165"/>
        <v>0.21201457234894852</v>
      </c>
      <c r="BM41" s="8">
        <f t="shared" si="166"/>
        <v>0.18179690638596135</v>
      </c>
      <c r="BN41" s="8">
        <f t="shared" si="167"/>
        <v>0.81815775328978713</v>
      </c>
    </row>
    <row r="42" spans="1:66" x14ac:dyDescent="0.25">
      <c r="A42" t="s">
        <v>154</v>
      </c>
      <c r="B42" t="s">
        <v>161</v>
      </c>
      <c r="C42" t="s">
        <v>163</v>
      </c>
      <c r="D42" s="11">
        <v>44230</v>
      </c>
      <c r="E42">
        <f>VLOOKUP(A42,home!$A$2:$E$405,3,FALSE)</f>
        <v>1.29749103942652</v>
      </c>
      <c r="F42">
        <f>VLOOKUP(B42,home!$B$2:$E$405,3,FALSE)</f>
        <v>0.44</v>
      </c>
      <c r="G42">
        <f>VLOOKUP(C42,away!$B$2:$E$405,4,FALSE)</f>
        <v>0.99</v>
      </c>
      <c r="H42">
        <f>VLOOKUP(A42,away!$A$2:$E$405,3,FALSE)</f>
        <v>1.0286738351254501</v>
      </c>
      <c r="I42">
        <f>VLOOKUP(C42,away!$B$2:$E$405,3,FALSE)</f>
        <v>0.94</v>
      </c>
      <c r="J42">
        <f>VLOOKUP(B42,home!$B$2:$E$405,4,FALSE)</f>
        <v>0.49</v>
      </c>
      <c r="K42" s="3">
        <f t="shared" si="112"/>
        <v>0.5651870967741921</v>
      </c>
      <c r="L42" s="3">
        <f t="shared" si="113"/>
        <v>0.47380716845878229</v>
      </c>
      <c r="M42" s="5">
        <f t="shared" si="114"/>
        <v>0.35381034244107096</v>
      </c>
      <c r="N42" s="5">
        <f t="shared" si="115"/>
        <v>0.19996904025295156</v>
      </c>
      <c r="O42" s="5">
        <f t="shared" si="116"/>
        <v>0.16763787652343598</v>
      </c>
      <c r="P42" s="5">
        <f t="shared" si="117"/>
        <v>9.4746764741671263E-2</v>
      </c>
      <c r="Q42" s="5">
        <f t="shared" si="118"/>
        <v>5.6509960652643618E-2</v>
      </c>
      <c r="R42" s="5">
        <f t="shared" si="119"/>
        <v>3.971401380100608E-2</v>
      </c>
      <c r="S42" s="5">
        <f t="shared" si="120"/>
        <v>6.3430518784995359E-3</v>
      </c>
      <c r="T42" s="5">
        <f t="shared" si="121"/>
        <v>2.6774824446546278E-2</v>
      </c>
      <c r="U42" s="5">
        <f t="shared" si="122"/>
        <v>2.244584816144082E-2</v>
      </c>
      <c r="V42" s="5">
        <f t="shared" si="123"/>
        <v>1.8873377186269375E-4</v>
      </c>
      <c r="W42" s="5">
        <f t="shared" si="124"/>
        <v>1.0646233533363829E-2</v>
      </c>
      <c r="X42" s="5">
        <f t="shared" si="125"/>
        <v>5.0442617651940535E-3</v>
      </c>
      <c r="Y42" s="5">
        <f t="shared" si="126"/>
        <v>1.1950036919657465E-3</v>
      </c>
      <c r="Z42" s="5">
        <f t="shared" si="127"/>
        <v>6.2722614757292315E-3</v>
      </c>
      <c r="AA42" s="5">
        <f t="shared" si="128"/>
        <v>3.5450012536760132E-3</v>
      </c>
      <c r="AB42" s="5">
        <f t="shared" si="129"/>
        <v>1.0017944833130084E-3</v>
      </c>
      <c r="AC42" s="5">
        <f t="shared" si="130"/>
        <v>3.1588099852644262E-6</v>
      </c>
      <c r="AD42" s="5">
        <f t="shared" si="131"/>
        <v>1.5042784555754874E-3</v>
      </c>
      <c r="AE42" s="5">
        <f t="shared" si="132"/>
        <v>7.1273791560977188E-4</v>
      </c>
      <c r="AF42" s="5">
        <f t="shared" si="133"/>
        <v>1.6885016682414023E-4</v>
      </c>
      <c r="AG42" s="5">
        <f t="shared" si="134"/>
        <v>2.6667473145579639E-5</v>
      </c>
      <c r="AH42" s="5">
        <f t="shared" si="135"/>
        <v>7.4296061241209258E-4</v>
      </c>
      <c r="AI42" s="5">
        <f t="shared" si="136"/>
        <v>4.1991175154676631E-4</v>
      </c>
      <c r="AJ42" s="5">
        <f t="shared" si="137"/>
        <v>1.1866435187904134E-4</v>
      </c>
      <c r="AK42" s="5">
        <f t="shared" si="138"/>
        <v>2.235585350970218E-5</v>
      </c>
      <c r="AL42" s="5">
        <f t="shared" si="139"/>
        <v>3.3835870876198447E-8</v>
      </c>
      <c r="AM42" s="5">
        <f t="shared" si="140"/>
        <v>1.7003975460933506E-4</v>
      </c>
      <c r="AN42" s="5">
        <f t="shared" si="141"/>
        <v>8.0566054656875232E-5</v>
      </c>
      <c r="AO42" s="5">
        <f t="shared" si="142"/>
        <v>1.9086387115434767E-5</v>
      </c>
      <c r="AP42" s="5">
        <f t="shared" si="143"/>
        <v>3.0144223450907777E-6</v>
      </c>
      <c r="AQ42" s="5">
        <f t="shared" si="144"/>
        <v>3.5706372896658595E-7</v>
      </c>
      <c r="AR42" s="5">
        <f t="shared" si="145"/>
        <v>7.0404012808675316E-5</v>
      </c>
      <c r="AS42" s="5">
        <f t="shared" si="146"/>
        <v>3.9791439600588223E-5</v>
      </c>
      <c r="AT42" s="5">
        <f t="shared" si="147"/>
        <v>1.1244804112161035E-5</v>
      </c>
      <c r="AU42" s="5">
        <f t="shared" si="148"/>
        <v>2.1184727299822649E-6</v>
      </c>
      <c r="AV42" s="5">
        <f t="shared" si="149"/>
        <v>2.9933336296349324E-7</v>
      </c>
      <c r="AW42" s="5">
        <f t="shared" si="150"/>
        <v>2.5169160118215093E-10</v>
      </c>
      <c r="AX42" s="5">
        <f t="shared" si="151"/>
        <v>1.6017379207307688E-5</v>
      </c>
      <c r="AY42" s="5">
        <f t="shared" si="152"/>
        <v>7.5891490883450322E-6</v>
      </c>
      <c r="AZ42" s="5">
        <f t="shared" si="153"/>
        <v>1.7978966202801538E-6</v>
      </c>
      <c r="BA42" s="5">
        <f t="shared" si="154"/>
        <v>2.8395210227885145E-7</v>
      </c>
      <c r="BB42" s="5">
        <f t="shared" si="155"/>
        <v>3.3634635389665287E-8</v>
      </c>
      <c r="BC42" s="5">
        <f t="shared" si="156"/>
        <v>3.1872662712241732E-9</v>
      </c>
      <c r="BD42" s="5">
        <f t="shared" si="157"/>
        <v>5.5596543261690441E-6</v>
      </c>
      <c r="BE42" s="5">
        <f t="shared" si="158"/>
        <v>3.1422448876755588E-6</v>
      </c>
      <c r="BF42" s="5">
        <f t="shared" si="159"/>
        <v>8.87978132709448E-7</v>
      </c>
      <c r="BG42" s="5">
        <f t="shared" si="160"/>
        <v>1.6729126094167379E-7</v>
      </c>
      <c r="BH42" s="5">
        <f t="shared" si="161"/>
        <v>2.3637715521829594E-8</v>
      </c>
      <c r="BI42" s="5">
        <f t="shared" si="162"/>
        <v>2.6719463620314253E-9</v>
      </c>
      <c r="BJ42" s="8">
        <f t="shared" si="163"/>
        <v>0.30285064723519567</v>
      </c>
      <c r="BK42" s="8">
        <f t="shared" si="164"/>
        <v>0.4550996746280489</v>
      </c>
      <c r="BL42" s="8">
        <f t="shared" si="165"/>
        <v>0.23578206833310328</v>
      </c>
      <c r="BM42" s="8">
        <f t="shared" si="166"/>
        <v>8.7609064361900885E-2</v>
      </c>
      <c r="BN42" s="8">
        <f t="shared" si="167"/>
        <v>0.91238799841277929</v>
      </c>
    </row>
    <row r="43" spans="1:66" x14ac:dyDescent="0.25">
      <c r="A43" t="s">
        <v>154</v>
      </c>
      <c r="B43" t="s">
        <v>165</v>
      </c>
      <c r="C43" t="s">
        <v>157</v>
      </c>
      <c r="D43" s="11">
        <v>44230</v>
      </c>
      <c r="E43">
        <f>VLOOKUP(A43,home!$A$2:$E$405,3,FALSE)</f>
        <v>1.29749103942652</v>
      </c>
      <c r="F43">
        <f>VLOOKUP(B43,home!$B$2:$E$405,3,FALSE)</f>
        <v>0.77</v>
      </c>
      <c r="G43">
        <f>VLOOKUP(C43,away!$B$2:$E$405,4,FALSE)</f>
        <v>0.72</v>
      </c>
      <c r="H43">
        <f>VLOOKUP(A43,away!$A$2:$E$405,3,FALSE)</f>
        <v>1.0286738351254501</v>
      </c>
      <c r="I43">
        <f>VLOOKUP(C43,away!$B$2:$E$405,3,FALSE)</f>
        <v>1.05</v>
      </c>
      <c r="J43">
        <f>VLOOKUP(B43,home!$B$2:$E$405,4,FALSE)</f>
        <v>1.62</v>
      </c>
      <c r="K43" s="3">
        <f t="shared" si="112"/>
        <v>0.71932903225806266</v>
      </c>
      <c r="L43" s="3">
        <f t="shared" si="113"/>
        <v>1.7497741935483908</v>
      </c>
      <c r="M43" s="5">
        <f t="shared" si="114"/>
        <v>8.4660746542190357E-2</v>
      </c>
      <c r="N43" s="5">
        <f t="shared" si="115"/>
        <v>6.0898932880438919E-2</v>
      </c>
      <c r="O43" s="5">
        <f t="shared" si="116"/>
        <v>0.14813718950606583</v>
      </c>
      <c r="P43" s="5">
        <f t="shared" si="117"/>
        <v>0.10655938116882757</v>
      </c>
      <c r="Q43" s="5">
        <f t="shared" si="118"/>
        <v>2.1903185227217414E-2</v>
      </c>
      <c r="R43" s="5">
        <f t="shared" si="119"/>
        <v>0.12960331565125077</v>
      </c>
      <c r="S43" s="5">
        <f t="shared" si="120"/>
        <v>3.3530597646646121E-2</v>
      </c>
      <c r="T43" s="5">
        <f t="shared" si="121"/>
        <v>3.8325628267095374E-2</v>
      </c>
      <c r="U43" s="5">
        <f t="shared" si="122"/>
        <v>9.3227427624850451E-2</v>
      </c>
      <c r="V43" s="5">
        <f t="shared" si="123"/>
        <v>4.6893039197031024E-3</v>
      </c>
      <c r="W43" s="5">
        <f t="shared" si="124"/>
        <v>5.2518656776211325E-3</v>
      </c>
      <c r="X43" s="5">
        <f t="shared" si="125"/>
        <v>9.1895790306839899E-3</v>
      </c>
      <c r="Y43" s="5">
        <f t="shared" si="126"/>
        <v>8.039844118732143E-3</v>
      </c>
      <c r="Z43" s="5">
        <f t="shared" si="127"/>
        <v>7.5592179041621618E-2</v>
      </c>
      <c r="AA43" s="5">
        <f t="shared" si="128"/>
        <v>5.4375648996287891E-2</v>
      </c>
      <c r="AB43" s="5">
        <f t="shared" si="129"/>
        <v>1.9556991485451928E-2</v>
      </c>
      <c r="AC43" s="5">
        <f t="shared" si="130"/>
        <v>3.6889094430196E-4</v>
      </c>
      <c r="AD43" s="5">
        <f t="shared" si="131"/>
        <v>9.444548638581358E-4</v>
      </c>
      <c r="AE43" s="5">
        <f t="shared" si="132"/>
        <v>1.6525827477502247E-3</v>
      </c>
      <c r="AF43" s="5">
        <f t="shared" si="133"/>
        <v>1.4458233223583171E-3</v>
      </c>
      <c r="AG43" s="5">
        <f t="shared" si="134"/>
        <v>8.4328811263099305E-4</v>
      </c>
      <c r="AH43" s="5">
        <f t="shared" si="135"/>
        <v>3.3067311030279746E-2</v>
      </c>
      <c r="AI43" s="5">
        <f t="shared" si="136"/>
        <v>2.3786276842787495E-2</v>
      </c>
      <c r="AJ43" s="5">
        <f t="shared" si="137"/>
        <v>8.555079751172345E-3</v>
      </c>
      <c r="AK43" s="5">
        <f t="shared" si="138"/>
        <v>2.0513057461004503E-3</v>
      </c>
      <c r="AL43" s="5">
        <f t="shared" si="139"/>
        <v>1.8572380872645357E-5</v>
      </c>
      <c r="AM43" s="5">
        <f t="shared" si="140"/>
        <v>1.3587476064609867E-4</v>
      </c>
      <c r="AN43" s="5">
        <f t="shared" si="141"/>
        <v>2.3775014973310792E-4</v>
      </c>
      <c r="AO43" s="5">
        <f t="shared" si="142"/>
        <v>2.0800453825762908E-4</v>
      </c>
      <c r="AP43" s="5">
        <f t="shared" si="143"/>
        <v>1.2132032439471611E-4</v>
      </c>
      <c r="AQ43" s="5">
        <f t="shared" si="144"/>
        <v>5.3070793194698371E-5</v>
      </c>
      <c r="AR43" s="5">
        <f t="shared" si="145"/>
        <v>1.1572065498164313E-2</v>
      </c>
      <c r="AS43" s="5">
        <f t="shared" si="146"/>
        <v>8.3241226760214521E-3</v>
      </c>
      <c r="AT43" s="5">
        <f t="shared" si="147"/>
        <v>2.9938915544699524E-3</v>
      </c>
      <c r="AU43" s="5">
        <f t="shared" si="148"/>
        <v>7.1786437152081934E-4</v>
      </c>
      <c r="AV43" s="5">
        <f t="shared" si="149"/>
        <v>1.290951709146533E-4</v>
      </c>
      <c r="AW43" s="5">
        <f t="shared" si="150"/>
        <v>6.4934376760971647E-7</v>
      </c>
      <c r="AX43" s="5">
        <f t="shared" si="151"/>
        <v>1.6289776680642339E-5</v>
      </c>
      <c r="AY43" s="5">
        <f t="shared" si="152"/>
        <v>2.8503430854454329E-5</v>
      </c>
      <c r="AZ43" s="5">
        <f t="shared" si="153"/>
        <v>2.4937283868357577E-5</v>
      </c>
      <c r="BA43" s="5">
        <f t="shared" si="154"/>
        <v>1.4544871923347559E-5</v>
      </c>
      <c r="BB43" s="5">
        <f t="shared" si="155"/>
        <v>6.3625603849850249E-6</v>
      </c>
      <c r="BC43" s="5">
        <f t="shared" si="156"/>
        <v>2.2266087933080227E-6</v>
      </c>
      <c r="BD43" s="5">
        <f t="shared" si="157"/>
        <v>3.3747502624566013E-3</v>
      </c>
      <c r="BE43" s="5">
        <f t="shared" si="158"/>
        <v>2.4275558404055503E-3</v>
      </c>
      <c r="BF43" s="5">
        <f t="shared" si="159"/>
        <v>8.7310569671566595E-4</v>
      </c>
      <c r="BG43" s="5">
        <f t="shared" si="160"/>
        <v>2.0935009195916055E-4</v>
      </c>
      <c r="BH43" s="5">
        <f t="shared" si="161"/>
        <v>3.7647899763029837E-5</v>
      </c>
      <c r="BI43" s="5">
        <f t="shared" si="162"/>
        <v>5.4162454606177615E-6</v>
      </c>
      <c r="BJ43" s="8">
        <f t="shared" si="163"/>
        <v>0.14934406934711797</v>
      </c>
      <c r="BK43" s="8">
        <f t="shared" si="164"/>
        <v>0.22985599603339618</v>
      </c>
      <c r="BL43" s="8">
        <f t="shared" si="165"/>
        <v>0.54302541194209863</v>
      </c>
      <c r="BM43" s="8">
        <f t="shared" si="166"/>
        <v>0.44602705130115694</v>
      </c>
      <c r="BN43" s="8">
        <f t="shared" si="167"/>
        <v>0.55176275097599081</v>
      </c>
    </row>
    <row r="44" spans="1:66" x14ac:dyDescent="0.25">
      <c r="A44" t="s">
        <v>154</v>
      </c>
      <c r="B44" t="s">
        <v>169</v>
      </c>
      <c r="C44" t="s">
        <v>167</v>
      </c>
      <c r="D44" s="11">
        <v>44230</v>
      </c>
      <c r="E44">
        <f>VLOOKUP(A44,home!$A$2:$E$405,3,FALSE)</f>
        <v>1.29749103942652</v>
      </c>
      <c r="F44">
        <f>VLOOKUP(B44,home!$B$2:$E$405,3,FALSE)</f>
        <v>0.77</v>
      </c>
      <c r="G44">
        <f>VLOOKUP(C44,away!$B$2:$E$405,4,FALSE)</f>
        <v>0.55000000000000004</v>
      </c>
      <c r="H44">
        <f>VLOOKUP(A44,away!$A$2:$E$405,3,FALSE)</f>
        <v>1.0286738351254501</v>
      </c>
      <c r="I44">
        <f>VLOOKUP(C44,away!$B$2:$E$405,3,FALSE)</f>
        <v>1.05</v>
      </c>
      <c r="J44">
        <f>VLOOKUP(B44,home!$B$2:$E$405,4,FALSE)</f>
        <v>1.46</v>
      </c>
      <c r="K44" s="3">
        <f t="shared" si="112"/>
        <v>0.54948745519713127</v>
      </c>
      <c r="L44" s="3">
        <f t="shared" si="113"/>
        <v>1.576956989247315</v>
      </c>
      <c r="M44" s="5">
        <f t="shared" si="114"/>
        <v>0.11926057851290722</v>
      </c>
      <c r="N44" s="5">
        <f t="shared" si="115"/>
        <v>6.553219179239507E-2</v>
      </c>
      <c r="O44" s="5">
        <f t="shared" si="116"/>
        <v>0.18806880282760718</v>
      </c>
      <c r="P44" s="5">
        <f t="shared" si="117"/>
        <v>0.10334144786771292</v>
      </c>
      <c r="Q44" s="5">
        <f t="shared" si="118"/>
        <v>1.8004558650746745E-2</v>
      </c>
      <c r="R44" s="5">
        <f t="shared" si="119"/>
        <v>0.1482882065391852</v>
      </c>
      <c r="S44" s="5">
        <f t="shared" si="120"/>
        <v>2.2386808324595334E-2</v>
      </c>
      <c r="T44" s="5">
        <f t="shared" si="121"/>
        <v>2.8392414602608284E-2</v>
      </c>
      <c r="U44" s="5">
        <f t="shared" si="122"/>
        <v>8.1482509246963472E-2</v>
      </c>
      <c r="V44" s="5">
        <f t="shared" si="123"/>
        <v>2.1553971370442491E-3</v>
      </c>
      <c r="W44" s="5">
        <f t="shared" si="124"/>
        <v>3.2977597049821082E-3</v>
      </c>
      <c r="X44" s="5">
        <f t="shared" si="125"/>
        <v>5.2004252156296988E-3</v>
      </c>
      <c r="Y44" s="5">
        <f t="shared" si="126"/>
        <v>4.1004234454226152E-3</v>
      </c>
      <c r="Z44" s="5">
        <f t="shared" si="127"/>
        <v>7.7948041241639149E-2</v>
      </c>
      <c r="AA44" s="5">
        <f t="shared" si="128"/>
        <v>4.2831470819469336E-2</v>
      </c>
      <c r="AB44" s="5">
        <f t="shared" si="129"/>
        <v>1.1767677951470193E-2</v>
      </c>
      <c r="AC44" s="5">
        <f t="shared" si="130"/>
        <v>1.1673066220283409E-4</v>
      </c>
      <c r="AD44" s="5">
        <f t="shared" si="131"/>
        <v>4.5301939703556516E-4</v>
      </c>
      <c r="AE44" s="5">
        <f t="shared" si="132"/>
        <v>7.1439210441983888E-4</v>
      </c>
      <c r="AF44" s="5">
        <f t="shared" si="133"/>
        <v>5.6328281106398129E-4</v>
      </c>
      <c r="AG44" s="5">
        <f t="shared" si="134"/>
        <v>2.9609092194340665E-4</v>
      </c>
      <c r="AH44" s="5">
        <f t="shared" si="135"/>
        <v>3.0730177108535206E-2</v>
      </c>
      <c r="AI44" s="5">
        <f t="shared" si="136"/>
        <v>1.6885846817126147E-2</v>
      </c>
      <c r="AJ44" s="5">
        <f t="shared" si="137"/>
        <v>4.6392804981956115E-3</v>
      </c>
      <c r="AK44" s="5">
        <f t="shared" si="138"/>
        <v>8.4974214496639545E-4</v>
      </c>
      <c r="AL44" s="5">
        <f t="shared" si="139"/>
        <v>4.0459691854646622E-6</v>
      </c>
      <c r="AM44" s="5">
        <f t="shared" si="140"/>
        <v>4.978569512640234E-5</v>
      </c>
      <c r="AN44" s="5">
        <f t="shared" si="141"/>
        <v>7.850989989411615E-5</v>
      </c>
      <c r="AO44" s="5">
        <f t="shared" si="142"/>
        <v>6.1903367681566759E-5</v>
      </c>
      <c r="AP44" s="5">
        <f t="shared" si="143"/>
        <v>3.2539649441131015E-5</v>
      </c>
      <c r="AQ44" s="5">
        <f t="shared" si="144"/>
        <v>1.2828406903462261E-5</v>
      </c>
      <c r="AR44" s="5">
        <f t="shared" si="145"/>
        <v>9.6920335144224847E-3</v>
      </c>
      <c r="AS44" s="5">
        <f t="shared" si="146"/>
        <v>5.3256508315253203E-3</v>
      </c>
      <c r="AT44" s="5">
        <f t="shared" si="147"/>
        <v>1.4631891613416667E-3</v>
      </c>
      <c r="AU44" s="5">
        <f t="shared" si="148"/>
        <v>2.6800136291255241E-4</v>
      </c>
      <c r="AV44" s="5">
        <f t="shared" si="149"/>
        <v>3.6815846724045308E-5</v>
      </c>
      <c r="AW44" s="5">
        <f t="shared" si="150"/>
        <v>9.7386262843672073E-8</v>
      </c>
      <c r="AX44" s="5">
        <f t="shared" si="151"/>
        <v>4.5594358200378376E-6</v>
      </c>
      <c r="AY44" s="5">
        <f t="shared" si="152"/>
        <v>7.1900341834332309E-6</v>
      </c>
      <c r="AZ44" s="5">
        <f t="shared" si="153"/>
        <v>5.6691873292460732E-6</v>
      </c>
      <c r="BA44" s="5">
        <f t="shared" si="154"/>
        <v>2.9800215274023039E-6</v>
      </c>
      <c r="BB44" s="5">
        <f t="shared" si="155"/>
        <v>1.1748414439361307E-6</v>
      </c>
      <c r="BC44" s="5">
        <f t="shared" si="156"/>
        <v>3.7053488525449768E-7</v>
      </c>
      <c r="BD44" s="5">
        <f t="shared" si="157"/>
        <v>2.5473199984312948E-3</v>
      </c>
      <c r="BE44" s="5">
        <f t="shared" si="158"/>
        <v>1.3997203835107725E-3</v>
      </c>
      <c r="BF44" s="5">
        <f t="shared" si="159"/>
        <v>3.8456439576144342E-4</v>
      </c>
      <c r="BG44" s="5">
        <f t="shared" si="160"/>
        <v>7.0437770395459344E-5</v>
      </c>
      <c r="BH44" s="5">
        <f t="shared" si="161"/>
        <v>9.676167801090194E-6</v>
      </c>
      <c r="BI44" s="5">
        <f t="shared" si="162"/>
        <v>1.0633865642162952E-6</v>
      </c>
      <c r="BJ44" s="8">
        <f t="shared" si="163"/>
        <v>0.12681206972048331</v>
      </c>
      <c r="BK44" s="8">
        <f t="shared" si="164"/>
        <v>0.24727219850783144</v>
      </c>
      <c r="BL44" s="8">
        <f t="shared" si="165"/>
        <v>0.54674218677290909</v>
      </c>
      <c r="BM44" s="8">
        <f t="shared" si="166"/>
        <v>0.35627161740438806</v>
      </c>
      <c r="BN44" s="8">
        <f t="shared" si="167"/>
        <v>0.64249578619055436</v>
      </c>
    </row>
    <row r="45" spans="1:66" x14ac:dyDescent="0.25">
      <c r="A45" t="s">
        <v>154</v>
      </c>
      <c r="B45" t="s">
        <v>162</v>
      </c>
      <c r="C45" t="s">
        <v>156</v>
      </c>
      <c r="D45" s="11">
        <v>44230</v>
      </c>
      <c r="E45">
        <f>VLOOKUP(A45,home!$A$2:$E$405,3,FALSE)</f>
        <v>1.29749103942652</v>
      </c>
      <c r="F45">
        <f>VLOOKUP(B45,home!$B$2:$E$405,3,FALSE)</f>
        <v>0.55000000000000004</v>
      </c>
      <c r="G45">
        <f>VLOOKUP(C45,away!$B$2:$E$405,4,FALSE)</f>
        <v>0.72</v>
      </c>
      <c r="H45">
        <f>VLOOKUP(A45,away!$A$2:$E$405,3,FALSE)</f>
        <v>1.0286738351254501</v>
      </c>
      <c r="I45">
        <f>VLOOKUP(C45,away!$B$2:$E$405,3,FALSE)</f>
        <v>0.67</v>
      </c>
      <c r="J45">
        <f>VLOOKUP(B45,home!$B$2:$E$405,4,FALSE)</f>
        <v>0.9</v>
      </c>
      <c r="K45" s="3">
        <f t="shared" si="112"/>
        <v>0.51380645161290195</v>
      </c>
      <c r="L45" s="3">
        <f t="shared" si="113"/>
        <v>0.62029032258064642</v>
      </c>
      <c r="M45" s="5">
        <f t="shared" si="114"/>
        <v>0.3217125692394206</v>
      </c>
      <c r="N45" s="5">
        <f t="shared" si="115"/>
        <v>0.16529799364017669</v>
      </c>
      <c r="O45" s="5">
        <f t="shared" si="116"/>
        <v>0.19955519335176874</v>
      </c>
      <c r="P45" s="5">
        <f t="shared" si="117"/>
        <v>0.10253274579699885</v>
      </c>
      <c r="Q45" s="5">
        <f t="shared" si="118"/>
        <v>4.2465587785495612E-2</v>
      </c>
      <c r="R45" s="5">
        <f t="shared" si="119"/>
        <v>6.1891077628405955E-2</v>
      </c>
      <c r="S45" s="5">
        <f t="shared" si="120"/>
        <v>8.1695315678264428E-3</v>
      </c>
      <c r="T45" s="5">
        <f t="shared" si="121"/>
        <v>2.6340993146041835E-2</v>
      </c>
      <c r="U45" s="5">
        <f t="shared" si="122"/>
        <v>3.1800034982749914E-2</v>
      </c>
      <c r="V45" s="5">
        <f t="shared" si="123"/>
        <v>2.8930051356948521E-4</v>
      </c>
      <c r="W45" s="5">
        <f t="shared" si="124"/>
        <v>7.2730309919072306E-3</v>
      </c>
      <c r="X45" s="5">
        <f t="shared" si="125"/>
        <v>4.511390740109175E-3</v>
      </c>
      <c r="Y45" s="5">
        <f t="shared" si="126"/>
        <v>1.3991860087348307E-3</v>
      </c>
      <c r="Z45" s="5">
        <f t="shared" si="127"/>
        <v>1.2796812168995923E-2</v>
      </c>
      <c r="AA45" s="5">
        <f t="shared" si="128"/>
        <v>6.5750846525085968E-3</v>
      </c>
      <c r="AB45" s="5">
        <f t="shared" si="129"/>
        <v>1.6891604571799466E-3</v>
      </c>
      <c r="AC45" s="5">
        <f t="shared" si="130"/>
        <v>5.7626704030574418E-6</v>
      </c>
      <c r="AD45" s="5">
        <f t="shared" si="131"/>
        <v>9.3423256160562952E-4</v>
      </c>
      <c r="AE45" s="5">
        <f t="shared" si="132"/>
        <v>5.7949541700369966E-4</v>
      </c>
      <c r="AF45" s="5">
        <f t="shared" si="133"/>
        <v>1.7972769957361553E-4</v>
      </c>
      <c r="AG45" s="5">
        <f t="shared" si="134"/>
        <v>3.7161117581731839E-5</v>
      </c>
      <c r="AH45" s="5">
        <f t="shared" si="135"/>
        <v>1.9844346870776051E-3</v>
      </c>
      <c r="AI45" s="5">
        <f t="shared" si="136"/>
        <v>1.0196153450249036E-3</v>
      </c>
      <c r="AJ45" s="5">
        <f t="shared" si="137"/>
        <v>2.6194247121865522E-4</v>
      </c>
      <c r="AK45" s="5">
        <f t="shared" si="138"/>
        <v>4.486257722119065E-5</v>
      </c>
      <c r="AL45" s="5">
        <f t="shared" si="139"/>
        <v>7.3464635956931385E-8</v>
      </c>
      <c r="AM45" s="5">
        <f t="shared" si="140"/>
        <v>9.6002943491964088E-5</v>
      </c>
      <c r="AN45" s="5">
        <f t="shared" si="141"/>
        <v>5.9549696787321975E-5</v>
      </c>
      <c r="AO45" s="5">
        <f t="shared" si="142"/>
        <v>1.8469050314893814E-5</v>
      </c>
      <c r="AP45" s="5">
        <f t="shared" si="143"/>
        <v>3.818724392527892E-6</v>
      </c>
      <c r="AQ45" s="5">
        <f t="shared" si="144"/>
        <v>5.9217944632192716E-7</v>
      </c>
      <c r="AR45" s="5">
        <f t="shared" si="145"/>
        <v>2.4618512643751844E-4</v>
      </c>
      <c r="AS45" s="5">
        <f t="shared" si="146"/>
        <v>1.2649150625473494E-4</v>
      </c>
      <c r="AT45" s="5">
        <f t="shared" si="147"/>
        <v>3.249607599395828E-5</v>
      </c>
      <c r="AU45" s="5">
        <f t="shared" si="148"/>
        <v>5.5655644992663035E-6</v>
      </c>
      <c r="AV45" s="5">
        <f t="shared" si="149"/>
        <v>7.1490573664768902E-7</v>
      </c>
      <c r="AW45" s="5">
        <f t="shared" si="150"/>
        <v>6.5038480894168652E-10</v>
      </c>
      <c r="AX45" s="5">
        <f t="shared" si="151"/>
        <v>8.2211552900000004E-6</v>
      </c>
      <c r="AY45" s="5">
        <f t="shared" si="152"/>
        <v>5.0995030668196881E-6</v>
      </c>
      <c r="AZ45" s="5">
        <f t="shared" si="153"/>
        <v>1.5815862011592901E-6</v>
      </c>
      <c r="BA45" s="5">
        <f t="shared" si="154"/>
        <v>3.270142049687318E-7</v>
      </c>
      <c r="BB45" s="5">
        <f t="shared" si="155"/>
        <v>5.0710936672127059E-8</v>
      </c>
      <c r="BC45" s="5">
        <f t="shared" si="156"/>
        <v>6.2911006533440866E-9</v>
      </c>
      <c r="BD45" s="5">
        <f t="shared" si="157"/>
        <v>2.5451041915414255E-5</v>
      </c>
      <c r="BE45" s="5">
        <f t="shared" si="158"/>
        <v>1.3076909536410231E-5</v>
      </c>
      <c r="BF45" s="5">
        <f t="shared" si="159"/>
        <v>3.3595002434829298E-6</v>
      </c>
      <c r="BG45" s="5">
        <f t="shared" si="160"/>
        <v>5.7537763309888146E-7</v>
      </c>
      <c r="BH45" s="5">
        <f t="shared" si="161"/>
        <v>7.3908184999991608E-8</v>
      </c>
      <c r="BI45" s="5">
        <f t="shared" si="162"/>
        <v>7.5949004559991208E-9</v>
      </c>
      <c r="BJ45" s="8">
        <f t="shared" si="163"/>
        <v>0.24921251796346333</v>
      </c>
      <c r="BK45" s="8">
        <f t="shared" si="164"/>
        <v>0.43271508275592119</v>
      </c>
      <c r="BL45" s="8">
        <f t="shared" si="165"/>
        <v>0.30527540366449152</v>
      </c>
      <c r="BM45" s="8">
        <f t="shared" si="166"/>
        <v>0.10653955025792354</v>
      </c>
      <c r="BN45" s="8">
        <f t="shared" si="167"/>
        <v>0.8934551674422665</v>
      </c>
    </row>
    <row r="46" spans="1:66" x14ac:dyDescent="0.25">
      <c r="A46" t="s">
        <v>154</v>
      </c>
      <c r="B46" t="s">
        <v>170</v>
      </c>
      <c r="C46" t="s">
        <v>160</v>
      </c>
      <c r="D46" s="11">
        <v>44230</v>
      </c>
      <c r="E46">
        <f>VLOOKUP(A46,home!$A$2:$E$405,3,FALSE)</f>
        <v>1.29749103942652</v>
      </c>
      <c r="F46">
        <f>VLOOKUP(B46,home!$B$2:$E$405,3,FALSE)</f>
        <v>1.21</v>
      </c>
      <c r="G46">
        <f>VLOOKUP(C46,away!$B$2:$E$405,4,FALSE)</f>
        <v>1.1000000000000001</v>
      </c>
      <c r="H46">
        <f>VLOOKUP(A46,away!$A$2:$E$405,3,FALSE)</f>
        <v>1.0286738351254501</v>
      </c>
      <c r="I46">
        <f>VLOOKUP(C46,away!$B$2:$E$405,3,FALSE)</f>
        <v>0.77</v>
      </c>
      <c r="J46">
        <f>VLOOKUP(B46,home!$B$2:$E$405,4,FALSE)</f>
        <v>1.6</v>
      </c>
      <c r="K46" s="3">
        <f t="shared" si="112"/>
        <v>1.7269605734766982</v>
      </c>
      <c r="L46" s="3">
        <f t="shared" si="113"/>
        <v>1.2673261648745546</v>
      </c>
      <c r="M46" s="5">
        <f t="shared" si="114"/>
        <v>5.007232902461782E-2</v>
      </c>
      <c r="N46" s="5">
        <f t="shared" si="115"/>
        <v>8.647293804766791E-2</v>
      </c>
      <c r="O46" s="5">
        <f t="shared" si="116"/>
        <v>6.3457972709105748E-2</v>
      </c>
      <c r="P46" s="5">
        <f t="shared" si="117"/>
        <v>0.10958941694138592</v>
      </c>
      <c r="Q46" s="5">
        <f t="shared" si="118"/>
        <v>7.466767734050779E-2</v>
      </c>
      <c r="R46" s="5">
        <f t="shared" si="119"/>
        <v>4.0210974592072582E-2</v>
      </c>
      <c r="S46" s="5">
        <f t="shared" si="120"/>
        <v>5.9962461001406335E-2</v>
      </c>
      <c r="T46" s="5">
        <f t="shared" si="121"/>
        <v>9.4628301164036421E-2</v>
      </c>
      <c r="U46" s="5">
        <f t="shared" si="122"/>
        <v>6.9442767741582603E-2</v>
      </c>
      <c r="V46" s="5">
        <f t="shared" si="123"/>
        <v>1.4581686726468535E-2</v>
      </c>
      <c r="W46" s="5">
        <f t="shared" si="124"/>
        <v>4.2982711626712147E-2</v>
      </c>
      <c r="X46" s="5">
        <f t="shared" si="125"/>
        <v>5.4473115081790029E-2</v>
      </c>
      <c r="Y46" s="5">
        <f t="shared" si="126"/>
        <v>3.4517602012687616E-2</v>
      </c>
      <c r="Z46" s="5">
        <f t="shared" si="127"/>
        <v>1.6986806738546502E-2</v>
      </c>
      <c r="AA46" s="5">
        <f t="shared" si="128"/>
        <v>2.93355455067381E-2</v>
      </c>
      <c r="AB46" s="5">
        <f t="shared" si="129"/>
        <v>2.5330665245784111E-2</v>
      </c>
      <c r="AC46" s="5">
        <f t="shared" si="130"/>
        <v>1.9946128149815842E-3</v>
      </c>
      <c r="AD46" s="5">
        <f t="shared" si="131"/>
        <v>1.8557362080112581E-2</v>
      </c>
      <c r="AE46" s="5">
        <f t="shared" si="132"/>
        <v>2.3518230515177561E-2</v>
      </c>
      <c r="AF46" s="5">
        <f t="shared" si="133"/>
        <v>1.4902634441717855E-2</v>
      </c>
      <c r="AG46" s="5">
        <f t="shared" si="134"/>
        <v>6.2954995178499127E-3</v>
      </c>
      <c r="AH46" s="5">
        <f t="shared" si="135"/>
        <v>5.3819561593568448E-3</v>
      </c>
      <c r="AI46" s="5">
        <f t="shared" si="136"/>
        <v>9.2944260953893437E-3</v>
      </c>
      <c r="AJ46" s="5">
        <f t="shared" si="137"/>
        <v>8.0255537099151869E-3</v>
      </c>
      <c r="AK46" s="5">
        <f t="shared" si="138"/>
        <v>4.6199382791143918E-3</v>
      </c>
      <c r="AL46" s="5">
        <f t="shared" si="139"/>
        <v>1.746181651028698E-4</v>
      </c>
      <c r="AM46" s="5">
        <f t="shared" si="140"/>
        <v>6.4095665320171927E-3</v>
      </c>
      <c r="AN46" s="5">
        <f t="shared" si="141"/>
        <v>8.1230113715296485E-3</v>
      </c>
      <c r="AO46" s="5">
        <f t="shared" si="142"/>
        <v>5.1472524243565332E-3</v>
      </c>
      <c r="AP46" s="5">
        <f t="shared" si="143"/>
        <v>2.1744158915336731E-3</v>
      </c>
      <c r="AQ46" s="5">
        <f t="shared" si="144"/>
        <v>6.8892353816491381E-4</v>
      </c>
      <c r="AR46" s="5">
        <f t="shared" si="145"/>
        <v>1.3641387717921393E-3</v>
      </c>
      <c r="AS46" s="5">
        <f t="shared" si="146"/>
        <v>2.3558138756359513E-3</v>
      </c>
      <c r="AT46" s="5">
        <f t="shared" si="147"/>
        <v>2.034198840836313E-3</v>
      </c>
      <c r="AU46" s="5">
        <f t="shared" si="148"/>
        <v>1.1709937322454383E-3</v>
      </c>
      <c r="AV46" s="5">
        <f t="shared" si="149"/>
        <v>5.0556500184405012E-4</v>
      </c>
      <c r="AW46" s="5">
        <f t="shared" si="150"/>
        <v>1.0615922602897713E-5</v>
      </c>
      <c r="AX46" s="5">
        <f t="shared" si="151"/>
        <v>1.8448447823115779E-3</v>
      </c>
      <c r="AY46" s="5">
        <f t="shared" si="152"/>
        <v>2.3380200627557642E-3</v>
      </c>
      <c r="AZ46" s="5">
        <f t="shared" si="153"/>
        <v>1.4815169997660145E-3</v>
      </c>
      <c r="BA46" s="5">
        <f t="shared" si="154"/>
        <v>6.2585508583663991E-4</v>
      </c>
      <c r="BB46" s="5">
        <f t="shared" si="155"/>
        <v>1.98290631425146E-4</v>
      </c>
      <c r="BC46" s="5">
        <f t="shared" si="156"/>
        <v>5.0259781090916821E-5</v>
      </c>
      <c r="BD46" s="5">
        <f t="shared" si="157"/>
        <v>2.8813479300200288E-4</v>
      </c>
      <c r="BE46" s="5">
        <f t="shared" si="158"/>
        <v>4.9759742736132852E-4</v>
      </c>
      <c r="BF46" s="5">
        <f t="shared" si="159"/>
        <v>4.296655692582249E-4</v>
      </c>
      <c r="BG46" s="5">
        <f t="shared" si="160"/>
        <v>2.4733849929645872E-4</v>
      </c>
      <c r="BH46" s="5">
        <f t="shared" si="161"/>
        <v>1.0678595914696953E-4</v>
      </c>
      <c r="BI46" s="5">
        <f t="shared" si="162"/>
        <v>3.6883028249541967E-5</v>
      </c>
      <c r="BJ46" s="8">
        <f t="shared" si="163"/>
        <v>0.48009802892904774</v>
      </c>
      <c r="BK46" s="8">
        <f t="shared" si="164"/>
        <v>0.23871314473671884</v>
      </c>
      <c r="BL46" s="8">
        <f t="shared" si="165"/>
        <v>0.26413691553772739</v>
      </c>
      <c r="BM46" s="8">
        <f t="shared" si="166"/>
        <v>0.57313618314653014</v>
      </c>
      <c r="BN46" s="8">
        <f t="shared" si="167"/>
        <v>0.42447130865535776</v>
      </c>
    </row>
    <row r="47" spans="1:66" x14ac:dyDescent="0.25">
      <c r="A47" t="s">
        <v>154</v>
      </c>
      <c r="B47" t="s">
        <v>166</v>
      </c>
      <c r="C47" t="s">
        <v>158</v>
      </c>
      <c r="D47" s="11">
        <v>44230</v>
      </c>
      <c r="E47">
        <f>VLOOKUP(A47,home!$A$2:$E$405,3,FALSE)</f>
        <v>1.29749103942652</v>
      </c>
      <c r="F47">
        <f>VLOOKUP(B47,home!$B$2:$E$405,3,FALSE)</f>
        <v>0.89</v>
      </c>
      <c r="G47">
        <f>VLOOKUP(C47,away!$B$2:$E$405,4,FALSE)</f>
        <v>0.5</v>
      </c>
      <c r="H47">
        <f>VLOOKUP(A47,away!$A$2:$E$405,3,FALSE)</f>
        <v>1.0286738351254501</v>
      </c>
      <c r="I47">
        <f>VLOOKUP(C47,away!$B$2:$E$405,3,FALSE)</f>
        <v>0.99</v>
      </c>
      <c r="J47">
        <f>VLOOKUP(B47,home!$B$2:$E$405,4,FALSE)</f>
        <v>0.9</v>
      </c>
      <c r="K47" s="3">
        <f t="shared" si="112"/>
        <v>0.57738351254480136</v>
      </c>
      <c r="L47" s="3">
        <f t="shared" si="113"/>
        <v>0.916548387096776</v>
      </c>
      <c r="M47" s="5">
        <f t="shared" si="114"/>
        <v>0.22448825270688522</v>
      </c>
      <c r="N47" s="5">
        <f t="shared" si="115"/>
        <v>0.1296158158729464</v>
      </c>
      <c r="O47" s="5">
        <f t="shared" si="116"/>
        <v>0.20575434594066908</v>
      </c>
      <c r="P47" s="5">
        <f t="shared" si="117"/>
        <v>0.11879916698058172</v>
      </c>
      <c r="Q47" s="5">
        <f t="shared" si="118"/>
        <v>3.7419017525041003E-2</v>
      </c>
      <c r="R47" s="5">
        <f t="shared" si="119"/>
        <v>9.4291906955036156E-2</v>
      </c>
      <c r="S47" s="5">
        <f t="shared" si="120"/>
        <v>1.5717127628174628E-2</v>
      </c>
      <c r="T47" s="5">
        <f t="shared" si="121"/>
        <v>3.4296340159322328E-2</v>
      </c>
      <c r="U47" s="5">
        <f t="shared" si="122"/>
        <v>5.4442592442246369E-2</v>
      </c>
      <c r="V47" s="5">
        <f t="shared" si="123"/>
        <v>9.2416697733133373E-4</v>
      </c>
      <c r="W47" s="5">
        <f t="shared" si="124"/>
        <v>7.2017079248612179E-3</v>
      </c>
      <c r="X47" s="5">
        <f t="shared" si="125"/>
        <v>6.6007137828736186E-3</v>
      </c>
      <c r="Y47" s="5">
        <f t="shared" si="126"/>
        <v>3.0249367856901369E-3</v>
      </c>
      <c r="Z47" s="5">
        <f t="shared" si="127"/>
        <v>2.8807698411972556E-2</v>
      </c>
      <c r="AA47" s="5">
        <f t="shared" si="128"/>
        <v>1.6633090097436014E-2</v>
      </c>
      <c r="AB47" s="5">
        <f t="shared" si="129"/>
        <v>4.8018359924658785E-3</v>
      </c>
      <c r="AC47" s="5">
        <f t="shared" si="130"/>
        <v>3.0566818567917989E-5</v>
      </c>
      <c r="AD47" s="5">
        <f t="shared" si="131"/>
        <v>1.0395368544945255E-3</v>
      </c>
      <c r="AE47" s="5">
        <f t="shared" si="132"/>
        <v>9.5278582731461313E-4</v>
      </c>
      <c r="AF47" s="5">
        <f t="shared" si="133"/>
        <v>4.3663715663693799E-4</v>
      </c>
      <c r="AG47" s="5">
        <f t="shared" si="134"/>
        <v>1.333996938873693E-4</v>
      </c>
      <c r="AH47" s="5">
        <f t="shared" si="135"/>
        <v>6.6009123788659495E-3</v>
      </c>
      <c r="AI47" s="5">
        <f t="shared" si="136"/>
        <v>3.8112579753100833E-3</v>
      </c>
      <c r="AJ47" s="5">
        <f t="shared" si="137"/>
        <v>1.1002787584994617E-3</v>
      </c>
      <c r="AK47" s="5">
        <f t="shared" si="138"/>
        <v>2.1176093812028414E-4</v>
      </c>
      <c r="AL47" s="5">
        <f t="shared" si="139"/>
        <v>6.4703832638523833E-7</v>
      </c>
      <c r="AM47" s="5">
        <f t="shared" si="140"/>
        <v>1.2004228809356464E-4</v>
      </c>
      <c r="AN47" s="5">
        <f t="shared" si="141"/>
        <v>1.1002456553556318E-4</v>
      </c>
      <c r="AO47" s="5">
        <f t="shared" si="142"/>
        <v>5.0421419041321977E-5</v>
      </c>
      <c r="AP47" s="5">
        <f t="shared" si="143"/>
        <v>1.5404556765818111E-5</v>
      </c>
      <c r="AQ47" s="5">
        <f t="shared" si="144"/>
        <v>3.5297554144128289E-6</v>
      </c>
      <c r="AR47" s="5">
        <f t="shared" si="145"/>
        <v>1.2100111188433462E-3</v>
      </c>
      <c r="AS47" s="5">
        <f t="shared" si="146"/>
        <v>6.9864047001603634E-4</v>
      </c>
      <c r="AT47" s="5">
        <f t="shared" si="147"/>
        <v>2.0169174429190501E-4</v>
      </c>
      <c r="AU47" s="5">
        <f t="shared" si="148"/>
        <v>3.8817829256849337E-5</v>
      </c>
      <c r="AV47" s="5">
        <f t="shared" si="149"/>
        <v>5.603193651421005E-6</v>
      </c>
      <c r="AW47" s="5">
        <f t="shared" si="150"/>
        <v>9.511462088674564E-9</v>
      </c>
      <c r="AX47" s="5">
        <f t="shared" si="151"/>
        <v>1.1551739658896223E-5</v>
      </c>
      <c r="AY47" s="5">
        <f t="shared" si="152"/>
        <v>1.0587728352523193E-5</v>
      </c>
      <c r="AZ47" s="5">
        <f t="shared" si="153"/>
        <v>4.852082672261969E-6</v>
      </c>
      <c r="BA47" s="5">
        <f t="shared" si="154"/>
        <v>1.4823895157739742E-6</v>
      </c>
      <c r="BB47" s="5">
        <f t="shared" si="155"/>
        <v>3.3967042993295167E-7</v>
      </c>
      <c r="BC47" s="5">
        <f t="shared" si="156"/>
        <v>6.2264876939903091E-8</v>
      </c>
      <c r="BD47" s="5">
        <f t="shared" si="157"/>
        <v>1.8483895655750562E-4</v>
      </c>
      <c r="BE47" s="5">
        <f t="shared" si="158"/>
        <v>1.0672296599228856E-4</v>
      </c>
      <c r="BF47" s="5">
        <f t="shared" si="159"/>
        <v>3.0810040486913469E-5</v>
      </c>
      <c r="BG47" s="5">
        <f t="shared" si="160"/>
        <v>5.9297364659938803E-6</v>
      </c>
      <c r="BH47" s="5">
        <f t="shared" si="161"/>
        <v>8.559330173001358E-7</v>
      </c>
      <c r="BI47" s="5">
        <f t="shared" si="162"/>
        <v>9.8840322406364527E-8</v>
      </c>
      <c r="BJ47" s="8">
        <f t="shared" si="163"/>
        <v>0.22104919004342516</v>
      </c>
      <c r="BK47" s="8">
        <f t="shared" si="164"/>
        <v>0.35997051587821971</v>
      </c>
      <c r="BL47" s="8">
        <f t="shared" si="165"/>
        <v>0.3901320023075513</v>
      </c>
      <c r="BM47" s="8">
        <f t="shared" si="166"/>
        <v>0.1895803224431187</v>
      </c>
      <c r="BN47" s="8">
        <f t="shared" si="167"/>
        <v>0.8103685059811595</v>
      </c>
    </row>
    <row r="48" spans="1:66" x14ac:dyDescent="0.25">
      <c r="A48" t="s">
        <v>154</v>
      </c>
      <c r="B48" t="s">
        <v>174</v>
      </c>
      <c r="C48" t="s">
        <v>168</v>
      </c>
      <c r="D48" s="11">
        <v>44230</v>
      </c>
      <c r="E48">
        <f>VLOOKUP(A48,home!$A$2:$E$405,3,FALSE)</f>
        <v>1.29749103942652</v>
      </c>
      <c r="F48">
        <f>VLOOKUP(B48,home!$B$2:$E$405,3,FALSE)</f>
        <v>1.21</v>
      </c>
      <c r="G48">
        <f>VLOOKUP(C48,away!$B$2:$E$405,4,FALSE)</f>
        <v>1.1000000000000001</v>
      </c>
      <c r="H48">
        <f>VLOOKUP(A48,away!$A$2:$E$405,3,FALSE)</f>
        <v>1.0286738351254501</v>
      </c>
      <c r="I48">
        <f>VLOOKUP(C48,away!$B$2:$E$405,3,FALSE)</f>
        <v>0.39</v>
      </c>
      <c r="J48">
        <f>VLOOKUP(B48,home!$B$2:$E$405,4,FALSE)</f>
        <v>1.04</v>
      </c>
      <c r="K48" s="3">
        <f t="shared" si="112"/>
        <v>1.7269605734766982</v>
      </c>
      <c r="L48" s="3">
        <f t="shared" si="113"/>
        <v>0.41723010752688261</v>
      </c>
      <c r="M48" s="5">
        <f t="shared" si="114"/>
        <v>0.11716282078034525</v>
      </c>
      <c r="N48" s="5">
        <f t="shared" si="115"/>
        <v>0.20233557216497261</v>
      </c>
      <c r="O48" s="5">
        <f t="shared" si="116"/>
        <v>4.8883856312336327E-2</v>
      </c>
      <c r="P48" s="5">
        <f t="shared" si="117"/>
        <v>8.4420492530904848E-2</v>
      </c>
      <c r="Q48" s="5">
        <f t="shared" si="118"/>
        <v>0.17471277787037851</v>
      </c>
      <c r="R48" s="5">
        <f t="shared" si="119"/>
        <v>1.0197908312762381E-2</v>
      </c>
      <c r="S48" s="5">
        <f t="shared" si="120"/>
        <v>1.5207084277447097E-2</v>
      </c>
      <c r="T48" s="5">
        <f t="shared" si="121"/>
        <v>7.2895431097178387E-2</v>
      </c>
      <c r="U48" s="5">
        <f t="shared" si="122"/>
        <v>1.7611385588070905E-2</v>
      </c>
      <c r="V48" s="5">
        <f t="shared" si="123"/>
        <v>1.2174790756151498E-3</v>
      </c>
      <c r="W48" s="5">
        <f t="shared" si="124"/>
        <v>0.10057402635491199</v>
      </c>
      <c r="X48" s="5">
        <f t="shared" si="125"/>
        <v>4.1962511830471456E-2</v>
      </c>
      <c r="Y48" s="5">
        <f t="shared" si="126"/>
        <v>8.7540116615628417E-3</v>
      </c>
      <c r="Z48" s="5">
        <f t="shared" si="127"/>
        <v>1.4182914606277127E-3</v>
      </c>
      <c r="AA48" s="5">
        <f t="shared" si="128"/>
        <v>2.4493334342027386E-3</v>
      </c>
      <c r="AB48" s="5">
        <f t="shared" si="129"/>
        <v>2.1149511360832067E-3</v>
      </c>
      <c r="AC48" s="5">
        <f t="shared" si="130"/>
        <v>5.4827644194714338E-5</v>
      </c>
      <c r="AD48" s="5">
        <f t="shared" si="131"/>
        <v>4.3421844557684823E-2</v>
      </c>
      <c r="AE48" s="5">
        <f t="shared" si="132"/>
        <v>1.8116900873818422E-2</v>
      </c>
      <c r="AF48" s="5">
        <f t="shared" si="133"/>
        <v>3.7794582498185659E-3</v>
      </c>
      <c r="AG48" s="5">
        <f t="shared" si="134"/>
        <v>5.2563459065505468E-4</v>
      </c>
      <c r="AH48" s="5">
        <f t="shared" si="135"/>
        <v>1.4793847465553999E-4</v>
      </c>
      <c r="AI48" s="5">
        <f t="shared" si="136"/>
        <v>2.5548391303039926E-4</v>
      </c>
      <c r="AJ48" s="5">
        <f t="shared" si="137"/>
        <v>2.2060532248052464E-4</v>
      </c>
      <c r="AK48" s="5">
        <f t="shared" si="138"/>
        <v>1.2699223140765964E-4</v>
      </c>
      <c r="AL48" s="5">
        <f t="shared" si="139"/>
        <v>1.5802203109822928E-6</v>
      </c>
      <c r="AM48" s="5">
        <f t="shared" si="140"/>
        <v>1.4997562715751089E-2</v>
      </c>
      <c r="AN48" s="5">
        <f t="shared" si="141"/>
        <v>6.2574347045339929E-3</v>
      </c>
      <c r="AO48" s="5">
        <f t="shared" si="142"/>
        <v>1.3053950773075822E-3</v>
      </c>
      <c r="AP48" s="5">
        <f t="shared" si="143"/>
        <v>1.815500428233686E-4</v>
      </c>
      <c r="AQ48" s="5">
        <f t="shared" si="144"/>
        <v>1.8937035972176052E-5</v>
      </c>
      <c r="AR48" s="5">
        <f t="shared" si="145"/>
        <v>1.2344877137578798E-5</v>
      </c>
      <c r="AS48" s="5">
        <f t="shared" si="146"/>
        <v>2.1319116101012458E-5</v>
      </c>
      <c r="AT48" s="5">
        <f t="shared" si="147"/>
        <v>1.8408636483910394E-5</v>
      </c>
      <c r="AU48" s="5">
        <f t="shared" si="148"/>
        <v>1.0596996473059325E-5</v>
      </c>
      <c r="AV48" s="5">
        <f t="shared" si="149"/>
        <v>4.5751487765612681E-6</v>
      </c>
      <c r="AW48" s="5">
        <f t="shared" si="150"/>
        <v>3.1628107143724909E-8</v>
      </c>
      <c r="AX48" s="5">
        <f t="shared" si="151"/>
        <v>4.3166999180577099E-3</v>
      </c>
      <c r="AY48" s="5">
        <f t="shared" si="152"/>
        <v>1.8010571709725037E-3</v>
      </c>
      <c r="AZ48" s="5">
        <f t="shared" si="153"/>
        <v>3.7572763855346029E-4</v>
      </c>
      <c r="BA48" s="5">
        <f t="shared" si="154"/>
        <v>5.225496101149398E-5</v>
      </c>
      <c r="BB48" s="5">
        <f t="shared" si="155"/>
        <v>5.4505857504096719E-6</v>
      </c>
      <c r="BC48" s="5">
        <f t="shared" si="156"/>
        <v>4.5482969574558461E-7</v>
      </c>
      <c r="BD48" s="5">
        <f t="shared" si="157"/>
        <v>8.5844240258635886E-7</v>
      </c>
      <c r="BE48" s="5">
        <f t="shared" si="158"/>
        <v>1.4824961838672527E-6</v>
      </c>
      <c r="BF48" s="5">
        <f t="shared" si="159"/>
        <v>1.2801062299342039E-6</v>
      </c>
      <c r="BG48" s="5">
        <f t="shared" si="160"/>
        <v>7.3689766298608916E-7</v>
      </c>
      <c r="BH48" s="5">
        <f t="shared" si="161"/>
        <v>3.1814830266602371E-7</v>
      </c>
      <c r="BI48" s="5">
        <f t="shared" si="162"/>
        <v>1.0988591504455092E-7</v>
      </c>
      <c r="BJ48" s="8">
        <f t="shared" si="163"/>
        <v>0.69639069393188213</v>
      </c>
      <c r="BK48" s="8">
        <f t="shared" si="164"/>
        <v>0.21986534169979055</v>
      </c>
      <c r="BL48" s="8">
        <f t="shared" si="165"/>
        <v>8.2080485476698897E-2</v>
      </c>
      <c r="BM48" s="8">
        <f t="shared" si="166"/>
        <v>0.36024035905443413</v>
      </c>
      <c r="BN48" s="8">
        <f t="shared" si="167"/>
        <v>0.63771342797169983</v>
      </c>
    </row>
    <row r="49" spans="1:66" x14ac:dyDescent="0.25">
      <c r="A49" t="s">
        <v>154</v>
      </c>
      <c r="B49" t="s">
        <v>172</v>
      </c>
      <c r="C49" t="s">
        <v>164</v>
      </c>
      <c r="D49" s="11">
        <v>44230</v>
      </c>
      <c r="E49">
        <f>VLOOKUP(A49,home!$A$2:$E$405,3,FALSE)</f>
        <v>1.29749103942652</v>
      </c>
      <c r="F49">
        <f>VLOOKUP(B49,home!$B$2:$E$405,3,FALSE)</f>
        <v>0.77</v>
      </c>
      <c r="G49">
        <f>VLOOKUP(C49,away!$B$2:$E$405,4,FALSE)</f>
        <v>1.1000000000000001</v>
      </c>
      <c r="H49">
        <f>VLOOKUP(A49,away!$A$2:$E$405,3,FALSE)</f>
        <v>1.0286738351254501</v>
      </c>
      <c r="I49">
        <f>VLOOKUP(C49,away!$B$2:$E$405,3,FALSE)</f>
        <v>0.44</v>
      </c>
      <c r="J49">
        <f>VLOOKUP(B49,home!$B$2:$E$405,4,FALSE)</f>
        <v>0.97</v>
      </c>
      <c r="K49" s="3">
        <f t="shared" si="112"/>
        <v>1.0989749103942625</v>
      </c>
      <c r="L49" s="3">
        <f t="shared" si="113"/>
        <v>0.4390379928315421</v>
      </c>
      <c r="M49" s="5">
        <f t="shared" si="114"/>
        <v>0.21480752095018979</v>
      </c>
      <c r="N49" s="5">
        <f t="shared" si="115"/>
        <v>0.23606807608824848</v>
      </c>
      <c r="O49" s="5">
        <f t="shared" si="116"/>
        <v>9.4308662843090751E-2</v>
      </c>
      <c r="P49" s="5">
        <f t="shared" si="117"/>
        <v>0.10364285429738837</v>
      </c>
      <c r="Q49" s="5">
        <f t="shared" si="118"/>
        <v>0.12971644638301438</v>
      </c>
      <c r="R49" s="5">
        <f t="shared" si="119"/>
        <v>2.0702543020628593E-2</v>
      </c>
      <c r="S49" s="5">
        <f t="shared" si="120"/>
        <v>1.2501705246857397E-2</v>
      </c>
      <c r="T49" s="5">
        <f t="shared" si="121"/>
        <v>5.6950448257238988E-2</v>
      </c>
      <c r="U49" s="5">
        <f t="shared" si="122"/>
        <v>2.2751575361028675E-2</v>
      </c>
      <c r="V49" s="5">
        <f t="shared" si="123"/>
        <v>6.7021883365754186E-4</v>
      </c>
      <c r="W49" s="5">
        <f t="shared" si="124"/>
        <v>4.7518373346811811E-2</v>
      </c>
      <c r="X49" s="5">
        <f t="shared" si="125"/>
        <v>2.0862371256804103E-2</v>
      </c>
      <c r="Y49" s="5">
        <f t="shared" si="126"/>
        <v>4.5796868011468636E-3</v>
      </c>
      <c r="Z49" s="5">
        <f t="shared" si="127"/>
        <v>3.0297343114284773E-3</v>
      </c>
      <c r="AA49" s="5">
        <f t="shared" si="128"/>
        <v>3.3296019934205335E-3</v>
      </c>
      <c r="AB49" s="5">
        <f t="shared" si="129"/>
        <v>1.8295745261839441E-3</v>
      </c>
      <c r="AC49" s="5">
        <f t="shared" si="130"/>
        <v>2.0210940653074694E-5</v>
      </c>
      <c r="AD49" s="5">
        <f t="shared" si="131"/>
        <v>1.3055375022723406E-2</v>
      </c>
      <c r="AE49" s="5">
        <f t="shared" si="132"/>
        <v>5.7318056456395318E-3</v>
      </c>
      <c r="AF49" s="5">
        <f t="shared" si="133"/>
        <v>1.2582402229810404E-3</v>
      </c>
      <c r="AG49" s="5">
        <f t="shared" si="134"/>
        <v>1.8413842066583607E-4</v>
      </c>
      <c r="AH49" s="5">
        <f t="shared" si="135"/>
        <v>3.3254211772560304E-4</v>
      </c>
      <c r="AI49" s="5">
        <f t="shared" si="136"/>
        <v>3.6545544402981291E-4</v>
      </c>
      <c r="AJ49" s="5">
        <f t="shared" si="137"/>
        <v>2.0081318192787952E-4</v>
      </c>
      <c r="AK49" s="5">
        <f t="shared" si="138"/>
        <v>7.3562882871726056E-5</v>
      </c>
      <c r="AL49" s="5">
        <f t="shared" si="139"/>
        <v>3.9006447596506907E-7</v>
      </c>
      <c r="AM49" s="5">
        <f t="shared" si="140"/>
        <v>2.8695059191521902E-3</v>
      </c>
      <c r="AN49" s="5">
        <f t="shared" si="141"/>
        <v>1.2598221191628069E-3</v>
      </c>
      <c r="AO49" s="5">
        <f t="shared" si="142"/>
        <v>2.7655488726100922E-4</v>
      </c>
      <c r="AP49" s="5">
        <f t="shared" si="143"/>
        <v>4.047270087027565E-5</v>
      </c>
      <c r="AQ49" s="5">
        <f t="shared" si="144"/>
        <v>4.4422633386393045E-6</v>
      </c>
      <c r="AR49" s="5">
        <f t="shared" si="145"/>
        <v>2.9199724779639828E-5</v>
      </c>
      <c r="AS49" s="5">
        <f t="shared" si="146"/>
        <v>3.208976492324181E-5</v>
      </c>
      <c r="AT49" s="5">
        <f t="shared" si="147"/>
        <v>1.7632923265546304E-5</v>
      </c>
      <c r="AU49" s="5">
        <f t="shared" si="148"/>
        <v>6.4593800885808869E-6</v>
      </c>
      <c r="AV49" s="5">
        <f t="shared" si="149"/>
        <v>1.774674163512666E-6</v>
      </c>
      <c r="AW49" s="5">
        <f t="shared" si="150"/>
        <v>5.2278579795797264E-9</v>
      </c>
      <c r="AX49" s="5">
        <f t="shared" si="151"/>
        <v>5.2558583506268053E-4</v>
      </c>
      <c r="AY49" s="5">
        <f t="shared" si="152"/>
        <v>2.3075215008660919E-4</v>
      </c>
      <c r="AZ49" s="5">
        <f t="shared" si="153"/>
        <v>5.0654480407793814E-5</v>
      </c>
      <c r="BA49" s="5">
        <f t="shared" si="154"/>
        <v>7.4130804687208268E-6</v>
      </c>
      <c r="BB49" s="5">
        <f t="shared" si="155"/>
        <v>8.1365599242147424E-7</v>
      </c>
      <c r="BC49" s="5">
        <f t="shared" si="156"/>
        <v>7.1445178753616105E-8</v>
      </c>
      <c r="BD49" s="5">
        <f t="shared" si="157"/>
        <v>2.1366314264144192E-6</v>
      </c>
      <c r="BE49" s="5">
        <f t="shared" si="158"/>
        <v>2.3481043303893521E-6</v>
      </c>
      <c r="BF49" s="5">
        <f t="shared" si="159"/>
        <v>1.2902538730430088E-6</v>
      </c>
      <c r="BG49" s="5">
        <f t="shared" si="160"/>
        <v>4.7265221150443032E-7</v>
      </c>
      <c r="BH49" s="5">
        <f t="shared" si="161"/>
        <v>1.2985823044643283E-7</v>
      </c>
      <c r="BI49" s="5">
        <f t="shared" si="162"/>
        <v>2.854218743376521E-8</v>
      </c>
      <c r="BJ49" s="8">
        <f t="shared" si="163"/>
        <v>0.52119104998225629</v>
      </c>
      <c r="BK49" s="8">
        <f t="shared" si="164"/>
        <v>0.33187365248330869</v>
      </c>
      <c r="BL49" s="8">
        <f t="shared" si="165"/>
        <v>0.1439878938803873</v>
      </c>
      <c r="BM49" s="8">
        <f t="shared" si="166"/>
        <v>0.20060548015259183</v>
      </c>
      <c r="BN49" s="8">
        <f t="shared" si="167"/>
        <v>0.79924610358256043</v>
      </c>
    </row>
    <row r="50" spans="1:66" x14ac:dyDescent="0.25">
      <c r="A50" t="s">
        <v>154</v>
      </c>
      <c r="B50" t="s">
        <v>173</v>
      </c>
      <c r="C50" t="s">
        <v>155</v>
      </c>
      <c r="D50" s="11">
        <v>44230</v>
      </c>
      <c r="E50">
        <f>VLOOKUP(A50,home!$A$2:$E$405,3,FALSE)</f>
        <v>1.29749103942652</v>
      </c>
      <c r="F50">
        <f>VLOOKUP(B50,home!$B$2:$E$405,3,FALSE)</f>
        <v>0.88</v>
      </c>
      <c r="G50">
        <f>VLOOKUP(C50,away!$B$2:$E$405,4,FALSE)</f>
        <v>0.88</v>
      </c>
      <c r="H50">
        <f>VLOOKUP(A50,away!$A$2:$E$405,3,FALSE)</f>
        <v>1.0286738351254501</v>
      </c>
      <c r="I50">
        <f>VLOOKUP(C50,away!$B$2:$E$405,3,FALSE)</f>
        <v>1.1599999999999999</v>
      </c>
      <c r="J50">
        <f>VLOOKUP(B50,home!$B$2:$E$405,4,FALSE)</f>
        <v>0.9</v>
      </c>
      <c r="K50" s="3">
        <f t="shared" si="112"/>
        <v>1.0047770609318971</v>
      </c>
      <c r="L50" s="3">
        <f t="shared" si="113"/>
        <v>1.0739354838709698</v>
      </c>
      <c r="M50" s="5">
        <f t="shared" si="114"/>
        <v>0.12509115783247168</v>
      </c>
      <c r="N50" s="5">
        <f t="shared" si="115"/>
        <v>0.12568872591547894</v>
      </c>
      <c r="O50" s="5">
        <f t="shared" si="116"/>
        <v>0.1343398331147953</v>
      </c>
      <c r="P50" s="5">
        <f t="shared" si="117"/>
        <v>0.13498158268316557</v>
      </c>
      <c r="Q50" s="5">
        <f t="shared" si="118"/>
        <v>6.3144574308814844E-2</v>
      </c>
      <c r="R50" s="5">
        <f t="shared" si="119"/>
        <v>7.2136156839641516E-2</v>
      </c>
      <c r="S50" s="5">
        <f t="shared" si="120"/>
        <v>3.6413500321208617E-2</v>
      </c>
      <c r="T50" s="5">
        <f t="shared" si="121"/>
        <v>6.7813198964163462E-2</v>
      </c>
      <c r="U50" s="5">
        <f t="shared" si="122"/>
        <v>7.2480755656257362E-2</v>
      </c>
      <c r="V50" s="5">
        <f t="shared" si="123"/>
        <v>4.3658400708717253E-3</v>
      </c>
      <c r="W50" s="5">
        <f t="shared" si="124"/>
        <v>2.1148739929268918E-2</v>
      </c>
      <c r="X50" s="5">
        <f t="shared" si="125"/>
        <v>2.2712382249200715E-2</v>
      </c>
      <c r="Y50" s="5">
        <f t="shared" si="126"/>
        <v>1.2195816610328897E-2</v>
      </c>
      <c r="Z50" s="5">
        <f t="shared" si="127"/>
        <v>2.5823192833390862E-2</v>
      </c>
      <c r="AA50" s="5">
        <f t="shared" si="128"/>
        <v>2.5946551799012098E-2</v>
      </c>
      <c r="AB50" s="5">
        <f t="shared" si="129"/>
        <v>1.3035250028964298E-2</v>
      </c>
      <c r="AC50" s="5">
        <f t="shared" si="130"/>
        <v>2.9443927768313963E-4</v>
      </c>
      <c r="AD50" s="5">
        <f t="shared" si="131"/>
        <v>5.3124421871359696E-3</v>
      </c>
      <c r="AE50" s="5">
        <f t="shared" si="132"/>
        <v>5.7052201707784205E-3</v>
      </c>
      <c r="AF50" s="5">
        <f t="shared" si="133"/>
        <v>3.0635191923476697E-3</v>
      </c>
      <c r="AG50" s="5">
        <f t="shared" si="134"/>
        <v>1.0966739887272991E-3</v>
      </c>
      <c r="AH50" s="5">
        <f t="shared" si="135"/>
        <v>6.9331107726552437E-3</v>
      </c>
      <c r="AI50" s="5">
        <f t="shared" si="136"/>
        <v>6.9662306652638097E-3</v>
      </c>
      <c r="AJ50" s="5">
        <f t="shared" si="137"/>
        <v>3.4997543868087117E-3</v>
      </c>
      <c r="AK50" s="5">
        <f t="shared" si="138"/>
        <v>1.1721576422537238E-3</v>
      </c>
      <c r="AL50" s="5">
        <f t="shared" si="139"/>
        <v>1.2708773471898081E-5</v>
      </c>
      <c r="AM50" s="5">
        <f t="shared" si="140"/>
        <v>1.0675640094322204E-3</v>
      </c>
      <c r="AN50" s="5">
        <f t="shared" si="141"/>
        <v>1.1464948710328241E-3</v>
      </c>
      <c r="AO50" s="5">
        <f t="shared" si="142"/>
        <v>6.1563076203911046E-4</v>
      </c>
      <c r="AP50" s="5">
        <f t="shared" si="143"/>
        <v>2.2038257343877534E-4</v>
      </c>
      <c r="AQ50" s="5">
        <f t="shared" si="144"/>
        <v>5.9169166410675179E-5</v>
      </c>
      <c r="AR50" s="5">
        <f t="shared" si="145"/>
        <v>1.4891427344725088E-3</v>
      </c>
      <c r="AS50" s="5">
        <f t="shared" si="146"/>
        <v>1.496256460051376E-3</v>
      </c>
      <c r="AT50" s="5">
        <f t="shared" si="147"/>
        <v>7.517020841653929E-4</v>
      </c>
      <c r="AU50" s="5">
        <f t="shared" si="148"/>
        <v>2.5176433694136166E-4</v>
      </c>
      <c r="AV50" s="5">
        <f t="shared" si="149"/>
        <v>6.3241757629852301E-5</v>
      </c>
      <c r="AW50" s="5">
        <f t="shared" si="150"/>
        <v>3.8093338999140301E-7</v>
      </c>
      <c r="AX50" s="5">
        <f t="shared" si="151"/>
        <v>1.7877730462566302E-4</v>
      </c>
      <c r="AY50" s="5">
        <f t="shared" si="152"/>
        <v>1.9199529114830916E-4</v>
      </c>
      <c r="AZ50" s="5">
        <f t="shared" si="153"/>
        <v>1.0309527795015356E-4</v>
      </c>
      <c r="BA50" s="5">
        <f t="shared" si="154"/>
        <v>3.6905892403403432E-5</v>
      </c>
      <c r="BB50" s="5">
        <f t="shared" si="155"/>
        <v>9.9086368539847521E-6</v>
      </c>
      <c r="BC50" s="5">
        <f t="shared" si="156"/>
        <v>2.1282473428571688E-6</v>
      </c>
      <c r="BD50" s="5">
        <f t="shared" si="157"/>
        <v>2.6654053718311207E-4</v>
      </c>
      <c r="BE50" s="5">
        <f t="shared" si="158"/>
        <v>2.6781381757005635E-4</v>
      </c>
      <c r="BF50" s="5">
        <f t="shared" si="159"/>
        <v>1.3454659024749623E-4</v>
      </c>
      <c r="BG50" s="5">
        <f t="shared" si="160"/>
        <v>4.506310916909584E-5</v>
      </c>
      <c r="BH50" s="5">
        <f t="shared" si="161"/>
        <v>1.1319594596844334E-5</v>
      </c>
      <c r="BI50" s="5">
        <f t="shared" si="162"/>
        <v>2.2747337979915674E-6</v>
      </c>
      <c r="BJ50" s="8">
        <f t="shared" si="163"/>
        <v>0.33151334554892303</v>
      </c>
      <c r="BK50" s="8">
        <f t="shared" si="164"/>
        <v>0.30135122425002092</v>
      </c>
      <c r="BL50" s="8">
        <f t="shared" si="165"/>
        <v>0.34128946666147703</v>
      </c>
      <c r="BM50" s="8">
        <f t="shared" si="166"/>
        <v>0.34440358424168577</v>
      </c>
      <c r="BN50" s="8">
        <f t="shared" si="167"/>
        <v>0.65538203069436785</v>
      </c>
    </row>
    <row r="51" spans="1:66" x14ac:dyDescent="0.25">
      <c r="A51" t="s">
        <v>24</v>
      </c>
      <c r="B51" t="s">
        <v>25</v>
      </c>
      <c r="C51" t="s">
        <v>182</v>
      </c>
      <c r="D51" s="11">
        <v>44230</v>
      </c>
      <c r="E51">
        <f>VLOOKUP(A51,home!$A$2:$E$405,3,FALSE)</f>
        <v>1.6031128404669299</v>
      </c>
      <c r="F51">
        <f>VLOOKUP(B51,home!$B$2:$E$405,3,FALSE)</f>
        <v>0.94</v>
      </c>
      <c r="G51">
        <f>VLOOKUP(C51,away!$B$2:$E$405,4,FALSE)</f>
        <v>1.25</v>
      </c>
      <c r="H51">
        <f>VLOOKUP(A51,away!$A$2:$E$405,3,FALSE)</f>
        <v>1.3852140077821</v>
      </c>
      <c r="I51">
        <f>VLOOKUP(C51,away!$B$2:$E$405,3,FALSE)</f>
        <v>1.01</v>
      </c>
      <c r="J51">
        <f>VLOOKUP(B51,home!$B$2:$E$405,4,FALSE)</f>
        <v>0.84</v>
      </c>
      <c r="K51" s="3">
        <f t="shared" si="112"/>
        <v>1.8836575875486425</v>
      </c>
      <c r="L51" s="3">
        <f t="shared" si="113"/>
        <v>1.1752155642023336</v>
      </c>
      <c r="M51" s="5">
        <f t="shared" si="114"/>
        <v>4.6940560317125013E-2</v>
      </c>
      <c r="N51" s="5">
        <f t="shared" si="115"/>
        <v>8.8419942605137247E-2</v>
      </c>
      <c r="O51" s="5">
        <f t="shared" si="116"/>
        <v>5.5165277077063743E-2</v>
      </c>
      <c r="P51" s="5">
        <f t="shared" si="117"/>
        <v>0.10391249273543433</v>
      </c>
      <c r="Q51" s="5">
        <f t="shared" si="118"/>
        <v>8.3276447889391148E-2</v>
      </c>
      <c r="R51" s="5">
        <f t="shared" si="119"/>
        <v>3.2415546112249775E-2</v>
      </c>
      <c r="S51" s="5">
        <f t="shared" si="120"/>
        <v>5.7507867788235606E-2</v>
      </c>
      <c r="T51" s="5">
        <f t="shared" si="121"/>
        <v>9.7867777691097058E-2</v>
      </c>
      <c r="U51" s="5">
        <f t="shared" si="122"/>
        <v>6.1059789388872188E-2</v>
      </c>
      <c r="V51" s="5">
        <f t="shared" si="123"/>
        <v>1.4145042281850418E-2</v>
      </c>
      <c r="W51" s="5">
        <f t="shared" si="124"/>
        <v>5.2288104310316934E-2</v>
      </c>
      <c r="X51" s="5">
        <f t="shared" si="125"/>
        <v>6.144979400811959E-2</v>
      </c>
      <c r="Y51" s="5">
        <f t="shared" si="126"/>
        <v>3.6108377167684731E-2</v>
      </c>
      <c r="Z51" s="5">
        <f t="shared" si="127"/>
        <v>1.2698418104411455E-2</v>
      </c>
      <c r="AA51" s="5">
        <f t="shared" si="128"/>
        <v>2.3919471612239687E-2</v>
      </c>
      <c r="AB51" s="5">
        <f t="shared" si="129"/>
        <v>2.2528047096274831E-2</v>
      </c>
      <c r="AC51" s="5">
        <f t="shared" si="130"/>
        <v>1.9570582900814873E-3</v>
      </c>
      <c r="AD51" s="5">
        <f t="shared" si="131"/>
        <v>2.4623221105665845E-2</v>
      </c>
      <c r="AE51" s="5">
        <f t="shared" si="132"/>
        <v>2.8937592684173896E-2</v>
      </c>
      <c r="AF51" s="5">
        <f t="shared" si="133"/>
        <v>1.7003954656494378E-2</v>
      </c>
      <c r="AG51" s="5">
        <f t="shared" si="134"/>
        <v>6.6611040551009769E-3</v>
      </c>
      <c r="AH51" s="5">
        <f t="shared" si="135"/>
        <v>3.73084464926326E-3</v>
      </c>
      <c r="AI51" s="5">
        <f t="shared" si="136"/>
        <v>7.0276338315499939E-3</v>
      </c>
      <c r="AJ51" s="5">
        <f t="shared" si="137"/>
        <v>6.6188278946563437E-3</v>
      </c>
      <c r="AK51" s="5">
        <f t="shared" si="138"/>
        <v>4.1558684614826768E-3</v>
      </c>
      <c r="AL51" s="5">
        <f t="shared" si="139"/>
        <v>1.732938882510293E-4</v>
      </c>
      <c r="AM51" s="5">
        <f t="shared" si="140"/>
        <v>9.276343453115064E-3</v>
      </c>
      <c r="AN51" s="5">
        <f t="shared" si="141"/>
        <v>1.0901703204987245E-2</v>
      </c>
      <c r="AO51" s="5">
        <f t="shared" si="142"/>
        <v>6.4059256414077384E-3</v>
      </c>
      <c r="AP51" s="5">
        <f t="shared" si="143"/>
        <v>2.5094478389683962E-3</v>
      </c>
      <c r="AQ51" s="5">
        <f t="shared" si="144"/>
        <v>7.3728553947739284E-4</v>
      </c>
      <c r="AR51" s="5">
        <f t="shared" si="145"/>
        <v>8.7690933988703631E-4</v>
      </c>
      <c r="AS51" s="5">
        <f t="shared" si="146"/>
        <v>1.6517969316704874E-3</v>
      </c>
      <c r="AT51" s="5">
        <f t="shared" si="147"/>
        <v>1.5557099117153405E-3</v>
      </c>
      <c r="AU51" s="5">
        <f t="shared" si="148"/>
        <v>9.7680825974241011E-4</v>
      </c>
      <c r="AV51" s="5">
        <f t="shared" si="149"/>
        <v>4.5999307251099407E-4</v>
      </c>
      <c r="AW51" s="5">
        <f t="shared" si="150"/>
        <v>1.0656147892334658E-5</v>
      </c>
      <c r="AX51" s="5">
        <f t="shared" si="151"/>
        <v>2.9122424550278949E-3</v>
      </c>
      <c r="AY51" s="5">
        <f t="shared" si="152"/>
        <v>3.4225126598795971E-3</v>
      </c>
      <c r="AZ51" s="5">
        <f t="shared" si="153"/>
        <v>2.0110950732850157E-3</v>
      </c>
      <c r="BA51" s="5">
        <f t="shared" si="154"/>
        <v>7.8782341040506073E-4</v>
      </c>
      <c r="BB51" s="5">
        <f t="shared" si="155"/>
        <v>2.3146558343774758E-4</v>
      </c>
      <c r="BC51" s="5">
        <f t="shared" si="156"/>
        <v>5.4404391246642996E-5</v>
      </c>
      <c r="BD51" s="5">
        <f t="shared" si="157"/>
        <v>1.7175958410493961E-4</v>
      </c>
      <c r="BE51" s="5">
        <f t="shared" si="158"/>
        <v>3.2353624383346874E-4</v>
      </c>
      <c r="BF51" s="5">
        <f t="shared" si="159"/>
        <v>3.0471575027195058E-4</v>
      </c>
      <c r="BG51" s="5">
        <f t="shared" si="160"/>
        <v>1.9132671168177906E-4</v>
      </c>
      <c r="BH51" s="5">
        <f t="shared" si="161"/>
        <v>9.0098503040028662E-5</v>
      </c>
      <c r="BI51" s="5">
        <f t="shared" si="162"/>
        <v>3.3942945775624871E-5</v>
      </c>
      <c r="BJ51" s="8">
        <f t="shared" si="163"/>
        <v>0.53588656542441959</v>
      </c>
      <c r="BK51" s="8">
        <f t="shared" si="164"/>
        <v>0.2280588279608575</v>
      </c>
      <c r="BL51" s="8">
        <f t="shared" si="165"/>
        <v>0.22325790337788656</v>
      </c>
      <c r="BM51" s="8">
        <f t="shared" si="166"/>
        <v>0.5863595916191866</v>
      </c>
      <c r="BN51" s="8">
        <f t="shared" si="167"/>
        <v>0.41013026673640129</v>
      </c>
    </row>
    <row r="52" spans="1:66" x14ac:dyDescent="0.25">
      <c r="A52" t="s">
        <v>24</v>
      </c>
      <c r="B52" t="s">
        <v>295</v>
      </c>
      <c r="C52" t="s">
        <v>183</v>
      </c>
      <c r="D52" s="11">
        <v>44230</v>
      </c>
      <c r="E52">
        <f>VLOOKUP(A52,home!$A$2:$E$405,3,FALSE)</f>
        <v>1.6031128404669299</v>
      </c>
      <c r="F52">
        <f>VLOOKUP(B52,home!$B$2:$E$405,3,FALSE)</f>
        <v>1.39</v>
      </c>
      <c r="G52">
        <f>VLOOKUP(C52,away!$B$2:$E$405,4,FALSE)</f>
        <v>1.2</v>
      </c>
      <c r="H52">
        <f>VLOOKUP(A52,away!$A$2:$E$405,3,FALSE)</f>
        <v>1.3852140077821</v>
      </c>
      <c r="I52">
        <f>VLOOKUP(C52,away!$B$2:$E$405,3,FALSE)</f>
        <v>0.86</v>
      </c>
      <c r="J52">
        <f>VLOOKUP(B52,home!$B$2:$E$405,4,FALSE)</f>
        <v>0.5</v>
      </c>
      <c r="K52" s="3">
        <f t="shared" si="112"/>
        <v>2.6739922178988387</v>
      </c>
      <c r="L52" s="3">
        <f t="shared" si="113"/>
        <v>0.59564202334630301</v>
      </c>
      <c r="M52" s="5">
        <f t="shared" si="114"/>
        <v>3.80203308011677E-2</v>
      </c>
      <c r="N52" s="5">
        <f t="shared" si="115"/>
        <v>0.10166606868426194</v>
      </c>
      <c r="O52" s="5">
        <f t="shared" si="116"/>
        <v>2.2646506766703295E-2</v>
      </c>
      <c r="P52" s="5">
        <f t="shared" si="117"/>
        <v>6.0556582856757989E-2</v>
      </c>
      <c r="Q52" s="5">
        <f t="shared" si="118"/>
        <v>0.13592713824304264</v>
      </c>
      <c r="R52" s="5">
        <f t="shared" si="119"/>
        <v>6.7446055561224466E-3</v>
      </c>
      <c r="S52" s="5">
        <f t="shared" si="120"/>
        <v>2.411275526812862E-2</v>
      </c>
      <c r="T52" s="5">
        <f t="shared" si="121"/>
        <v>8.0963915650758556E-2</v>
      </c>
      <c r="U52" s="5">
        <f t="shared" si="122"/>
        <v>1.8035022769868687E-2</v>
      </c>
      <c r="V52" s="5">
        <f t="shared" si="123"/>
        <v>4.2672668120508506E-3</v>
      </c>
      <c r="W52" s="5">
        <f t="shared" si="124"/>
        <v>0.12115603662105187</v>
      </c>
      <c r="X52" s="5">
        <f t="shared" si="125"/>
        <v>7.2165626793582127E-2</v>
      </c>
      <c r="Y52" s="5">
        <f t="shared" si="126"/>
        <v>2.1492439979691715E-2</v>
      </c>
      <c r="Z52" s="5">
        <f t="shared" si="127"/>
        <v>1.3391235000404973E-3</v>
      </c>
      <c r="AA52" s="5">
        <f t="shared" si="128"/>
        <v>3.5808058179137444E-3</v>
      </c>
      <c r="AB52" s="5">
        <f t="shared" si="129"/>
        <v>4.7875234454541199E-3</v>
      </c>
      <c r="AC52" s="5">
        <f t="shared" si="130"/>
        <v>4.2479097832427731E-4</v>
      </c>
      <c r="AD52" s="5">
        <f t="shared" si="131"/>
        <v>8.0992574769039857E-2</v>
      </c>
      <c r="AE52" s="5">
        <f t="shared" si="132"/>
        <v>4.8242581111457634E-2</v>
      </c>
      <c r="AF52" s="5">
        <f t="shared" si="133"/>
        <v>1.4367654312338381E-2</v>
      </c>
      <c r="AG52" s="5">
        <f t="shared" si="134"/>
        <v>2.8526595617804902E-3</v>
      </c>
      <c r="AH52" s="5">
        <f t="shared" si="135"/>
        <v>1.9940955776867619E-4</v>
      </c>
      <c r="AI52" s="5">
        <f t="shared" si="136"/>
        <v>5.33219605648089E-4</v>
      </c>
      <c r="AJ52" s="5">
        <f t="shared" si="137"/>
        <v>7.1291253796703887E-4</v>
      </c>
      <c r="AK52" s="5">
        <f t="shared" si="138"/>
        <v>6.3544085952212408E-4</v>
      </c>
      <c r="AL52" s="5">
        <f t="shared" si="139"/>
        <v>2.7063299591183294E-5</v>
      </c>
      <c r="AM52" s="5">
        <f t="shared" si="140"/>
        <v>4.3314702928000465E-2</v>
      </c>
      <c r="AN52" s="5">
        <f t="shared" si="141"/>
        <v>2.580005729267823E-2</v>
      </c>
      <c r="AO52" s="5">
        <f t="shared" si="142"/>
        <v>7.6837991641307011E-3</v>
      </c>
      <c r="AP52" s="5">
        <f t="shared" si="143"/>
        <v>1.5255978937031478E-3</v>
      </c>
      <c r="AQ52" s="5">
        <f t="shared" si="144"/>
        <v>2.2717755405455022E-4</v>
      </c>
      <c r="AR52" s="5">
        <f t="shared" si="145"/>
        <v>2.3755342492785165E-5</v>
      </c>
      <c r="AS52" s="5">
        <f t="shared" si="146"/>
        <v>6.3521600959229121E-5</v>
      </c>
      <c r="AT52" s="5">
        <f t="shared" si="147"/>
        <v>8.4928133316727053E-5</v>
      </c>
      <c r="AU52" s="5">
        <f t="shared" si="148"/>
        <v>7.5699055856534399E-5</v>
      </c>
      <c r="AV52" s="5">
        <f t="shared" si="149"/>
        <v>5.0604671565665632E-5</v>
      </c>
      <c r="AW52" s="5">
        <f t="shared" si="150"/>
        <v>1.1973571548114571E-6</v>
      </c>
      <c r="AX52" s="5">
        <f t="shared" si="151"/>
        <v>1.9303863091678891E-2</v>
      </c>
      <c r="AY52" s="5">
        <f t="shared" si="152"/>
        <v>1.1498192070327635E-2</v>
      </c>
      <c r="AZ52" s="5">
        <f t="shared" si="153"/>
        <v>3.4244031947971848E-3</v>
      </c>
      <c r="BA52" s="5">
        <f t="shared" si="154"/>
        <v>6.799061492341799E-4</v>
      </c>
      <c r="BB52" s="5">
        <f t="shared" si="155"/>
        <v>1.0124516860386008E-4</v>
      </c>
      <c r="BC52" s="5">
        <f t="shared" si="156"/>
        <v>1.2061175416248166E-5</v>
      </c>
      <c r="BD52" s="5">
        <f t="shared" si="157"/>
        <v>2.3582800446144931E-6</v>
      </c>
      <c r="BE52" s="5">
        <f t="shared" si="158"/>
        <v>6.30602248692528E-6</v>
      </c>
      <c r="BF52" s="5">
        <f t="shared" si="159"/>
        <v>8.4311275279666408E-6</v>
      </c>
      <c r="BG52" s="5">
        <f t="shared" si="160"/>
        <v>7.5149231326318242E-6</v>
      </c>
      <c r="BH52" s="5">
        <f t="shared" si="161"/>
        <v>5.0237114936913652E-6</v>
      </c>
      <c r="BI52" s="5">
        <f t="shared" si="162"/>
        <v>2.6866730878199308E-6</v>
      </c>
      <c r="BJ52" s="8">
        <f t="shared" si="163"/>
        <v>0.7933977014096304</v>
      </c>
      <c r="BK52" s="8">
        <f t="shared" si="164"/>
        <v>0.13890698208634825</v>
      </c>
      <c r="BL52" s="8">
        <f t="shared" si="165"/>
        <v>5.820627645893281E-2</v>
      </c>
      <c r="BM52" s="8">
        <f t="shared" si="166"/>
        <v>0.61479185583372331</v>
      </c>
      <c r="BN52" s="8">
        <f t="shared" si="167"/>
        <v>0.36556123290805598</v>
      </c>
    </row>
    <row r="53" spans="1:66" x14ac:dyDescent="0.25">
      <c r="A53" t="s">
        <v>27</v>
      </c>
      <c r="B53" t="s">
        <v>31</v>
      </c>
      <c r="C53" t="s">
        <v>188</v>
      </c>
      <c r="D53" s="11">
        <v>44230</v>
      </c>
      <c r="E53">
        <f>VLOOKUP(A53,home!$A$2:$E$405,3,FALSE)</f>
        <v>1.25555555555556</v>
      </c>
      <c r="F53">
        <f>VLOOKUP(B53,home!$B$2:$E$405,3,FALSE)</f>
        <v>0.67</v>
      </c>
      <c r="G53">
        <f>VLOOKUP(C53,away!$B$2:$E$405,4,FALSE)</f>
        <v>0.74</v>
      </c>
      <c r="H53">
        <f>VLOOKUP(A53,away!$A$2:$E$405,3,FALSE)</f>
        <v>1.12222222222222</v>
      </c>
      <c r="I53">
        <f>VLOOKUP(C53,away!$B$2:$E$405,3,FALSE)</f>
        <v>0.97</v>
      </c>
      <c r="J53">
        <f>VLOOKUP(B53,home!$B$2:$E$405,4,FALSE)</f>
        <v>0.96</v>
      </c>
      <c r="K53" s="3">
        <f t="shared" si="112"/>
        <v>0.62250444444444664</v>
      </c>
      <c r="L53" s="3">
        <f t="shared" si="113"/>
        <v>1.0450133333333311</v>
      </c>
      <c r="M53" s="5">
        <f t="shared" si="114"/>
        <v>0.18871491710377561</v>
      </c>
      <c r="N53" s="5">
        <f t="shared" si="115"/>
        <v>0.11747587463006563</v>
      </c>
      <c r="O53" s="5">
        <f t="shared" si="116"/>
        <v>0.19720960457233982</v>
      </c>
      <c r="P53" s="5">
        <f t="shared" si="117"/>
        <v>0.12276385533341339</v>
      </c>
      <c r="Q53" s="5">
        <f t="shared" si="118"/>
        <v>3.6564627036107231E-2</v>
      </c>
      <c r="R53" s="5">
        <f t="shared" si="119"/>
        <v>0.10304333311974448</v>
      </c>
      <c r="S53" s="5">
        <f t="shared" si="120"/>
        <v>1.9965252889939306E-2</v>
      </c>
      <c r="T53" s="5">
        <f t="shared" si="121"/>
        <v>3.8210522781092458E-2</v>
      </c>
      <c r="U53" s="5">
        <f t="shared" si="122"/>
        <v>6.4144932837410573E-2</v>
      </c>
      <c r="V53" s="5">
        <f t="shared" si="123"/>
        <v>1.4431005567618492E-3</v>
      </c>
      <c r="W53" s="5">
        <f t="shared" si="124"/>
        <v>7.5872142798101101E-3</v>
      </c>
      <c r="X53" s="5">
        <f t="shared" si="125"/>
        <v>7.9287400852586128E-3</v>
      </c>
      <c r="Y53" s="5">
        <f t="shared" si="126"/>
        <v>4.142819552814851E-3</v>
      </c>
      <c r="Z53" s="5">
        <f t="shared" si="127"/>
        <v>3.589388567374701E-2</v>
      </c>
      <c r="AA53" s="5">
        <f t="shared" si="128"/>
        <v>2.2344103360288362E-2</v>
      </c>
      <c r="AB53" s="5">
        <f t="shared" si="129"/>
        <v>6.9546518244527995E-3</v>
      </c>
      <c r="AC53" s="5">
        <f t="shared" si="130"/>
        <v>5.867335194694034E-5</v>
      </c>
      <c r="AD53" s="5">
        <f t="shared" si="131"/>
        <v>1.1807686525335409E-3</v>
      </c>
      <c r="AE53" s="5">
        <f t="shared" si="132"/>
        <v>1.2339189854795815E-3</v>
      </c>
      <c r="AF53" s="5">
        <f t="shared" si="133"/>
        <v>6.4473089603964975E-4</v>
      </c>
      <c r="AG53" s="5">
        <f t="shared" si="134"/>
        <v>2.2458412759112661E-4</v>
      </c>
      <c r="AH53" s="5">
        <f t="shared" si="135"/>
        <v>9.3773972785519653E-3</v>
      </c>
      <c r="AI53" s="5">
        <f t="shared" si="136"/>
        <v>5.8374714832198559E-3</v>
      </c>
      <c r="AJ53" s="5">
        <f t="shared" si="137"/>
        <v>1.8169259713110382E-3</v>
      </c>
      <c r="AK53" s="5">
        <f t="shared" si="138"/>
        <v>3.7701483078922149E-4</v>
      </c>
      <c r="AL53" s="5">
        <f t="shared" si="139"/>
        <v>1.5267403342322275E-6</v>
      </c>
      <c r="AM53" s="5">
        <f t="shared" si="140"/>
        <v>1.4700674681256202E-4</v>
      </c>
      <c r="AN53" s="5">
        <f t="shared" si="141"/>
        <v>1.5362401050908448E-4</v>
      </c>
      <c r="AO53" s="5">
        <f t="shared" si="142"/>
        <v>8.0269569651066525E-5</v>
      </c>
      <c r="AP53" s="5">
        <f t="shared" si="143"/>
        <v>2.7960923515431009E-5</v>
      </c>
      <c r="AQ53" s="5">
        <f t="shared" si="144"/>
        <v>7.3048844714847199E-6</v>
      </c>
      <c r="AR53" s="5">
        <f t="shared" si="145"/>
        <v>1.9599010376100999E-3</v>
      </c>
      <c r="AS53" s="5">
        <f t="shared" si="146"/>
        <v>1.2200471065835696E-3</v>
      </c>
      <c r="AT53" s="5">
        <f t="shared" si="147"/>
        <v>3.7974237313992979E-4</v>
      </c>
      <c r="AU53" s="5">
        <f t="shared" si="148"/>
        <v>7.8797105007829253E-5</v>
      </c>
      <c r="AV53" s="5">
        <f t="shared" si="149"/>
        <v>1.2262887019182366E-5</v>
      </c>
      <c r="AW53" s="5">
        <f t="shared" si="150"/>
        <v>2.7588428738004265E-8</v>
      </c>
      <c r="AX53" s="5">
        <f t="shared" si="151"/>
        <v>1.5252058875689882E-5</v>
      </c>
      <c r="AY53" s="5">
        <f t="shared" si="152"/>
        <v>1.5938604885880902E-5</v>
      </c>
      <c r="AZ53" s="5">
        <f t="shared" si="153"/>
        <v>8.328027310238659E-6</v>
      </c>
      <c r="BA53" s="5">
        <f t="shared" si="154"/>
        <v>2.9009665265211723E-6</v>
      </c>
      <c r="BB53" s="5">
        <f t="shared" si="155"/>
        <v>7.5788717494207633E-7</v>
      </c>
      <c r="BC53" s="5">
        <f t="shared" si="156"/>
        <v>1.5840044059536019E-7</v>
      </c>
      <c r="BD53" s="5">
        <f t="shared" si="157"/>
        <v>3.4135378605273069E-4</v>
      </c>
      <c r="BE53" s="5">
        <f t="shared" si="158"/>
        <v>2.1249424894576358E-4</v>
      </c>
      <c r="BF53" s="5">
        <f t="shared" si="159"/>
        <v>6.6139307193811253E-5</v>
      </c>
      <c r="BG53" s="5">
        <f t="shared" si="160"/>
        <v>1.372400422687469E-5</v>
      </c>
      <c r="BH53" s="5">
        <f t="shared" si="161"/>
        <v>2.135813406700966E-6</v>
      </c>
      <c r="BI53" s="5">
        <f t="shared" si="162"/>
        <v>2.6591066763507726E-7</v>
      </c>
      <c r="BJ53" s="8">
        <f t="shared" si="163"/>
        <v>0.21565330310696632</v>
      </c>
      <c r="BK53" s="8">
        <f t="shared" si="164"/>
        <v>0.33296326458105718</v>
      </c>
      <c r="BL53" s="8">
        <f t="shared" si="165"/>
        <v>0.41539229885796225</v>
      </c>
      <c r="BM53" s="8">
        <f t="shared" si="166"/>
        <v>0.23411462940782948</v>
      </c>
      <c r="BN53" s="8">
        <f t="shared" si="167"/>
        <v>0.76577221179544608</v>
      </c>
    </row>
    <row r="54" spans="1:66" x14ac:dyDescent="0.25">
      <c r="A54" t="s">
        <v>27</v>
      </c>
      <c r="B54" t="s">
        <v>187</v>
      </c>
      <c r="C54" t="s">
        <v>190</v>
      </c>
      <c r="D54" s="11">
        <v>44230</v>
      </c>
      <c r="E54">
        <f>VLOOKUP(A54,home!$A$2:$E$405,3,FALSE)</f>
        <v>1.25555555555556</v>
      </c>
      <c r="F54">
        <f>VLOOKUP(B54,home!$B$2:$E$405,3,FALSE)</f>
        <v>0.61</v>
      </c>
      <c r="G54">
        <f>VLOOKUP(C54,away!$B$2:$E$405,4,FALSE)</f>
        <v>1.47</v>
      </c>
      <c r="H54">
        <f>VLOOKUP(A54,away!$A$2:$E$405,3,FALSE)</f>
        <v>1.12222222222222</v>
      </c>
      <c r="I54">
        <f>VLOOKUP(C54,away!$B$2:$E$405,3,FALSE)</f>
        <v>1.29</v>
      </c>
      <c r="J54">
        <f>VLOOKUP(B54,home!$B$2:$E$405,4,FALSE)</f>
        <v>1.17</v>
      </c>
      <c r="K54" s="3">
        <f t="shared" si="112"/>
        <v>1.1258566666666707</v>
      </c>
      <c r="L54" s="3">
        <f t="shared" si="113"/>
        <v>1.6937699999999964</v>
      </c>
      <c r="M54" s="5">
        <f t="shared" si="114"/>
        <v>5.9628199748606225E-2</v>
      </c>
      <c r="N54" s="5">
        <f t="shared" si="115"/>
        <v>6.7132806208300214E-2</v>
      </c>
      <c r="O54" s="5">
        <f t="shared" si="116"/>
        <v>0.10099645588819656</v>
      </c>
      <c r="P54" s="5">
        <f t="shared" si="117"/>
        <v>0.11370753317143241</v>
      </c>
      <c r="Q54" s="5">
        <f t="shared" si="118"/>
        <v>3.7790958710828236E-2</v>
      </c>
      <c r="R54" s="5">
        <f t="shared" si="119"/>
        <v>8.5532383544875176E-2</v>
      </c>
      <c r="S54" s="5">
        <f t="shared" si="120"/>
        <v>5.4208424681790879E-2</v>
      </c>
      <c r="T54" s="5">
        <f t="shared" si="121"/>
        <v>6.4009192135639409E-2</v>
      </c>
      <c r="U54" s="5">
        <f t="shared" si="122"/>
        <v>9.6297204229888356E-2</v>
      </c>
      <c r="V54" s="5">
        <f t="shared" si="123"/>
        <v>1.1485815014564311E-2</v>
      </c>
      <c r="W54" s="5">
        <f t="shared" si="124"/>
        <v>1.4182400934770288E-2</v>
      </c>
      <c r="X54" s="5">
        <f t="shared" si="125"/>
        <v>2.4021725231285821E-2</v>
      </c>
      <c r="Y54" s="5">
        <f t="shared" si="126"/>
        <v>2.0343638772497452E-2</v>
      </c>
      <c r="Z54" s="5">
        <f t="shared" si="127"/>
        <v>4.8290728425600969E-2</v>
      </c>
      <c r="AA54" s="5">
        <f t="shared" si="128"/>
        <v>5.4368438536152544E-2</v>
      </c>
      <c r="AB54" s="5">
        <f t="shared" si="129"/>
        <v>3.0605534491092243E-2</v>
      </c>
      <c r="AC54" s="5">
        <f t="shared" si="130"/>
        <v>1.3689241177787222E-3</v>
      </c>
      <c r="AD54" s="5">
        <f t="shared" si="131"/>
        <v>3.9918376604376861E-3</v>
      </c>
      <c r="AE54" s="5">
        <f t="shared" si="132"/>
        <v>6.7612548741195246E-3</v>
      </c>
      <c r="AF54" s="5">
        <f t="shared" si="133"/>
        <v>5.7260053340687025E-3</v>
      </c>
      <c r="AG54" s="5">
        <f t="shared" si="134"/>
        <v>3.232845351561842E-3</v>
      </c>
      <c r="AH54" s="5">
        <f t="shared" si="135"/>
        <v>2.0448346771357494E-2</v>
      </c>
      <c r="AI54" s="5">
        <f t="shared" si="136"/>
        <v>2.3021907534844725E-2</v>
      </c>
      <c r="AJ54" s="5">
        <f t="shared" si="137"/>
        <v>1.29596840387443E-2</v>
      </c>
      <c r="AK54" s="5">
        <f t="shared" si="138"/>
        <v>4.8635822243046382E-3</v>
      </c>
      <c r="AL54" s="5">
        <f t="shared" si="139"/>
        <v>1.0441836928684832E-4</v>
      </c>
      <c r="AM54" s="5">
        <f t="shared" si="140"/>
        <v>8.9884740845097067E-4</v>
      </c>
      <c r="AN54" s="5">
        <f t="shared" si="141"/>
        <v>1.5224407750119974E-3</v>
      </c>
      <c r="AO54" s="5">
        <f t="shared" si="142"/>
        <v>1.2893322557460329E-3</v>
      </c>
      <c r="AP54" s="5">
        <f t="shared" si="143"/>
        <v>7.2794409827165113E-4</v>
      </c>
      <c r="AQ54" s="5">
        <f t="shared" si="144"/>
        <v>3.0824246883239296E-4</v>
      </c>
      <c r="AR54" s="5">
        <f t="shared" si="145"/>
        <v>6.9269592621844286E-3</v>
      </c>
      <c r="AS54" s="5">
        <f t="shared" si="146"/>
        <v>7.7987632650587807E-3</v>
      </c>
      <c r="AT54" s="5">
        <f t="shared" si="147"/>
        <v>4.3901448068607808E-3</v>
      </c>
      <c r="AU54" s="5">
        <f t="shared" si="148"/>
        <v>1.6475579328120913E-3</v>
      </c>
      <c r="AV54" s="5">
        <f t="shared" si="149"/>
        <v>4.6372852059401273E-4</v>
      </c>
      <c r="AW54" s="5">
        <f t="shared" si="150"/>
        <v>5.5311055467457099E-6</v>
      </c>
      <c r="AX54" s="5">
        <f t="shared" si="151"/>
        <v>1.6866222452009753E-4</v>
      </c>
      <c r="AY54" s="5">
        <f t="shared" si="152"/>
        <v>2.8567501602540501E-4</v>
      </c>
      <c r="AZ54" s="5">
        <f t="shared" si="153"/>
        <v>2.4193388594667467E-4</v>
      </c>
      <c r="BA54" s="5">
        <f t="shared" si="154"/>
        <v>1.3659345266663276E-4</v>
      </c>
      <c r="BB54" s="5">
        <f t="shared" si="155"/>
        <v>5.7839473080790511E-5</v>
      </c>
      <c r="BC54" s="5">
        <f t="shared" si="156"/>
        <v>1.9593352864010086E-5</v>
      </c>
      <c r="BD54" s="5">
        <f t="shared" si="157"/>
        <v>1.9554459649183471E-3</v>
      </c>
      <c r="BE54" s="5">
        <f t="shared" si="158"/>
        <v>2.2015518759097613E-3</v>
      </c>
      <c r="BF54" s="5">
        <f t="shared" si="159"/>
        <v>1.2393159282527602E-3</v>
      </c>
      <c r="BG54" s="5">
        <f t="shared" si="160"/>
        <v>4.6509736664318785E-4</v>
      </c>
      <c r="BH54" s="5">
        <f t="shared" si="161"/>
        <v>1.3090824272108639E-4</v>
      </c>
      <c r="BI54" s="5">
        <f t="shared" si="162"/>
        <v>2.9476783557830751E-5</v>
      </c>
      <c r="BJ54" s="8">
        <f t="shared" si="163"/>
        <v>0.25284976962492578</v>
      </c>
      <c r="BK54" s="8">
        <f t="shared" si="164"/>
        <v>0.24078899011948479</v>
      </c>
      <c r="BL54" s="8">
        <f t="shared" si="165"/>
        <v>0.45634248720896925</v>
      </c>
      <c r="BM54" s="8">
        <f t="shared" si="166"/>
        <v>0.53320349419626334</v>
      </c>
      <c r="BN54" s="8">
        <f t="shared" si="167"/>
        <v>0.46478833727223878</v>
      </c>
    </row>
    <row r="55" spans="1:66" x14ac:dyDescent="0.25">
      <c r="A55" t="s">
        <v>27</v>
      </c>
      <c r="B55" t="s">
        <v>191</v>
      </c>
      <c r="C55" t="s">
        <v>189</v>
      </c>
      <c r="D55" s="11">
        <v>44230</v>
      </c>
      <c r="E55">
        <f>VLOOKUP(A55,home!$A$2:$E$405,3,FALSE)</f>
        <v>1.25555555555556</v>
      </c>
      <c r="F55">
        <f>VLOOKUP(B55,home!$B$2:$E$405,3,FALSE)</f>
        <v>1.31</v>
      </c>
      <c r="G55">
        <f>VLOOKUP(C55,away!$B$2:$E$405,4,FALSE)</f>
        <v>0.86</v>
      </c>
      <c r="H55">
        <f>VLOOKUP(A55,away!$A$2:$E$405,3,FALSE)</f>
        <v>1.12222222222222</v>
      </c>
      <c r="I55">
        <f>VLOOKUP(C55,away!$B$2:$E$405,3,FALSE)</f>
        <v>0.8</v>
      </c>
      <c r="J55">
        <f>VLOOKUP(B55,home!$B$2:$E$405,4,FALSE)</f>
        <v>1.34</v>
      </c>
      <c r="K55" s="3">
        <f t="shared" si="112"/>
        <v>1.4145088888888939</v>
      </c>
      <c r="L55" s="3">
        <f t="shared" si="113"/>
        <v>1.20302222222222</v>
      </c>
      <c r="M55" s="5">
        <f t="shared" si="114"/>
        <v>7.2982827070997E-2</v>
      </c>
      <c r="N55" s="5">
        <f t="shared" si="115"/>
        <v>0.10323485762816625</v>
      </c>
      <c r="O55" s="5">
        <f t="shared" si="116"/>
        <v>8.7799962807010801E-2</v>
      </c>
      <c r="P55" s="5">
        <f t="shared" si="117"/>
        <v>0.12419382783463107</v>
      </c>
      <c r="Q55" s="5">
        <f t="shared" si="118"/>
        <v>7.301331187911031E-2</v>
      </c>
      <c r="R55" s="5">
        <f t="shared" si="119"/>
        <v>5.2812653183559211E-2</v>
      </c>
      <c r="S55" s="5">
        <f t="shared" si="120"/>
        <v>5.2834712942859706E-2</v>
      </c>
      <c r="T55" s="5">
        <f t="shared" si="121"/>
        <v>8.7836636708611304E-2</v>
      </c>
      <c r="U55" s="5">
        <f t="shared" si="122"/>
        <v>7.4703967373950853E-2</v>
      </c>
      <c r="V55" s="5">
        <f t="shared" si="123"/>
        <v>9.9897857349289208E-3</v>
      </c>
      <c r="W55" s="5">
        <f t="shared" si="124"/>
        <v>3.4425992886739532E-2</v>
      </c>
      <c r="X55" s="5">
        <f t="shared" si="125"/>
        <v>4.1415234464811733E-2</v>
      </c>
      <c r="Y55" s="5">
        <f t="shared" si="126"/>
        <v>2.4911723699856048E-2</v>
      </c>
      <c r="Z55" s="5">
        <f t="shared" si="127"/>
        <v>2.1178265131445599E-2</v>
      </c>
      <c r="AA55" s="5">
        <f t="shared" si="128"/>
        <v>2.9956844279675522E-2</v>
      </c>
      <c r="AB55" s="5">
        <f t="shared" si="129"/>
        <v>2.1187111258330723E-2</v>
      </c>
      <c r="AC55" s="5">
        <f t="shared" si="130"/>
        <v>1.0624671750363486E-3</v>
      </c>
      <c r="AD55" s="5">
        <f t="shared" si="131"/>
        <v>1.2173968236779732E-2</v>
      </c>
      <c r="AE55" s="5">
        <f t="shared" si="132"/>
        <v>1.4645554321473474E-2</v>
      </c>
      <c r="AF55" s="5">
        <f t="shared" si="133"/>
        <v>8.8094636527476303E-3</v>
      </c>
      <c r="AG55" s="5">
        <f t="shared" si="134"/>
        <v>3.5326601800381094E-3</v>
      </c>
      <c r="AH55" s="5">
        <f t="shared" si="135"/>
        <v>6.3694808953107607E-3</v>
      </c>
      <c r="AI55" s="5">
        <f t="shared" si="136"/>
        <v>9.0096873440250608E-3</v>
      </c>
      <c r="AJ55" s="5">
        <f t="shared" si="137"/>
        <v>6.3721414171166108E-3</v>
      </c>
      <c r="AK55" s="5">
        <f t="shared" si="138"/>
        <v>3.0044835585895063E-3</v>
      </c>
      <c r="AL55" s="5">
        <f t="shared" si="139"/>
        <v>7.2319404830974566E-5</v>
      </c>
      <c r="AM55" s="5">
        <f t="shared" si="140"/>
        <v>3.4440372567951971E-3</v>
      </c>
      <c r="AN55" s="5">
        <f t="shared" si="141"/>
        <v>4.1432533540858773E-3</v>
      </c>
      <c r="AO55" s="5">
        <f t="shared" si="142"/>
        <v>2.4922129286310294E-3</v>
      </c>
      <c r="AP55" s="5">
        <f t="shared" si="143"/>
        <v>9.9939584521754931E-4</v>
      </c>
      <c r="AQ55" s="5">
        <f t="shared" si="144"/>
        <v>3.0057385264831751E-4</v>
      </c>
      <c r="AR55" s="5">
        <f t="shared" si="145"/>
        <v>1.5325254122157445E-3</v>
      </c>
      <c r="AS55" s="5">
        <f t="shared" si="146"/>
        <v>2.1677708180272868E-3</v>
      </c>
      <c r="AT55" s="5">
        <f t="shared" si="147"/>
        <v>1.5331655455867732E-3</v>
      </c>
      <c r="AU55" s="5">
        <f t="shared" si="148"/>
        <v>7.2289209745689384E-4</v>
      </c>
      <c r="AV55" s="5">
        <f t="shared" si="149"/>
        <v>2.5563432439007836E-4</v>
      </c>
      <c r="AW55" s="5">
        <f t="shared" si="150"/>
        <v>3.4184692151178521E-6</v>
      </c>
      <c r="AX55" s="5">
        <f t="shared" si="151"/>
        <v>8.1193688556688748E-4</v>
      </c>
      <c r="AY55" s="5">
        <f t="shared" si="152"/>
        <v>9.7677811637886551E-4</v>
      </c>
      <c r="AZ55" s="5">
        <f t="shared" si="153"/>
        <v>5.8754289009206855E-4</v>
      </c>
      <c r="BA55" s="5">
        <f t="shared" si="154"/>
        <v>2.3560905109647526E-4</v>
      </c>
      <c r="BB55" s="5">
        <f t="shared" si="155"/>
        <v>7.0860731056437564E-5</v>
      </c>
      <c r="BC55" s="5">
        <f t="shared" si="156"/>
        <v>1.7049406828761311E-5</v>
      </c>
      <c r="BD55" s="5">
        <f t="shared" si="157"/>
        <v>3.0727702116930129E-4</v>
      </c>
      <c r="BE55" s="5">
        <f t="shared" si="158"/>
        <v>4.346460777952775E-4</v>
      </c>
      <c r="BF55" s="5">
        <f t="shared" si="159"/>
        <v>3.0740537028105692E-4</v>
      </c>
      <c r="BG55" s="5">
        <f t="shared" si="160"/>
        <v>1.4494254291824561E-4</v>
      </c>
      <c r="BH55" s="5">
        <f t="shared" si="161"/>
        <v>5.1255628834004626E-5</v>
      </c>
      <c r="BI55" s="5">
        <f t="shared" si="162"/>
        <v>1.4500308518257889E-5</v>
      </c>
      <c r="BJ55" s="8">
        <f t="shared" si="163"/>
        <v>0.41807865397673172</v>
      </c>
      <c r="BK55" s="8">
        <f t="shared" si="164"/>
        <v>0.26211271827966287</v>
      </c>
      <c r="BL55" s="8">
        <f t="shared" si="165"/>
        <v>0.29868834726476196</v>
      </c>
      <c r="BM55" s="8">
        <f t="shared" si="166"/>
        <v>0.48504718460196389</v>
      </c>
      <c r="BN55" s="8">
        <f t="shared" si="167"/>
        <v>0.51403744040347465</v>
      </c>
    </row>
    <row r="56" spans="1:66" x14ac:dyDescent="0.25">
      <c r="A56" t="s">
        <v>27</v>
      </c>
      <c r="B56" t="s">
        <v>28</v>
      </c>
      <c r="C56" t="s">
        <v>192</v>
      </c>
      <c r="D56" s="11">
        <v>44230</v>
      </c>
      <c r="E56">
        <f>VLOOKUP(A56,home!$A$2:$E$405,3,FALSE)</f>
        <v>1.25555555555556</v>
      </c>
      <c r="F56">
        <f>VLOOKUP(B56,home!$B$2:$E$405,3,FALSE)</f>
        <v>1.25</v>
      </c>
      <c r="G56">
        <f>VLOOKUP(C56,away!$B$2:$E$405,4,FALSE)</f>
        <v>0.68</v>
      </c>
      <c r="H56">
        <f>VLOOKUP(A56,away!$A$2:$E$405,3,FALSE)</f>
        <v>1.12222222222222</v>
      </c>
      <c r="I56">
        <f>VLOOKUP(C56,away!$B$2:$E$405,3,FALSE)</f>
        <v>0.63</v>
      </c>
      <c r="J56">
        <f>VLOOKUP(B56,home!$B$2:$E$405,4,FALSE)</f>
        <v>0.76</v>
      </c>
      <c r="K56" s="3">
        <f t="shared" si="112"/>
        <v>1.0672222222222261</v>
      </c>
      <c r="L56" s="3">
        <f t="shared" si="113"/>
        <v>0.53731999999999891</v>
      </c>
      <c r="M56" s="5">
        <f t="shared" si="114"/>
        <v>0.20098153873672661</v>
      </c>
      <c r="N56" s="5">
        <f t="shared" si="115"/>
        <v>0.21449196439625179</v>
      </c>
      <c r="O56" s="5">
        <f t="shared" si="116"/>
        <v>0.10799140039401771</v>
      </c>
      <c r="P56" s="5">
        <f t="shared" si="117"/>
        <v>0.11525082230939376</v>
      </c>
      <c r="Q56" s="5">
        <f t="shared" si="118"/>
        <v>0.11445529544588921</v>
      </c>
      <c r="R56" s="5">
        <f t="shared" si="119"/>
        <v>2.9012969629856739E-2</v>
      </c>
      <c r="S56" s="5">
        <f t="shared" si="120"/>
        <v>1.6522353404298293E-2</v>
      </c>
      <c r="T56" s="5">
        <f t="shared" si="121"/>
        <v>6.1499119348985054E-2</v>
      </c>
      <c r="U56" s="5">
        <f t="shared" si="122"/>
        <v>3.0963285921641666E-2</v>
      </c>
      <c r="V56" s="5">
        <f t="shared" si="123"/>
        <v>1.0527306406685516E-3</v>
      </c>
      <c r="W56" s="5">
        <f t="shared" si="124"/>
        <v>4.0716411583621104E-2</v>
      </c>
      <c r="X56" s="5">
        <f t="shared" si="125"/>
        <v>2.1877742272111242E-2</v>
      </c>
      <c r="Y56" s="5">
        <f t="shared" si="126"/>
        <v>5.8776742388253946E-3</v>
      </c>
      <c r="Z56" s="5">
        <f t="shared" si="127"/>
        <v>5.1964162805048638E-3</v>
      </c>
      <c r="AA56" s="5">
        <f t="shared" si="128"/>
        <v>5.5457309304721555E-3</v>
      </c>
      <c r="AB56" s="5">
        <f t="shared" si="129"/>
        <v>2.9592636437325132E-3</v>
      </c>
      <c r="AC56" s="5">
        <f t="shared" si="130"/>
        <v>3.7729855926679702E-5</v>
      </c>
      <c r="AD56" s="5">
        <f t="shared" si="131"/>
        <v>1.0863364812796723E-2</v>
      </c>
      <c r="AE56" s="5">
        <f t="shared" si="132"/>
        <v>5.8371031812119228E-3</v>
      </c>
      <c r="AF56" s="5">
        <f t="shared" si="133"/>
        <v>1.5681961406643918E-3</v>
      </c>
      <c r="AG56" s="5">
        <f t="shared" si="134"/>
        <v>2.8087438343392976E-4</v>
      </c>
      <c r="AH56" s="5">
        <f t="shared" si="135"/>
        <v>6.9803459896021676E-4</v>
      </c>
      <c r="AI56" s="5">
        <f t="shared" si="136"/>
        <v>7.4495803589032293E-4</v>
      </c>
      <c r="AJ56" s="5">
        <f t="shared" si="137"/>
        <v>3.9751788526258764E-4</v>
      </c>
      <c r="AK56" s="5">
        <f t="shared" si="138"/>
        <v>1.4141330696100621E-4</v>
      </c>
      <c r="AL56" s="5">
        <f t="shared" si="139"/>
        <v>8.654321085402624E-7</v>
      </c>
      <c r="AM56" s="5">
        <f t="shared" si="140"/>
        <v>2.3187248672647321E-3</v>
      </c>
      <c r="AN56" s="5">
        <f t="shared" si="141"/>
        <v>1.2458972456786831E-3</v>
      </c>
      <c r="AO56" s="5">
        <f t="shared" si="142"/>
        <v>3.3472275402403432E-4</v>
      </c>
      <c r="AP56" s="5">
        <f t="shared" si="143"/>
        <v>5.9951076730731255E-5</v>
      </c>
      <c r="AQ56" s="5">
        <f t="shared" si="144"/>
        <v>8.0532281372391116E-6</v>
      </c>
      <c r="AR56" s="5">
        <f t="shared" si="145"/>
        <v>7.5013590142660605E-5</v>
      </c>
      <c r="AS56" s="5">
        <f t="shared" si="146"/>
        <v>8.0056170368917535E-5</v>
      </c>
      <c r="AT56" s="5">
        <f t="shared" si="147"/>
        <v>4.2718862021858645E-5</v>
      </c>
      <c r="AU56" s="5">
        <f t="shared" si="148"/>
        <v>1.5196839619257546E-5</v>
      </c>
      <c r="AV56" s="5">
        <f t="shared" si="149"/>
        <v>4.0546012373047009E-6</v>
      </c>
      <c r="AW56" s="5">
        <f t="shared" si="150"/>
        <v>1.378536815829322E-8</v>
      </c>
      <c r="AX56" s="5">
        <f t="shared" si="151"/>
        <v>4.1243245092736702E-4</v>
      </c>
      <c r="AY56" s="5">
        <f t="shared" si="152"/>
        <v>2.2160820453229237E-4</v>
      </c>
      <c r="AZ56" s="5">
        <f t="shared" si="153"/>
        <v>5.9537260229645547E-5</v>
      </c>
      <c r="BA56" s="5">
        <f t="shared" si="154"/>
        <v>1.0663520222197693E-5</v>
      </c>
      <c r="BB56" s="5">
        <f t="shared" si="155"/>
        <v>1.432430671447813E-6</v>
      </c>
      <c r="BC56" s="5">
        <f t="shared" si="156"/>
        <v>1.5393472967646752E-7</v>
      </c>
      <c r="BD56" s="5">
        <f t="shared" si="157"/>
        <v>6.7177170425757163E-6</v>
      </c>
      <c r="BE56" s="5">
        <f t="shared" si="158"/>
        <v>7.1692969104377764E-6</v>
      </c>
      <c r="BF56" s="5">
        <f t="shared" si="159"/>
        <v>3.8256164902641715E-6</v>
      </c>
      <c r="BG56" s="5">
        <f t="shared" si="160"/>
        <v>1.3609276440365739E-6</v>
      </c>
      <c r="BH56" s="5">
        <f t="shared" si="161"/>
        <v>3.6310305613809272E-7</v>
      </c>
      <c r="BI56" s="5">
        <f t="shared" si="162"/>
        <v>7.750233009347544E-8</v>
      </c>
      <c r="BJ56" s="8">
        <f t="shared" si="163"/>
        <v>0.48214092277693898</v>
      </c>
      <c r="BK56" s="8">
        <f t="shared" si="164"/>
        <v>0.33406764858365484</v>
      </c>
      <c r="BL56" s="8">
        <f t="shared" si="165"/>
        <v>0.17869112857365849</v>
      </c>
      <c r="BM56" s="8">
        <f t="shared" si="166"/>
        <v>0.21769053088345694</v>
      </c>
      <c r="BN56" s="8">
        <f t="shared" si="167"/>
        <v>0.78218399091213575</v>
      </c>
    </row>
    <row r="57" spans="1:66" x14ac:dyDescent="0.25">
      <c r="A57" t="s">
        <v>27</v>
      </c>
      <c r="B57" t="s">
        <v>186</v>
      </c>
      <c r="C57" t="s">
        <v>296</v>
      </c>
      <c r="D57" s="11">
        <v>44230</v>
      </c>
      <c r="E57">
        <f>VLOOKUP(A57,home!$A$2:$E$405,3,FALSE)</f>
        <v>1.25555555555556</v>
      </c>
      <c r="F57">
        <f>VLOOKUP(B57,home!$B$2:$E$405,3,FALSE)</f>
        <v>1.1599999999999999</v>
      </c>
      <c r="G57">
        <f>VLOOKUP(C57,away!$B$2:$E$405,4,FALSE)</f>
        <v>1.35</v>
      </c>
      <c r="H57">
        <f>VLOOKUP(A57,away!$A$2:$E$405,3,FALSE)</f>
        <v>1.12222222222222</v>
      </c>
      <c r="I57">
        <f>VLOOKUP(C57,away!$B$2:$E$405,3,FALSE)</f>
        <v>0.55000000000000004</v>
      </c>
      <c r="J57">
        <f>VLOOKUP(B57,home!$B$2:$E$405,4,FALSE)</f>
        <v>0.82</v>
      </c>
      <c r="K57" s="3">
        <f t="shared" si="112"/>
        <v>1.9662000000000071</v>
      </c>
      <c r="L57" s="3">
        <f t="shared" si="113"/>
        <v>0.50612222222222114</v>
      </c>
      <c r="M57" s="5">
        <f t="shared" si="114"/>
        <v>8.4388662056949115E-2</v>
      </c>
      <c r="N57" s="5">
        <f t="shared" si="115"/>
        <v>0.16592498733637395</v>
      </c>
      <c r="O57" s="5">
        <f t="shared" si="116"/>
        <v>4.2710977170623117E-2</v>
      </c>
      <c r="P57" s="5">
        <f t="shared" si="117"/>
        <v>8.3978323312879466E-2</v>
      </c>
      <c r="Q57" s="5">
        <f t="shared" si="118"/>
        <v>0.16312085505038987</v>
      </c>
      <c r="R57" s="5">
        <f t="shared" si="119"/>
        <v>1.0808487339439163E-2</v>
      </c>
      <c r="S57" s="5">
        <f t="shared" si="120"/>
        <v>2.0892494958870429E-2</v>
      </c>
      <c r="T57" s="5">
        <f t="shared" si="121"/>
        <v>8.2559089648892123E-2</v>
      </c>
      <c r="U57" s="5">
        <f t="shared" si="122"/>
        <v>2.1251647806805357E-2</v>
      </c>
      <c r="V57" s="5">
        <f t="shared" si="123"/>
        <v>2.3101006089666161E-3</v>
      </c>
      <c r="W57" s="5">
        <f t="shared" si="124"/>
        <v>0.10690940840002587</v>
      </c>
      <c r="X57" s="5">
        <f t="shared" si="125"/>
        <v>5.4109227355884082E-2</v>
      </c>
      <c r="Y57" s="5">
        <f t="shared" si="126"/>
        <v>1.3692941196043725E-2</v>
      </c>
      <c r="Z57" s="5">
        <f t="shared" si="127"/>
        <v>1.8234718770325639E-3</v>
      </c>
      <c r="AA57" s="5">
        <f t="shared" si="128"/>
        <v>3.5853104046214401E-3</v>
      </c>
      <c r="AB57" s="5">
        <f t="shared" si="129"/>
        <v>3.5247186587833513E-3</v>
      </c>
      <c r="AC57" s="5">
        <f t="shared" si="130"/>
        <v>1.4367923597230381E-4</v>
      </c>
      <c r="AD57" s="5">
        <f t="shared" si="131"/>
        <v>5.2551319699032907E-2</v>
      </c>
      <c r="AE57" s="5">
        <f t="shared" si="132"/>
        <v>2.6597390706784917E-2</v>
      </c>
      <c r="AF57" s="5">
        <f t="shared" si="133"/>
        <v>6.7307652449153169E-3</v>
      </c>
      <c r="AG57" s="5">
        <f t="shared" si="134"/>
        <v>1.1355299543375442E-3</v>
      </c>
      <c r="AH57" s="5">
        <f t="shared" si="135"/>
        <v>2.3072490964086152E-4</v>
      </c>
      <c r="AI57" s="5">
        <f t="shared" si="136"/>
        <v>4.5365131733586354E-4</v>
      </c>
      <c r="AJ57" s="5">
        <f t="shared" si="137"/>
        <v>4.459846100728892E-4</v>
      </c>
      <c r="AK57" s="5">
        <f t="shared" si="138"/>
        <v>2.9229831344177256E-4</v>
      </c>
      <c r="AL57" s="5">
        <f t="shared" si="139"/>
        <v>5.7192239041244788E-6</v>
      </c>
      <c r="AM57" s="5">
        <f t="shared" si="140"/>
        <v>2.0665280958447781E-2</v>
      </c>
      <c r="AN57" s="5">
        <f t="shared" si="141"/>
        <v>1.0459157921536141E-2</v>
      </c>
      <c r="AO57" s="5">
        <f t="shared" si="142"/>
        <v>2.6468061249105097E-3</v>
      </c>
      <c r="AP57" s="5">
        <f t="shared" si="143"/>
        <v>4.4653579924369761E-4</v>
      </c>
      <c r="AQ57" s="5">
        <f t="shared" si="144"/>
        <v>5.650042275374897E-5</v>
      </c>
      <c r="AR57" s="5">
        <f t="shared" si="145"/>
        <v>2.3355000797890815E-5</v>
      </c>
      <c r="AS57" s="5">
        <f t="shared" si="146"/>
        <v>4.5920602568813091E-5</v>
      </c>
      <c r="AT57" s="5">
        <f t="shared" si="147"/>
        <v>4.5144544385400325E-5</v>
      </c>
      <c r="AU57" s="5">
        <f t="shared" si="148"/>
        <v>2.9587734390191471E-5</v>
      </c>
      <c r="AV57" s="5">
        <f t="shared" si="149"/>
        <v>1.454385083949867E-5</v>
      </c>
      <c r="AW57" s="5">
        <f t="shared" si="150"/>
        <v>1.58094840392972E-7</v>
      </c>
      <c r="AX57" s="5">
        <f t="shared" si="151"/>
        <v>6.7720125700833581E-3</v>
      </c>
      <c r="AY57" s="5">
        <f t="shared" si="152"/>
        <v>3.4274660508874038E-3</v>
      </c>
      <c r="AZ57" s="5">
        <f t="shared" si="153"/>
        <v>8.6735836713317666E-4</v>
      </c>
      <c r="BA57" s="5">
        <f t="shared" si="154"/>
        <v>1.4632978141216016E-4</v>
      </c>
      <c r="BB57" s="5">
        <f t="shared" si="155"/>
        <v>1.8515188536403596E-5</v>
      </c>
      <c r="BC57" s="5">
        <f t="shared" si="156"/>
        <v>1.8741896733815976E-6</v>
      </c>
      <c r="BD57" s="5">
        <f t="shared" si="157"/>
        <v>1.9700808173050392E-6</v>
      </c>
      <c r="BE57" s="5">
        <f t="shared" si="158"/>
        <v>3.8735729029851821E-6</v>
      </c>
      <c r="BF57" s="5">
        <f t="shared" si="159"/>
        <v>3.8081095209247476E-6</v>
      </c>
      <c r="BG57" s="5">
        <f t="shared" si="160"/>
        <v>2.495834980014088E-6</v>
      </c>
      <c r="BH57" s="5">
        <f t="shared" si="161"/>
        <v>1.2268276844259294E-6</v>
      </c>
      <c r="BI57" s="5">
        <f t="shared" si="162"/>
        <v>4.8243771862365432E-7</v>
      </c>
      <c r="BJ57" s="8">
        <f t="shared" si="163"/>
        <v>0.71883935196729787</v>
      </c>
      <c r="BK57" s="8">
        <f t="shared" si="164"/>
        <v>0.19514644544842946</v>
      </c>
      <c r="BL57" s="8">
        <f t="shared" si="165"/>
        <v>8.3476209127369916E-2</v>
      </c>
      <c r="BM57" s="8">
        <f t="shared" si="166"/>
        <v>0.44492587819742846</v>
      </c>
      <c r="BN57" s="8">
        <f t="shared" si="167"/>
        <v>0.55093229226665463</v>
      </c>
    </row>
    <row r="58" spans="1:66" x14ac:dyDescent="0.25">
      <c r="A58" t="s">
        <v>27</v>
      </c>
      <c r="B58" t="s">
        <v>195</v>
      </c>
      <c r="C58" t="s">
        <v>29</v>
      </c>
      <c r="D58" s="11">
        <v>44230</v>
      </c>
      <c r="E58">
        <f>VLOOKUP(A58,home!$A$2:$E$405,3,FALSE)</f>
        <v>1.25555555555556</v>
      </c>
      <c r="F58">
        <f>VLOOKUP(B58,home!$B$2:$E$405,3,FALSE)</f>
        <v>1.48</v>
      </c>
      <c r="G58">
        <f>VLOOKUP(C58,away!$B$2:$E$405,4,FALSE)</f>
        <v>1.23</v>
      </c>
      <c r="H58">
        <f>VLOOKUP(A58,away!$A$2:$E$405,3,FALSE)</f>
        <v>1.12222222222222</v>
      </c>
      <c r="I58">
        <f>VLOOKUP(C58,away!$B$2:$E$405,3,FALSE)</f>
        <v>0.61</v>
      </c>
      <c r="J58">
        <f>VLOOKUP(B58,home!$B$2:$E$405,4,FALSE)</f>
        <v>1.21</v>
      </c>
      <c r="K58" s="3">
        <f t="shared" si="112"/>
        <v>2.285613333333341</v>
      </c>
      <c r="L58" s="3">
        <f t="shared" si="113"/>
        <v>0.82831222222222045</v>
      </c>
      <c r="M58" s="5">
        <f t="shared" si="114"/>
        <v>4.4426215013081707E-2</v>
      </c>
      <c r="N58" s="5">
        <f t="shared" si="115"/>
        <v>0.10154114938343341</v>
      </c>
      <c r="O58" s="5">
        <f t="shared" si="116"/>
        <v>3.6798776882407881E-2</v>
      </c>
      <c r="P58" s="5">
        <f t="shared" si="117"/>
        <v>8.4107775092790174E-2</v>
      </c>
      <c r="Q58" s="5">
        <f t="shared" si="118"/>
        <v>0.11604190245638399</v>
      </c>
      <c r="R58" s="5">
        <f t="shared" si="119"/>
        <v>1.5240438327263472E-2</v>
      </c>
      <c r="S58" s="5">
        <f t="shared" si="120"/>
        <v>3.9808240635491543E-2</v>
      </c>
      <c r="T58" s="5">
        <f t="shared" si="121"/>
        <v>9.6118926094541562E-2</v>
      </c>
      <c r="U58" s="5">
        <f t="shared" si="122"/>
        <v>3.4833749046637871E-2</v>
      </c>
      <c r="V58" s="5">
        <f t="shared" si="123"/>
        <v>8.3738910291384638E-3</v>
      </c>
      <c r="W58" s="5">
        <f t="shared" si="124"/>
        <v>8.840897315989274E-2</v>
      </c>
      <c r="X58" s="5">
        <f t="shared" si="125"/>
        <v>7.323023302245539E-2</v>
      </c>
      <c r="Y58" s="5">
        <f t="shared" si="126"/>
        <v>3.0328748524340525E-2</v>
      </c>
      <c r="Z58" s="5">
        <f t="shared" si="127"/>
        <v>4.2079471128321022E-3</v>
      </c>
      <c r="AA58" s="5">
        <f t="shared" si="128"/>
        <v>9.6177400270505906E-3</v>
      </c>
      <c r="AB58" s="5">
        <f t="shared" si="129"/>
        <v>1.09912174211803E-2</v>
      </c>
      <c r="AC58" s="5">
        <f t="shared" si="130"/>
        <v>9.9084141976043963E-4</v>
      </c>
      <c r="AD58" s="5">
        <f t="shared" si="131"/>
        <v>5.051718196014008E-2</v>
      </c>
      <c r="AE58" s="5">
        <f t="shared" si="132"/>
        <v>4.1843999249807889E-2</v>
      </c>
      <c r="AF58" s="5">
        <f t="shared" si="133"/>
        <v>1.7329948002636649E-2</v>
      </c>
      <c r="AG58" s="5">
        <f t="shared" si="134"/>
        <v>4.7848692470198314E-3</v>
      </c>
      <c r="AH58" s="5">
        <f t="shared" si="135"/>
        <v>8.7137350600588362E-4</v>
      </c>
      <c r="AI58" s="5">
        <f t="shared" si="136"/>
        <v>1.9916229036404678E-3</v>
      </c>
      <c r="AJ58" s="5">
        <f t="shared" si="137"/>
        <v>2.276039931766359E-3</v>
      </c>
      <c r="AK58" s="5">
        <f t="shared" si="138"/>
        <v>1.7340490717480991E-3</v>
      </c>
      <c r="AL58" s="5">
        <f t="shared" si="139"/>
        <v>7.5034496871986562E-5</v>
      </c>
      <c r="AM58" s="5">
        <f t="shared" si="140"/>
        <v>2.3092548930104553E-2</v>
      </c>
      <c r="AN58" s="5">
        <f t="shared" si="141"/>
        <v>1.912784052107026E-2</v>
      </c>
      <c r="AO58" s="5">
        <f t="shared" si="142"/>
        <v>7.9219120441599705E-3</v>
      </c>
      <c r="AP58" s="5">
        <f t="shared" si="143"/>
        <v>2.1872721898490398E-3</v>
      </c>
      <c r="AQ58" s="5">
        <f t="shared" si="144"/>
        <v>4.5293607204467998E-4</v>
      </c>
      <c r="AR58" s="5">
        <f t="shared" si="145"/>
        <v>1.4435386502906024E-4</v>
      </c>
      <c r="AS58" s="5">
        <f t="shared" si="146"/>
        <v>3.2993711862862161E-4</v>
      </c>
      <c r="AT58" s="5">
        <f t="shared" si="147"/>
        <v>3.7705433874958094E-4</v>
      </c>
      <c r="AU58" s="5">
        <f t="shared" si="148"/>
        <v>2.8726680801240947E-4</v>
      </c>
      <c r="AV58" s="5">
        <f t="shared" si="149"/>
        <v>1.6414521165431802E-4</v>
      </c>
      <c r="AW58" s="5">
        <f t="shared" si="150"/>
        <v>3.945983860387246E-6</v>
      </c>
      <c r="AX58" s="5">
        <f t="shared" si="151"/>
        <v>8.7967729558832471E-3</v>
      </c>
      <c r="AY58" s="5">
        <f t="shared" si="152"/>
        <v>7.2864745554719829E-3</v>
      </c>
      <c r="AZ58" s="5">
        <f t="shared" si="153"/>
        <v>3.0177379656043321E-3</v>
      </c>
      <c r="BA58" s="5">
        <f t="shared" si="154"/>
        <v>8.3320974679136238E-4</v>
      </c>
      <c r="BB58" s="5">
        <f t="shared" si="155"/>
        <v>1.725394542354917E-4</v>
      </c>
      <c r="BC58" s="5">
        <f t="shared" si="156"/>
        <v>2.8583307751761863E-5</v>
      </c>
      <c r="BD58" s="5">
        <f t="shared" si="157"/>
        <v>1.9928345121431219E-5</v>
      </c>
      <c r="BE58" s="5">
        <f t="shared" si="158"/>
        <v>4.5548491320811636E-5</v>
      </c>
      <c r="BF58" s="5">
        <f t="shared" si="159"/>
        <v>5.2053119538032519E-5</v>
      </c>
      <c r="BG58" s="5">
        <f t="shared" si="160"/>
        <v>3.9657768019240452E-5</v>
      </c>
      <c r="BH58" s="5">
        <f t="shared" si="161"/>
        <v>2.2660580838754135E-5</v>
      </c>
      <c r="BI58" s="5">
        <f t="shared" si="162"/>
        <v>1.0358665141226902E-5</v>
      </c>
      <c r="BJ58" s="8">
        <f t="shared" si="163"/>
        <v>0.69306375884361859</v>
      </c>
      <c r="BK58" s="8">
        <f t="shared" si="164"/>
        <v>0.18506847224260631</v>
      </c>
      <c r="BL58" s="8">
        <f t="shared" si="165"/>
        <v>0.11584797142975442</v>
      </c>
      <c r="BM58" s="8">
        <f t="shared" si="166"/>
        <v>0.59274936390183941</v>
      </c>
      <c r="BN58" s="8">
        <f t="shared" si="167"/>
        <v>0.39815625715536057</v>
      </c>
    </row>
    <row r="59" spans="1:66" x14ac:dyDescent="0.25">
      <c r="A59" t="s">
        <v>27</v>
      </c>
      <c r="B59" t="s">
        <v>194</v>
      </c>
      <c r="C59" t="s">
        <v>298</v>
      </c>
      <c r="D59" s="11">
        <v>44230</v>
      </c>
      <c r="E59">
        <f>VLOOKUP(A59,home!$A$2:$E$405,3,FALSE)</f>
        <v>1.25555555555556</v>
      </c>
      <c r="F59">
        <f>VLOOKUP(B59,home!$B$2:$E$405,3,FALSE)</f>
        <v>0.67</v>
      </c>
      <c r="G59">
        <f>VLOOKUP(C59,away!$B$2:$E$405,4,FALSE)</f>
        <v>0.8</v>
      </c>
      <c r="H59">
        <f>VLOOKUP(A59,away!$A$2:$E$405,3,FALSE)</f>
        <v>1.12222222222222</v>
      </c>
      <c r="I59">
        <f>VLOOKUP(C59,away!$B$2:$E$405,3,FALSE)</f>
        <v>1.42</v>
      </c>
      <c r="J59">
        <f>VLOOKUP(B59,home!$B$2:$E$405,4,FALSE)</f>
        <v>0.96</v>
      </c>
      <c r="K59" s="3">
        <f t="shared" si="112"/>
        <v>0.67297777777778023</v>
      </c>
      <c r="L59" s="3">
        <f t="shared" si="113"/>
        <v>1.5298133333333301</v>
      </c>
      <c r="M59" s="5">
        <f t="shared" si="114"/>
        <v>0.11049432562961017</v>
      </c>
      <c r="N59" s="5">
        <f t="shared" si="115"/>
        <v>7.4360225719269493E-2</v>
      </c>
      <c r="O59" s="5">
        <f t="shared" si="116"/>
        <v>0.16903569260585236</v>
      </c>
      <c r="P59" s="5">
        <f t="shared" si="117"/>
        <v>0.11375726477501448</v>
      </c>
      <c r="Q59" s="5">
        <f t="shared" si="118"/>
        <v>2.5021389729804056E-2</v>
      </c>
      <c r="R59" s="5">
        <f t="shared" si="119"/>
        <v>0.12929652817883358</v>
      </c>
      <c r="S59" s="5">
        <f t="shared" si="120"/>
        <v>2.9279139936270418E-2</v>
      </c>
      <c r="T59" s="5">
        <f t="shared" si="121"/>
        <v>3.8278055627183893E-2</v>
      </c>
      <c r="U59" s="5">
        <f t="shared" si="122"/>
        <v>8.7013690208173566E-2</v>
      </c>
      <c r="V59" s="5">
        <f t="shared" si="123"/>
        <v>3.3493071101024069E-3</v>
      </c>
      <c r="W59" s="5">
        <f t="shared" si="124"/>
        <v>5.6129464190917697E-3</v>
      </c>
      <c r="X59" s="5">
        <f t="shared" si="125"/>
        <v>8.5867602712121592E-3</v>
      </c>
      <c r="Y59" s="5">
        <f t="shared" si="126"/>
        <v>6.5680701765186422E-3</v>
      </c>
      <c r="Z59" s="5">
        <f t="shared" si="127"/>
        <v>6.593318425389609E-2</v>
      </c>
      <c r="AA59" s="5">
        <f t="shared" si="128"/>
        <v>4.4371567820999928E-2</v>
      </c>
      <c r="AB59" s="5">
        <f t="shared" si="129"/>
        <v>1.4930539554346294E-2</v>
      </c>
      <c r="AC59" s="5">
        <f t="shared" si="130"/>
        <v>2.1551333833532151E-4</v>
      </c>
      <c r="AD59" s="5">
        <f t="shared" si="131"/>
        <v>9.443470519765317E-4</v>
      </c>
      <c r="AE59" s="5">
        <f t="shared" si="132"/>
        <v>1.4446747114077215E-3</v>
      </c>
      <c r="AF59" s="5">
        <f t="shared" si="133"/>
        <v>1.1050413179205067E-3</v>
      </c>
      <c r="AG59" s="5">
        <f t="shared" si="134"/>
        <v>5.6350231401300897E-4</v>
      </c>
      <c r="AH59" s="5">
        <f t="shared" si="135"/>
        <v>2.5216366095183351E-2</v>
      </c>
      <c r="AI59" s="5">
        <f t="shared" si="136"/>
        <v>1.6970054018367455E-2</v>
      </c>
      <c r="AJ59" s="5">
        <f t="shared" si="137"/>
        <v>5.7102346210249092E-3</v>
      </c>
      <c r="AK59" s="5">
        <f t="shared" si="138"/>
        <v>1.2809536686156963E-3</v>
      </c>
      <c r="AL59" s="5">
        <f t="shared" si="139"/>
        <v>8.8751011427463293E-6</v>
      </c>
      <c r="AM59" s="5">
        <f t="shared" si="140"/>
        <v>1.2710491609803289E-4</v>
      </c>
      <c r="AN59" s="5">
        <f t="shared" si="141"/>
        <v>1.9444679537898493E-4</v>
      </c>
      <c r="AO59" s="5">
        <f t="shared" si="142"/>
        <v>1.4873365009735446E-4</v>
      </c>
      <c r="AP59" s="5">
        <f t="shared" si="143"/>
        <v>7.5844907011422363E-5</v>
      </c>
      <c r="AQ59" s="5">
        <f t="shared" si="144"/>
        <v>2.9007137502875123E-5</v>
      </c>
      <c r="AR59" s="5">
        <f t="shared" si="145"/>
        <v>7.715266614125204E-3</v>
      </c>
      <c r="AS59" s="5">
        <f t="shared" si="146"/>
        <v>5.1922029809370789E-3</v>
      </c>
      <c r="AT59" s="5">
        <f t="shared" si="147"/>
        <v>1.7471186119411004E-3</v>
      </c>
      <c r="AU59" s="5">
        <f t="shared" si="148"/>
        <v>3.9192400032610734E-4</v>
      </c>
      <c r="AV59" s="5">
        <f t="shared" si="149"/>
        <v>6.5939035699310404E-5</v>
      </c>
      <c r="AW59" s="5">
        <f t="shared" si="150"/>
        <v>2.5381072860216564E-7</v>
      </c>
      <c r="AX59" s="5">
        <f t="shared" si="151"/>
        <v>1.4256463996714225E-5</v>
      </c>
      <c r="AY59" s="5">
        <f t="shared" si="152"/>
        <v>2.1809728708359998E-5</v>
      </c>
      <c r="AZ59" s="5">
        <f t="shared" si="153"/>
        <v>1.6682406887215917E-5</v>
      </c>
      <c r="BA59" s="5">
        <f t="shared" si="154"/>
        <v>8.506989496051564E-6</v>
      </c>
      <c r="BB59" s="5">
        <f t="shared" si="155"/>
        <v>3.253526489396567E-6</v>
      </c>
      <c r="BC59" s="5">
        <f t="shared" si="156"/>
        <v>9.9545764076641014E-7</v>
      </c>
      <c r="BD59" s="5">
        <f t="shared" si="157"/>
        <v>1.9671529560850382E-3</v>
      </c>
      <c r="BE59" s="5">
        <f t="shared" si="158"/>
        <v>1.3238502249351004E-3</v>
      </c>
      <c r="BF59" s="5">
        <f t="shared" si="159"/>
        <v>4.4546089124371913E-4</v>
      </c>
      <c r="BG59" s="5">
        <f t="shared" si="160"/>
        <v>9.9928426892035863E-5</v>
      </c>
      <c r="BH59" s="5">
        <f t="shared" si="161"/>
        <v>1.6812402666657909E-5</v>
      </c>
      <c r="BI59" s="5">
        <f t="shared" si="162"/>
        <v>2.262874677142534E-6</v>
      </c>
      <c r="BJ59" s="8">
        <f t="shared" si="163"/>
        <v>0.16312565531770487</v>
      </c>
      <c r="BK59" s="8">
        <f t="shared" si="164"/>
        <v>0.25712623561918385</v>
      </c>
      <c r="BL59" s="8">
        <f t="shared" si="165"/>
        <v>0.51279354579092562</v>
      </c>
      <c r="BM59" s="8">
        <f t="shared" si="166"/>
        <v>0.37699163842534666</v>
      </c>
      <c r="BN59" s="8">
        <f t="shared" si="167"/>
        <v>0.62196542663838406</v>
      </c>
    </row>
    <row r="60" spans="1:66" x14ac:dyDescent="0.25">
      <c r="A60" t="s">
        <v>27</v>
      </c>
      <c r="B60" t="s">
        <v>299</v>
      </c>
      <c r="C60" t="s">
        <v>328</v>
      </c>
      <c r="D60" s="11">
        <v>44230</v>
      </c>
      <c r="E60">
        <f>VLOOKUP(A60,home!$A$2:$E$405,3,FALSE)</f>
        <v>1.25555555555556</v>
      </c>
      <c r="F60">
        <f>VLOOKUP(B60,home!$B$2:$E$405,3,FALSE)</f>
        <v>1.1599999999999999</v>
      </c>
      <c r="G60">
        <f>VLOOKUP(C60,away!$B$2:$E$405,4,FALSE)</f>
        <v>0.8</v>
      </c>
      <c r="H60">
        <f>VLOOKUP(A60,away!$A$2:$E$405,3,FALSE)</f>
        <v>1.12222222222222</v>
      </c>
      <c r="I60">
        <f>VLOOKUP(C60,away!$B$2:$E$405,3,FALSE)</f>
        <v>0.74</v>
      </c>
      <c r="J60">
        <f>VLOOKUP(B60,home!$B$2:$E$405,4,FALSE)</f>
        <v>0.62</v>
      </c>
      <c r="K60" s="3">
        <f t="shared" si="112"/>
        <v>1.1651555555555597</v>
      </c>
      <c r="L60" s="3">
        <f t="shared" si="113"/>
        <v>0.51487555555555453</v>
      </c>
      <c r="M60" s="5">
        <f t="shared" si="114"/>
        <v>0.18636817782812748</v>
      </c>
      <c r="N60" s="5">
        <f t="shared" si="115"/>
        <v>0.2171479177752092</v>
      </c>
      <c r="O60" s="5">
        <f t="shared" si="116"/>
        <v>9.5956419097133497E-2</v>
      </c>
      <c r="P60" s="5">
        <f t="shared" si="117"/>
        <v>0.11180415480224269</v>
      </c>
      <c r="Q60" s="5">
        <f t="shared" si="118"/>
        <v>0.12650555138655345</v>
      </c>
      <c r="R60" s="5">
        <f t="shared" si="119"/>
        <v>2.4702807295879113E-2</v>
      </c>
      <c r="S60" s="5">
        <f t="shared" si="120"/>
        <v>1.6768110812581644E-2</v>
      </c>
      <c r="T60" s="5">
        <f t="shared" si="121"/>
        <v>6.513461605101345E-2</v>
      </c>
      <c r="U60" s="5">
        <f t="shared" si="122"/>
        <v>2.8782613158611959E-2</v>
      </c>
      <c r="V60" s="5">
        <f t="shared" si="123"/>
        <v>1.1177065854140529E-3</v>
      </c>
      <c r="W60" s="5">
        <f t="shared" si="124"/>
        <v>4.9132882002220706E-2</v>
      </c>
      <c r="X60" s="5">
        <f t="shared" si="125"/>
        <v>2.5297319916938885E-2</v>
      </c>
      <c r="Y60" s="5">
        <f t="shared" si="126"/>
        <v>6.5124858231502512E-3</v>
      </c>
      <c r="Z60" s="5">
        <f t="shared" si="127"/>
        <v>4.2396238767491877E-3</v>
      </c>
      <c r="AA60" s="5">
        <f t="shared" si="128"/>
        <v>4.9398213134603155E-3</v>
      </c>
      <c r="AB60" s="5">
        <f t="shared" si="129"/>
        <v>2.8778301234150248E-3</v>
      </c>
      <c r="AC60" s="5">
        <f t="shared" si="130"/>
        <v>4.1907717815418654E-5</v>
      </c>
      <c r="AD60" s="5">
        <f t="shared" si="131"/>
        <v>1.4311862606335808E-2</v>
      </c>
      <c r="AE60" s="5">
        <f t="shared" si="132"/>
        <v>7.3688282104719142E-3</v>
      </c>
      <c r="AF60" s="5">
        <f t="shared" si="133"/>
        <v>1.8970147593300847E-3</v>
      </c>
      <c r="AG60" s="5">
        <f t="shared" si="134"/>
        <v>3.2557550936905462E-4</v>
      </c>
      <c r="AH60" s="5">
        <f t="shared" si="135"/>
        <v>5.4571967472195784E-4</v>
      </c>
      <c r="AI60" s="5">
        <f t="shared" si="136"/>
        <v>6.3584831077826212E-4</v>
      </c>
      <c r="AJ60" s="5">
        <f t="shared" si="137"/>
        <v>3.7043109589695515E-4</v>
      </c>
      <c r="AK60" s="5">
        <f t="shared" si="138"/>
        <v>1.4386994977829055E-4</v>
      </c>
      <c r="AL60" s="5">
        <f t="shared" si="139"/>
        <v>1.0056345508437176E-6</v>
      </c>
      <c r="AM60" s="5">
        <f t="shared" si="140"/>
        <v>3.3351092452240084E-3</v>
      </c>
      <c r="AN60" s="5">
        <f t="shared" si="141"/>
        <v>1.7171662254731772E-3</v>
      </c>
      <c r="AO60" s="5">
        <f t="shared" si="142"/>
        <v>4.4206345716086832E-4</v>
      </c>
      <c r="AP60" s="5">
        <f t="shared" si="143"/>
        <v>7.5869222698837061E-5</v>
      </c>
      <c r="AQ60" s="5">
        <f t="shared" si="144"/>
        <v>9.7658020466579521E-6</v>
      </c>
      <c r="AR60" s="5">
        <f t="shared" si="145"/>
        <v>5.6195544140012948E-5</v>
      </c>
      <c r="AS60" s="5">
        <f t="shared" si="146"/>
        <v>6.5476550452203764E-5</v>
      </c>
      <c r="AT60" s="5">
        <f t="shared" si="147"/>
        <v>3.8145183258999564E-5</v>
      </c>
      <c r="AU60" s="5">
        <f t="shared" si="148"/>
        <v>1.4815024063969424E-5</v>
      </c>
      <c r="AV60" s="5">
        <f t="shared" si="149"/>
        <v>4.3154518984558208E-6</v>
      </c>
      <c r="AW60" s="5">
        <f t="shared" si="150"/>
        <v>1.6758064944837861E-8</v>
      </c>
      <c r="AX60" s="5">
        <f t="shared" si="151"/>
        <v>6.4765351090957657E-4</v>
      </c>
      <c r="AY60" s="5">
        <f t="shared" si="152"/>
        <v>3.3346096123707355E-4</v>
      </c>
      <c r="AZ60" s="5">
        <f t="shared" si="153"/>
        <v>8.5845448836513734E-5</v>
      </c>
      <c r="BA60" s="5">
        <f t="shared" si="154"/>
        <v>1.473324105387198E-5</v>
      </c>
      <c r="BB60" s="5">
        <f t="shared" si="155"/>
        <v>1.8964464181865594E-6</v>
      </c>
      <c r="BC60" s="5">
        <f t="shared" si="156"/>
        <v>1.9528678062902939E-7</v>
      </c>
      <c r="BD60" s="5">
        <f t="shared" si="157"/>
        <v>4.822285334805973E-6</v>
      </c>
      <c r="BE60" s="5">
        <f t="shared" si="158"/>
        <v>5.6187125483232814E-6</v>
      </c>
      <c r="BF60" s="5">
        <f t="shared" si="159"/>
        <v>3.2733370703743044E-6</v>
      </c>
      <c r="BG60" s="5">
        <f t="shared" si="160"/>
        <v>1.2713156242508604E-6</v>
      </c>
      <c r="BH60" s="5">
        <f t="shared" si="161"/>
        <v>3.7032011561511865E-7</v>
      </c>
      <c r="BI60" s="5">
        <f t="shared" si="162"/>
        <v>8.629610800858656E-8</v>
      </c>
      <c r="BJ60" s="8">
        <f t="shared" si="163"/>
        <v>0.52029781288843224</v>
      </c>
      <c r="BK60" s="8">
        <f t="shared" si="164"/>
        <v>0.31643452434196923</v>
      </c>
      <c r="BL60" s="8">
        <f t="shared" si="165"/>
        <v>0.15914975004029042</v>
      </c>
      <c r="BM60" s="8">
        <f t="shared" si="166"/>
        <v>0.2373032387591234</v>
      </c>
      <c r="BN60" s="8">
        <f t="shared" si="167"/>
        <v>0.76248502818514552</v>
      </c>
    </row>
    <row r="61" spans="1:66" x14ac:dyDescent="0.25">
      <c r="A61" t="s">
        <v>27</v>
      </c>
      <c r="B61" t="s">
        <v>30</v>
      </c>
      <c r="C61" t="s">
        <v>297</v>
      </c>
      <c r="D61" s="11">
        <v>44230</v>
      </c>
      <c r="E61">
        <f>VLOOKUP(A61,home!$A$2:$E$405,3,FALSE)</f>
        <v>1.25555555555556</v>
      </c>
      <c r="F61">
        <f>VLOOKUP(B61,home!$B$2:$E$405,3,FALSE)</f>
        <v>1.04</v>
      </c>
      <c r="G61">
        <f>VLOOKUP(C61,away!$B$2:$E$405,4,FALSE)</f>
        <v>1.1000000000000001</v>
      </c>
      <c r="H61">
        <f>VLOOKUP(A61,away!$A$2:$E$405,3,FALSE)</f>
        <v>1.12222222222222</v>
      </c>
      <c r="I61">
        <f>VLOOKUP(C61,away!$B$2:$E$405,3,FALSE)</f>
        <v>0.86</v>
      </c>
      <c r="J61">
        <f>VLOOKUP(B61,home!$B$2:$E$405,4,FALSE)</f>
        <v>1.1000000000000001</v>
      </c>
      <c r="K61" s="3">
        <f t="shared" si="112"/>
        <v>1.4363555555555607</v>
      </c>
      <c r="L61" s="3">
        <f t="shared" si="113"/>
        <v>1.0616222222222202</v>
      </c>
      <c r="M61" s="5">
        <f t="shared" si="114"/>
        <v>8.2251160683906963E-2</v>
      </c>
      <c r="N61" s="5">
        <f t="shared" si="115"/>
        <v>0.11814191159922287</v>
      </c>
      <c r="O61" s="5">
        <f t="shared" si="116"/>
        <v>8.7319659985606216E-2</v>
      </c>
      <c r="P61" s="5">
        <f t="shared" si="117"/>
        <v>0.12542207872954808</v>
      </c>
      <c r="Q61" s="5">
        <f t="shared" si="118"/>
        <v>8.4846895534748862E-2</v>
      </c>
      <c r="R61" s="5">
        <f t="shared" si="119"/>
        <v>4.6350245738803975E-2</v>
      </c>
      <c r="S61" s="5">
        <f t="shared" si="120"/>
        <v>4.781299650376479E-2</v>
      </c>
      <c r="T61" s="5">
        <f t="shared" si="121"/>
        <v>9.007534978625667E-2</v>
      </c>
      <c r="U61" s="5">
        <f t="shared" si="122"/>
        <v>6.6575432968296544E-2</v>
      </c>
      <c r="V61" s="5">
        <f t="shared" si="123"/>
        <v>8.1009399366636283E-3</v>
      </c>
      <c r="W61" s="5">
        <f t="shared" si="124"/>
        <v>4.062343659099292E-2</v>
      </c>
      <c r="X61" s="5">
        <f t="shared" si="125"/>
        <v>4.3126743028033362E-2</v>
      </c>
      <c r="Y61" s="5">
        <f t="shared" si="126"/>
        <v>2.2892154385313706E-2</v>
      </c>
      <c r="Z61" s="5">
        <f t="shared" si="127"/>
        <v>1.6402150293925024E-2</v>
      </c>
      <c r="AA61" s="5">
        <f t="shared" si="128"/>
        <v>2.3559319697736482E-2</v>
      </c>
      <c r="AB61" s="5">
        <f t="shared" si="129"/>
        <v>1.6919779866476678E-2</v>
      </c>
      <c r="AC61" s="5">
        <f t="shared" si="130"/>
        <v>7.7205348689866719E-4</v>
      </c>
      <c r="AD61" s="5">
        <f t="shared" si="131"/>
        <v>1.4587424708307947E-2</v>
      </c>
      <c r="AE61" s="5">
        <f t="shared" si="132"/>
        <v>1.5486334235333207E-2</v>
      </c>
      <c r="AF61" s="5">
        <f t="shared" si="133"/>
        <v>8.2203182824952415E-3</v>
      </c>
      <c r="AG61" s="5">
        <f t="shared" si="134"/>
        <v>2.9089575208121814E-3</v>
      </c>
      <c r="AH61" s="5">
        <f t="shared" si="135"/>
        <v>4.3532218110648819E-3</v>
      </c>
      <c r="AI61" s="5">
        <f t="shared" si="136"/>
        <v>6.2527743328886819E-3</v>
      </c>
      <c r="AJ61" s="5">
        <f t="shared" si="137"/>
        <v>4.4906035753399373E-3</v>
      </c>
      <c r="AK61" s="5">
        <f t="shared" si="138"/>
        <v>2.1500344644123934E-3</v>
      </c>
      <c r="AL61" s="5">
        <f t="shared" si="139"/>
        <v>4.7091154659497774E-5</v>
      </c>
      <c r="AM61" s="5">
        <f t="shared" si="140"/>
        <v>4.1905457042053082E-3</v>
      </c>
      <c r="AN61" s="5">
        <f t="shared" si="141"/>
        <v>4.4487764428222179E-3</v>
      </c>
      <c r="AO61" s="5">
        <f t="shared" si="142"/>
        <v>2.3614599666993935E-3</v>
      </c>
      <c r="AP61" s="5">
        <f t="shared" si="143"/>
        <v>8.3565945917874016E-4</v>
      </c>
      <c r="AQ61" s="5">
        <f t="shared" si="144"/>
        <v>2.2178866301858822E-4</v>
      </c>
      <c r="AR61" s="5">
        <f t="shared" si="145"/>
        <v>9.2429540257778795E-4</v>
      </c>
      <c r="AS61" s="5">
        <f t="shared" si="146"/>
        <v>1.3276168364670692E-3</v>
      </c>
      <c r="AT61" s="5">
        <f t="shared" si="147"/>
        <v>9.5346490935428675E-4</v>
      </c>
      <c r="AU61" s="5">
        <f t="shared" si="148"/>
        <v>4.5650487319276938E-4</v>
      </c>
      <c r="AV61" s="5">
        <f t="shared" si="149"/>
        <v>1.6392582768715543E-4</v>
      </c>
      <c r="AW61" s="5">
        <f t="shared" si="150"/>
        <v>1.9946596288662375E-6</v>
      </c>
      <c r="AX61" s="5">
        <f t="shared" si="151"/>
        <v>1.0031856005074634E-3</v>
      </c>
      <c r="AY61" s="5">
        <f t="shared" si="152"/>
        <v>1.0650041265120658E-3</v>
      </c>
      <c r="AZ61" s="5">
        <f t="shared" si="153"/>
        <v>5.6531602373178689E-4</v>
      </c>
      <c r="BA61" s="5">
        <f t="shared" si="154"/>
        <v>2.00050684457323E-4</v>
      </c>
      <c r="BB61" s="5">
        <f t="shared" si="155"/>
        <v>5.3094563047664852E-5</v>
      </c>
      <c r="BC61" s="5">
        <f t="shared" si="156"/>
        <v>1.1273273602115953E-5</v>
      </c>
      <c r="BD61" s="5">
        <f t="shared" si="157"/>
        <v>1.6354208987906873E-4</v>
      </c>
      <c r="BE61" s="5">
        <f t="shared" si="158"/>
        <v>2.349045893649672E-4</v>
      </c>
      <c r="BF61" s="5">
        <f t="shared" si="159"/>
        <v>1.6870325597993419E-4</v>
      </c>
      <c r="BG61" s="5">
        <f t="shared" si="160"/>
        <v>8.0772619655696741E-5</v>
      </c>
      <c r="BH61" s="5">
        <f t="shared" si="161"/>
        <v>2.90045502448091E-5</v>
      </c>
      <c r="BI61" s="5">
        <f t="shared" si="162"/>
        <v>8.3321693761043768E-6</v>
      </c>
      <c r="BJ61" s="8">
        <f t="shared" si="163"/>
        <v>0.45586568017929952</v>
      </c>
      <c r="BK61" s="8">
        <f t="shared" si="164"/>
        <v>0.26547132462195372</v>
      </c>
      <c r="BL61" s="8">
        <f t="shared" si="165"/>
        <v>0.26248213956440547</v>
      </c>
      <c r="BM61" s="8">
        <f t="shared" si="166"/>
        <v>0.45482633292086361</v>
      </c>
      <c r="BN61" s="8">
        <f t="shared" si="167"/>
        <v>0.54433195227183695</v>
      </c>
    </row>
    <row r="62" spans="1:66" x14ac:dyDescent="0.25">
      <c r="A62" t="s">
        <v>37</v>
      </c>
      <c r="B62" t="s">
        <v>226</v>
      </c>
      <c r="C62" t="s">
        <v>231</v>
      </c>
      <c r="D62" s="11">
        <v>44230</v>
      </c>
      <c r="E62">
        <f>VLOOKUP(A62,home!$A$2:$E$405,3,FALSE)</f>
        <v>1.6263736263736299</v>
      </c>
      <c r="F62">
        <f>VLOOKUP(B62,home!$B$2:$E$405,3,FALSE)</f>
        <v>1.23</v>
      </c>
      <c r="G62">
        <f>VLOOKUP(C62,away!$B$2:$E$405,4,FALSE)</f>
        <v>0.89</v>
      </c>
      <c r="H62">
        <f>VLOOKUP(A62,away!$A$2:$E$405,3,FALSE)</f>
        <v>1.3076923076923099</v>
      </c>
      <c r="I62">
        <f>VLOOKUP(C62,away!$B$2:$E$405,3,FALSE)</f>
        <v>0.89</v>
      </c>
      <c r="J62">
        <f>VLOOKUP(B62,home!$B$2:$E$405,4,FALSE)</f>
        <v>0.96</v>
      </c>
      <c r="K62" s="3">
        <f t="shared" si="112"/>
        <v>1.7803912087912126</v>
      </c>
      <c r="L62" s="3">
        <f t="shared" si="113"/>
        <v>1.1172923076923096</v>
      </c>
      <c r="M62" s="5">
        <f t="shared" si="114"/>
        <v>5.5150828182688863E-2</v>
      </c>
      <c r="N62" s="5">
        <f t="shared" si="115"/>
        <v>9.8190049654013886E-2</v>
      </c>
      <c r="O62" s="5">
        <f t="shared" si="116"/>
        <v>6.1619596091378501E-2</v>
      </c>
      <c r="P62" s="5">
        <f t="shared" si="117"/>
        <v>0.10970698717035564</v>
      </c>
      <c r="Q62" s="5">
        <f t="shared" si="118"/>
        <v>8.7408350597389509E-2</v>
      </c>
      <c r="R62" s="5">
        <f t="shared" si="119"/>
        <v>3.4423550358002153E-2</v>
      </c>
      <c r="S62" s="5">
        <f t="shared" si="120"/>
        <v>5.4557762007345564E-2</v>
      </c>
      <c r="T62" s="5">
        <f t="shared" si="121"/>
        <v>9.7660677750535788E-2</v>
      </c>
      <c r="U62" s="5">
        <f t="shared" si="122"/>
        <v>6.1287386432768626E-2</v>
      </c>
      <c r="V62" s="5">
        <f t="shared" si="123"/>
        <v>1.2058583290407534E-2</v>
      </c>
      <c r="W62" s="5">
        <f t="shared" si="124"/>
        <v>5.1873686326177476E-2</v>
      </c>
      <c r="X62" s="5">
        <f t="shared" si="125"/>
        <v>5.7958070703881835E-2</v>
      </c>
      <c r="Y62" s="5">
        <f t="shared" si="126"/>
        <v>3.2378053283067088E-2</v>
      </c>
      <c r="Z62" s="5">
        <f t="shared" si="127"/>
        <v>1.282038933948489E-2</v>
      </c>
      <c r="AA62" s="5">
        <f t="shared" si="128"/>
        <v>2.2825308473299475E-2</v>
      </c>
      <c r="AB62" s="5">
        <f t="shared" si="129"/>
        <v>2.0318989271904987E-2</v>
      </c>
      <c r="AC62" s="5">
        <f t="shared" si="130"/>
        <v>1.4991964829966147E-3</v>
      </c>
      <c r="AD62" s="5">
        <f t="shared" si="131"/>
        <v>2.3088863775679827E-2</v>
      </c>
      <c r="AE62" s="5">
        <f t="shared" si="132"/>
        <v>2.5797009889922687E-2</v>
      </c>
      <c r="AF62" s="5">
        <f t="shared" si="133"/>
        <v>1.4411400355736527E-2</v>
      </c>
      <c r="AG62" s="5">
        <f t="shared" si="134"/>
        <v>5.367248920179547E-3</v>
      </c>
      <c r="AH62" s="5">
        <f t="shared" si="135"/>
        <v>3.5810305976567368E-3</v>
      </c>
      <c r="AI62" s="5">
        <f t="shared" si="136"/>
        <v>6.3756353944803947E-3</v>
      </c>
      <c r="AJ62" s="5">
        <f t="shared" si="137"/>
        <v>5.6755626033954971E-3</v>
      </c>
      <c r="AK62" s="5">
        <f t="shared" si="138"/>
        <v>3.3682405880098368E-3</v>
      </c>
      <c r="AL62" s="5">
        <f t="shared" si="139"/>
        <v>1.1928910933567997E-4</v>
      </c>
      <c r="AM62" s="5">
        <f t="shared" si="140"/>
        <v>8.2214420174396442E-3</v>
      </c>
      <c r="AN62" s="5">
        <f t="shared" si="141"/>
        <v>9.1857539242236573E-3</v>
      </c>
      <c r="AO62" s="5">
        <f t="shared" si="142"/>
        <v>5.13158609994477E-3</v>
      </c>
      <c r="AP62" s="5">
        <f t="shared" si="143"/>
        <v>1.9111605585763575E-3</v>
      </c>
      <c r="AQ62" s="5">
        <f t="shared" si="144"/>
        <v>5.3383124771557507E-4</v>
      </c>
      <c r="AR62" s="5">
        <f t="shared" si="145"/>
        <v>8.0021158807453319E-4</v>
      </c>
      <c r="AS62" s="5">
        <f t="shared" si="146"/>
        <v>1.4246896765807539E-3</v>
      </c>
      <c r="AT62" s="5">
        <f t="shared" si="147"/>
        <v>1.2682524877199854E-3</v>
      </c>
      <c r="AU62" s="5">
        <f t="shared" si="148"/>
        <v>7.5266185988808246E-4</v>
      </c>
      <c r="AV62" s="5">
        <f t="shared" si="149"/>
        <v>3.3500813963429634E-4</v>
      </c>
      <c r="AW62" s="5">
        <f t="shared" si="150"/>
        <v>6.5914436719799754E-6</v>
      </c>
      <c r="AX62" s="5">
        <f t="shared" si="151"/>
        <v>2.4395638485727074E-3</v>
      </c>
      <c r="AY62" s="5">
        <f t="shared" si="152"/>
        <v>2.7257059221345325E-3</v>
      </c>
      <c r="AZ62" s="5">
        <f t="shared" si="153"/>
        <v>1.5227051299161432E-3</v>
      </c>
      <c r="BA62" s="5">
        <f t="shared" si="154"/>
        <v>5.6710224284630881E-4</v>
      </c>
      <c r="BB62" s="5">
        <f t="shared" si="155"/>
        <v>1.5840474340180912E-4</v>
      </c>
      <c r="BC62" s="5">
        <f t="shared" si="156"/>
        <v>3.5396880260963091E-5</v>
      </c>
      <c r="BD62" s="5">
        <f t="shared" si="157"/>
        <v>1.4901170864698734E-4</v>
      </c>
      <c r="BE62" s="5">
        <f t="shared" si="158"/>
        <v>2.652991360820537E-4</v>
      </c>
      <c r="BF62" s="5">
        <f t="shared" si="159"/>
        <v>2.3616812479019609E-4</v>
      </c>
      <c r="BG62" s="5">
        <f t="shared" si="160"/>
        <v>1.4015721772439038E-4</v>
      </c>
      <c r="BH62" s="5">
        <f t="shared" si="161"/>
        <v>6.2383669571285138E-5</v>
      </c>
      <c r="BI62" s="5">
        <f t="shared" si="162"/>
        <v>2.2213467375370375E-5</v>
      </c>
      <c r="BJ62" s="8">
        <f t="shared" si="163"/>
        <v>0.52656606387161642</v>
      </c>
      <c r="BK62" s="8">
        <f t="shared" si="164"/>
        <v>0.23581835216526445</v>
      </c>
      <c r="BL62" s="8">
        <f t="shared" si="165"/>
        <v>0.2249313568869841</v>
      </c>
      <c r="BM62" s="8">
        <f t="shared" si="166"/>
        <v>0.55091768573105904</v>
      </c>
      <c r="BN62" s="8">
        <f t="shared" si="167"/>
        <v>0.44649936205382856</v>
      </c>
    </row>
    <row r="63" spans="1:66" x14ac:dyDescent="0.25">
      <c r="A63" t="s">
        <v>40</v>
      </c>
      <c r="B63" t="s">
        <v>236</v>
      </c>
      <c r="C63" t="s">
        <v>41</v>
      </c>
      <c r="D63" s="11">
        <v>44230</v>
      </c>
      <c r="E63">
        <f>VLOOKUP(A63,home!$A$2:$E$405,3,FALSE)</f>
        <v>1.4517241379310299</v>
      </c>
      <c r="F63">
        <f>VLOOKUP(B63,home!$B$2:$E$405,3,FALSE)</f>
        <v>1.23</v>
      </c>
      <c r="G63">
        <f>VLOOKUP(C63,away!$B$2:$E$405,4,FALSE)</f>
        <v>1.32</v>
      </c>
      <c r="H63">
        <f>VLOOKUP(A63,away!$A$2:$E$405,3,FALSE)</f>
        <v>1.17241379310345</v>
      </c>
      <c r="I63">
        <f>VLOOKUP(C63,away!$B$2:$E$405,3,FALSE)</f>
        <v>0.37</v>
      </c>
      <c r="J63">
        <f>VLOOKUP(B63,home!$B$2:$E$405,4,FALSE)</f>
        <v>0.79</v>
      </c>
      <c r="K63" s="3">
        <f t="shared" si="112"/>
        <v>2.3570193103448203</v>
      </c>
      <c r="L63" s="3">
        <f t="shared" si="113"/>
        <v>0.34269655172413843</v>
      </c>
      <c r="M63" s="5">
        <f t="shared" si="114"/>
        <v>6.7224611088248329E-2</v>
      </c>
      <c r="N63" s="5">
        <f t="shared" si="115"/>
        <v>0.15844970646542184</v>
      </c>
      <c r="O63" s="5">
        <f t="shared" si="116"/>
        <v>2.3037642410938985E-2</v>
      </c>
      <c r="P63" s="5">
        <f t="shared" si="117"/>
        <v>5.4300168027401986E-2</v>
      </c>
      <c r="Q63" s="5">
        <f t="shared" si="118"/>
        <v>0.18673450892873392</v>
      </c>
      <c r="R63" s="5">
        <f t="shared" si="119"/>
        <v>3.9474603070412785E-3</v>
      </c>
      <c r="S63" s="5">
        <f t="shared" si="120"/>
        <v>1.0965136874996085E-2</v>
      </c>
      <c r="T63" s="5">
        <f t="shared" si="121"/>
        <v>6.3993272297777459E-2</v>
      </c>
      <c r="U63" s="5">
        <f t="shared" si="122"/>
        <v>9.3042401705159868E-3</v>
      </c>
      <c r="V63" s="5">
        <f t="shared" si="123"/>
        <v>9.8411176290139199E-4</v>
      </c>
      <c r="W63" s="5">
        <f t="shared" si="124"/>
        <v>0.14671228115092771</v>
      </c>
      <c r="X63" s="5">
        <f t="shared" si="125"/>
        <v>5.0277792846005233E-2</v>
      </c>
      <c r="Y63" s="5">
        <f t="shared" si="126"/>
        <v>8.6150131183132753E-3</v>
      </c>
      <c r="Z63" s="5">
        <f t="shared" si="127"/>
        <v>4.5092701176365158E-4</v>
      </c>
      <c r="AA63" s="5">
        <f t="shared" si="128"/>
        <v>1.0628436742830126E-3</v>
      </c>
      <c r="AB63" s="5">
        <f t="shared" si="129"/>
        <v>1.2525715320814508E-3</v>
      </c>
      <c r="AC63" s="5">
        <f t="shared" si="130"/>
        <v>4.9681799212213927E-5</v>
      </c>
      <c r="AD63" s="5">
        <f t="shared" si="131"/>
        <v>8.6450919934368736E-2</v>
      </c>
      <c r="AE63" s="5">
        <f t="shared" si="132"/>
        <v>2.9626432154887746E-2</v>
      </c>
      <c r="AF63" s="5">
        <f t="shared" si="133"/>
        <v>5.0764380696845836E-3</v>
      </c>
      <c r="AG63" s="5">
        <f t="shared" si="134"/>
        <v>5.7989260717401596E-4</v>
      </c>
      <c r="AH63" s="5">
        <f t="shared" si="135"/>
        <v>3.8632783002668358E-5</v>
      </c>
      <c r="AI63" s="5">
        <f t="shared" si="136"/>
        <v>9.1058215549650457E-5</v>
      </c>
      <c r="AJ63" s="5">
        <f t="shared" si="137"/>
        <v>1.0731298620803358E-4</v>
      </c>
      <c r="AK63" s="5">
        <f t="shared" si="138"/>
        <v>8.4312926914367501E-5</v>
      </c>
      <c r="AL63" s="5">
        <f t="shared" si="139"/>
        <v>1.6052038094116761E-6</v>
      </c>
      <c r="AM63" s="5">
        <f t="shared" si="140"/>
        <v>4.0753297536476212E-2</v>
      </c>
      <c r="AN63" s="5">
        <f t="shared" si="141"/>
        <v>1.3966014537138223E-2</v>
      </c>
      <c r="AO63" s="5">
        <f t="shared" si="142"/>
        <v>2.3930525116032291E-3</v>
      </c>
      <c r="AP63" s="5">
        <f t="shared" si="143"/>
        <v>2.7336361460707177E-4</v>
      </c>
      <c r="AQ63" s="5">
        <f t="shared" si="144"/>
        <v>2.3420192023172458E-5</v>
      </c>
      <c r="AR63" s="5">
        <f t="shared" si="145"/>
        <v>2.6478643037042726E-6</v>
      </c>
      <c r="AS63" s="5">
        <f t="shared" si="146"/>
        <v>6.2410672950037116E-6</v>
      </c>
      <c r="AT63" s="5">
        <f t="shared" si="147"/>
        <v>7.355158065742632E-6</v>
      </c>
      <c r="AU63" s="5">
        <f t="shared" si="148"/>
        <v>5.7787498638646135E-6</v>
      </c>
      <c r="AV63" s="5">
        <f t="shared" si="149"/>
        <v>3.4051562546953483E-6</v>
      </c>
      <c r="AW63" s="5">
        <f t="shared" si="150"/>
        <v>3.6016421151530735E-8</v>
      </c>
      <c r="AX63" s="5">
        <f t="shared" si="151"/>
        <v>1.600938487561708E-2</v>
      </c>
      <c r="AY63" s="5">
        <f t="shared" si="152"/>
        <v>5.4863609920985483E-3</v>
      </c>
      <c r="AZ63" s="5">
        <f t="shared" si="153"/>
        <v>9.4007849675299779E-4</v>
      </c>
      <c r="BA63" s="5">
        <f t="shared" si="154"/>
        <v>1.0738721972908799E-4</v>
      </c>
      <c r="BB63" s="5">
        <f t="shared" si="155"/>
        <v>9.2003074751002073E-6</v>
      </c>
      <c r="BC63" s="5">
        <f t="shared" si="156"/>
        <v>6.3058272930373159E-7</v>
      </c>
      <c r="BD63" s="5">
        <f t="shared" si="157"/>
        <v>1.5123566105214836E-7</v>
      </c>
      <c r="BE63" s="5">
        <f t="shared" si="158"/>
        <v>3.5646537351267766E-7</v>
      </c>
      <c r="BF63" s="5">
        <f t="shared" si="159"/>
        <v>4.2009788441933024E-7</v>
      </c>
      <c r="BG63" s="5">
        <f t="shared" si="160"/>
        <v>3.3005960860378921E-7</v>
      </c>
      <c r="BH63" s="5">
        <f t="shared" si="161"/>
        <v>1.9448921776099614E-7</v>
      </c>
      <c r="BI63" s="5">
        <f t="shared" si="162"/>
        <v>9.1682968383305322E-8</v>
      </c>
      <c r="BJ63" s="8">
        <f t="shared" si="163"/>
        <v>0.81647844843954454</v>
      </c>
      <c r="BK63" s="8">
        <f t="shared" si="164"/>
        <v>0.13901167574866796</v>
      </c>
      <c r="BL63" s="8">
        <f t="shared" si="165"/>
        <v>3.8953047033032165E-2</v>
      </c>
      <c r="BM63" s="8">
        <f t="shared" si="166"/>
        <v>0.49571367602954458</v>
      </c>
      <c r="BN63" s="8">
        <f t="shared" si="167"/>
        <v>0.49369409722778634</v>
      </c>
    </row>
    <row r="64" spans="1:66" x14ac:dyDescent="0.25">
      <c r="A64" t="s">
        <v>40</v>
      </c>
      <c r="B64" t="s">
        <v>318</v>
      </c>
      <c r="C64" t="s">
        <v>320</v>
      </c>
      <c r="D64" s="11">
        <v>44230</v>
      </c>
      <c r="E64">
        <f>VLOOKUP(A64,home!$A$2:$E$405,3,FALSE)</f>
        <v>1.4517241379310299</v>
      </c>
      <c r="F64">
        <f>VLOOKUP(B64,home!$B$2:$E$405,3,FALSE)</f>
        <v>0.89</v>
      </c>
      <c r="G64">
        <f>VLOOKUP(C64,away!$B$2:$E$405,4,FALSE)</f>
        <v>1.01</v>
      </c>
      <c r="H64">
        <f>VLOOKUP(A64,away!$A$2:$E$405,3,FALSE)</f>
        <v>1.17241379310345</v>
      </c>
      <c r="I64">
        <f>VLOOKUP(C64,away!$B$2:$E$405,3,FALSE)</f>
        <v>1.43</v>
      </c>
      <c r="J64">
        <f>VLOOKUP(B64,home!$B$2:$E$405,4,FALSE)</f>
        <v>0.97</v>
      </c>
      <c r="K64" s="3">
        <f t="shared" si="112"/>
        <v>1.3049548275862028</v>
      </c>
      <c r="L64" s="3">
        <f t="shared" si="113"/>
        <v>1.6262551724137952</v>
      </c>
      <c r="M64" s="5">
        <f t="shared" si="114"/>
        <v>5.3332466802582024E-2</v>
      </c>
      <c r="N64" s="5">
        <f t="shared" si="115"/>
        <v>6.9596460021110307E-2</v>
      </c>
      <c r="O64" s="5">
        <f t="shared" si="116"/>
        <v>8.6732199995286044E-2</v>
      </c>
      <c r="P64" s="5">
        <f t="shared" si="117"/>
        <v>0.11318160309102054</v>
      </c>
      <c r="Q64" s="5">
        <f t="shared" si="118"/>
        <v>4.5410118243729043E-2</v>
      </c>
      <c r="R64" s="5">
        <f t="shared" si="119"/>
        <v>7.0524344428580854E-2</v>
      </c>
      <c r="S64" s="5">
        <f t="shared" si="120"/>
        <v>6.0048203497091647E-2</v>
      </c>
      <c r="T64" s="5">
        <f t="shared" si="121"/>
        <v>7.3848439673786404E-2</v>
      </c>
      <c r="U64" s="5">
        <f t="shared" si="122"/>
        <v>9.2031083724428697E-2</v>
      </c>
      <c r="V64" s="5">
        <f t="shared" si="123"/>
        <v>1.4159296582770447E-2</v>
      </c>
      <c r="W64" s="5">
        <f t="shared" si="124"/>
        <v>1.9752717674471506E-2</v>
      </c>
      <c r="X64" s="5">
        <f t="shared" si="125"/>
        <v>3.212295928733868E-2</v>
      </c>
      <c r="Y64" s="5">
        <f t="shared" si="126"/>
        <v>2.6120064347136152E-2</v>
      </c>
      <c r="Z64" s="5">
        <f t="shared" si="127"/>
        <v>3.8230193302690556E-2</v>
      </c>
      <c r="AA64" s="5">
        <f t="shared" si="128"/>
        <v>4.9888675309899752E-2</v>
      </c>
      <c r="AB64" s="5">
        <f t="shared" si="129"/>
        <v>3.2551233843767152E-2</v>
      </c>
      <c r="AC64" s="5">
        <f t="shared" si="130"/>
        <v>1.8780444422008035E-3</v>
      </c>
      <c r="AD64" s="5">
        <f t="shared" si="131"/>
        <v>6.4441010718122261E-3</v>
      </c>
      <c r="AE64" s="5">
        <f t="shared" si="132"/>
        <v>1.0479752699591916E-2</v>
      </c>
      <c r="AF64" s="5">
        <f t="shared" si="133"/>
        <v>8.5213760166643945E-3</v>
      </c>
      <c r="AG64" s="5">
        <f t="shared" si="134"/>
        <v>4.6193106077277793E-3</v>
      </c>
      <c r="AH64" s="5">
        <f t="shared" si="135"/>
        <v>1.5543012400219937E-2</v>
      </c>
      <c r="AI64" s="5">
        <f t="shared" si="136"/>
        <v>2.028292906689922E-2</v>
      </c>
      <c r="AJ64" s="5">
        <f t="shared" si="137"/>
        <v>1.3234153101719331E-2</v>
      </c>
      <c r="AK64" s="5">
        <f t="shared" si="138"/>
        <v>5.7566573263678538E-3</v>
      </c>
      <c r="AL64" s="5">
        <f t="shared" si="139"/>
        <v>1.5942265069515013E-4</v>
      </c>
      <c r="AM64" s="5">
        <f t="shared" si="140"/>
        <v>1.6818521606229578E-3</v>
      </c>
      <c r="AN64" s="5">
        <f t="shared" si="141"/>
        <v>2.7351207754484027E-3</v>
      </c>
      <c r="AO64" s="5">
        <f t="shared" si="142"/>
        <v>2.2240021541246979E-3</v>
      </c>
      <c r="AP64" s="5">
        <f t="shared" si="143"/>
        <v>1.2055983355349045E-3</v>
      </c>
      <c r="AQ64" s="5">
        <f t="shared" si="144"/>
        <v>4.9015263225427519E-4</v>
      </c>
      <c r="AR64" s="5">
        <f t="shared" si="145"/>
        <v>5.0553808621498783E-3</v>
      </c>
      <c r="AS64" s="5">
        <f t="shared" si="146"/>
        <v>6.5970436613493827E-3</v>
      </c>
      <c r="AT64" s="5">
        <f t="shared" si="147"/>
        <v>4.3044219868374201E-3</v>
      </c>
      <c r="AU64" s="5">
        <f t="shared" si="148"/>
        <v>1.8723587505638953E-3</v>
      </c>
      <c r="AV64" s="5">
        <f t="shared" si="149"/>
        <v>6.1083589763040653E-4</v>
      </c>
      <c r="AW64" s="5">
        <f t="shared" si="150"/>
        <v>9.397918929054115E-6</v>
      </c>
      <c r="AX64" s="5">
        <f t="shared" si="151"/>
        <v>3.6579018271520213E-4</v>
      </c>
      <c r="AY64" s="5">
        <f t="shared" si="152"/>
        <v>5.9486817665878474E-4</v>
      </c>
      <c r="AZ64" s="5">
        <f t="shared" si="153"/>
        <v>4.8370372459785604E-4</v>
      </c>
      <c r="BA64" s="5">
        <f t="shared" si="154"/>
        <v>2.6220856134769385E-4</v>
      </c>
      <c r="BB64" s="5">
        <f t="shared" si="155"/>
        <v>1.0660450728571677E-4</v>
      </c>
      <c r="BC64" s="5">
        <f t="shared" si="156"/>
        <v>3.4673226275204145E-5</v>
      </c>
      <c r="BD64" s="5">
        <f t="shared" si="157"/>
        <v>1.370223212598826E-3</v>
      </c>
      <c r="BE64" s="5">
        <f t="shared" si="158"/>
        <v>1.7880793961515136E-3</v>
      </c>
      <c r="BF64" s="5">
        <f t="shared" si="159"/>
        <v>1.1666814200576704E-3</v>
      </c>
      <c r="BG64" s="5">
        <f t="shared" si="160"/>
        <v>5.074888504531279E-4</v>
      </c>
      <c r="BH64" s="5">
        <f t="shared" si="161"/>
        <v>1.6556250633624546E-4</v>
      </c>
      <c r="BI64" s="5">
        <f t="shared" si="162"/>
        <v>4.321031838215096E-5</v>
      </c>
      <c r="BJ64" s="8">
        <f t="shared" si="163"/>
        <v>0.30709987408023409</v>
      </c>
      <c r="BK64" s="8">
        <f t="shared" si="164"/>
        <v>0.24335390524301942</v>
      </c>
      <c r="BL64" s="8">
        <f t="shared" si="165"/>
        <v>0.41002557605967943</v>
      </c>
      <c r="BM64" s="8">
        <f t="shared" si="166"/>
        <v>0.55934688584558512</v>
      </c>
      <c r="BN64" s="8">
        <f t="shared" si="167"/>
        <v>0.43877719258230879</v>
      </c>
    </row>
    <row r="65" spans="1:66" x14ac:dyDescent="0.25">
      <c r="A65" t="s">
        <v>69</v>
      </c>
      <c r="B65" t="s">
        <v>75</v>
      </c>
      <c r="C65" t="s">
        <v>78</v>
      </c>
      <c r="D65" s="11">
        <v>44258</v>
      </c>
      <c r="E65">
        <f>VLOOKUP(A65,home!$A$2:$E$405,3,FALSE)</f>
        <v>1.3260869565217399</v>
      </c>
      <c r="F65">
        <f>VLOOKUP(B65,home!$B$2:$E$405,3,FALSE)</f>
        <v>0.6</v>
      </c>
      <c r="G65">
        <f>VLOOKUP(C65,away!$B$2:$E$405,4,FALSE)</f>
        <v>0.65</v>
      </c>
      <c r="H65">
        <f>VLOOKUP(A65,away!$A$2:$E$405,3,FALSE)</f>
        <v>1.2934782608695701</v>
      </c>
      <c r="I65">
        <f>VLOOKUP(C65,away!$B$2:$E$405,3,FALSE)</f>
        <v>1.41</v>
      </c>
      <c r="J65">
        <f>VLOOKUP(B65,home!$B$2:$E$405,4,FALSE)</f>
        <v>0.82</v>
      </c>
      <c r="K65" s="3">
        <f t="shared" si="112"/>
        <v>0.51717391304347859</v>
      </c>
      <c r="L65" s="3">
        <f t="shared" si="113"/>
        <v>1.4955195652173967</v>
      </c>
      <c r="M65" s="5">
        <f t="shared" si="114"/>
        <v>0.13362826468250519</v>
      </c>
      <c r="N65" s="5">
        <f t="shared" si="115"/>
        <v>6.9109052539060883E-2</v>
      </c>
      <c r="O65" s="5">
        <f t="shared" si="116"/>
        <v>0.19984368429873536</v>
      </c>
      <c r="P65" s="5">
        <f t="shared" si="117"/>
        <v>0.10335394020580256</v>
      </c>
      <c r="Q65" s="5">
        <f t="shared" si="118"/>
        <v>1.7870699564176733E-2</v>
      </c>
      <c r="R65" s="5">
        <f t="shared" si="119"/>
        <v>0.14943506992694372</v>
      </c>
      <c r="S65" s="5">
        <f t="shared" si="120"/>
        <v>1.9984613624678609E-2</v>
      </c>
      <c r="T65" s="5">
        <f t="shared" si="121"/>
        <v>2.6725980842348309E-2</v>
      </c>
      <c r="U65" s="5">
        <f t="shared" si="122"/>
        <v>7.7283919860043335E-2</v>
      </c>
      <c r="V65" s="5">
        <f t="shared" si="123"/>
        <v>1.7174415129319208E-3</v>
      </c>
      <c r="W65" s="5">
        <f t="shared" si="124"/>
        <v>3.0807532074765562E-3</v>
      </c>
      <c r="X65" s="5">
        <f t="shared" si="125"/>
        <v>4.6073266973874396E-3</v>
      </c>
      <c r="Y65" s="5">
        <f t="shared" si="126"/>
        <v>3.4451736096456844E-3</v>
      </c>
      <c r="Z65" s="5">
        <f t="shared" si="127"/>
        <v>7.4494356935124711E-2</v>
      </c>
      <c r="AA65" s="5">
        <f t="shared" si="128"/>
        <v>3.8526538075796042E-2</v>
      </c>
      <c r="AB65" s="5">
        <f t="shared" si="129"/>
        <v>9.9624602263390042E-3</v>
      </c>
      <c r="AC65" s="5">
        <f t="shared" si="130"/>
        <v>8.302152049206773E-5</v>
      </c>
      <c r="AD65" s="5">
        <f t="shared" si="131"/>
        <v>3.9832129785797454E-4</v>
      </c>
      <c r="AE65" s="5">
        <f t="shared" si="132"/>
        <v>5.9569729418938722E-4</v>
      </c>
      <c r="AF65" s="5">
        <f t="shared" si="133"/>
        <v>4.454384792036461E-4</v>
      </c>
      <c r="AG65" s="5">
        <f t="shared" si="134"/>
        <v>2.2205398691657838E-4</v>
      </c>
      <c r="AH65" s="5">
        <f t="shared" si="135"/>
        <v>2.7851942073691828E-2</v>
      </c>
      <c r="AI65" s="5">
        <f t="shared" si="136"/>
        <v>1.4404297868111499E-2</v>
      </c>
      <c r="AJ65" s="5">
        <f t="shared" si="137"/>
        <v>3.7247635465475302E-3</v>
      </c>
      <c r="AK65" s="5">
        <f t="shared" si="138"/>
        <v>6.421168461765638E-4</v>
      </c>
      <c r="AL65" s="5">
        <f t="shared" si="139"/>
        <v>2.5684988980794175E-6</v>
      </c>
      <c r="AM65" s="5">
        <f t="shared" si="140"/>
        <v>4.1200276852353148E-5</v>
      </c>
      <c r="AN65" s="5">
        <f t="shared" si="141"/>
        <v>6.1615820125067561E-5</v>
      </c>
      <c r="AO65" s="5">
        <f t="shared" si="142"/>
        <v>4.6073832261977181E-5</v>
      </c>
      <c r="AP65" s="5">
        <f t="shared" si="143"/>
        <v>2.2968105864110458E-5</v>
      </c>
      <c r="AQ65" s="5">
        <f t="shared" si="144"/>
        <v>8.5873129239404059E-6</v>
      </c>
      <c r="AR65" s="5">
        <f t="shared" si="145"/>
        <v>8.3306248601015438E-3</v>
      </c>
      <c r="AS65" s="5">
        <f t="shared" si="146"/>
        <v>4.3083818569959968E-3</v>
      </c>
      <c r="AT65" s="5">
        <f t="shared" si="147"/>
        <v>1.1140913519340743E-3</v>
      </c>
      <c r="AU65" s="5">
        <f t="shared" si="148"/>
        <v>1.9205966132254814E-4</v>
      </c>
      <c r="AV65" s="5">
        <f t="shared" si="149"/>
        <v>2.4832061645996866E-5</v>
      </c>
      <c r="AW65" s="5">
        <f t="shared" si="150"/>
        <v>5.5183036263885065E-8</v>
      </c>
      <c r="AX65" s="5">
        <f t="shared" si="151"/>
        <v>3.5512847330343529E-6</v>
      </c>
      <c r="AY65" s="5">
        <f t="shared" si="152"/>
        <v>5.3110157999107145E-6</v>
      </c>
      <c r="AZ65" s="5">
        <f t="shared" si="153"/>
        <v>3.9713640199725986E-6</v>
      </c>
      <c r="BA65" s="5">
        <f t="shared" si="154"/>
        <v>1.9797508641564776E-6</v>
      </c>
      <c r="BB65" s="5">
        <f t="shared" si="155"/>
        <v>7.4018903790051541E-7</v>
      </c>
      <c r="BC65" s="5">
        <f t="shared" si="156"/>
        <v>2.2139343762793242E-7</v>
      </c>
      <c r="BD65" s="5">
        <f t="shared" si="157"/>
        <v>2.0764354114613834E-3</v>
      </c>
      <c r="BE65" s="5">
        <f t="shared" si="158"/>
        <v>1.0738782269275292E-3</v>
      </c>
      <c r="BF65" s="5">
        <f t="shared" si="159"/>
        <v>2.7769090237615148E-4</v>
      </c>
      <c r="BG65" s="5">
        <f t="shared" si="160"/>
        <v>4.787149686614962E-5</v>
      </c>
      <c r="BH65" s="5">
        <f t="shared" si="161"/>
        <v>6.1894723393788053E-6</v>
      </c>
      <c r="BI65" s="5">
        <f t="shared" si="162"/>
        <v>6.4020672588618235E-7</v>
      </c>
      <c r="BJ65" s="8">
        <f t="shared" si="163"/>
        <v>0.12669671786418324</v>
      </c>
      <c r="BK65" s="8">
        <f t="shared" si="164"/>
        <v>0.25877516106110832</v>
      </c>
      <c r="BL65" s="8">
        <f t="shared" si="165"/>
        <v>0.53912748823108136</v>
      </c>
      <c r="BM65" s="8">
        <f t="shared" si="166"/>
        <v>0.32584775704150981</v>
      </c>
      <c r="BN65" s="8">
        <f t="shared" si="167"/>
        <v>0.67324071121722451</v>
      </c>
    </row>
    <row r="66" spans="1:66" x14ac:dyDescent="0.25">
      <c r="A66" t="s">
        <v>69</v>
      </c>
      <c r="B66" t="s">
        <v>258</v>
      </c>
      <c r="C66" t="s">
        <v>351</v>
      </c>
      <c r="D66" s="11">
        <v>44258</v>
      </c>
      <c r="E66">
        <f>VLOOKUP(A66,home!$A$2:$E$405,3,FALSE)</f>
        <v>1.3260869565217399</v>
      </c>
      <c r="F66">
        <f>VLOOKUP(B66,home!$B$2:$E$405,3,FALSE)</f>
        <v>0.5</v>
      </c>
      <c r="G66">
        <f>VLOOKUP(C66,away!$B$2:$E$405,4,FALSE)</f>
        <v>0.59</v>
      </c>
      <c r="H66">
        <f>VLOOKUP(A66,away!$A$2:$E$405,3,FALSE)</f>
        <v>1.2934782608695701</v>
      </c>
      <c r="I66">
        <f>VLOOKUP(C66,away!$B$2:$E$405,3,FALSE)</f>
        <v>0.97</v>
      </c>
      <c r="J66">
        <f>VLOOKUP(B66,home!$B$2:$E$405,4,FALSE)</f>
        <v>1.1299999999999999</v>
      </c>
      <c r="K66" s="3">
        <f t="shared" si="112"/>
        <v>0.39119565217391328</v>
      </c>
      <c r="L66" s="3">
        <f t="shared" si="113"/>
        <v>1.4177815217391356</v>
      </c>
      <c r="M66" s="5">
        <f t="shared" si="114"/>
        <v>0.16382161215754359</v>
      </c>
      <c r="N66" s="5">
        <f t="shared" si="115"/>
        <v>6.4086302408152135E-2</v>
      </c>
      <c r="O66" s="5">
        <f t="shared" si="116"/>
        <v>0.2322632545784806</v>
      </c>
      <c r="P66" s="5">
        <f t="shared" si="117"/>
        <v>9.0860375350864345E-2</v>
      </c>
      <c r="Q66" s="5">
        <f t="shared" si="118"/>
        <v>1.253514143298585E-2</v>
      </c>
      <c r="R66" s="5">
        <f t="shared" si="119"/>
        <v>0.16464927526018128</v>
      </c>
      <c r="S66" s="5">
        <f t="shared" si="120"/>
        <v>1.2598471746451758E-2</v>
      </c>
      <c r="T66" s="5">
        <f t="shared" si="121"/>
        <v>1.7772091896073965E-2</v>
      </c>
      <c r="U66" s="5">
        <f t="shared" si="122"/>
        <v>6.4410080615368764E-2</v>
      </c>
      <c r="V66" s="5">
        <f t="shared" si="123"/>
        <v>7.7638777438326738E-4</v>
      </c>
      <c r="W66" s="5">
        <f t="shared" si="124"/>
        <v>1.634564275989714E-3</v>
      </c>
      <c r="X66" s="5">
        <f t="shared" si="125"/>
        <v>2.3174550265931248E-3</v>
      </c>
      <c r="Y66" s="5">
        <f t="shared" si="126"/>
        <v>1.6428224570826052E-3</v>
      </c>
      <c r="Z66" s="5">
        <f t="shared" si="127"/>
        <v>7.7812233343875228E-2</v>
      </c>
      <c r="AA66" s="5">
        <f t="shared" si="128"/>
        <v>3.0439807370065984E-2</v>
      </c>
      <c r="AB66" s="5">
        <f t="shared" si="129"/>
        <v>5.9539601480906269E-3</v>
      </c>
      <c r="AC66" s="5">
        <f t="shared" si="130"/>
        <v>2.6912995357126002E-5</v>
      </c>
      <c r="AD66" s="5">
        <f t="shared" si="131"/>
        <v>1.5985860949149409E-4</v>
      </c>
      <c r="AE66" s="5">
        <f t="shared" si="132"/>
        <v>2.2664458262795271E-4</v>
      </c>
      <c r="AF66" s="5">
        <f t="shared" si="133"/>
        <v>1.6066625062609506E-4</v>
      </c>
      <c r="AG66" s="5">
        <f t="shared" si="134"/>
        <v>7.5929880434928818E-5</v>
      </c>
      <c r="AH66" s="5">
        <f t="shared" si="135"/>
        <v>2.7580186650050034E-2</v>
      </c>
      <c r="AI66" s="5">
        <f t="shared" si="136"/>
        <v>1.0789249103644578E-2</v>
      </c>
      <c r="AJ66" s="5">
        <f t="shared" si="137"/>
        <v>2.1103536697835248E-3</v>
      </c>
      <c r="AK66" s="5">
        <f t="shared" si="138"/>
        <v>2.7518706005619242E-4</v>
      </c>
      <c r="AL66" s="5">
        <f t="shared" si="139"/>
        <v>5.9707014911144306E-7</v>
      </c>
      <c r="AM66" s="5">
        <f t="shared" si="140"/>
        <v>1.2507198599127992E-5</v>
      </c>
      <c r="AN66" s="5">
        <f t="shared" si="141"/>
        <v>1.7732475062565267E-5</v>
      </c>
      <c r="AO66" s="5">
        <f t="shared" si="142"/>
        <v>1.2570387739202531E-5</v>
      </c>
      <c r="AP66" s="5">
        <f t="shared" si="143"/>
        <v>5.9406878192458468E-6</v>
      </c>
      <c r="AQ66" s="5">
        <f t="shared" si="144"/>
        <v>2.1056493541368813E-6</v>
      </c>
      <c r="AR66" s="5">
        <f t="shared" si="145"/>
        <v>7.8205357997114654E-3</v>
      </c>
      <c r="AS66" s="5">
        <f t="shared" si="146"/>
        <v>3.0593596025175625E-3</v>
      </c>
      <c r="AT66" s="5">
        <f t="shared" si="147"/>
        <v>5.9840408747069104E-4</v>
      </c>
      <c r="AU66" s="5">
        <f t="shared" si="148"/>
        <v>7.8031025753877477E-5</v>
      </c>
      <c r="AV66" s="5">
        <f t="shared" si="149"/>
        <v>7.6313495023968793E-6</v>
      </c>
      <c r="AW66" s="5">
        <f t="shared" si="150"/>
        <v>9.1986943644548732E-9</v>
      </c>
      <c r="AX66" s="5">
        <f t="shared" si="151"/>
        <v>8.1546028547575458E-7</v>
      </c>
      <c r="AY66" s="5">
        <f t="shared" si="152"/>
        <v>1.1561445244596452E-6</v>
      </c>
      <c r="AZ66" s="5">
        <f t="shared" si="153"/>
        <v>8.195801716193827E-7</v>
      </c>
      <c r="BA66" s="5">
        <f t="shared" si="154"/>
        <v>3.8732854096858351E-7</v>
      </c>
      <c r="BB66" s="5">
        <f t="shared" si="155"/>
        <v>1.3728681205685937E-7</v>
      </c>
      <c r="BC66" s="5">
        <f t="shared" si="156"/>
        <v>3.8928541062537759E-8</v>
      </c>
      <c r="BD66" s="5">
        <f t="shared" si="157"/>
        <v>1.8479685244883858E-3</v>
      </c>
      <c r="BE66" s="5">
        <f t="shared" si="158"/>
        <v>7.2291725213409811E-4</v>
      </c>
      <c r="BF66" s="5">
        <f t="shared" si="159"/>
        <v>1.4140104295818593E-4</v>
      </c>
      <c r="BG66" s="5">
        <f t="shared" si="160"/>
        <v>1.8438491072699691E-5</v>
      </c>
      <c r="BH66" s="5">
        <f t="shared" si="161"/>
        <v>1.8032643850719078E-6</v>
      </c>
      <c r="BI66" s="5">
        <f t="shared" si="162"/>
        <v>1.4108583743203912E-7</v>
      </c>
      <c r="BJ66" s="8">
        <f t="shared" si="163"/>
        <v>0.10066568794750781</v>
      </c>
      <c r="BK66" s="8">
        <f t="shared" si="164"/>
        <v>0.2680855132392736</v>
      </c>
      <c r="BL66" s="8">
        <f t="shared" si="165"/>
        <v>0.55276798598155363</v>
      </c>
      <c r="BM66" s="8">
        <f t="shared" si="166"/>
        <v>0.27111431237817224</v>
      </c>
      <c r="BN66" s="8">
        <f t="shared" si="167"/>
        <v>0.72821596118820775</v>
      </c>
    </row>
    <row r="67" spans="1:66" x14ac:dyDescent="0.25">
      <c r="A67" t="s">
        <v>69</v>
      </c>
      <c r="B67" t="s">
        <v>263</v>
      </c>
      <c r="C67" t="s">
        <v>261</v>
      </c>
      <c r="D67" s="11">
        <v>44258</v>
      </c>
      <c r="E67">
        <f>VLOOKUP(A67,home!$A$2:$E$405,3,FALSE)</f>
        <v>1.3260869565217399</v>
      </c>
      <c r="F67">
        <f>VLOOKUP(B67,home!$B$2:$E$405,3,FALSE)</f>
        <v>0.75</v>
      </c>
      <c r="G67">
        <f>VLOOKUP(C67,away!$B$2:$E$405,4,FALSE)</f>
        <v>0.65</v>
      </c>
      <c r="H67">
        <f>VLOOKUP(A67,away!$A$2:$E$405,3,FALSE)</f>
        <v>1.2934782608695701</v>
      </c>
      <c r="I67">
        <f>VLOOKUP(C67,away!$B$2:$E$405,3,FALSE)</f>
        <v>1.36</v>
      </c>
      <c r="J67">
        <f>VLOOKUP(B67,home!$B$2:$E$405,4,FALSE)</f>
        <v>1.1599999999999999</v>
      </c>
      <c r="K67" s="3">
        <f t="shared" si="112"/>
        <v>0.64646739130434816</v>
      </c>
      <c r="L67" s="3">
        <f t="shared" si="113"/>
        <v>2.0405913043478336</v>
      </c>
      <c r="M67" s="5">
        <f t="shared" si="114"/>
        <v>6.8080891790174874E-2</v>
      </c>
      <c r="N67" s="5">
        <f t="shared" si="115"/>
        <v>4.401207651326796E-2</v>
      </c>
      <c r="O67" s="5">
        <f t="shared" si="116"/>
        <v>0.13892527577927666</v>
      </c>
      <c r="P67" s="5">
        <f t="shared" si="117"/>
        <v>8.9810660619266125E-2</v>
      </c>
      <c r="Q67" s="5">
        <f t="shared" si="118"/>
        <v>1.4226186144709854E-2</v>
      </c>
      <c r="R67" s="5">
        <f t="shared" si="119"/>
        <v>0.14174485485465835</v>
      </c>
      <c r="S67" s="5">
        <f t="shared" si="120"/>
        <v>2.9619011108609778E-2</v>
      </c>
      <c r="T67" s="5">
        <f t="shared" si="121"/>
        <v>2.9029831740928561E-2</v>
      </c>
      <c r="U67" s="5">
        <f t="shared" si="122"/>
        <v>9.1633426548704447E-2</v>
      </c>
      <c r="V67" s="5">
        <f t="shared" si="123"/>
        <v>4.3414089795024971E-3</v>
      </c>
      <c r="W67" s="5">
        <f t="shared" si="124"/>
        <v>3.0655884817268812E-3</v>
      </c>
      <c r="X67" s="5">
        <f t="shared" si="125"/>
        <v>6.2556131985207512E-3</v>
      </c>
      <c r="Y67" s="5">
        <f t="shared" si="126"/>
        <v>6.382574948132492E-3</v>
      </c>
      <c r="Z67" s="5">
        <f t="shared" si="127"/>
        <v>9.6414439417487216E-2</v>
      </c>
      <c r="AA67" s="5">
        <f t="shared" si="128"/>
        <v>6.2328791134294077E-2</v>
      </c>
      <c r="AB67" s="5">
        <f t="shared" si="129"/>
        <v>2.0146765503870335E-2</v>
      </c>
      <c r="AC67" s="5">
        <f t="shared" si="130"/>
        <v>3.579425869497447E-4</v>
      </c>
      <c r="AD67" s="5">
        <f t="shared" si="131"/>
        <v>4.9545074714865841E-4</v>
      </c>
      <c r="AE67" s="5">
        <f t="shared" si="132"/>
        <v>1.0110124863641897E-3</v>
      </c>
      <c r="AF67" s="5">
        <f t="shared" si="133"/>
        <v>1.0315316441309242E-3</v>
      </c>
      <c r="AG67" s="5">
        <f t="shared" si="134"/>
        <v>7.0164483439106272E-4</v>
      </c>
      <c r="AH67" s="5">
        <f t="shared" si="135"/>
        <v>4.9185616672223868E-2</v>
      </c>
      <c r="AI67" s="5">
        <f t="shared" si="136"/>
        <v>3.179689729978822E-2</v>
      </c>
      <c r="AJ67" s="5">
        <f t="shared" si="137"/>
        <v>1.027782862448318E-2</v>
      </c>
      <c r="AK67" s="5">
        <f t="shared" si="138"/>
        <v>2.2147603530475999E-3</v>
      </c>
      <c r="AL67" s="5">
        <f t="shared" si="139"/>
        <v>1.8887567041162052E-5</v>
      </c>
      <c r="AM67" s="5">
        <f t="shared" si="140"/>
        <v>6.4058550405796694E-5</v>
      </c>
      <c r="AN67" s="5">
        <f t="shared" si="141"/>
        <v>1.3071732092719614E-4</v>
      </c>
      <c r="AO67" s="5">
        <f t="shared" si="142"/>
        <v>1.3337031420584077E-4</v>
      </c>
      <c r="AP67" s="5">
        <f t="shared" si="143"/>
        <v>9.0718101142192353E-5</v>
      </c>
      <c r="AQ67" s="5">
        <f t="shared" si="144"/>
        <v>4.6279642084426266E-5</v>
      </c>
      <c r="AR67" s="5">
        <f t="shared" si="145"/>
        <v>2.0073548336065165E-2</v>
      </c>
      <c r="AS67" s="5">
        <f t="shared" si="146"/>
        <v>1.2976894427037786E-2</v>
      </c>
      <c r="AT67" s="5">
        <f t="shared" si="147"/>
        <v>4.1945695437395252E-3</v>
      </c>
      <c r="AU67" s="5">
        <f t="shared" si="148"/>
        <v>9.0388414352865379E-4</v>
      </c>
      <c r="AV67" s="5">
        <f t="shared" si="149"/>
        <v>1.4608290607708344E-4</v>
      </c>
      <c r="AW67" s="5">
        <f t="shared" si="150"/>
        <v>6.9211167156101109E-7</v>
      </c>
      <c r="AX67" s="5">
        <f t="shared" si="151"/>
        <v>6.9019606619289119E-6</v>
      </c>
      <c r="AY67" s="5">
        <f t="shared" si="152"/>
        <v>1.4084080909682956E-5</v>
      </c>
      <c r="AZ67" s="5">
        <f t="shared" si="153"/>
        <v>1.4369926517015185E-5</v>
      </c>
      <c r="BA67" s="5">
        <f t="shared" si="154"/>
        <v>9.7743823649128473E-6</v>
      </c>
      <c r="BB67" s="5">
        <f t="shared" si="155"/>
        <v>4.986379914802994E-6</v>
      </c>
      <c r="BC67" s="5">
        <f t="shared" si="156"/>
        <v>2.0350326988643355E-6</v>
      </c>
      <c r="BD67" s="5">
        <f t="shared" si="157"/>
        <v>6.8269846969967506E-3</v>
      </c>
      <c r="BE67" s="5">
        <f t="shared" si="158"/>
        <v>4.4134229875421958E-3</v>
      </c>
      <c r="BF67" s="5">
        <f t="shared" si="159"/>
        <v>1.4265670227395226E-3</v>
      </c>
      <c r="BG67" s="5">
        <f t="shared" si="160"/>
        <v>3.0740968723707673E-4</v>
      </c>
      <c r="BH67" s="5">
        <f t="shared" si="161"/>
        <v>4.9682584642459631E-5</v>
      </c>
      <c r="BI67" s="5">
        <f t="shared" si="162"/>
        <v>6.423634177413671E-6</v>
      </c>
      <c r="BJ67" s="8">
        <f t="shared" si="163"/>
        <v>0.10672880643115396</v>
      </c>
      <c r="BK67" s="8">
        <f t="shared" si="164"/>
        <v>0.19224288673245388</v>
      </c>
      <c r="BL67" s="8">
        <f t="shared" si="165"/>
        <v>0.59957968674013029</v>
      </c>
      <c r="BM67" s="8">
        <f t="shared" si="166"/>
        <v>0.49815248165063369</v>
      </c>
      <c r="BN67" s="8">
        <f t="shared" si="167"/>
        <v>0.49679994570135377</v>
      </c>
    </row>
    <row r="68" spans="1:66" x14ac:dyDescent="0.25">
      <c r="A68" t="s">
        <v>80</v>
      </c>
      <c r="B68" t="s">
        <v>90</v>
      </c>
      <c r="C68" t="s">
        <v>359</v>
      </c>
      <c r="D68" s="11">
        <v>44258</v>
      </c>
      <c r="E68">
        <f>VLOOKUP(A68,home!$A$2:$E$405,3,FALSE)</f>
        <v>1.2235576923076901</v>
      </c>
      <c r="F68">
        <f>VLOOKUP(B68,home!$B$2:$E$405,3,FALSE)</f>
        <v>1.18</v>
      </c>
      <c r="G68">
        <f>VLOOKUP(C68,away!$B$2:$E$405,4,FALSE)</f>
        <v>0.87</v>
      </c>
      <c r="H68">
        <f>VLOOKUP(A68,away!$A$2:$E$405,3,FALSE)</f>
        <v>1.01442307692308</v>
      </c>
      <c r="I68">
        <f>VLOOKUP(C68,away!$B$2:$E$405,3,FALSE)</f>
        <v>1.3</v>
      </c>
      <c r="J68">
        <f>VLOOKUP(B68,home!$B$2:$E$405,4,FALSE)</f>
        <v>0.49</v>
      </c>
      <c r="K68" s="3">
        <f t="shared" si="112"/>
        <v>1.2561043269230745</v>
      </c>
      <c r="L68" s="3">
        <f t="shared" si="113"/>
        <v>0.64618750000000202</v>
      </c>
      <c r="M68" s="5">
        <f t="shared" si="114"/>
        <v>0.14922622633673768</v>
      </c>
      <c r="N68" s="5">
        <f t="shared" si="115"/>
        <v>0.18744370859197829</v>
      </c>
      <c r="O68" s="5">
        <f t="shared" si="116"/>
        <v>9.6428122130970989E-2</v>
      </c>
      <c r="P68" s="5">
        <f t="shared" si="117"/>
        <v>0.12112378144577934</v>
      </c>
      <c r="Q68" s="5">
        <f t="shared" si="118"/>
        <v>0.11772442670844592</v>
      </c>
      <c r="R68" s="5">
        <f t="shared" si="119"/>
        <v>3.1155323584753501E-2</v>
      </c>
      <c r="S68" s="5">
        <f t="shared" si="120"/>
        <v>2.4578404868690805E-2</v>
      </c>
      <c r="T68" s="5">
        <f t="shared" si="121"/>
        <v>7.6072052983664123E-2</v>
      </c>
      <c r="U68" s="5">
        <f t="shared" si="122"/>
        <v>3.9134336761497385E-2</v>
      </c>
      <c r="V68" s="5">
        <f t="shared" si="123"/>
        <v>2.2166414433548581E-3</v>
      </c>
      <c r="W68" s="5">
        <f t="shared" si="124"/>
        <v>4.9291387257672431E-2</v>
      </c>
      <c r="X68" s="5">
        <f t="shared" si="125"/>
        <v>3.1851478303567306E-2</v>
      </c>
      <c r="Y68" s="5">
        <f t="shared" si="126"/>
        <v>1.029101356814323E-2</v>
      </c>
      <c r="Z68" s="5">
        <f t="shared" si="127"/>
        <v>6.7107268863076559E-3</v>
      </c>
      <c r="AA68" s="5">
        <f t="shared" si="128"/>
        <v>8.4293730786900584E-3</v>
      </c>
      <c r="AB68" s="5">
        <f t="shared" si="129"/>
        <v>5.2940859986957307E-3</v>
      </c>
      <c r="AC68" s="5">
        <f t="shared" si="130"/>
        <v>1.1245007007125862E-4</v>
      </c>
      <c r="AD68" s="5">
        <f t="shared" si="131"/>
        <v>1.54787812036008E-2</v>
      </c>
      <c r="AE68" s="5">
        <f t="shared" si="132"/>
        <v>1.0002194929001822E-2</v>
      </c>
      <c r="AF68" s="5">
        <f t="shared" si="133"/>
        <v>3.2316466678421925E-3</v>
      </c>
      <c r="AG68" s="5">
        <f t="shared" si="134"/>
        <v>6.9608322705876113E-4</v>
      </c>
      <c r="AH68" s="5">
        <f t="shared" si="135"/>
        <v>1.084096957461485E-3</v>
      </c>
      <c r="AI68" s="5">
        <f t="shared" si="136"/>
        <v>1.3617388790715117E-3</v>
      </c>
      <c r="AJ68" s="5">
        <f t="shared" si="137"/>
        <v>8.5524304907055176E-4</v>
      </c>
      <c r="AK68" s="5">
        <f t="shared" si="138"/>
        <v>3.5809149816946786E-4</v>
      </c>
      <c r="AL68" s="5">
        <f t="shared" si="139"/>
        <v>3.6509340335762498E-6</v>
      </c>
      <c r="AM68" s="5">
        <f t="shared" si="140"/>
        <v>3.8885928090677036E-3</v>
      </c>
      <c r="AN68" s="5">
        <f t="shared" si="141"/>
        <v>2.5127600658094444E-3</v>
      </c>
      <c r="AO68" s="5">
        <f t="shared" si="142"/>
        <v>8.1185707251262267E-4</v>
      </c>
      <c r="AP68" s="5">
        <f t="shared" si="143"/>
        <v>1.7487063068141737E-4</v>
      </c>
      <c r="AQ68" s="5">
        <f t="shared" si="144"/>
        <v>2.8249803915862174E-5</v>
      </c>
      <c r="AR68" s="5">
        <f t="shared" si="145"/>
        <v>1.4010598053992916E-4</v>
      </c>
      <c r="AS68" s="5">
        <f t="shared" si="146"/>
        <v>1.7598772838400508E-4</v>
      </c>
      <c r="AT68" s="5">
        <f t="shared" si="147"/>
        <v>1.105294735542558E-4</v>
      </c>
      <c r="AU68" s="5">
        <f t="shared" si="148"/>
        <v>4.6278849994676755E-5</v>
      </c>
      <c r="AV68" s="5">
        <f t="shared" si="149"/>
        <v>1.4532765930834335E-5</v>
      </c>
      <c r="AW68" s="5">
        <f t="shared" si="150"/>
        <v>8.2316282616949495E-8</v>
      </c>
      <c r="AX68" s="5">
        <f t="shared" si="151"/>
        <v>8.1407970885198373E-4</v>
      </c>
      <c r="AY68" s="5">
        <f t="shared" si="152"/>
        <v>5.2604813186379288E-4</v>
      </c>
      <c r="AZ68" s="5">
        <f t="shared" si="153"/>
        <v>1.6996286360436785E-4</v>
      </c>
      <c r="BA68" s="5">
        <f t="shared" si="154"/>
        <v>3.66092926417826E-5</v>
      </c>
      <c r="BB68" s="5">
        <f t="shared" si="155"/>
        <v>5.9141168222404897E-6</v>
      </c>
      <c r="BC68" s="5">
        <f t="shared" si="156"/>
        <v>7.6432567281430782E-7</v>
      </c>
      <c r="BD68" s="5">
        <f t="shared" si="157"/>
        <v>1.5089122216690955E-5</v>
      </c>
      <c r="BE68" s="5">
        <f t="shared" si="158"/>
        <v>1.8953511705856605E-5</v>
      </c>
      <c r="BF68" s="5">
        <f t="shared" si="159"/>
        <v>1.1903794032056812E-5</v>
      </c>
      <c r="BG68" s="5">
        <f t="shared" si="160"/>
        <v>4.9841357301558787E-6</v>
      </c>
      <c r="BH68" s="5">
        <f t="shared" si="161"/>
        <v>1.5651486141551731E-6</v>
      </c>
      <c r="BI68" s="5">
        <f t="shared" si="162"/>
        <v>3.931979893035933E-7</v>
      </c>
      <c r="BJ68" s="8">
        <f t="shared" si="163"/>
        <v>0.51105248226241906</v>
      </c>
      <c r="BK68" s="8">
        <f t="shared" si="164"/>
        <v>0.29778720323053137</v>
      </c>
      <c r="BL68" s="8">
        <f t="shared" si="165"/>
        <v>0.18464073564707259</v>
      </c>
      <c r="BM68" s="8">
        <f t="shared" si="166"/>
        <v>0.29656359341208366</v>
      </c>
      <c r="BN68" s="8">
        <f t="shared" si="167"/>
        <v>0.70310158879866569</v>
      </c>
    </row>
    <row r="69" spans="1:66" x14ac:dyDescent="0.25">
      <c r="A69" t="s">
        <v>80</v>
      </c>
      <c r="B69" t="s">
        <v>410</v>
      </c>
      <c r="C69" t="s">
        <v>97</v>
      </c>
      <c r="D69" s="11">
        <v>44258</v>
      </c>
      <c r="E69">
        <f>VLOOKUP(A69,home!$A$2:$E$405,3,FALSE)</f>
        <v>1.2235576923076901</v>
      </c>
      <c r="F69">
        <f>VLOOKUP(B69,home!$B$2:$E$405,3,FALSE)</f>
        <v>0.87</v>
      </c>
      <c r="G69">
        <f>VLOOKUP(C69,away!$B$2:$E$405,4,FALSE)</f>
        <v>0.96</v>
      </c>
      <c r="H69">
        <f>VLOOKUP(A69,away!$A$2:$E$405,3,FALSE)</f>
        <v>1.01442307692308</v>
      </c>
      <c r="I69">
        <f>VLOOKUP(C69,away!$B$2:$E$405,3,FALSE)</f>
        <v>0.91</v>
      </c>
      <c r="J69">
        <f>VLOOKUP(B69,home!$B$2:$E$405,4,FALSE)</f>
        <v>1.1000000000000001</v>
      </c>
      <c r="K69" s="3">
        <f t="shared" si="112"/>
        <v>1.0219153846153828</v>
      </c>
      <c r="L69" s="3">
        <f t="shared" si="113"/>
        <v>1.0154375000000033</v>
      </c>
      <c r="M69" s="5">
        <f t="shared" si="114"/>
        <v>0.13037336785156448</v>
      </c>
      <c r="N69" s="5">
        <f t="shared" si="115"/>
        <v>0.13323055035163428</v>
      </c>
      <c r="O69" s="5">
        <f t="shared" si="116"/>
        <v>0.13238600671777342</v>
      </c>
      <c r="P69" s="5">
        <f t="shared" si="117"/>
        <v>0.13528729697268807</v>
      </c>
      <c r="Q69" s="5">
        <f t="shared" si="118"/>
        <v>6.8075174552554726E-2</v>
      </c>
      <c r="R69" s="5">
        <f t="shared" si="119"/>
        <v>6.7214857848239745E-2</v>
      </c>
      <c r="S69" s="5">
        <f t="shared" si="120"/>
        <v>3.5096609498909762E-2</v>
      </c>
      <c r="T69" s="5">
        <f t="shared" si="121"/>
        <v>6.9126085059710018E-2</v>
      </c>
      <c r="U69" s="5">
        <f t="shared" si="122"/>
        <v>6.8687897309852197E-2</v>
      </c>
      <c r="V69" s="5">
        <f t="shared" si="123"/>
        <v>4.0466047716631913E-3</v>
      </c>
      <c r="W69" s="5">
        <f t="shared" si="124"/>
        <v>2.3189022728544433E-2</v>
      </c>
      <c r="X69" s="5">
        <f t="shared" si="125"/>
        <v>2.3547003266916416E-2</v>
      </c>
      <c r="Y69" s="5">
        <f t="shared" si="126"/>
        <v>1.1955255064924756E-2</v>
      </c>
      <c r="Z69" s="5">
        <f t="shared" si="127"/>
        <v>2.2750829072090726E-2</v>
      </c>
      <c r="AA69" s="5">
        <f t="shared" si="128"/>
        <v>2.3249422241524424E-2</v>
      </c>
      <c r="AB69" s="5">
        <f t="shared" si="129"/>
        <v>1.1879471136016433E-2</v>
      </c>
      <c r="AC69" s="5">
        <f t="shared" si="130"/>
        <v>2.6244538594070554E-4</v>
      </c>
      <c r="AD69" s="5">
        <f t="shared" si="131"/>
        <v>5.9243047701238337E-3</v>
      </c>
      <c r="AE69" s="5">
        <f t="shared" si="132"/>
        <v>6.0157612250126393E-3</v>
      </c>
      <c r="AF69" s="5">
        <f t="shared" si="133"/>
        <v>3.0543147694618959E-3</v>
      </c>
      <c r="AG69" s="5">
        <f t="shared" si="134"/>
        <v>1.0338219179051582E-3</v>
      </c>
      <c r="AH69" s="5">
        <f t="shared" si="135"/>
        <v>5.7755112489727986E-3</v>
      </c>
      <c r="AI69" s="5">
        <f t="shared" si="136"/>
        <v>5.9020837993445071E-3</v>
      </c>
      <c r="AJ69" s="5">
        <f t="shared" si="137"/>
        <v>3.0157151179196809E-3</v>
      </c>
      <c r="AK69" s="5">
        <f t="shared" si="138"/>
        <v>1.0272685582064386E-3</v>
      </c>
      <c r="AL69" s="5">
        <f t="shared" si="139"/>
        <v>1.0893490734180165E-5</v>
      </c>
      <c r="AM69" s="5">
        <f t="shared" si="140"/>
        <v>1.2108276375479693E-3</v>
      </c>
      <c r="AN69" s="5">
        <f t="shared" si="141"/>
        <v>1.22951978920262E-3</v>
      </c>
      <c r="AO69" s="5">
        <f t="shared" si="142"/>
        <v>6.2425025047421973E-4</v>
      </c>
      <c r="AP69" s="5">
        <f t="shared" si="143"/>
        <v>2.1129570457197256E-4</v>
      </c>
      <c r="AQ69" s="5">
        <f t="shared" si="144"/>
        <v>5.3639395502825754E-5</v>
      </c>
      <c r="AR69" s="5">
        <f t="shared" si="145"/>
        <v>1.1729341407757676E-3</v>
      </c>
      <c r="AS69" s="5">
        <f t="shared" si="146"/>
        <v>1.1986394435993819E-3</v>
      </c>
      <c r="AT69" s="5">
        <f t="shared" si="147"/>
        <v>6.1245404401051541E-4</v>
      </c>
      <c r="AU69" s="5">
        <f t="shared" si="148"/>
        <v>2.0862540331475086E-4</v>
      </c>
      <c r="AV69" s="5">
        <f t="shared" si="149"/>
        <v>5.3299377317233229E-5</v>
      </c>
      <c r="AW69" s="5">
        <f t="shared" si="150"/>
        <v>3.1400220857780807E-7</v>
      </c>
      <c r="AX69" s="5">
        <f t="shared" si="151"/>
        <v>2.0622723182129463E-4</v>
      </c>
      <c r="AY69" s="5">
        <f t="shared" si="152"/>
        <v>2.0941086471253654E-4</v>
      </c>
      <c r="AZ69" s="5">
        <f t="shared" si="153"/>
        <v>1.063218224682685E-4</v>
      </c>
      <c r="BA69" s="5">
        <f t="shared" si="154"/>
        <v>3.5987721867540921E-5</v>
      </c>
      <c r="BB69" s="5">
        <f t="shared" si="155"/>
        <v>9.1358205809677991E-6</v>
      </c>
      <c r="BC69" s="5">
        <f t="shared" si="156"/>
        <v>1.8553709622373045E-6</v>
      </c>
      <c r="BD69" s="5">
        <f t="shared" si="157"/>
        <v>1.9850688526233283E-4</v>
      </c>
      <c r="BE69" s="5">
        <f t="shared" si="158"/>
        <v>2.0285724000165849E-4</v>
      </c>
      <c r="BF69" s="5">
        <f t="shared" si="159"/>
        <v>1.0365146721915493E-4</v>
      </c>
      <c r="BG69" s="5">
        <f t="shared" si="160"/>
        <v>3.5307676329737155E-5</v>
      </c>
      <c r="BH69" s="5">
        <f t="shared" si="161"/>
        <v>9.0203644090946966E-6</v>
      </c>
      <c r="BI69" s="5">
        <f t="shared" si="162"/>
        <v>1.8436098328981839E-6</v>
      </c>
      <c r="BJ69" s="8">
        <f t="shared" si="163"/>
        <v>0.34904976531650067</v>
      </c>
      <c r="BK69" s="8">
        <f t="shared" si="164"/>
        <v>0.30528662883621294</v>
      </c>
      <c r="BL69" s="8">
        <f t="shared" si="165"/>
        <v>0.32293537362992225</v>
      </c>
      <c r="BM69" s="8">
        <f t="shared" si="166"/>
        <v>0.33324624569776784</v>
      </c>
      <c r="BN69" s="8">
        <f t="shared" si="167"/>
        <v>0.66656725429445474</v>
      </c>
    </row>
    <row r="70" spans="1:66" x14ac:dyDescent="0.25">
      <c r="A70" t="s">
        <v>80</v>
      </c>
      <c r="B70" t="s">
        <v>95</v>
      </c>
      <c r="C70" t="s">
        <v>435</v>
      </c>
      <c r="D70" s="11">
        <v>44258</v>
      </c>
      <c r="E70">
        <f>VLOOKUP(A70,home!$A$2:$E$405,3,FALSE)</f>
        <v>1.2235576923076901</v>
      </c>
      <c r="F70">
        <f>VLOOKUP(B70,home!$B$2:$E$405,3,FALSE)</f>
        <v>1.59</v>
      </c>
      <c r="G70">
        <f>VLOOKUP(C70,away!$B$2:$E$405,4,FALSE)</f>
        <v>1.68</v>
      </c>
      <c r="H70">
        <f>VLOOKUP(A70,away!$A$2:$E$405,3,FALSE)</f>
        <v>1.01442307692308</v>
      </c>
      <c r="I70">
        <f>VLOOKUP(C70,away!$B$2:$E$405,3,FALSE)</f>
        <v>0.59</v>
      </c>
      <c r="J70">
        <f>VLOOKUP(B70,home!$B$2:$E$405,4,FALSE)</f>
        <v>0.66</v>
      </c>
      <c r="K70" s="3">
        <f t="shared" si="112"/>
        <v>3.2683673076923014</v>
      </c>
      <c r="L70" s="3">
        <f t="shared" si="113"/>
        <v>0.39501634615384729</v>
      </c>
      <c r="M70" s="5">
        <f t="shared" si="114"/>
        <v>2.5645589951924719E-2</v>
      </c>
      <c r="N70" s="5">
        <f t="shared" si="115"/>
        <v>8.3819207785352942E-2</v>
      </c>
      <c r="O70" s="5">
        <f t="shared" si="116"/>
        <v>1.0130427237769121E-2</v>
      </c>
      <c r="P70" s="5">
        <f t="shared" si="117"/>
        <v>3.3109957196880223E-2</v>
      </c>
      <c r="Q70" s="5">
        <f t="shared" si="118"/>
        <v>0.13697597924115779</v>
      </c>
      <c r="R70" s="5">
        <f t="shared" si="119"/>
        <v>2.0008421762204849E-3</v>
      </c>
      <c r="S70" s="5">
        <f t="shared" si="120"/>
        <v>1.0686723015870462E-2</v>
      </c>
      <c r="T70" s="5">
        <f t="shared" si="121"/>
        <v>5.4107750830687383E-2</v>
      </c>
      <c r="U70" s="5">
        <f t="shared" si="122"/>
        <v>6.5394871566109517E-3</v>
      </c>
      <c r="V70" s="5">
        <f t="shared" si="123"/>
        <v>1.5330205236225767E-3</v>
      </c>
      <c r="W70" s="5">
        <f t="shared" si="124"/>
        <v>0.14922927083031315</v>
      </c>
      <c r="X70" s="5">
        <f t="shared" si="125"/>
        <v>5.89480013025932E-2</v>
      </c>
      <c r="Y70" s="5">
        <f t="shared" si="126"/>
        <v>1.1642712043811296E-2</v>
      </c>
      <c r="Z70" s="5">
        <f t="shared" si="127"/>
        <v>2.6345512189370938E-4</v>
      </c>
      <c r="AA70" s="5">
        <f t="shared" si="128"/>
        <v>8.6106810744149016E-4</v>
      </c>
      <c r="AB70" s="5">
        <f t="shared" si="129"/>
        <v>1.4071434260291243E-3</v>
      </c>
      <c r="AC70" s="5">
        <f t="shared" si="130"/>
        <v>1.2370119973413056E-4</v>
      </c>
      <c r="AD70" s="5">
        <f t="shared" si="131"/>
        <v>0.12193401753313898</v>
      </c>
      <c r="AE70" s="5">
        <f t="shared" si="132"/>
        <v>4.8165930077799714E-2</v>
      </c>
      <c r="AF70" s="5">
        <f t="shared" si="133"/>
        <v>9.5131648542170662E-3</v>
      </c>
      <c r="AG70" s="5">
        <f t="shared" si="134"/>
        <v>1.252618540357341E-3</v>
      </c>
      <c r="AH70" s="5">
        <f t="shared" si="135"/>
        <v>2.6017269906492381E-5</v>
      </c>
      <c r="AI70" s="5">
        <f t="shared" si="136"/>
        <v>8.5033994397786441E-5</v>
      </c>
      <c r="AJ70" s="5">
        <f t="shared" si="137"/>
        <v>1.3896116366610777E-4</v>
      </c>
      <c r="AK70" s="5">
        <f t="shared" si="138"/>
        <v>1.5139204145506196E-4</v>
      </c>
      <c r="AL70" s="5">
        <f t="shared" si="139"/>
        <v>6.3882194733327365E-6</v>
      </c>
      <c r="AM70" s="5">
        <f t="shared" si="140"/>
        <v>7.9705031320178282E-2</v>
      </c>
      <c r="AN70" s="5">
        <f t="shared" si="141"/>
        <v>3.1484790242174779E-2</v>
      </c>
      <c r="AO70" s="5">
        <f t="shared" si="142"/>
        <v>6.218503400442092E-3</v>
      </c>
      <c r="AP70" s="5">
        <f t="shared" si="143"/>
        <v>8.1880349726263667E-4</v>
      </c>
      <c r="AQ70" s="5">
        <f t="shared" si="144"/>
        <v>8.0860191426669595E-5</v>
      </c>
      <c r="AR70" s="5">
        <f t="shared" si="145"/>
        <v>2.0554493790722141E-6</v>
      </c>
      <c r="AS70" s="5">
        <f t="shared" si="146"/>
        <v>6.7179635531760661E-6</v>
      </c>
      <c r="AT70" s="5">
        <f t="shared" si="147"/>
        <v>1.0978386225734534E-5</v>
      </c>
      <c r="AU70" s="5">
        <f t="shared" si="148"/>
        <v>1.1960466210470075E-5</v>
      </c>
      <c r="AV70" s="5">
        <f t="shared" si="149"/>
        <v>9.7727991867647065E-6</v>
      </c>
      <c r="AW70" s="5">
        <f t="shared" si="150"/>
        <v>2.2909903128117143E-7</v>
      </c>
      <c r="AX70" s="5">
        <f t="shared" si="151"/>
        <v>4.3417553104243604E-2</v>
      </c>
      <c r="AY70" s="5">
        <f t="shared" si="152"/>
        <v>1.7150643186178937E-2</v>
      </c>
      <c r="AZ70" s="5">
        <f t="shared" si="153"/>
        <v>3.3873922027963898E-3</v>
      </c>
      <c r="BA70" s="5">
        <f t="shared" si="154"/>
        <v>4.4602509697955401E-4</v>
      </c>
      <c r="BB70" s="5">
        <f t="shared" si="155"/>
        <v>4.4046801025444696E-5</v>
      </c>
      <c r="BC70" s="5">
        <f t="shared" si="156"/>
        <v>3.4798412801673406E-6</v>
      </c>
      <c r="BD70" s="5">
        <f t="shared" si="157"/>
        <v>1.3532268390421663E-7</v>
      </c>
      <c r="BE70" s="5">
        <f t="shared" si="158"/>
        <v>4.4228423606172094E-7</v>
      </c>
      <c r="BF70" s="5">
        <f t="shared" si="159"/>
        <v>7.2277366892589656E-7</v>
      </c>
      <c r="BG70" s="5">
        <f t="shared" si="160"/>
        <v>7.8742994345940649E-7</v>
      </c>
      <c r="BH70" s="5">
        <f t="shared" si="161"/>
        <v>6.4340257107518049E-7</v>
      </c>
      <c r="BI70" s="5">
        <f t="shared" si="162"/>
        <v>4.2057518579745847E-7</v>
      </c>
      <c r="BJ70" s="8">
        <f t="shared" si="163"/>
        <v>0.85834578192341715</v>
      </c>
      <c r="BK70" s="8">
        <f t="shared" si="164"/>
        <v>8.8256023293684399E-2</v>
      </c>
      <c r="BL70" s="8">
        <f t="shared" si="165"/>
        <v>2.138500942634106E-2</v>
      </c>
      <c r="BM70" s="8">
        <f t="shared" si="166"/>
        <v>0.65941785208888359</v>
      </c>
      <c r="BN70" s="8">
        <f t="shared" si="167"/>
        <v>0.29168200358930524</v>
      </c>
    </row>
    <row r="71" spans="1:66" x14ac:dyDescent="0.25">
      <c r="A71" t="s">
        <v>80</v>
      </c>
      <c r="B71" t="s">
        <v>87</v>
      </c>
      <c r="C71" t="s">
        <v>85</v>
      </c>
      <c r="D71" s="11">
        <v>44258</v>
      </c>
      <c r="E71">
        <f>VLOOKUP(A71,home!$A$2:$E$405,3,FALSE)</f>
        <v>1.2235576923076901</v>
      </c>
      <c r="F71">
        <f>VLOOKUP(B71,home!$B$2:$E$405,3,FALSE)</f>
        <v>0.68</v>
      </c>
      <c r="G71">
        <f>VLOOKUP(C71,away!$B$2:$E$405,4,FALSE)</f>
        <v>0.82</v>
      </c>
      <c r="H71">
        <f>VLOOKUP(A71,away!$A$2:$E$405,3,FALSE)</f>
        <v>1.01442307692308</v>
      </c>
      <c r="I71">
        <f>VLOOKUP(C71,away!$B$2:$E$405,3,FALSE)</f>
        <v>1</v>
      </c>
      <c r="J71">
        <f>VLOOKUP(B71,home!$B$2:$E$405,4,FALSE)</f>
        <v>1.1000000000000001</v>
      </c>
      <c r="K71" s="3">
        <f t="shared" si="112"/>
        <v>0.68225576923076803</v>
      </c>
      <c r="L71" s="3">
        <f t="shared" si="113"/>
        <v>1.1158653846153881</v>
      </c>
      <c r="M71" s="5">
        <f t="shared" si="114"/>
        <v>0.1656097513424987</v>
      </c>
      <c r="N71" s="5">
        <f t="shared" si="115"/>
        <v>0.11298820829429267</v>
      </c>
      <c r="O71" s="5">
        <f t="shared" si="116"/>
        <v>0.18479818887785604</v>
      </c>
      <c r="P71" s="5">
        <f t="shared" si="117"/>
        <v>0.12607963050531446</v>
      </c>
      <c r="Q71" s="5">
        <f t="shared" si="118"/>
        <v>3.8543428481914443E-2</v>
      </c>
      <c r="R71" s="5">
        <f t="shared" si="119"/>
        <v>0.10310495105420801</v>
      </c>
      <c r="S71" s="5">
        <f t="shared" si="120"/>
        <v>2.3996282072004688E-2</v>
      </c>
      <c r="T71" s="5">
        <f t="shared" si="121"/>
        <v>4.3009277647367151E-2</v>
      </c>
      <c r="U71" s="5">
        <f t="shared" si="122"/>
        <v>7.0343947692989378E-2</v>
      </c>
      <c r="V71" s="5">
        <f t="shared" si="123"/>
        <v>2.0298337591933987E-3</v>
      </c>
      <c r="W71" s="5">
        <f t="shared" si="124"/>
        <v>8.7654921492398771E-3</v>
      </c>
      <c r="X71" s="5">
        <f t="shared" si="125"/>
        <v>9.7811092684547182E-3</v>
      </c>
      <c r="Y71" s="5">
        <f t="shared" si="126"/>
        <v>5.457200627904682E-3</v>
      </c>
      <c r="Z71" s="5">
        <f t="shared" si="127"/>
        <v>3.8350415287951529E-2</v>
      </c>
      <c r="AA71" s="5">
        <f t="shared" si="128"/>
        <v>2.616479208260078E-2</v>
      </c>
      <c r="AB71" s="5">
        <f t="shared" si="129"/>
        <v>8.9255401745389519E-3</v>
      </c>
      <c r="AC71" s="5">
        <f t="shared" si="130"/>
        <v>9.6582737531954635E-5</v>
      </c>
      <c r="AD71" s="5">
        <f t="shared" si="131"/>
        <v>1.4950768972414774E-3</v>
      </c>
      <c r="AE71" s="5">
        <f t="shared" si="132"/>
        <v>1.668304556969942E-3</v>
      </c>
      <c r="AF71" s="5">
        <f t="shared" si="133"/>
        <v>9.3080165305943464E-4</v>
      </c>
      <c r="AG71" s="5">
        <f t="shared" si="134"/>
        <v>3.4621644819726841E-4</v>
      </c>
      <c r="AH71" s="5">
        <f t="shared" si="135"/>
        <v>1.0698475226362475E-2</v>
      </c>
      <c r="AI71" s="5">
        <f t="shared" si="136"/>
        <v>7.2990964451582459E-3</v>
      </c>
      <c r="AJ71" s="5">
        <f t="shared" si="137"/>
        <v>2.4899253299405016E-3</v>
      </c>
      <c r="AK71" s="5">
        <f t="shared" si="138"/>
        <v>5.662553071019103E-4</v>
      </c>
      <c r="AL71" s="5">
        <f t="shared" si="139"/>
        <v>2.9411591437117796E-6</v>
      </c>
      <c r="AM71" s="5">
        <f t="shared" si="140"/>
        <v>2.0400496771732688E-4</v>
      </c>
      <c r="AN71" s="5">
        <f t="shared" si="141"/>
        <v>2.2764208176534475E-4</v>
      </c>
      <c r="AO71" s="5">
        <f t="shared" si="142"/>
        <v>1.2700895956186704E-4</v>
      </c>
      <c r="AP71" s="5">
        <f t="shared" si="143"/>
        <v>4.7241633837034356E-5</v>
      </c>
      <c r="AQ71" s="5">
        <f t="shared" si="144"/>
        <v>1.3178825977855419E-5</v>
      </c>
      <c r="AR71" s="5">
        <f t="shared" si="145"/>
        <v>2.3876116346526317E-3</v>
      </c>
      <c r="AS71" s="5">
        <f t="shared" si="146"/>
        <v>1.6289618124242628E-3</v>
      </c>
      <c r="AT71" s="5">
        <f t="shared" si="147"/>
        <v>5.5568429719153069E-4</v>
      </c>
      <c r="AU71" s="5">
        <f t="shared" si="148"/>
        <v>1.263729392099555E-4</v>
      </c>
      <c r="AV71" s="5">
        <f t="shared" si="149"/>
        <v>2.1554666712660317E-5</v>
      </c>
      <c r="AW71" s="5">
        <f t="shared" si="150"/>
        <v>6.2197803217519066E-8</v>
      </c>
      <c r="AX71" s="5">
        <f t="shared" si="151"/>
        <v>2.3197261029480466E-5</v>
      </c>
      <c r="AY71" s="5">
        <f t="shared" si="152"/>
        <v>2.5885020600684767E-5</v>
      </c>
      <c r="AZ71" s="5">
        <f t="shared" si="153"/>
        <v>1.4442099234180181E-5</v>
      </c>
      <c r="BA71" s="5">
        <f t="shared" si="154"/>
        <v>5.3718128722006893E-6</v>
      </c>
      <c r="BB71" s="5">
        <f t="shared" si="155"/>
        <v>1.4985550091800289E-6</v>
      </c>
      <c r="BC71" s="5">
        <f t="shared" si="156"/>
        <v>3.3443713233719772E-7</v>
      </c>
      <c r="BD71" s="5">
        <f t="shared" si="157"/>
        <v>4.4404219583563884E-4</v>
      </c>
      <c r="BE71" s="5">
        <f t="shared" si="158"/>
        <v>3.0295034989076314E-4</v>
      </c>
      <c r="BF71" s="5">
        <f t="shared" si="159"/>
        <v>1.0334481200172646E-4</v>
      </c>
      <c r="BG71" s="5">
        <f t="shared" si="160"/>
        <v>2.3502531402748997E-5</v>
      </c>
      <c r="BH71" s="5">
        <f t="shared" si="161"/>
        <v>4.0086844102631988E-6</v>
      </c>
      <c r="BI71" s="5">
        <f t="shared" si="162"/>
        <v>5.4698961318550151E-7</v>
      </c>
      <c r="BJ71" s="8">
        <f t="shared" si="163"/>
        <v>0.22367492167937916</v>
      </c>
      <c r="BK71" s="8">
        <f t="shared" si="164"/>
        <v>0.31784090659628755</v>
      </c>
      <c r="BL71" s="8">
        <f t="shared" si="165"/>
        <v>0.41998975310410175</v>
      </c>
      <c r="BM71" s="8">
        <f t="shared" si="166"/>
        <v>0.26870601528883831</v>
      </c>
      <c r="BN71" s="8">
        <f t="shared" si="167"/>
        <v>0.73112415855608426</v>
      </c>
    </row>
    <row r="72" spans="1:66" x14ac:dyDescent="0.25">
      <c r="A72" t="s">
        <v>80</v>
      </c>
      <c r="B72" t="s">
        <v>416</v>
      </c>
      <c r="C72" t="s">
        <v>92</v>
      </c>
      <c r="D72" s="11">
        <v>44258</v>
      </c>
      <c r="E72">
        <f>VLOOKUP(A72,home!$A$2:$E$405,3,FALSE)</f>
        <v>1.2235576923076901</v>
      </c>
      <c r="F72">
        <f>VLOOKUP(B72,home!$B$2:$E$405,3,FALSE)</f>
        <v>0.66</v>
      </c>
      <c r="G72">
        <f>VLOOKUP(C72,away!$B$2:$E$405,4,FALSE)</f>
        <v>1.07</v>
      </c>
      <c r="H72">
        <f>VLOOKUP(A72,away!$A$2:$E$405,3,FALSE)</f>
        <v>1.01442307692308</v>
      </c>
      <c r="I72">
        <f>VLOOKUP(C72,away!$B$2:$E$405,3,FALSE)</f>
        <v>0.77</v>
      </c>
      <c r="J72">
        <f>VLOOKUP(B72,home!$B$2:$E$405,4,FALSE)</f>
        <v>0.68</v>
      </c>
      <c r="K72" s="3">
        <f t="shared" si="112"/>
        <v>0.86407644230769087</v>
      </c>
      <c r="L72" s="3">
        <f t="shared" si="113"/>
        <v>0.53115192307692471</v>
      </c>
      <c r="M72" s="5">
        <f t="shared" si="114"/>
        <v>0.24777644634240562</v>
      </c>
      <c r="N72" s="5">
        <f t="shared" si="115"/>
        <v>0.21409779024318831</v>
      </c>
      <c r="O72" s="5">
        <f t="shared" si="116"/>
        <v>0.13160693596793518</v>
      </c>
      <c r="P72" s="5">
        <f t="shared" si="117"/>
        <v>0.11371845301418952</v>
      </c>
      <c r="Q72" s="5">
        <f t="shared" si="118"/>
        <v>9.2498428449636197E-2</v>
      </c>
      <c r="R72" s="5">
        <f t="shared" si="119"/>
        <v>3.4951638564815236E-2</v>
      </c>
      <c r="S72" s="5">
        <f t="shared" si="120"/>
        <v>1.3047937714456604E-2</v>
      </c>
      <c r="T72" s="5">
        <f t="shared" si="121"/>
        <v>4.9130718152617589E-2</v>
      </c>
      <c r="U72" s="5">
        <f t="shared" si="122"/>
        <v>3.0200887503909833E-2</v>
      </c>
      <c r="V72" s="5">
        <f t="shared" si="123"/>
        <v>6.6538083637566754E-4</v>
      </c>
      <c r="W72" s="5">
        <f t="shared" si="124"/>
        <v>2.6641904324604716E-2</v>
      </c>
      <c r="X72" s="5">
        <f t="shared" si="125"/>
        <v>1.4150898716445232E-2</v>
      </c>
      <c r="Y72" s="5">
        <f t="shared" si="126"/>
        <v>3.758138533253335E-3</v>
      </c>
      <c r="Z72" s="5">
        <f t="shared" si="127"/>
        <v>6.1882100127970746E-3</v>
      </c>
      <c r="AA72" s="5">
        <f t="shared" si="128"/>
        <v>5.347086492110526E-3</v>
      </c>
      <c r="AB72" s="5">
        <f t="shared" si="129"/>
        <v>2.310145736407187E-3</v>
      </c>
      <c r="AC72" s="5">
        <f t="shared" si="130"/>
        <v>1.9086277291204992E-5</v>
      </c>
      <c r="AD72" s="5">
        <f t="shared" si="131"/>
        <v>5.7551604762765812E-3</v>
      </c>
      <c r="AE72" s="5">
        <f t="shared" si="132"/>
        <v>3.0568645545906159E-3</v>
      </c>
      <c r="AF72" s="5">
        <f t="shared" si="133"/>
        <v>8.1182974337824624E-4</v>
      </c>
      <c r="AG72" s="5">
        <f t="shared" si="134"/>
        <v>1.4373497646880064E-4</v>
      </c>
      <c r="AH72" s="5">
        <f t="shared" si="135"/>
        <v>8.2171991217526148E-4</v>
      </c>
      <c r="AI72" s="5">
        <f t="shared" si="136"/>
        <v>7.1002881828578811E-4</v>
      </c>
      <c r="AJ72" s="5">
        <f t="shared" si="137"/>
        <v>3.0675958762015884E-4</v>
      </c>
      <c r="AK72" s="5">
        <f t="shared" si="138"/>
        <v>8.8354577704867073E-5</v>
      </c>
      <c r="AL72" s="5">
        <f t="shared" si="139"/>
        <v>3.5039035540227217E-7</v>
      </c>
      <c r="AM72" s="5">
        <f t="shared" si="140"/>
        <v>9.9457971785018098E-4</v>
      </c>
      <c r="AN72" s="5">
        <f t="shared" si="141"/>
        <v>5.2827292978942881E-4</v>
      </c>
      <c r="AO72" s="5">
        <f t="shared" si="142"/>
        <v>1.4029659128356818E-4</v>
      </c>
      <c r="AP72" s="5">
        <f t="shared" si="143"/>
        <v>2.4839601420468193E-5</v>
      </c>
      <c r="AQ72" s="5">
        <f t="shared" si="144"/>
        <v>3.2984005157364967E-6</v>
      </c>
      <c r="AR72" s="5">
        <f t="shared" si="145"/>
        <v>8.7291622316498384E-5</v>
      </c>
      <c r="AS72" s="5">
        <f t="shared" si="146"/>
        <v>7.5426634454506557E-5</v>
      </c>
      <c r="AT72" s="5">
        <f t="shared" si="147"/>
        <v>3.2587188977346356E-5</v>
      </c>
      <c r="AU72" s="5">
        <f t="shared" si="148"/>
        <v>9.3859407721179471E-6</v>
      </c>
      <c r="AV72" s="5">
        <f t="shared" si="149"/>
        <v>2.0275425775205939E-6</v>
      </c>
      <c r="AW72" s="5">
        <f t="shared" si="150"/>
        <v>4.4670474529706295E-9</v>
      </c>
      <c r="AX72" s="5">
        <f t="shared" si="151"/>
        <v>1.4323215069856187E-4</v>
      </c>
      <c r="AY72" s="5">
        <f t="shared" si="152"/>
        <v>7.6078032289985029E-5</v>
      </c>
      <c r="AZ72" s="5">
        <f t="shared" si="153"/>
        <v>2.0204496577366959E-5</v>
      </c>
      <c r="BA72" s="5">
        <f t="shared" si="154"/>
        <v>3.5772190706232025E-6</v>
      </c>
      <c r="BB72" s="5">
        <f t="shared" si="155"/>
        <v>4.7501169715724074E-7</v>
      </c>
      <c r="BC72" s="5">
        <f t="shared" si="156"/>
        <v>5.0460675285820445E-8</v>
      </c>
      <c r="BD72" s="5">
        <f t="shared" si="157"/>
        <v>7.7275188436521179E-6</v>
      </c>
      <c r="BE72" s="5">
        <f t="shared" si="158"/>
        <v>6.6771669902885639E-6</v>
      </c>
      <c r="BF72" s="5">
        <f t="shared" si="159"/>
        <v>2.884791348831447E-6</v>
      </c>
      <c r="BG72" s="5">
        <f t="shared" si="160"/>
        <v>8.3089341516609384E-7</v>
      </c>
      <c r="BH72" s="5">
        <f t="shared" si="161"/>
        <v>1.7948885652840137E-7</v>
      </c>
      <c r="BI72" s="5">
        <f t="shared" si="162"/>
        <v>3.101841851658733E-8</v>
      </c>
      <c r="BJ72" s="8">
        <f t="shared" si="163"/>
        <v>0.41198037278232791</v>
      </c>
      <c r="BK72" s="8">
        <f t="shared" si="164"/>
        <v>0.37530373260736399</v>
      </c>
      <c r="BL72" s="8">
        <f t="shared" si="165"/>
        <v>0.20656860696793503</v>
      </c>
      <c r="BM72" s="8">
        <f t="shared" si="166"/>
        <v>0.16531515622301146</v>
      </c>
      <c r="BN72" s="8">
        <f t="shared" si="167"/>
        <v>0.83464969258216992</v>
      </c>
    </row>
    <row r="73" spans="1:66" x14ac:dyDescent="0.25">
      <c r="A73" t="s">
        <v>80</v>
      </c>
      <c r="B73" t="s">
        <v>84</v>
      </c>
      <c r="C73" t="s">
        <v>98</v>
      </c>
      <c r="D73" s="11">
        <v>44258</v>
      </c>
      <c r="E73">
        <f>VLOOKUP(A73,home!$A$2:$E$405,3,FALSE)</f>
        <v>1.2235576923076901</v>
      </c>
      <c r="F73">
        <f>VLOOKUP(B73,home!$B$2:$E$405,3,FALSE)</f>
        <v>1.1399999999999999</v>
      </c>
      <c r="G73">
        <f>VLOOKUP(C73,away!$B$2:$E$405,4,FALSE)</f>
        <v>0.77</v>
      </c>
      <c r="H73">
        <f>VLOOKUP(A73,away!$A$2:$E$405,3,FALSE)</f>
        <v>1.01442307692308</v>
      </c>
      <c r="I73">
        <f>VLOOKUP(C73,away!$B$2:$E$405,3,FALSE)</f>
        <v>1.07</v>
      </c>
      <c r="J73">
        <f>VLOOKUP(B73,home!$B$2:$E$405,4,FALSE)</f>
        <v>1.1499999999999999</v>
      </c>
      <c r="K73" s="3">
        <f t="shared" si="112"/>
        <v>1.0740389423076904</v>
      </c>
      <c r="L73" s="3">
        <f t="shared" si="113"/>
        <v>1.2482475961538497</v>
      </c>
      <c r="M73" s="5">
        <f t="shared" si="114"/>
        <v>9.8049135975268556E-2</v>
      </c>
      <c r="N73" s="5">
        <f t="shared" si="115"/>
        <v>0.10530859029706036</v>
      </c>
      <c r="O73" s="5">
        <f t="shared" si="116"/>
        <v>0.12238959828609092</v>
      </c>
      <c r="P73" s="5">
        <f t="shared" si="117"/>
        <v>0.1314511946926562</v>
      </c>
      <c r="Q73" s="5">
        <f t="shared" si="118"/>
        <v>5.6552763469284291E-2</v>
      </c>
      <c r="R73" s="5">
        <f t="shared" si="119"/>
        <v>7.6386260927424163E-2</v>
      </c>
      <c r="S73" s="5">
        <f t="shared" si="120"/>
        <v>4.4058054194595561E-2</v>
      </c>
      <c r="T73" s="5">
        <f t="shared" si="121"/>
        <v>7.0591851056391361E-2</v>
      </c>
      <c r="U73" s="5">
        <f t="shared" si="122"/>
        <v>8.2041818893329913E-2</v>
      </c>
      <c r="V73" s="5">
        <f t="shared" si="123"/>
        <v>6.5630176159546484E-3</v>
      </c>
      <c r="W73" s="5">
        <f t="shared" si="124"/>
        <v>2.0246623420375698E-2</v>
      </c>
      <c r="X73" s="5">
        <f t="shared" si="125"/>
        <v>2.5272799014716199E-2</v>
      </c>
      <c r="Y73" s="5">
        <f t="shared" si="126"/>
        <v>1.577335530909944E-2</v>
      </c>
      <c r="Z73" s="5">
        <f t="shared" si="127"/>
        <v>3.1782988860612656E-2</v>
      </c>
      <c r="AA73" s="5">
        <f t="shared" si="128"/>
        <v>3.4136167739229527E-2</v>
      </c>
      <c r="AB73" s="5">
        <f t="shared" si="129"/>
        <v>1.8331786746539985E-2</v>
      </c>
      <c r="AC73" s="5">
        <f t="shared" si="130"/>
        <v>5.4992612748762154E-4</v>
      </c>
      <c r="AD73" s="5">
        <f t="shared" si="131"/>
        <v>5.4364155009306069E-3</v>
      </c>
      <c r="AE73" s="5">
        <f t="shared" si="132"/>
        <v>6.785992580730156E-3</v>
      </c>
      <c r="AF73" s="5">
        <f t="shared" si="133"/>
        <v>4.235299463207139E-3</v>
      </c>
      <c r="AG73" s="5">
        <f t="shared" si="134"/>
        <v>1.7622341246466674E-3</v>
      </c>
      <c r="AH73" s="5">
        <f t="shared" si="135"/>
        <v>9.9182598609610824E-3</v>
      </c>
      <c r="AI73" s="5">
        <f t="shared" si="136"/>
        <v>1.0652597330599462E-2</v>
      </c>
      <c r="AJ73" s="5">
        <f t="shared" si="137"/>
        <v>5.720652184893385E-3</v>
      </c>
      <c r="AK73" s="5">
        <f t="shared" si="138"/>
        <v>2.0480677406576899E-3</v>
      </c>
      <c r="AL73" s="5">
        <f t="shared" si="139"/>
        <v>2.9490702077859205E-5</v>
      </c>
      <c r="AM73" s="5">
        <f t="shared" si="140"/>
        <v>1.1677843909129286E-3</v>
      </c>
      <c r="AN73" s="5">
        <f t="shared" si="141"/>
        <v>1.4576840587830508E-3</v>
      </c>
      <c r="AO73" s="5">
        <f t="shared" si="142"/>
        <v>9.0977531116386511E-4</v>
      </c>
      <c r="AP73" s="5">
        <f t="shared" si="143"/>
        <v>3.7854161506680519E-4</v>
      </c>
      <c r="AQ73" s="5">
        <f t="shared" si="144"/>
        <v>1.1812841526283386E-4</v>
      </c>
      <c r="AR73" s="5">
        <f t="shared" si="145"/>
        <v>2.4760888058947762E-3</v>
      </c>
      <c r="AS73" s="5">
        <f t="shared" si="146"/>
        <v>2.6594158021431375E-3</v>
      </c>
      <c r="AT73" s="5">
        <f t="shared" si="147"/>
        <v>1.4281580676450865E-3</v>
      </c>
      <c r="AU73" s="5">
        <f t="shared" si="148"/>
        <v>5.1129912680724125E-4</v>
      </c>
      <c r="AV73" s="5">
        <f t="shared" si="149"/>
        <v>1.3728879333972375E-4</v>
      </c>
      <c r="AW73" s="5">
        <f t="shared" si="150"/>
        <v>1.0982554766774167E-6</v>
      </c>
      <c r="AX73" s="5">
        <f t="shared" si="151"/>
        <v>2.0904098534325861E-4</v>
      </c>
      <c r="AY73" s="5">
        <f t="shared" si="152"/>
        <v>2.6093490745235468E-4</v>
      </c>
      <c r="AZ73" s="5">
        <f t="shared" si="153"/>
        <v>1.6285568549001452E-4</v>
      </c>
      <c r="BA73" s="5">
        <f t="shared" si="154"/>
        <v>6.7761405977632687E-5</v>
      </c>
      <c r="BB73" s="5">
        <f t="shared" si="155"/>
        <v>2.1145753030896277E-5</v>
      </c>
      <c r="BC73" s="5">
        <f t="shared" si="156"/>
        <v>5.2790270779358491E-6</v>
      </c>
      <c r="BD73" s="5">
        <f t="shared" si="157"/>
        <v>5.1512864997026804E-4</v>
      </c>
      <c r="BE73" s="5">
        <f t="shared" si="158"/>
        <v>5.5326823036645518E-4</v>
      </c>
      <c r="BF73" s="5">
        <f t="shared" si="159"/>
        <v>2.971158124776175E-4</v>
      </c>
      <c r="BG73" s="5">
        <f t="shared" si="160"/>
        <v>1.0637131765878346E-4</v>
      </c>
      <c r="BH73" s="5">
        <f t="shared" si="161"/>
        <v>2.8561734377528782E-5</v>
      </c>
      <c r="BI73" s="5">
        <f t="shared" si="162"/>
        <v>6.1352829962628446E-6</v>
      </c>
      <c r="BJ73" s="8">
        <f t="shared" si="163"/>
        <v>0.31672485579200349</v>
      </c>
      <c r="BK73" s="8">
        <f t="shared" si="164"/>
        <v>0.2809617542154928</v>
      </c>
      <c r="BL73" s="8">
        <f t="shared" si="165"/>
        <v>0.37034404133340293</v>
      </c>
      <c r="BM73" s="8">
        <f t="shared" si="166"/>
        <v>0.40941625990175179</v>
      </c>
      <c r="BN73" s="8">
        <f t="shared" si="167"/>
        <v>0.59013754364778448</v>
      </c>
    </row>
    <row r="74" spans="1:66" x14ac:dyDescent="0.25">
      <c r="A74" t="s">
        <v>21</v>
      </c>
      <c r="B74" t="s">
        <v>264</v>
      </c>
      <c r="C74" t="s">
        <v>372</v>
      </c>
      <c r="D74" s="11">
        <v>44258</v>
      </c>
      <c r="E74">
        <f>VLOOKUP(A74,home!$A$2:$E$405,3,FALSE)</f>
        <v>1.375</v>
      </c>
      <c r="F74">
        <f>VLOOKUP(B74,home!$B$2:$E$405,3,FALSE)</f>
        <v>1.51</v>
      </c>
      <c r="G74">
        <f>VLOOKUP(C74,away!$B$2:$E$405,4,FALSE)</f>
        <v>1.51</v>
      </c>
      <c r="H74">
        <f>VLOOKUP(A74,away!$A$2:$E$405,3,FALSE)</f>
        <v>1.3214285714285701</v>
      </c>
      <c r="I74">
        <f>VLOOKUP(C74,away!$B$2:$E$405,3,FALSE)</f>
        <v>0.78</v>
      </c>
      <c r="J74">
        <f>VLOOKUP(B74,home!$B$2:$E$405,4,FALSE)</f>
        <v>1.35</v>
      </c>
      <c r="K74" s="3">
        <f t="shared" si="112"/>
        <v>3.1351374999999999</v>
      </c>
      <c r="L74" s="3">
        <f t="shared" si="113"/>
        <v>1.3914642857142843</v>
      </c>
      <c r="M74" s="5">
        <f t="shared" si="114"/>
        <v>1.0817373437623285E-2</v>
      </c>
      <c r="N74" s="5">
        <f t="shared" si="115"/>
        <v>3.3913953115796668E-2</v>
      </c>
      <c r="O74" s="5">
        <f t="shared" si="116"/>
        <v>1.5051988803687154E-2</v>
      </c>
      <c r="P74" s="5">
        <f t="shared" si="117"/>
        <v>4.7190054548019729E-2</v>
      </c>
      <c r="Q74" s="5">
        <f t="shared" si="118"/>
        <v>5.3162453093287994E-2</v>
      </c>
      <c r="R74" s="5">
        <f t="shared" si="119"/>
        <v>1.0472152424650978E-2</v>
      </c>
      <c r="S74" s="5">
        <f t="shared" si="120"/>
        <v>5.1465849383081796E-2</v>
      </c>
      <c r="T74" s="5">
        <f t="shared" si="121"/>
        <v>7.3973654820271101E-2</v>
      </c>
      <c r="U74" s="5">
        <f t="shared" si="122"/>
        <v>3.28316377722392E-2</v>
      </c>
      <c r="V74" s="5">
        <f t="shared" si="123"/>
        <v>2.4946251239600661E-2</v>
      </c>
      <c r="W74" s="5">
        <f t="shared" si="124"/>
        <v>5.55572000949194E-2</v>
      </c>
      <c r="X74" s="5">
        <f t="shared" si="125"/>
        <v>7.7305859746362574E-2</v>
      </c>
      <c r="Y74" s="5">
        <f t="shared" si="126"/>
        <v>5.3784171456750532E-2</v>
      </c>
      <c r="Z74" s="5">
        <f t="shared" si="127"/>
        <v>4.8572086978193613E-3</v>
      </c>
      <c r="AA74" s="5">
        <f t="shared" si="128"/>
        <v>1.5228017133859646E-2</v>
      </c>
      <c r="AB74" s="5">
        <f t="shared" si="129"/>
        <v>2.3870963783502949E-2</v>
      </c>
      <c r="AC74" s="5">
        <f t="shared" si="130"/>
        <v>6.8016450779017001E-3</v>
      </c>
      <c r="AD74" s="5">
        <f t="shared" si="131"/>
        <v>4.3544865353146341E-2</v>
      </c>
      <c r="AE74" s="5">
        <f t="shared" si="132"/>
        <v>6.0591124965140443E-2</v>
      </c>
      <c r="AF74" s="5">
        <f t="shared" si="133"/>
        <v>4.2155193210122059E-2</v>
      </c>
      <c r="AG74" s="5">
        <f t="shared" si="134"/>
        <v>1.955248193642338E-2</v>
      </c>
      <c r="AH74" s="5">
        <f t="shared" si="135"/>
        <v>1.6896581078191062E-3</v>
      </c>
      <c r="AI74" s="5">
        <f t="shared" si="136"/>
        <v>5.2973104960027228E-3</v>
      </c>
      <c r="AJ74" s="5">
        <f t="shared" si="137"/>
        <v>8.3038983925808694E-3</v>
      </c>
      <c r="AK74" s="5">
        <f t="shared" si="138"/>
        <v>8.6779544155900015E-3</v>
      </c>
      <c r="AL74" s="5">
        <f t="shared" si="139"/>
        <v>1.1868685280887279E-3</v>
      </c>
      <c r="AM74" s="5">
        <f t="shared" si="140"/>
        <v>2.7303828060219974E-2</v>
      </c>
      <c r="AN74" s="5">
        <f t="shared" si="141"/>
        <v>3.7992301609079605E-2</v>
      </c>
      <c r="AO74" s="5">
        <f t="shared" si="142"/>
        <v>2.6432465410559811E-2</v>
      </c>
      <c r="AP74" s="5">
        <f t="shared" si="143"/>
        <v>1.2259943867390712E-2</v>
      </c>
      <c r="AQ74" s="5">
        <f t="shared" si="144"/>
        <v>4.2648185090840085E-3</v>
      </c>
      <c r="AR74" s="5">
        <f t="shared" si="145"/>
        <v>4.702197824195724E-4</v>
      </c>
      <c r="AS74" s="5">
        <f t="shared" si="146"/>
        <v>1.4742036731054419E-3</v>
      </c>
      <c r="AT74" s="5">
        <f t="shared" si="147"/>
        <v>2.3109156090953065E-3</v>
      </c>
      <c r="AU74" s="5">
        <f t="shared" si="148"/>
        <v>2.4150127284700124E-3</v>
      </c>
      <c r="AV74" s="5">
        <f t="shared" si="149"/>
        <v>1.8928492420009133E-3</v>
      </c>
      <c r="AW74" s="5">
        <f t="shared" si="150"/>
        <v>1.4382314119452442E-4</v>
      </c>
      <c r="AX74" s="5">
        <f t="shared" si="151"/>
        <v>1.4266875874191313E-2</v>
      </c>
      <c r="AY74" s="5">
        <f t="shared" si="152"/>
        <v>1.9851848247655967E-2</v>
      </c>
      <c r="AZ74" s="5">
        <f t="shared" si="153"/>
        <v>1.3811568921016492E-2</v>
      </c>
      <c r="BA74" s="5">
        <f t="shared" si="154"/>
        <v>6.4061016277586072E-3</v>
      </c>
      <c r="BB74" s="5">
        <f t="shared" si="155"/>
        <v>2.2284654064205606E-3</v>
      </c>
      <c r="BC74" s="5">
        <f t="shared" si="156"/>
        <v>6.2016600499679552E-4</v>
      </c>
      <c r="BD74" s="5">
        <f t="shared" si="157"/>
        <v>1.0904900561219598E-4</v>
      </c>
      <c r="BE74" s="5">
        <f t="shared" si="158"/>
        <v>3.4188362683250601E-4</v>
      </c>
      <c r="BF74" s="5">
        <f t="shared" si="159"/>
        <v>5.3592608955929796E-4</v>
      </c>
      <c r="BG74" s="5">
        <f t="shared" si="160"/>
        <v>5.6006732686857119E-4</v>
      </c>
      <c r="BH74" s="5">
        <f t="shared" si="161"/>
        <v>4.3897201974760382E-4</v>
      </c>
      <c r="BI74" s="5">
        <f t="shared" si="162"/>
        <v>2.7524752811229066E-4</v>
      </c>
      <c r="BJ74" s="8">
        <f t="shared" si="163"/>
        <v>0.67897934133059434</v>
      </c>
      <c r="BK74" s="8">
        <f t="shared" si="164"/>
        <v>0.16225989046197184</v>
      </c>
      <c r="BL74" s="8">
        <f t="shared" si="165"/>
        <v>0.13224792796175633</v>
      </c>
      <c r="BM74" s="8">
        <f t="shared" si="166"/>
        <v>0.78802836792261455</v>
      </c>
      <c r="BN74" s="8">
        <f t="shared" si="167"/>
        <v>0.1706079754230658</v>
      </c>
    </row>
    <row r="75" spans="1:66" x14ac:dyDescent="0.25">
      <c r="A75" t="s">
        <v>21</v>
      </c>
      <c r="B75" t="s">
        <v>274</v>
      </c>
      <c r="C75" t="s">
        <v>265</v>
      </c>
      <c r="D75" s="11">
        <v>44258</v>
      </c>
      <c r="E75">
        <f>VLOOKUP(A75,home!$A$2:$E$405,3,FALSE)</f>
        <v>1.375</v>
      </c>
      <c r="F75">
        <f>VLOOKUP(B75,home!$B$2:$E$405,3,FALSE)</f>
        <v>1.51</v>
      </c>
      <c r="G75">
        <f>VLOOKUP(C75,away!$B$2:$E$405,4,FALSE)</f>
        <v>0.68</v>
      </c>
      <c r="H75">
        <f>VLOOKUP(A75,away!$A$2:$E$405,3,FALSE)</f>
        <v>1.3214285714285701</v>
      </c>
      <c r="I75">
        <f>VLOOKUP(C75,away!$B$2:$E$405,3,FALSE)</f>
        <v>0.88</v>
      </c>
      <c r="J75">
        <f>VLOOKUP(B75,home!$B$2:$E$405,4,FALSE)</f>
        <v>0.65</v>
      </c>
      <c r="K75" s="3">
        <f t="shared" si="112"/>
        <v>1.41185</v>
      </c>
      <c r="L75" s="3">
        <f t="shared" si="113"/>
        <v>0.75585714285714212</v>
      </c>
      <c r="M75" s="5">
        <f t="shared" si="114"/>
        <v>0.11443971023177354</v>
      </c>
      <c r="N75" s="5">
        <f t="shared" si="115"/>
        <v>0.1615717048907295</v>
      </c>
      <c r="O75" s="5">
        <f t="shared" si="116"/>
        <v>8.6500072405187617E-2</v>
      </c>
      <c r="P75" s="5">
        <f t="shared" si="117"/>
        <v>0.12212512722526415</v>
      </c>
      <c r="Q75" s="5">
        <f t="shared" si="118"/>
        <v>0.11405750577498824</v>
      </c>
      <c r="R75" s="5">
        <f t="shared" si="119"/>
        <v>3.2690848792560512E-2</v>
      </c>
      <c r="S75" s="5">
        <f t="shared" si="120"/>
        <v>3.2581668263535174E-2</v>
      </c>
      <c r="T75" s="5">
        <f t="shared" si="121"/>
        <v>8.6211180436494603E-2</v>
      </c>
      <c r="U75" s="5">
        <f t="shared" si="122"/>
        <v>4.6154574867776563E-2</v>
      </c>
      <c r="V75" s="5">
        <f t="shared" si="123"/>
        <v>3.8633058148520843E-3</v>
      </c>
      <c r="W75" s="5">
        <f t="shared" si="124"/>
        <v>5.367736317613906E-2</v>
      </c>
      <c r="X75" s="5">
        <f t="shared" si="125"/>
        <v>4.0572418366421642E-2</v>
      </c>
      <c r="Y75" s="5">
        <f t="shared" si="126"/>
        <v>1.5333476112624048E-2</v>
      </c>
      <c r="Z75" s="5">
        <f t="shared" si="127"/>
        <v>8.2365371886398819E-3</v>
      </c>
      <c r="AA75" s="5">
        <f t="shared" si="128"/>
        <v>1.1628755029781218E-2</v>
      </c>
      <c r="AB75" s="5">
        <f t="shared" si="129"/>
        <v>8.2090288943983073E-3</v>
      </c>
      <c r="AC75" s="5">
        <f t="shared" si="130"/>
        <v>2.5767209279528488E-4</v>
      </c>
      <c r="AD75" s="5">
        <f t="shared" si="131"/>
        <v>1.8946096300057971E-2</v>
      </c>
      <c r="AE75" s="5">
        <f t="shared" si="132"/>
        <v>1.432054221765809E-2</v>
      </c>
      <c r="AF75" s="5">
        <f t="shared" si="133"/>
        <v>5.4121420624020618E-3</v>
      </c>
      <c r="AG75" s="5">
        <f t="shared" si="134"/>
        <v>1.3636020786747278E-3</v>
      </c>
      <c r="AH75" s="5">
        <f t="shared" si="135"/>
        <v>1.5564113666104845E-3</v>
      </c>
      <c r="AI75" s="5">
        <f t="shared" si="136"/>
        <v>2.1974193879490127E-3</v>
      </c>
      <c r="AJ75" s="5">
        <f t="shared" si="137"/>
        <v>1.5512132814379071E-3</v>
      </c>
      <c r="AK75" s="5">
        <f t="shared" si="138"/>
        <v>7.300268237993698E-4</v>
      </c>
      <c r="AL75" s="5">
        <f t="shared" si="139"/>
        <v>1.0999062144177731E-5</v>
      </c>
      <c r="AM75" s="5">
        <f t="shared" si="140"/>
        <v>5.3498092122473678E-3</v>
      </c>
      <c r="AN75" s="5">
        <f t="shared" si="141"/>
        <v>4.0436915060001136E-3</v>
      </c>
      <c r="AO75" s="5">
        <f t="shared" si="142"/>
        <v>1.5282265541604698E-3</v>
      </c>
      <c r="AP75" s="5">
        <f t="shared" si="143"/>
        <v>3.8504031895538284E-4</v>
      </c>
      <c r="AQ75" s="5">
        <f t="shared" si="144"/>
        <v>7.2758868842604589E-5</v>
      </c>
      <c r="AR75" s="5">
        <f t="shared" si="145"/>
        <v>2.3528492973531621E-4</v>
      </c>
      <c r="AS75" s="5">
        <f t="shared" si="146"/>
        <v>3.3218702804680621E-4</v>
      </c>
      <c r="AT75" s="5">
        <f t="shared" si="147"/>
        <v>2.3449912777394173E-4</v>
      </c>
      <c r="AU75" s="5">
        <f t="shared" si="148"/>
        <v>1.1035919784921323E-4</v>
      </c>
      <c r="AV75" s="5">
        <f t="shared" si="149"/>
        <v>3.8952658370852894E-5</v>
      </c>
      <c r="AW75" s="5">
        <f t="shared" si="150"/>
        <v>3.2604792053479914E-7</v>
      </c>
      <c r="AX75" s="5">
        <f t="shared" si="151"/>
        <v>1.2588546893852407E-3</v>
      </c>
      <c r="AY75" s="5">
        <f t="shared" si="152"/>
        <v>9.5151430879104328E-4</v>
      </c>
      <c r="AZ75" s="5">
        <f t="shared" si="153"/>
        <v>3.5960444341524313E-4</v>
      </c>
      <c r="BA75" s="5">
        <f t="shared" si="154"/>
        <v>9.0603195719526184E-5</v>
      </c>
      <c r="BB75" s="5">
        <f t="shared" si="155"/>
        <v>1.7120768162571877E-5</v>
      </c>
      <c r="BC75" s="5">
        <f t="shared" si="156"/>
        <v>2.5881709813762208E-6</v>
      </c>
      <c r="BD75" s="5">
        <f t="shared" si="157"/>
        <v>2.9640299124513246E-5</v>
      </c>
      <c r="BE75" s="5">
        <f t="shared" si="158"/>
        <v>4.1847656318944031E-5</v>
      </c>
      <c r="BF75" s="5">
        <f t="shared" si="159"/>
        <v>2.954130678695057E-5</v>
      </c>
      <c r="BG75" s="5">
        <f t="shared" si="160"/>
        <v>1.3902631329052057E-5</v>
      </c>
      <c r="BH75" s="5">
        <f t="shared" si="161"/>
        <v>4.9071075104805331E-6</v>
      </c>
      <c r="BI75" s="5">
        <f t="shared" si="162"/>
        <v>1.3856199477343879E-6</v>
      </c>
      <c r="BJ75" s="8">
        <f t="shared" si="163"/>
        <v>0.52552584345285103</v>
      </c>
      <c r="BK75" s="8">
        <f t="shared" si="164"/>
        <v>0.2742299969991554</v>
      </c>
      <c r="BL75" s="8">
        <f t="shared" si="165"/>
        <v>0.19229085841229474</v>
      </c>
      <c r="BM75" s="8">
        <f t="shared" si="166"/>
        <v>0.36794707847156682</v>
      </c>
      <c r="BN75" s="8">
        <f t="shared" si="167"/>
        <v>0.63138496932050359</v>
      </c>
    </row>
    <row r="76" spans="1:66" x14ac:dyDescent="0.25">
      <c r="A76" t="s">
        <v>21</v>
      </c>
      <c r="B76" t="s">
        <v>275</v>
      </c>
      <c r="C76" t="s">
        <v>152</v>
      </c>
      <c r="D76" s="11">
        <v>44258</v>
      </c>
      <c r="E76">
        <f>VLOOKUP(A76,home!$A$2:$E$405,3,FALSE)</f>
        <v>1.375</v>
      </c>
      <c r="F76">
        <f>VLOOKUP(B76,home!$B$2:$E$405,3,FALSE)</f>
        <v>0.83</v>
      </c>
      <c r="G76">
        <f>VLOOKUP(C76,away!$B$2:$E$405,4,FALSE)</f>
        <v>1.1200000000000001</v>
      </c>
      <c r="H76">
        <f>VLOOKUP(A76,away!$A$2:$E$405,3,FALSE)</f>
        <v>1.3214285714285701</v>
      </c>
      <c r="I76">
        <f>VLOOKUP(C76,away!$B$2:$E$405,3,FALSE)</f>
        <v>0.87</v>
      </c>
      <c r="J76">
        <f>VLOOKUP(B76,home!$B$2:$E$405,4,FALSE)</f>
        <v>0.76</v>
      </c>
      <c r="K76" s="3">
        <f t="shared" si="112"/>
        <v>1.2782</v>
      </c>
      <c r="L76" s="3">
        <f t="shared" si="113"/>
        <v>0.87372857142857041</v>
      </c>
      <c r="M76" s="5">
        <f t="shared" si="114"/>
        <v>0.1162597262406172</v>
      </c>
      <c r="N76" s="5">
        <f t="shared" si="115"/>
        <v>0.14860318208075693</v>
      </c>
      <c r="O76" s="5">
        <f t="shared" si="116"/>
        <v>0.10157944452289115</v>
      </c>
      <c r="P76" s="5">
        <f t="shared" si="117"/>
        <v>0.12983884598915948</v>
      </c>
      <c r="Q76" s="5">
        <f t="shared" si="118"/>
        <v>9.4972293667811777E-2</v>
      </c>
      <c r="R76" s="5">
        <f t="shared" si="119"/>
        <v>4.4376431474746701E-2</v>
      </c>
      <c r="S76" s="5">
        <f t="shared" si="120"/>
        <v>3.6251001255813681E-2</v>
      </c>
      <c r="T76" s="5">
        <f t="shared" si="121"/>
        <v>8.2980006471671849E-2</v>
      </c>
      <c r="U76" s="5">
        <f t="shared" si="122"/>
        <v>5.6721954711021233E-2</v>
      </c>
      <c r="V76" s="5">
        <f t="shared" si="123"/>
        <v>4.4983459030391651E-3</v>
      </c>
      <c r="W76" s="5">
        <f t="shared" si="124"/>
        <v>4.0464528588732326E-2</v>
      </c>
      <c r="X76" s="5">
        <f t="shared" si="125"/>
        <v>3.5355014757363641E-2</v>
      </c>
      <c r="Y76" s="5">
        <f t="shared" si="126"/>
        <v>1.5445343268393679E-2</v>
      </c>
      <c r="Z76" s="5">
        <f t="shared" si="127"/>
        <v>1.2924318692509429E-2</v>
      </c>
      <c r="AA76" s="5">
        <f t="shared" si="128"/>
        <v>1.6519864152765552E-2</v>
      </c>
      <c r="AB76" s="5">
        <f t="shared" si="129"/>
        <v>1.0557845180032468E-2</v>
      </c>
      <c r="AC76" s="5">
        <f t="shared" si="130"/>
        <v>3.1398450467160692E-4</v>
      </c>
      <c r="AD76" s="5">
        <f t="shared" si="131"/>
        <v>1.2930440110529424E-2</v>
      </c>
      <c r="AE76" s="5">
        <f t="shared" si="132"/>
        <v>1.129769496571556E-2</v>
      </c>
      <c r="AF76" s="5">
        <f t="shared" si="133"/>
        <v>4.9355594414152038E-3</v>
      </c>
      <c r="AG76" s="5">
        <f t="shared" si="134"/>
        <v>1.4374464333161664E-3</v>
      </c>
      <c r="AH76" s="5">
        <f t="shared" si="135"/>
        <v>2.8230866269734578E-3</v>
      </c>
      <c r="AI76" s="5">
        <f t="shared" si="136"/>
        <v>3.6084693265974739E-3</v>
      </c>
      <c r="AJ76" s="5">
        <f t="shared" si="137"/>
        <v>2.3061727466284461E-3</v>
      </c>
      <c r="AK76" s="5">
        <f t="shared" si="138"/>
        <v>9.8258333491349297E-4</v>
      </c>
      <c r="AL76" s="5">
        <f t="shared" si="139"/>
        <v>1.4026314034376766E-5</v>
      </c>
      <c r="AM76" s="5">
        <f t="shared" si="140"/>
        <v>3.3055377098557374E-3</v>
      </c>
      <c r="AN76" s="5">
        <f t="shared" si="141"/>
        <v>2.8881427410355218E-3</v>
      </c>
      <c r="AO76" s="5">
        <f t="shared" si="142"/>
        <v>1.2617264156033808E-3</v>
      </c>
      <c r="AP76" s="5">
        <f t="shared" si="143"/>
        <v>3.6746880621294425E-4</v>
      </c>
      <c r="AQ76" s="5">
        <f t="shared" si="144"/>
        <v>8.0266998774249483E-5</v>
      </c>
      <c r="AR76" s="5">
        <f t="shared" si="145"/>
        <v>4.9332228912092428E-4</v>
      </c>
      <c r="AS76" s="5">
        <f t="shared" si="146"/>
        <v>6.3056454995436538E-4</v>
      </c>
      <c r="AT76" s="5">
        <f t="shared" si="147"/>
        <v>4.0299380387583502E-4</v>
      </c>
      <c r="AU76" s="5">
        <f t="shared" si="148"/>
        <v>1.7170222670469739E-4</v>
      </c>
      <c r="AV76" s="5">
        <f t="shared" si="149"/>
        <v>5.4867446543486095E-5</v>
      </c>
      <c r="AW76" s="5">
        <f t="shared" si="150"/>
        <v>4.3512737638633312E-7</v>
      </c>
      <c r="AX76" s="5">
        <f t="shared" si="151"/>
        <v>7.041897167896009E-4</v>
      </c>
      <c r="AY76" s="5">
        <f t="shared" si="152"/>
        <v>6.1527067526526754E-4</v>
      </c>
      <c r="AZ76" s="5">
        <f t="shared" si="153"/>
        <v>2.6878978407070703E-4</v>
      </c>
      <c r="BA76" s="5">
        <f t="shared" si="154"/>
        <v>7.8283104683564262E-5</v>
      </c>
      <c r="BB76" s="5">
        <f t="shared" si="155"/>
        <v>1.7099546305540956E-5</v>
      </c>
      <c r="BC76" s="5">
        <f t="shared" si="156"/>
        <v>2.9880724331233984E-6</v>
      </c>
      <c r="BD76" s="5">
        <f t="shared" si="157"/>
        <v>7.1838296487916194E-5</v>
      </c>
      <c r="BE76" s="5">
        <f t="shared" si="158"/>
        <v>9.1823710570854494E-5</v>
      </c>
      <c r="BF76" s="5">
        <f t="shared" si="159"/>
        <v>5.8684533425833123E-5</v>
      </c>
      <c r="BG76" s="5">
        <f t="shared" si="160"/>
        <v>2.5003523541633292E-5</v>
      </c>
      <c r="BH76" s="5">
        <f t="shared" si="161"/>
        <v>7.9898759477289231E-6</v>
      </c>
      <c r="BI76" s="5">
        <f t="shared" si="162"/>
        <v>2.0425318872774195E-6</v>
      </c>
      <c r="BJ76" s="8">
        <f t="shared" si="163"/>
        <v>0.45801127335673619</v>
      </c>
      <c r="BK76" s="8">
        <f t="shared" si="164"/>
        <v>0.2877912008826008</v>
      </c>
      <c r="BL76" s="8">
        <f t="shared" si="165"/>
        <v>0.24148668486463046</v>
      </c>
      <c r="BM76" s="8">
        <f t="shared" si="166"/>
        <v>0.36396871827260485</v>
      </c>
      <c r="BN76" s="8">
        <f t="shared" si="167"/>
        <v>0.63562992397598328</v>
      </c>
    </row>
    <row r="77" spans="1:66" x14ac:dyDescent="0.25">
      <c r="A77" t="s">
        <v>21</v>
      </c>
      <c r="B77" t="s">
        <v>268</v>
      </c>
      <c r="C77" t="s">
        <v>151</v>
      </c>
      <c r="D77" s="11">
        <v>44258</v>
      </c>
      <c r="E77">
        <f>VLOOKUP(A77,home!$A$2:$E$405,3,FALSE)</f>
        <v>1.375</v>
      </c>
      <c r="F77">
        <f>VLOOKUP(B77,home!$B$2:$E$405,3,FALSE)</f>
        <v>0.83</v>
      </c>
      <c r="G77">
        <f>VLOOKUP(C77,away!$B$2:$E$405,4,FALSE)</f>
        <v>1.35</v>
      </c>
      <c r="H77">
        <f>VLOOKUP(A77,away!$A$2:$E$405,3,FALSE)</f>
        <v>1.3214285714285701</v>
      </c>
      <c r="I77">
        <f>VLOOKUP(C77,away!$B$2:$E$405,3,FALSE)</f>
        <v>0.56999999999999995</v>
      </c>
      <c r="J77">
        <f>VLOOKUP(B77,home!$B$2:$E$405,4,FALSE)</f>
        <v>1.35</v>
      </c>
      <c r="K77" s="3">
        <f t="shared" si="112"/>
        <v>1.5406875</v>
      </c>
      <c r="L77" s="3">
        <f t="shared" si="113"/>
        <v>1.0168392857142845</v>
      </c>
      <c r="M77" s="5">
        <f t="shared" si="114"/>
        <v>7.7496168255140163E-2</v>
      </c>
      <c r="N77" s="5">
        <f t="shared" si="115"/>
        <v>0.11939737772859126</v>
      </c>
      <c r="O77" s="5">
        <f t="shared" si="116"/>
        <v>7.8801148374150726E-2</v>
      </c>
      <c r="P77" s="5">
        <f t="shared" si="117"/>
        <v>0.12140794428569934</v>
      </c>
      <c r="Q77" s="5">
        <f t="shared" si="118"/>
        <v>9.1977023699609486E-2</v>
      </c>
      <c r="R77" s="5">
        <f t="shared" si="119"/>
        <v>4.0064051713118387E-2</v>
      </c>
      <c r="S77" s="5">
        <f t="shared" si="120"/>
        <v>4.7550379804429277E-2</v>
      </c>
      <c r="T77" s="5">
        <f t="shared" si="121"/>
        <v>9.3525851080836733E-2</v>
      </c>
      <c r="U77" s="5">
        <f t="shared" si="122"/>
        <v>6.1726183673755076E-2</v>
      </c>
      <c r="V77" s="5">
        <f t="shared" si="123"/>
        <v>8.2771029444873821E-3</v>
      </c>
      <c r="W77" s="5">
        <f t="shared" si="124"/>
        <v>4.7235950233730679E-2</v>
      </c>
      <c r="X77" s="5">
        <f t="shared" si="125"/>
        <v>4.803136989570219E-2</v>
      </c>
      <c r="Y77" s="5">
        <f t="shared" si="126"/>
        <v>2.4420091928312203E-2</v>
      </c>
      <c r="Z77" s="5">
        <f t="shared" si="127"/>
        <v>1.3579567242262489E-2</v>
      </c>
      <c r="AA77" s="5">
        <f t="shared" si="128"/>
        <v>2.0921869505563285E-2</v>
      </c>
      <c r="AB77" s="5">
        <f t="shared" si="129"/>
        <v>1.6117031411926271E-2</v>
      </c>
      <c r="AC77" s="5">
        <f t="shared" si="130"/>
        <v>8.1044817743671925E-4</v>
      </c>
      <c r="AD77" s="5">
        <f t="shared" si="131"/>
        <v>1.8193959518932747E-2</v>
      </c>
      <c r="AE77" s="5">
        <f t="shared" si="132"/>
        <v>1.8500332801546181E-2</v>
      </c>
      <c r="AF77" s="5">
        <f t="shared" si="133"/>
        <v>9.4059325957003819E-3</v>
      </c>
      <c r="AG77" s="5">
        <f t="shared" si="134"/>
        <v>3.1881072606962284E-3</v>
      </c>
      <c r="AH77" s="5">
        <f t="shared" si="135"/>
        <v>3.4520593637328211E-3</v>
      </c>
      <c r="AI77" s="5">
        <f t="shared" si="136"/>
        <v>5.31854471096111E-3</v>
      </c>
      <c r="AJ77" s="5">
        <f t="shared" si="137"/>
        <v>4.0971076771844491E-3</v>
      </c>
      <c r="AK77" s="5">
        <f t="shared" si="138"/>
        <v>2.1041208614640378E-3</v>
      </c>
      <c r="AL77" s="5">
        <f t="shared" si="139"/>
        <v>5.0786948252067923E-5</v>
      </c>
      <c r="AM77" s="5">
        <f t="shared" si="140"/>
        <v>5.6062412012651396E-3</v>
      </c>
      <c r="AN77" s="5">
        <f t="shared" si="141"/>
        <v>5.7006462986364369E-3</v>
      </c>
      <c r="AO77" s="5">
        <f t="shared" si="142"/>
        <v>2.8983205552076271E-3</v>
      </c>
      <c r="AP77" s="5">
        <f t="shared" si="143"/>
        <v>9.8237540104278401E-4</v>
      </c>
      <c r="AQ77" s="5">
        <f t="shared" si="144"/>
        <v>2.4972947527490707E-4</v>
      </c>
      <c r="AR77" s="5">
        <f t="shared" si="145"/>
        <v>7.0203791553227789E-4</v>
      </c>
      <c r="AS77" s="5">
        <f t="shared" si="146"/>
        <v>1.0816210409866362E-3</v>
      </c>
      <c r="AT77" s="5">
        <f t="shared" si="147"/>
        <v>8.3322000879254934E-4</v>
      </c>
      <c r="AU77" s="5">
        <f t="shared" si="148"/>
        <v>4.2791055076552345E-4</v>
      </c>
      <c r="AV77" s="5">
        <f t="shared" si="149"/>
        <v>1.6481910917063946E-4</v>
      </c>
      <c r="AW77" s="5">
        <f t="shared" si="150"/>
        <v>2.2101232453224411E-6</v>
      </c>
      <c r="AX77" s="5">
        <f t="shared" si="151"/>
        <v>1.4395776234623638E-3</v>
      </c>
      <c r="AY77" s="5">
        <f t="shared" si="152"/>
        <v>1.4638190823717371E-3</v>
      </c>
      <c r="AZ77" s="5">
        <f t="shared" si="153"/>
        <v>7.4423437506690817E-4</v>
      </c>
      <c r="BA77" s="5">
        <f t="shared" si="154"/>
        <v>2.5225558344901735E-4</v>
      </c>
      <c r="BB77" s="5">
        <f t="shared" si="155"/>
        <v>6.4125846822934719E-5</v>
      </c>
      <c r="BC77" s="5">
        <f t="shared" si="156"/>
        <v>1.3041136055851313E-5</v>
      </c>
      <c r="BD77" s="5">
        <f t="shared" si="157"/>
        <v>1.1897662209569774E-4</v>
      </c>
      <c r="BE77" s="5">
        <f t="shared" si="158"/>
        <v>1.833057944550653E-4</v>
      </c>
      <c r="BF77" s="5">
        <f t="shared" si="159"/>
        <v>1.4120847309724425E-4</v>
      </c>
      <c r="BG77" s="5">
        <f t="shared" si="160"/>
        <v>7.2519376465003473E-5</v>
      </c>
      <c r="BH77" s="5">
        <f t="shared" si="161"/>
        <v>2.7932424206856277E-5</v>
      </c>
      <c r="BI77" s="5">
        <f t="shared" si="162"/>
        <v>8.6070273640401761E-6</v>
      </c>
      <c r="BJ77" s="8">
        <f t="shared" si="163"/>
        <v>0.49329036332231369</v>
      </c>
      <c r="BK77" s="8">
        <f t="shared" si="164"/>
        <v>0.25705664949781665</v>
      </c>
      <c r="BL77" s="8">
        <f t="shared" si="165"/>
        <v>0.23636427563478762</v>
      </c>
      <c r="BM77" s="8">
        <f t="shared" si="166"/>
        <v>0.46968553268174484</v>
      </c>
      <c r="BN77" s="8">
        <f t="shared" si="167"/>
        <v>0.52914371405630933</v>
      </c>
    </row>
    <row r="78" spans="1:66" x14ac:dyDescent="0.25">
      <c r="A78" t="s">
        <v>21</v>
      </c>
      <c r="B78" t="s">
        <v>271</v>
      </c>
      <c r="C78" t="s">
        <v>267</v>
      </c>
      <c r="D78" s="11">
        <v>44258</v>
      </c>
      <c r="E78">
        <f>VLOOKUP(A78,home!$A$2:$E$405,3,FALSE)</f>
        <v>1.375</v>
      </c>
      <c r="F78">
        <f>VLOOKUP(B78,home!$B$2:$E$405,3,FALSE)</f>
        <v>0.73</v>
      </c>
      <c r="G78">
        <f>VLOOKUP(C78,away!$B$2:$E$405,4,FALSE)</f>
        <v>1.02</v>
      </c>
      <c r="H78">
        <f>VLOOKUP(A78,away!$A$2:$E$405,3,FALSE)</f>
        <v>1.3214285714285701</v>
      </c>
      <c r="I78">
        <f>VLOOKUP(C78,away!$B$2:$E$405,3,FALSE)</f>
        <v>1.1200000000000001</v>
      </c>
      <c r="J78">
        <f>VLOOKUP(B78,home!$B$2:$E$405,4,FALSE)</f>
        <v>1.1399999999999999</v>
      </c>
      <c r="K78" s="3">
        <f t="shared" si="112"/>
        <v>1.023825</v>
      </c>
      <c r="L78" s="3">
        <f t="shared" si="113"/>
        <v>1.6871999999999983</v>
      </c>
      <c r="M78" s="5">
        <f t="shared" si="114"/>
        <v>6.6468641428811273E-2</v>
      </c>
      <c r="N78" s="5">
        <f t="shared" si="115"/>
        <v>6.8052256810852682E-2</v>
      </c>
      <c r="O78" s="5">
        <f t="shared" si="116"/>
        <v>0.11214589181869027</v>
      </c>
      <c r="P78" s="5">
        <f t="shared" si="117"/>
        <v>0.11481776769127054</v>
      </c>
      <c r="Q78" s="5">
        <f t="shared" si="118"/>
        <v>3.4836800914685627E-2</v>
      </c>
      <c r="R78" s="5">
        <f t="shared" si="119"/>
        <v>9.4606274338247032E-2</v>
      </c>
      <c r="S78" s="5">
        <f t="shared" si="120"/>
        <v>4.9583982364548009E-2</v>
      </c>
      <c r="T78" s="5">
        <f t="shared" si="121"/>
        <v>5.8776650503257533E-2</v>
      </c>
      <c r="U78" s="5">
        <f t="shared" si="122"/>
        <v>9.686026882435575E-2</v>
      </c>
      <c r="V78" s="5">
        <f t="shared" si="123"/>
        <v>9.5168054622137253E-3</v>
      </c>
      <c r="W78" s="5">
        <f t="shared" si="124"/>
        <v>1.1888929232159338E-2</v>
      </c>
      <c r="X78" s="5">
        <f t="shared" si="125"/>
        <v>2.0059001400499217E-2</v>
      </c>
      <c r="Y78" s="5">
        <f t="shared" si="126"/>
        <v>1.6921773581461123E-2</v>
      </c>
      <c r="Z78" s="5">
        <f t="shared" si="127"/>
        <v>5.3206568687830066E-2</v>
      </c>
      <c r="AA78" s="5">
        <f t="shared" si="128"/>
        <v>5.4474215186817609E-2</v>
      </c>
      <c r="AB78" s="5">
        <f t="shared" si="129"/>
        <v>2.7886031681821768E-2</v>
      </c>
      <c r="AC78" s="5">
        <f t="shared" si="130"/>
        <v>1.0274566465054084E-3</v>
      </c>
      <c r="AD78" s="5">
        <f t="shared" si="131"/>
        <v>3.043045742778883E-3</v>
      </c>
      <c r="AE78" s="5">
        <f t="shared" si="132"/>
        <v>5.1342267772165268E-3</v>
      </c>
      <c r="AF78" s="5">
        <f t="shared" si="133"/>
        <v>4.3312337092598577E-3</v>
      </c>
      <c r="AG78" s="5">
        <f t="shared" si="134"/>
        <v>2.4358858380877412E-3</v>
      </c>
      <c r="AH78" s="5">
        <f t="shared" si="135"/>
        <v>2.2442530672526703E-2</v>
      </c>
      <c r="AI78" s="5">
        <f t="shared" si="136"/>
        <v>2.2977223965799647E-2</v>
      </c>
      <c r="AJ78" s="5">
        <f t="shared" si="137"/>
        <v>1.1762328163392411E-2</v>
      </c>
      <c r="AK78" s="5">
        <f t="shared" si="138"/>
        <v>4.0141885439617456E-3</v>
      </c>
      <c r="AL78" s="5">
        <f t="shared" si="139"/>
        <v>7.0993043345203582E-5</v>
      </c>
      <c r="AM78" s="5">
        <f t="shared" si="140"/>
        <v>6.2310926152011822E-4</v>
      </c>
      <c r="AN78" s="5">
        <f t="shared" si="141"/>
        <v>1.0513099460367425E-3</v>
      </c>
      <c r="AO78" s="5">
        <f t="shared" si="142"/>
        <v>8.8688507047659506E-4</v>
      </c>
      <c r="AP78" s="5">
        <f t="shared" si="143"/>
        <v>4.9878416363603652E-4</v>
      </c>
      <c r="AQ78" s="5">
        <f t="shared" si="144"/>
        <v>2.1038716022168003E-4</v>
      </c>
      <c r="AR78" s="5">
        <f t="shared" si="145"/>
        <v>7.5730075501373971E-3</v>
      </c>
      <c r="AS78" s="5">
        <f t="shared" si="146"/>
        <v>7.7534344550194197E-3</v>
      </c>
      <c r="AT78" s="5">
        <f t="shared" si="147"/>
        <v>3.9690800154551283E-3</v>
      </c>
      <c r="AU78" s="5">
        <f t="shared" si="148"/>
        <v>1.3545477822744492E-3</v>
      </c>
      <c r="AV78" s="5">
        <f t="shared" si="149"/>
        <v>3.4670497079678441E-4</v>
      </c>
      <c r="AW78" s="5">
        <f t="shared" si="150"/>
        <v>3.4064780119893881E-6</v>
      </c>
      <c r="AX78" s="5">
        <f t="shared" si="151"/>
        <v>1.063258066126391E-4</v>
      </c>
      <c r="AY78" s="5">
        <f t="shared" si="152"/>
        <v>1.7939290091684452E-4</v>
      </c>
      <c r="AZ78" s="5">
        <f t="shared" si="153"/>
        <v>1.5133585121344991E-4</v>
      </c>
      <c r="BA78" s="5">
        <f t="shared" si="154"/>
        <v>8.5111282722444135E-5</v>
      </c>
      <c r="BB78" s="5">
        <f t="shared" si="155"/>
        <v>3.5899939052326902E-5</v>
      </c>
      <c r="BC78" s="5">
        <f t="shared" si="156"/>
        <v>1.211407543381717E-5</v>
      </c>
      <c r="BD78" s="5">
        <f t="shared" si="157"/>
        <v>2.1295297230986363E-3</v>
      </c>
      <c r="BE78" s="5">
        <f t="shared" si="158"/>
        <v>2.1802657687514607E-3</v>
      </c>
      <c r="BF78" s="5">
        <f t="shared" si="159"/>
        <v>1.1161053003459821E-3</v>
      </c>
      <c r="BG78" s="5">
        <f t="shared" si="160"/>
        <v>3.8089883637557515E-4</v>
      </c>
      <c r="BH78" s="5">
        <f t="shared" si="161"/>
        <v>9.7493437788055776E-5</v>
      </c>
      <c r="BI78" s="5">
        <f t="shared" si="162"/>
        <v>1.9963243788671249E-5</v>
      </c>
      <c r="BJ78" s="8">
        <f t="shared" si="163"/>
        <v>0.22932045996810121</v>
      </c>
      <c r="BK78" s="8">
        <f t="shared" si="164"/>
        <v>0.24166503953761101</v>
      </c>
      <c r="BL78" s="8">
        <f t="shared" si="165"/>
        <v>0.4740899842794446</v>
      </c>
      <c r="BM78" s="8">
        <f t="shared" si="166"/>
        <v>0.50717843304752441</v>
      </c>
      <c r="BN78" s="8">
        <f t="shared" si="167"/>
        <v>0.49092763300255743</v>
      </c>
    </row>
    <row r="79" spans="1:66" x14ac:dyDescent="0.25">
      <c r="A79" t="s">
        <v>21</v>
      </c>
      <c r="B79" t="s">
        <v>269</v>
      </c>
      <c r="C79" t="s">
        <v>153</v>
      </c>
      <c r="D79" s="11">
        <v>44258</v>
      </c>
      <c r="E79">
        <f>VLOOKUP(A79,home!$A$2:$E$405,3,FALSE)</f>
        <v>1.375</v>
      </c>
      <c r="F79">
        <f>VLOOKUP(B79,home!$B$2:$E$405,3,FALSE)</f>
        <v>0.63</v>
      </c>
      <c r="G79">
        <f>VLOOKUP(C79,away!$B$2:$E$405,4,FALSE)</f>
        <v>0.47</v>
      </c>
      <c r="H79">
        <f>VLOOKUP(A79,away!$A$2:$E$405,3,FALSE)</f>
        <v>1.3214285714285701</v>
      </c>
      <c r="I79">
        <f>VLOOKUP(C79,away!$B$2:$E$405,3,FALSE)</f>
        <v>1.45</v>
      </c>
      <c r="J79">
        <f>VLOOKUP(B79,home!$B$2:$E$405,4,FALSE)</f>
        <v>0.76</v>
      </c>
      <c r="K79" s="3">
        <f t="shared" si="112"/>
        <v>0.40713749999999999</v>
      </c>
      <c r="L79" s="3">
        <f t="shared" si="113"/>
        <v>1.4562142857142841</v>
      </c>
      <c r="M79" s="5">
        <f t="shared" si="114"/>
        <v>0.15515172254280504</v>
      </c>
      <c r="N79" s="5">
        <f t="shared" si="115"/>
        <v>6.3168084436771285E-2</v>
      </c>
      <c r="O79" s="5">
        <f t="shared" si="116"/>
        <v>0.22593415482001164</v>
      </c>
      <c r="P79" s="5">
        <f t="shared" si="117"/>
        <v>9.1986266958032484E-2</v>
      </c>
      <c r="Q79" s="5">
        <f t="shared" si="118"/>
        <v>1.2859047988687982E-2</v>
      </c>
      <c r="R79" s="5">
        <f t="shared" si="119"/>
        <v>0.16450427193984188</v>
      </c>
      <c r="S79" s="5">
        <f t="shared" si="120"/>
        <v>1.3634191696679312E-2</v>
      </c>
      <c r="T79" s="5">
        <f t="shared" si="121"/>
        <v>1.8725529381812975E-2</v>
      </c>
      <c r="U79" s="5">
        <f t="shared" si="122"/>
        <v>6.6975858016907364E-2</v>
      </c>
      <c r="V79" s="5">
        <f t="shared" si="123"/>
        <v>8.9815910990089897E-4</v>
      </c>
      <c r="W79" s="5">
        <f t="shared" si="124"/>
        <v>1.7451335501648178E-3</v>
      </c>
      <c r="X79" s="5">
        <f t="shared" si="125"/>
        <v>2.5412884062292929E-3</v>
      </c>
      <c r="Y79" s="5">
        <f t="shared" si="126"/>
        <v>1.850330240635591E-3</v>
      </c>
      <c r="Z79" s="5">
        <f t="shared" si="127"/>
        <v>7.9851156953275076E-2</v>
      </c>
      <c r="AA79" s="5">
        <f t="shared" si="128"/>
        <v>3.2510400414064028E-2</v>
      </c>
      <c r="AB79" s="5">
        <f t="shared" si="129"/>
        <v>6.6181015742904966E-3</v>
      </c>
      <c r="AC79" s="5">
        <f t="shared" si="130"/>
        <v>3.3281254592314965E-5</v>
      </c>
      <c r="AD79" s="5">
        <f t="shared" si="131"/>
        <v>1.7762732769505707E-4</v>
      </c>
      <c r="AE79" s="5">
        <f t="shared" si="132"/>
        <v>2.5866345212279462E-4</v>
      </c>
      <c r="AF79" s="5">
        <f t="shared" si="133"/>
        <v>1.883347070866932E-4</v>
      </c>
      <c r="AG79" s="5">
        <f t="shared" si="134"/>
        <v>9.1418563651819295E-5</v>
      </c>
      <c r="AH79" s="5">
        <f t="shared" si="135"/>
        <v>2.9070098871543167E-2</v>
      </c>
      <c r="AI79" s="5">
        <f t="shared" si="136"/>
        <v>1.1835527379312904E-2</v>
      </c>
      <c r="AJ79" s="5">
        <f t="shared" si="137"/>
        <v>2.409343514197504E-3</v>
      </c>
      <c r="AK79" s="5">
        <f t="shared" si="138"/>
        <v>3.2697803167052873E-4</v>
      </c>
      <c r="AL79" s="5">
        <f t="shared" si="139"/>
        <v>7.8927086839975254E-7</v>
      </c>
      <c r="AM79" s="5">
        <f t="shared" si="140"/>
        <v>1.4463749225889268E-5</v>
      </c>
      <c r="AN79" s="5">
        <f t="shared" si="141"/>
        <v>2.1062318247728872E-5</v>
      </c>
      <c r="AO79" s="5">
        <f t="shared" si="142"/>
        <v>1.5335624361301719E-5</v>
      </c>
      <c r="AP79" s="5">
        <f t="shared" si="143"/>
        <v>7.4439850917585193E-6</v>
      </c>
      <c r="AQ79" s="5">
        <f t="shared" si="144"/>
        <v>2.7100093583157283E-6</v>
      </c>
      <c r="AR79" s="5">
        <f t="shared" si="145"/>
        <v>8.4664586527735675E-3</v>
      </c>
      <c r="AS79" s="5">
        <f t="shared" si="146"/>
        <v>3.4470128097435979E-3</v>
      </c>
      <c r="AT79" s="5">
        <f t="shared" si="147"/>
        <v>7.0170408891349206E-4</v>
      </c>
      <c r="AU79" s="5">
        <f t="shared" si="148"/>
        <v>9.5230016166672284E-5</v>
      </c>
      <c r="AV79" s="5">
        <f t="shared" si="149"/>
        <v>9.6929276767646327E-6</v>
      </c>
      <c r="AW79" s="5">
        <f t="shared" si="150"/>
        <v>1.2998402039581233E-8</v>
      </c>
      <c r="AX79" s="5">
        <f t="shared" si="151"/>
        <v>9.8145578340924784E-7</v>
      </c>
      <c r="AY79" s="5">
        <f t="shared" si="152"/>
        <v>1.4292099325974511E-6</v>
      </c>
      <c r="AZ79" s="5">
        <f t="shared" si="153"/>
        <v>1.0406179605665788E-6</v>
      </c>
      <c r="BA79" s="5">
        <f t="shared" si="154"/>
        <v>5.0512091338263865E-7</v>
      </c>
      <c r="BB79" s="5">
        <f t="shared" si="155"/>
        <v>1.8389107252021149E-7</v>
      </c>
      <c r="BC79" s="5">
        <f t="shared" si="156"/>
        <v>5.3556961363850664E-8</v>
      </c>
      <c r="BD79" s="5">
        <f t="shared" si="157"/>
        <v>2.0548296732630328E-3</v>
      </c>
      <c r="BE79" s="5">
        <f t="shared" si="158"/>
        <v>8.3659821609812781E-4</v>
      </c>
      <c r="BF79" s="5">
        <f t="shared" si="159"/>
        <v>1.7030525310332575E-4</v>
      </c>
      <c r="BG79" s="5">
        <f t="shared" si="160"/>
        <v>2.3112551661785096E-5</v>
      </c>
      <c r="BH79" s="5">
        <f t="shared" si="161"/>
        <v>2.3524966255500067E-6</v>
      </c>
      <c r="BI79" s="5">
        <f t="shared" si="162"/>
        <v>1.9155791897697327E-7</v>
      </c>
      <c r="BJ79" s="8">
        <f t="shared" si="163"/>
        <v>0.10167066759376713</v>
      </c>
      <c r="BK79" s="8">
        <f t="shared" si="164"/>
        <v>0.261705840042811</v>
      </c>
      <c r="BL79" s="8">
        <f t="shared" si="165"/>
        <v>0.55599222280578409</v>
      </c>
      <c r="BM79" s="8">
        <f t="shared" si="166"/>
        <v>0.28561492249795689</v>
      </c>
      <c r="BN79" s="8">
        <f t="shared" si="167"/>
        <v>0.71360354868615028</v>
      </c>
    </row>
    <row r="80" spans="1:66" x14ac:dyDescent="0.25">
      <c r="A80" t="s">
        <v>21</v>
      </c>
      <c r="B80" t="s">
        <v>272</v>
      </c>
      <c r="C80" t="s">
        <v>150</v>
      </c>
      <c r="D80" s="11">
        <v>44258</v>
      </c>
      <c r="E80">
        <f>VLOOKUP(A80,home!$A$2:$E$405,3,FALSE)</f>
        <v>1.375</v>
      </c>
      <c r="F80">
        <f>VLOOKUP(B80,home!$B$2:$E$405,3,FALSE)</f>
        <v>1.1599999999999999</v>
      </c>
      <c r="G80">
        <f>VLOOKUP(C80,away!$B$2:$E$405,4,FALSE)</f>
        <v>0.78</v>
      </c>
      <c r="H80">
        <f>VLOOKUP(A80,away!$A$2:$E$405,3,FALSE)</f>
        <v>1.3214285714285701</v>
      </c>
      <c r="I80">
        <f>VLOOKUP(C80,away!$B$2:$E$405,3,FALSE)</f>
        <v>0.78</v>
      </c>
      <c r="J80">
        <f>VLOOKUP(B80,home!$B$2:$E$405,4,FALSE)</f>
        <v>0.4</v>
      </c>
      <c r="K80" s="3">
        <f t="shared" si="112"/>
        <v>1.2441</v>
      </c>
      <c r="L80" s="3">
        <f t="shared" si="113"/>
        <v>0.41228571428571387</v>
      </c>
      <c r="M80" s="5">
        <f t="shared" si="114"/>
        <v>0.1908274400971445</v>
      </c>
      <c r="N80" s="5">
        <f t="shared" si="115"/>
        <v>0.23740841822485745</v>
      </c>
      <c r="O80" s="5">
        <f t="shared" si="116"/>
        <v>7.8675427445765486E-2</v>
      </c>
      <c r="P80" s="5">
        <f t="shared" si="117"/>
        <v>9.7880099285276828E-2</v>
      </c>
      <c r="Q80" s="5">
        <f t="shared" si="118"/>
        <v>0.14767990655677257</v>
      </c>
      <c r="R80" s="5">
        <f t="shared" si="119"/>
        <v>1.6218377400605638E-2</v>
      </c>
      <c r="S80" s="5">
        <f t="shared" si="120"/>
        <v>1.2551279091752346E-2</v>
      </c>
      <c r="T80" s="5">
        <f t="shared" si="121"/>
        <v>6.0886315760406463E-2</v>
      </c>
      <c r="U80" s="5">
        <f t="shared" si="122"/>
        <v>2.0177283324093472E-2</v>
      </c>
      <c r="V80" s="5">
        <f t="shared" si="123"/>
        <v>7.1531783609348626E-4</v>
      </c>
      <c r="W80" s="5">
        <f t="shared" si="124"/>
        <v>6.1242857249093591E-2</v>
      </c>
      <c r="X80" s="5">
        <f t="shared" si="125"/>
        <v>2.5249555145840558E-2</v>
      </c>
      <c r="Y80" s="5">
        <f t="shared" si="126"/>
        <v>5.2050154393496976E-3</v>
      </c>
      <c r="Z80" s="5">
        <f t="shared" si="127"/>
        <v>2.2288684370546583E-3</v>
      </c>
      <c r="AA80" s="5">
        <f t="shared" si="128"/>
        <v>2.7729352225397E-3</v>
      </c>
      <c r="AB80" s="5">
        <f t="shared" si="129"/>
        <v>1.7249043551808205E-3</v>
      </c>
      <c r="AC80" s="5">
        <f t="shared" si="130"/>
        <v>2.2931509739151345E-5</v>
      </c>
      <c r="AD80" s="5">
        <f t="shared" si="131"/>
        <v>1.9048059675899336E-2</v>
      </c>
      <c r="AE80" s="5">
        <f t="shared" si="132"/>
        <v>7.8532428892350604E-3</v>
      </c>
      <c r="AF80" s="5">
        <f t="shared" si="133"/>
        <v>1.6188899270237398E-3</v>
      </c>
      <c r="AG80" s="5">
        <f t="shared" si="134"/>
        <v>2.2248172997097658E-4</v>
      </c>
      <c r="AH80" s="5">
        <f t="shared" si="135"/>
        <v>2.2973265390499058E-4</v>
      </c>
      <c r="AI80" s="5">
        <f t="shared" si="136"/>
        <v>2.8581039472319874E-4</v>
      </c>
      <c r="AJ80" s="5">
        <f t="shared" si="137"/>
        <v>1.7778835603756579E-4</v>
      </c>
      <c r="AK80" s="5">
        <f t="shared" si="138"/>
        <v>7.3728831248778546E-5</v>
      </c>
      <c r="AL80" s="5">
        <f t="shared" si="139"/>
        <v>4.7048547082889115E-7</v>
      </c>
      <c r="AM80" s="5">
        <f t="shared" si="140"/>
        <v>4.7395382085572693E-3</v>
      </c>
      <c r="AN80" s="5">
        <f t="shared" si="141"/>
        <v>1.9540438956994663E-3</v>
      </c>
      <c r="AO80" s="5">
        <f t="shared" si="142"/>
        <v>4.0281219164204664E-4</v>
      </c>
      <c r="AP80" s="5">
        <f t="shared" si="143"/>
        <v>5.5357904051378354E-5</v>
      </c>
      <c r="AQ80" s="5">
        <f t="shared" si="144"/>
        <v>5.7058182532956337E-6</v>
      </c>
      <c r="AR80" s="5">
        <f t="shared" si="145"/>
        <v>1.8943098261994354E-5</v>
      </c>
      <c r="AS80" s="5">
        <f t="shared" si="146"/>
        <v>2.3567108547747173E-5</v>
      </c>
      <c r="AT80" s="5">
        <f t="shared" si="147"/>
        <v>1.4659919872126131E-5</v>
      </c>
      <c r="AU80" s="5">
        <f t="shared" si="148"/>
        <v>6.0794687709707065E-6</v>
      </c>
      <c r="AV80" s="5">
        <f t="shared" si="149"/>
        <v>1.8908667744911641E-6</v>
      </c>
      <c r="AW80" s="5">
        <f t="shared" si="150"/>
        <v>6.7034333004334506E-9</v>
      </c>
      <c r="AX80" s="5">
        <f t="shared" si="151"/>
        <v>9.8274324754434972E-4</v>
      </c>
      <c r="AY80" s="5">
        <f t="shared" si="152"/>
        <v>4.0517100177328433E-4</v>
      </c>
      <c r="AZ80" s="5">
        <f t="shared" si="153"/>
        <v>8.3523107936978372E-5</v>
      </c>
      <c r="BA80" s="5">
        <f t="shared" si="154"/>
        <v>1.14784614050533E-5</v>
      </c>
      <c r="BB80" s="5">
        <f t="shared" si="155"/>
        <v>1.1831014148208497E-6</v>
      </c>
      <c r="BC80" s="5">
        <f t="shared" si="156"/>
        <v>9.7555162376370575E-8</v>
      </c>
      <c r="BD80" s="5">
        <f t="shared" si="157"/>
        <v>1.3016614662884668E-6</v>
      </c>
      <c r="BE80" s="5">
        <f t="shared" si="158"/>
        <v>1.6193970302094813E-6</v>
      </c>
      <c r="BF80" s="5">
        <f t="shared" si="159"/>
        <v>1.0073459226418079E-6</v>
      </c>
      <c r="BG80" s="5">
        <f t="shared" si="160"/>
        <v>4.1774635411955775E-7</v>
      </c>
      <c r="BH80" s="5">
        <f t="shared" si="161"/>
        <v>1.2992955979003545E-7</v>
      </c>
      <c r="BI80" s="5">
        <f t="shared" si="162"/>
        <v>3.2329073066956602E-8</v>
      </c>
      <c r="BJ80" s="8">
        <f t="shared" si="163"/>
        <v>0.57505639709188983</v>
      </c>
      <c r="BK80" s="8">
        <f t="shared" si="164"/>
        <v>0.30240270930725038</v>
      </c>
      <c r="BL80" s="8">
        <f t="shared" si="165"/>
        <v>0.12040563685573309</v>
      </c>
      <c r="BM80" s="8">
        <f t="shared" si="166"/>
        <v>0.23099877838316552</v>
      </c>
      <c r="BN80" s="8">
        <f t="shared" si="167"/>
        <v>0.76868966901042246</v>
      </c>
    </row>
    <row r="81" spans="1:66" x14ac:dyDescent="0.25">
      <c r="A81" t="s">
        <v>21</v>
      </c>
      <c r="B81" t="s">
        <v>22</v>
      </c>
      <c r="C81" t="s">
        <v>397</v>
      </c>
      <c r="D81" s="11">
        <v>44258</v>
      </c>
      <c r="E81">
        <f>VLOOKUP(A81,home!$A$2:$E$405,3,FALSE)</f>
        <v>1.375</v>
      </c>
      <c r="F81">
        <f>VLOOKUP(B81,home!$B$2:$E$405,3,FALSE)</f>
        <v>1.31</v>
      </c>
      <c r="G81">
        <f>VLOOKUP(C81,away!$B$2:$E$405,4,FALSE)</f>
        <v>1.35</v>
      </c>
      <c r="H81">
        <f>VLOOKUP(A81,away!$A$2:$E$405,3,FALSE)</f>
        <v>1.3214285714285701</v>
      </c>
      <c r="I81">
        <f>VLOOKUP(C81,away!$B$2:$E$405,3,FALSE)</f>
        <v>0.68</v>
      </c>
      <c r="J81">
        <f>VLOOKUP(B81,home!$B$2:$E$405,4,FALSE)</f>
        <v>1.46</v>
      </c>
      <c r="K81" s="3">
        <f t="shared" si="112"/>
        <v>2.4316875000000002</v>
      </c>
      <c r="L81" s="3">
        <f t="shared" si="113"/>
        <v>1.3119142857142845</v>
      </c>
      <c r="M81" s="5">
        <f t="shared" si="114"/>
        <v>2.3668699836501671E-2</v>
      </c>
      <c r="N81" s="5">
        <f t="shared" si="115"/>
        <v>5.755488153367317E-2</v>
      </c>
      <c r="O81" s="5">
        <f t="shared" si="116"/>
        <v>3.1051305439789893E-2</v>
      </c>
      <c r="P81" s="5">
        <f t="shared" si="117"/>
        <v>7.5507071296619099E-2</v>
      </c>
      <c r="Q81" s="5">
        <f t="shared" si="118"/>
        <v>6.9977742994706965E-2</v>
      </c>
      <c r="R81" s="5">
        <f t="shared" si="119"/>
        <v>2.0368325598269021E-2</v>
      </c>
      <c r="S81" s="5">
        <f t="shared" si="120"/>
        <v>6.0220014778760649E-2</v>
      </c>
      <c r="T81" s="5">
        <f t="shared" si="121"/>
        <v>9.1804800716798751E-2</v>
      </c>
      <c r="U81" s="5">
        <f t="shared" si="122"/>
        <v>4.9529402753240803E-2</v>
      </c>
      <c r="V81" s="5">
        <f t="shared" si="123"/>
        <v>2.1345757527842891E-2</v>
      </c>
      <c r="W81" s="5">
        <f t="shared" si="124"/>
        <v>5.6721334306147161E-2</v>
      </c>
      <c r="X81" s="5">
        <f t="shared" si="125"/>
        <v>7.4413528781010194E-2</v>
      </c>
      <c r="Y81" s="5">
        <f t="shared" si="126"/>
        <v>4.8812085729109181E-2</v>
      </c>
      <c r="Z81" s="5">
        <f t="shared" si="127"/>
        <v>8.9071657761496913E-3</v>
      </c>
      <c r="AA81" s="5">
        <f t="shared" si="128"/>
        <v>2.1659443678291004E-2</v>
      </c>
      <c r="AB81" s="5">
        <f t="shared" si="129"/>
        <v>2.6334499224727137E-2</v>
      </c>
      <c r="AC81" s="5">
        <f t="shared" si="130"/>
        <v>4.2560312952043258E-3</v>
      </c>
      <c r="AD81" s="5">
        <f t="shared" si="131"/>
        <v>3.4482139903894808E-2</v>
      </c>
      <c r="AE81" s="5">
        <f t="shared" si="132"/>
        <v>4.5237611941918186E-2</v>
      </c>
      <c r="AF81" s="5">
        <f t="shared" si="133"/>
        <v>2.9673934679100795E-2</v>
      </c>
      <c r="AG81" s="5">
        <f t="shared" si="134"/>
        <v>1.2976552939621617E-2</v>
      </c>
      <c r="AH81" s="5">
        <f t="shared" si="135"/>
        <v>2.9213595067390371E-3</v>
      </c>
      <c r="AI81" s="5">
        <f t="shared" si="136"/>
        <v>7.1038333955434838E-3</v>
      </c>
      <c r="AJ81" s="5">
        <f t="shared" si="137"/>
        <v>8.6371514350128253E-3</v>
      </c>
      <c r="AK81" s="5">
        <f t="shared" si="138"/>
        <v>7.0009510600425838E-3</v>
      </c>
      <c r="AL81" s="5">
        <f t="shared" si="139"/>
        <v>5.4309778005133286E-4</v>
      </c>
      <c r="AM81" s="5">
        <f t="shared" si="140"/>
        <v>1.6769957715510441E-2</v>
      </c>
      <c r="AN81" s="5">
        <f t="shared" si="141"/>
        <v>2.2000747097802635E-2</v>
      </c>
      <c r="AO81" s="5">
        <f t="shared" si="142"/>
        <v>1.4431547206997183E-2</v>
      </c>
      <c r="AP81" s="5">
        <f t="shared" si="143"/>
        <v>6.310984315273228E-3</v>
      </c>
      <c r="AQ81" s="5">
        <f t="shared" si="144"/>
        <v>2.0698676200314337E-3</v>
      </c>
      <c r="AR81" s="5">
        <f t="shared" si="145"/>
        <v>7.6651465411963567E-4</v>
      </c>
      <c r="AS81" s="5">
        <f t="shared" si="146"/>
        <v>1.8639241029895419E-3</v>
      </c>
      <c r="AT81" s="5">
        <f t="shared" si="147"/>
        <v>2.2662404710941915E-3</v>
      </c>
      <c r="AU81" s="5">
        <f t="shared" si="148"/>
        <v>1.8369295418512858E-3</v>
      </c>
      <c r="AV81" s="5">
        <f t="shared" si="149"/>
        <v>1.1167096513251247E-3</v>
      </c>
      <c r="AW81" s="5">
        <f t="shared" si="150"/>
        <v>4.8126995524145202E-5</v>
      </c>
      <c r="AX81" s="5">
        <f t="shared" si="151"/>
        <v>6.7965494253892159E-3</v>
      </c>
      <c r="AY81" s="5">
        <f t="shared" si="152"/>
        <v>8.9164902847313227E-3</v>
      </c>
      <c r="AZ81" s="5">
        <f t="shared" si="153"/>
        <v>5.848835491485827E-3</v>
      </c>
      <c r="BA81" s="5">
        <f t="shared" si="154"/>
        <v>2.5577236120243275E-3</v>
      </c>
      <c r="BB81" s="5">
        <f t="shared" si="155"/>
        <v>8.3887853638086435E-4</v>
      </c>
      <c r="BC81" s="5">
        <f t="shared" si="156"/>
        <v>2.201073471714292E-4</v>
      </c>
      <c r="BD81" s="5">
        <f t="shared" si="157"/>
        <v>1.6760025415814875E-4</v>
      </c>
      <c r="BE81" s="5">
        <f t="shared" si="158"/>
        <v>4.0755144303319338E-4</v>
      </c>
      <c r="BF81" s="5">
        <f t="shared" si="159"/>
        <v>4.9551887481538942E-4</v>
      </c>
      <c r="BG81" s="5">
        <f t="shared" si="160"/>
        <v>4.0164901796754907E-4</v>
      </c>
      <c r="BH81" s="5">
        <f t="shared" si="161"/>
        <v>2.4417122409474114E-4</v>
      </c>
      <c r="BI81" s="5">
        <f t="shared" si="162"/>
        <v>1.1874962269817617E-4</v>
      </c>
      <c r="BJ81" s="8">
        <f t="shared" si="163"/>
        <v>0.60841630217877885</v>
      </c>
      <c r="BK81" s="8">
        <f t="shared" si="164"/>
        <v>0.19445716279971129</v>
      </c>
      <c r="BL81" s="8">
        <f t="shared" si="165"/>
        <v>0.18429183094980275</v>
      </c>
      <c r="BM81" s="8">
        <f t="shared" si="166"/>
        <v>0.70907607171567555</v>
      </c>
      <c r="BN81" s="8">
        <f t="shared" si="167"/>
        <v>0.27812802669955977</v>
      </c>
    </row>
    <row r="82" spans="1:66" x14ac:dyDescent="0.25">
      <c r="A82" t="s">
        <v>21</v>
      </c>
      <c r="B82" t="s">
        <v>266</v>
      </c>
      <c r="C82" t="s">
        <v>273</v>
      </c>
      <c r="D82" s="11">
        <v>44258</v>
      </c>
      <c r="E82">
        <f>VLOOKUP(A82,home!$A$2:$E$405,3,FALSE)</f>
        <v>1.375</v>
      </c>
      <c r="F82">
        <f>VLOOKUP(B82,home!$B$2:$E$405,3,FALSE)</f>
        <v>0.73</v>
      </c>
      <c r="G82">
        <f>VLOOKUP(C82,away!$B$2:$E$405,4,FALSE)</f>
        <v>1.1200000000000001</v>
      </c>
      <c r="H82">
        <f>VLOOKUP(A82,away!$A$2:$E$405,3,FALSE)</f>
        <v>1.3214285714285701</v>
      </c>
      <c r="I82">
        <f>VLOOKUP(C82,away!$B$2:$E$405,3,FALSE)</f>
        <v>1.1200000000000001</v>
      </c>
      <c r="J82">
        <f>VLOOKUP(B82,home!$B$2:$E$405,4,FALSE)</f>
        <v>1.19</v>
      </c>
      <c r="K82" s="3">
        <f t="shared" ref="K82:K104" si="168">E82*F82*G82</f>
        <v>1.1242000000000001</v>
      </c>
      <c r="L82" s="3">
        <f t="shared" ref="L82:L104" si="169">H82*I82*J82</f>
        <v>1.7611999999999983</v>
      </c>
      <c r="M82" s="5">
        <f t="shared" si="114"/>
        <v>5.5832452088457572E-2</v>
      </c>
      <c r="N82" s="5">
        <f t="shared" si="115"/>
        <v>6.2766842637844003E-2</v>
      </c>
      <c r="O82" s="5">
        <f t="shared" si="116"/>
        <v>9.8332114618191371E-2</v>
      </c>
      <c r="P82" s="5">
        <f t="shared" si="117"/>
        <v>0.11054496325377074</v>
      </c>
      <c r="Q82" s="5">
        <f t="shared" si="118"/>
        <v>3.5281242246732125E-2</v>
      </c>
      <c r="R82" s="5">
        <f t="shared" si="119"/>
        <v>8.6591260132779277E-2</v>
      </c>
      <c r="S82" s="5">
        <f t="shared" si="120"/>
        <v>5.4718127377858139E-2</v>
      </c>
      <c r="T82" s="5">
        <f t="shared" si="121"/>
        <v>6.2137323844944546E-2</v>
      </c>
      <c r="U82" s="5">
        <f t="shared" si="122"/>
        <v>9.7345894641270442E-2</v>
      </c>
      <c r="V82" s="5">
        <f t="shared" si="123"/>
        <v>1.2037629558596535E-2</v>
      </c>
      <c r="W82" s="5">
        <f t="shared" si="124"/>
        <v>1.3221057511258755E-2</v>
      </c>
      <c r="X82" s="5">
        <f t="shared" si="125"/>
        <v>2.3284926488828895E-2</v>
      </c>
      <c r="Y82" s="5">
        <f t="shared" si="126"/>
        <v>2.0504706266062711E-2</v>
      </c>
      <c r="Z82" s="5">
        <f t="shared" si="127"/>
        <v>5.0834842448616885E-2</v>
      </c>
      <c r="AA82" s="5">
        <f t="shared" si="128"/>
        <v>5.7148529880735099E-2</v>
      </c>
      <c r="AB82" s="5">
        <f t="shared" si="129"/>
        <v>3.2123188645961212E-2</v>
      </c>
      <c r="AC82" s="5">
        <f t="shared" si="130"/>
        <v>1.4896122992113963E-3</v>
      </c>
      <c r="AD82" s="5">
        <f t="shared" si="131"/>
        <v>3.7157782135392721E-3</v>
      </c>
      <c r="AE82" s="5">
        <f t="shared" si="132"/>
        <v>6.5442285896853596E-3</v>
      </c>
      <c r="AF82" s="5">
        <f t="shared" si="133"/>
        <v>5.7628476960769242E-3</v>
      </c>
      <c r="AG82" s="5">
        <f t="shared" si="134"/>
        <v>3.3831757874435552E-3</v>
      </c>
      <c r="AH82" s="5">
        <f t="shared" si="135"/>
        <v>2.2382581130125999E-2</v>
      </c>
      <c r="AI82" s="5">
        <f t="shared" si="136"/>
        <v>2.5162497706487649E-2</v>
      </c>
      <c r="AJ82" s="5">
        <f t="shared" si="137"/>
        <v>1.4143839960816711E-2</v>
      </c>
      <c r="AK82" s="5">
        <f t="shared" si="138"/>
        <v>5.300168294650051E-3</v>
      </c>
      <c r="AL82" s="5">
        <f t="shared" si="139"/>
        <v>1.1797378099589598E-4</v>
      </c>
      <c r="AM82" s="5">
        <f t="shared" si="140"/>
        <v>8.3545557353216992E-4</v>
      </c>
      <c r="AN82" s="5">
        <f t="shared" si="141"/>
        <v>1.471404356104856E-3</v>
      </c>
      <c r="AO82" s="5">
        <f t="shared" si="142"/>
        <v>1.2957186759859354E-3</v>
      </c>
      <c r="AP82" s="5">
        <f t="shared" si="143"/>
        <v>7.6067324404880884E-4</v>
      </c>
      <c r="AQ82" s="5">
        <f t="shared" si="144"/>
        <v>3.3492442935469032E-4</v>
      </c>
      <c r="AR82" s="5">
        <f t="shared" si="145"/>
        <v>7.884040377275572E-3</v>
      </c>
      <c r="AS82" s="5">
        <f t="shared" si="146"/>
        <v>8.863238192133199E-3</v>
      </c>
      <c r="AT82" s="5">
        <f t="shared" si="147"/>
        <v>4.9820261877980727E-3</v>
      </c>
      <c r="AU82" s="5">
        <f t="shared" si="148"/>
        <v>1.8669312801075316E-3</v>
      </c>
      <c r="AV82" s="5">
        <f t="shared" si="149"/>
        <v>5.2470103627422161E-4</v>
      </c>
      <c r="AW82" s="5">
        <f t="shared" si="150"/>
        <v>6.4883647399373941E-6</v>
      </c>
      <c r="AX82" s="5">
        <f t="shared" si="151"/>
        <v>1.5653652596081091E-4</v>
      </c>
      <c r="AY82" s="5">
        <f t="shared" si="152"/>
        <v>2.7569212952217984E-4</v>
      </c>
      <c r="AZ82" s="5">
        <f t="shared" si="153"/>
        <v>2.4277448925723145E-4</v>
      </c>
      <c r="BA82" s="5">
        <f t="shared" si="154"/>
        <v>1.4252481015994515E-4</v>
      </c>
      <c r="BB82" s="5">
        <f t="shared" si="155"/>
        <v>6.2753673913423818E-5</v>
      </c>
      <c r="BC82" s="5">
        <f t="shared" si="156"/>
        <v>2.2104354099264376E-5</v>
      </c>
      <c r="BD82" s="5">
        <f t="shared" si="157"/>
        <v>2.3142286520762864E-3</v>
      </c>
      <c r="BE82" s="5">
        <f t="shared" si="158"/>
        <v>2.6016558506641611E-3</v>
      </c>
      <c r="BF82" s="5">
        <f t="shared" si="159"/>
        <v>1.4623907536583255E-3</v>
      </c>
      <c r="BG82" s="5">
        <f t="shared" si="160"/>
        <v>5.4800656175423002E-4</v>
      </c>
      <c r="BH82" s="5">
        <f t="shared" si="161"/>
        <v>1.5401724418102631E-4</v>
      </c>
      <c r="BI82" s="5">
        <f t="shared" si="162"/>
        <v>3.4629237181661955E-5</v>
      </c>
      <c r="BJ82" s="8">
        <f t="shared" si="163"/>
        <v>0.24220269154435548</v>
      </c>
      <c r="BK82" s="8">
        <f t="shared" si="164"/>
        <v>0.23501645048841246</v>
      </c>
      <c r="BL82" s="8">
        <f t="shared" si="165"/>
        <v>0.46976594038412212</v>
      </c>
      <c r="BM82" s="8">
        <f t="shared" si="166"/>
        <v>0.54820184612294953</v>
      </c>
      <c r="BN82" s="8">
        <f t="shared" si="167"/>
        <v>0.44934887497777509</v>
      </c>
    </row>
    <row r="83" spans="1:66" x14ac:dyDescent="0.25">
      <c r="A83" t="s">
        <v>21</v>
      </c>
      <c r="B83" t="s">
        <v>270</v>
      </c>
      <c r="C83" t="s">
        <v>23</v>
      </c>
      <c r="D83" s="11">
        <v>44258</v>
      </c>
      <c r="E83">
        <f>VLOOKUP(A83,home!$A$2:$E$405,3,FALSE)</f>
        <v>1.375</v>
      </c>
      <c r="F83">
        <f>VLOOKUP(B83,home!$B$2:$E$405,3,FALSE)</f>
        <v>0.78</v>
      </c>
      <c r="G83">
        <f>VLOOKUP(C83,away!$B$2:$E$405,4,FALSE)</f>
        <v>1.0900000000000001</v>
      </c>
      <c r="H83">
        <f>VLOOKUP(A83,away!$A$2:$E$405,3,FALSE)</f>
        <v>1.3214285714285701</v>
      </c>
      <c r="I83">
        <f>VLOOKUP(C83,away!$B$2:$E$405,3,FALSE)</f>
        <v>1.25</v>
      </c>
      <c r="J83">
        <f>VLOOKUP(B83,home!$B$2:$E$405,4,FALSE)</f>
        <v>0.92</v>
      </c>
      <c r="K83" s="3">
        <f t="shared" si="168"/>
        <v>1.1690250000000002</v>
      </c>
      <c r="L83" s="3">
        <f t="shared" si="169"/>
        <v>1.5196428571428557</v>
      </c>
      <c r="M83" s="5">
        <f t="shared" si="114"/>
        <v>6.7971426737949425E-2</v>
      </c>
      <c r="N83" s="5">
        <f t="shared" si="115"/>
        <v>7.9460297142331326E-2</v>
      </c>
      <c r="O83" s="5">
        <f t="shared" si="116"/>
        <v>0.10329229313213374</v>
      </c>
      <c r="P83" s="5">
        <f t="shared" si="117"/>
        <v>0.12075127297879265</v>
      </c>
      <c r="Q83" s="5">
        <f t="shared" si="118"/>
        <v>4.6445536933406958E-2</v>
      </c>
      <c r="R83" s="5">
        <f t="shared" si="119"/>
        <v>7.8483697728076576E-2</v>
      </c>
      <c r="S83" s="5">
        <f t="shared" si="120"/>
        <v>5.3628673936081318E-2</v>
      </c>
      <c r="T83" s="5">
        <f t="shared" si="121"/>
        <v>7.0580628447016569E-2</v>
      </c>
      <c r="U83" s="5">
        <f t="shared" si="122"/>
        <v>9.1749404736564732E-2</v>
      </c>
      <c r="V83" s="5">
        <f t="shared" si="123"/>
        <v>1.058570728699532E-2</v>
      </c>
      <c r="W83" s="5">
        <f t="shared" si="124"/>
        <v>1.8098664604525357E-2</v>
      </c>
      <c r="X83" s="5">
        <f t="shared" si="125"/>
        <v>2.7503506390091182E-2</v>
      </c>
      <c r="Y83" s="5">
        <f t="shared" si="126"/>
        <v>2.0897753516042488E-2</v>
      </c>
      <c r="Z83" s="5">
        <f t="shared" si="127"/>
        <v>3.9755730218210182E-2</v>
      </c>
      <c r="AA83" s="5">
        <f t="shared" si="128"/>
        <v>4.6475442518343159E-2</v>
      </c>
      <c r="AB83" s="5">
        <f t="shared" si="129"/>
        <v>2.7165477095003068E-2</v>
      </c>
      <c r="AC83" s="5">
        <f t="shared" si="130"/>
        <v>1.1753446371053486E-3</v>
      </c>
      <c r="AD83" s="5">
        <f t="shared" si="131"/>
        <v>5.2894478473263134E-3</v>
      </c>
      <c r="AE83" s="5">
        <f t="shared" si="132"/>
        <v>8.0380716394190845E-3</v>
      </c>
      <c r="AF83" s="5">
        <f t="shared" si="133"/>
        <v>6.1074990760228908E-3</v>
      </c>
      <c r="AG83" s="5">
        <f t="shared" si="134"/>
        <v>3.0937391152949254E-3</v>
      </c>
      <c r="AH83" s="5">
        <f t="shared" si="135"/>
        <v>1.5103627864150381E-2</v>
      </c>
      <c r="AI83" s="5">
        <f t="shared" si="136"/>
        <v>1.7656518563888401E-2</v>
      </c>
      <c r="AJ83" s="5">
        <f t="shared" si="137"/>
        <v>1.0320455807074823E-2</v>
      </c>
      <c r="AK83" s="5">
        <f t="shared" si="138"/>
        <v>4.0216236166218814E-3</v>
      </c>
      <c r="AL83" s="5">
        <f t="shared" si="139"/>
        <v>8.3520012999832642E-5</v>
      </c>
      <c r="AM83" s="5">
        <f t="shared" si="140"/>
        <v>1.2366993539441287E-3</v>
      </c>
      <c r="AN83" s="5">
        <f t="shared" si="141"/>
        <v>1.8793413396543796E-3</v>
      </c>
      <c r="AO83" s="5">
        <f t="shared" si="142"/>
        <v>1.4279638214695323E-3</v>
      </c>
      <c r="AP83" s="5">
        <f t="shared" si="143"/>
        <v>7.2333167385153015E-4</v>
      </c>
      <c r="AQ83" s="5">
        <f t="shared" si="144"/>
        <v>2.7480145287841611E-4</v>
      </c>
      <c r="AR83" s="5">
        <f t="shared" si="145"/>
        <v>4.5904240401399773E-3</v>
      </c>
      <c r="AS83" s="5">
        <f t="shared" si="146"/>
        <v>5.366320463524637E-3</v>
      </c>
      <c r="AT83" s="5">
        <f t="shared" si="147"/>
        <v>3.1366813899359461E-3</v>
      </c>
      <c r="AU83" s="5">
        <f t="shared" si="148"/>
        <v>1.2222863206232898E-3</v>
      </c>
      <c r="AV83" s="5">
        <f t="shared" si="149"/>
        <v>3.5722081649166031E-4</v>
      </c>
      <c r="AW83" s="5">
        <f t="shared" si="150"/>
        <v>4.1214817807915199E-6</v>
      </c>
      <c r="AX83" s="5">
        <f t="shared" si="151"/>
        <v>2.4095541037408904E-4</v>
      </c>
      <c r="AY83" s="5">
        <f t="shared" si="152"/>
        <v>3.6616616826490994E-4</v>
      </c>
      <c r="AZ83" s="5">
        <f t="shared" si="153"/>
        <v>2.7822090106556984E-4</v>
      </c>
      <c r="BA83" s="5">
        <f t="shared" si="154"/>
        <v>1.4093213500404744E-4</v>
      </c>
      <c r="BB83" s="5">
        <f t="shared" si="155"/>
        <v>5.3541628075198358E-5</v>
      </c>
      <c r="BC83" s="5">
        <f t="shared" si="156"/>
        <v>1.6272830532854885E-5</v>
      </c>
      <c r="BD83" s="5">
        <f t="shared" si="157"/>
        <v>1.162634183975929E-3</v>
      </c>
      <c r="BE83" s="5">
        <f t="shared" si="158"/>
        <v>1.3591484269224604E-3</v>
      </c>
      <c r="BF83" s="5">
        <f t="shared" si="159"/>
        <v>7.9443924489151492E-4</v>
      </c>
      <c r="BG83" s="5">
        <f t="shared" si="160"/>
        <v>3.0957311275310107E-4</v>
      </c>
      <c r="BH83" s="5">
        <f t="shared" si="161"/>
        <v>9.0474677034048482E-5</v>
      </c>
      <c r="BI83" s="5">
        <f t="shared" si="162"/>
        <v>2.115343186394571E-5</v>
      </c>
      <c r="BJ83" s="8">
        <f t="shared" si="163"/>
        <v>0.29215337142659176</v>
      </c>
      <c r="BK83" s="8">
        <f t="shared" si="164"/>
        <v>0.25456211175818877</v>
      </c>
      <c r="BL83" s="8">
        <f t="shared" si="165"/>
        <v>0.41267889717001321</v>
      </c>
      <c r="BM83" s="8">
        <f t="shared" si="166"/>
        <v>0.50238354123382911</v>
      </c>
      <c r="BN83" s="8">
        <f t="shared" si="167"/>
        <v>0.49640452465269069</v>
      </c>
    </row>
    <row r="84" spans="1:66" x14ac:dyDescent="0.25">
      <c r="A84" t="s">
        <v>24</v>
      </c>
      <c r="B84" t="s">
        <v>290</v>
      </c>
      <c r="C84" t="s">
        <v>286</v>
      </c>
      <c r="D84" s="11">
        <v>44258</v>
      </c>
      <c r="E84">
        <f>VLOOKUP(A84,home!$A$2:$E$405,3,FALSE)</f>
        <v>1.6031128404669299</v>
      </c>
      <c r="F84">
        <f>VLOOKUP(B84,home!$B$2:$E$405,3,FALSE)</f>
        <v>0.94</v>
      </c>
      <c r="G84">
        <f>VLOOKUP(C84,away!$B$2:$E$405,4,FALSE)</f>
        <v>0.94</v>
      </c>
      <c r="H84">
        <f>VLOOKUP(A84,away!$A$2:$E$405,3,FALSE)</f>
        <v>1.3852140077821</v>
      </c>
      <c r="I84">
        <f>VLOOKUP(C84,away!$B$2:$E$405,3,FALSE)</f>
        <v>1.1399999999999999</v>
      </c>
      <c r="J84">
        <f>VLOOKUP(B84,home!$B$2:$E$405,4,FALSE)</f>
        <v>1.08</v>
      </c>
      <c r="K84" s="3">
        <f t="shared" si="168"/>
        <v>1.416510505836579</v>
      </c>
      <c r="L84" s="3">
        <f t="shared" si="169"/>
        <v>1.7054754863813215</v>
      </c>
      <c r="M84" s="5">
        <f t="shared" ref="M84:M104" si="170">_xlfn.POISSON.DIST(0,K84,FALSE) * _xlfn.POISSON.DIST(0,L84,FALSE)</f>
        <v>4.4069559650808728E-2</v>
      </c>
      <c r="N84" s="5">
        <f t="shared" ref="N84:N104" si="171">_xlfn.POISSON.DIST(1,K84,FALSE) * _xlfn.POISSON.DIST(0,L84,FALSE)</f>
        <v>6.2424994232962362E-2</v>
      </c>
      <c r="O84" s="5">
        <f t="shared" ref="O84:O104" si="172">_xlfn.POISSON.DIST(0,K84,FALSE) * _xlfn.POISSON.DIST(1,L84,FALSE)</f>
        <v>7.5159553680073682E-2</v>
      </c>
      <c r="P84" s="5">
        <f t="shared" ref="P84:P104" si="173">_xlfn.POISSON.DIST(1,K84,FALSE) * _xlfn.POISSON.DIST(1,L84,FALSE)</f>
        <v>0.10646429740181268</v>
      </c>
      <c r="Q84" s="5">
        <f t="shared" ref="Q84:Q104" si="174">_xlfn.POISSON.DIST(2,K84,FALSE) * _xlfn.POISSON.DIST(0,L84,FALSE)</f>
        <v>4.4212830078889535E-2</v>
      </c>
      <c r="R84" s="5">
        <f t="shared" ref="R84:R104" si="175">_xlfn.POISSON.DIST(0,K84,FALSE) * _xlfn.POISSON.DIST(2,L84,FALSE)</f>
        <v>6.4091388184363357E-2</v>
      </c>
      <c r="S84" s="5">
        <f t="shared" ref="S84:S104" si="176">_xlfn.POISSON.DIST(2,K84,FALSE) * _xlfn.POISSON.DIST(2,L84,FALSE)</f>
        <v>6.4299749708604234E-2</v>
      </c>
      <c r="T84" s="5">
        <f t="shared" ref="T84:T104" si="177">_xlfn.POISSON.DIST(2,K84,FALSE) * _xlfn.POISSON.DIST(1,L84,FALSE)</f>
        <v>7.540389788308885E-2</v>
      </c>
      <c r="U84" s="5">
        <f t="shared" ref="U84:U104" si="178">_xlfn.POISSON.DIST(1,K84,FALSE) * _xlfn.POISSON.DIST(2,L84,FALSE)</f>
        <v>9.0786124696801085E-2</v>
      </c>
      <c r="V84" s="5">
        <f t="shared" ref="V84:V104" si="179">_xlfn.POISSON.DIST(3,K84,FALSE) * _xlfn.POISSON.DIST(3,L84,FALSE)</f>
        <v>1.7259652770355766E-2</v>
      </c>
      <c r="W84" s="5">
        <f t="shared" ref="W84:W104" si="180">_xlfn.POISSON.DIST(3,K84,FALSE) * _xlfn.POISSON.DIST(0,L84,FALSE)</f>
        <v>2.0875979433171502E-2</v>
      </c>
      <c r="X84" s="5">
        <f t="shared" ref="X84:X104" si="181">_xlfn.POISSON.DIST(3,K84,FALSE) * _xlfn.POISSON.DIST(1,L84,FALSE)</f>
        <v>3.560347117747463E-2</v>
      </c>
      <c r="Y84" s="5">
        <f t="shared" ref="Y84:Y104" si="182">_xlfn.POISSON.DIST(3,K84,FALSE) * _xlfn.POISSON.DIST(2,L84,FALSE)</f>
        <v>3.0360423661633457E-2</v>
      </c>
      <c r="Z84" s="5">
        <f t="shared" ref="Z84:Z104" si="183">_xlfn.POISSON.DIST(0,K84,FALSE) * _xlfn.POISSON.DIST(3,L84,FALSE)</f>
        <v>3.6435430478860394E-2</v>
      </c>
      <c r="AA84" s="5">
        <f t="shared" ref="AA84:AA104" si="184">_xlfn.POISSON.DIST(1,K84,FALSE) * _xlfn.POISSON.DIST(3,L84,FALSE)</f>
        <v>5.1611170057984046E-2</v>
      </c>
      <c r="AB84" s="5">
        <f t="shared" ref="AB84:AB104" si="185">_xlfn.POISSON.DIST(2,K84,FALSE) * _xlfn.POISSON.DIST(3,L84,FALSE)</f>
        <v>3.655388230282635E-2</v>
      </c>
      <c r="AC84" s="5">
        <f t="shared" ref="AC84:AC104" si="186">_xlfn.POISSON.DIST(4,K84,FALSE) * _xlfn.POISSON.DIST(4,L84,FALSE)</f>
        <v>2.6060176516329468E-3</v>
      </c>
      <c r="AD84" s="5">
        <f t="shared" ref="AD84:AD104" si="187">_xlfn.POISSON.DIST(4,K84,FALSE) * _xlfn.POISSON.DIST(0,L84,FALSE)</f>
        <v>7.3927610466789535E-3</v>
      </c>
      <c r="AE84" s="5">
        <f t="shared" ref="AE84:AE104" si="188">_xlfn.POISSON.DIST(4,K84,FALSE) * _xlfn.POISSON.DIST(1,L84,FALSE)</f>
        <v>1.2608172741785675E-2</v>
      </c>
      <c r="AF84" s="5">
        <f t="shared" ref="AF84:AF104" si="189">_xlfn.POISSON.DIST(4,K84,FALSE) * _xlfn.POISSON.DIST(2,L84,FALSE)</f>
        <v>1.0751464769588324E-2</v>
      </c>
      <c r="AG84" s="5">
        <f t="shared" ref="AG84:AG104" si="190">_xlfn.POISSON.DIST(4,K84,FALSE) * _xlfn.POISSON.DIST(3,L84,FALSE)</f>
        <v>6.1121198690750967E-3</v>
      </c>
      <c r="AH84" s="5">
        <f t="shared" ref="AH84:AH104" si="191">_xlfn.POISSON.DIST(0,K84,FALSE) * _xlfn.POISSON.DIST(4,L84,FALSE)</f>
        <v>1.553493337936181E-2</v>
      </c>
      <c r="AI84" s="5">
        <f t="shared" ref="AI84:AI104" si="192">_xlfn.POISSON.DIST(1,K84,FALSE) * _xlfn.POISSON.DIST(4,L84,FALSE)</f>
        <v>2.2005396339337353E-2</v>
      </c>
      <c r="AJ84" s="5">
        <f t="shared" ref="AJ84:AJ104" si="193">_xlfn.POISSON.DIST(2,K84,FALSE) * _xlfn.POISSON.DIST(4,L84,FALSE)</f>
        <v>1.5585437549884583E-2</v>
      </c>
      <c r="AK84" s="5">
        <f t="shared" ref="AK84:AK104" si="194">_xlfn.POISSON.DIST(3,K84,FALSE) * _xlfn.POISSON.DIST(4,L84,FALSE)</f>
        <v>7.3589786758238044E-3</v>
      </c>
      <c r="AL84" s="5">
        <f t="shared" ref="AL84:AL104" si="195">_xlfn.POISSON.DIST(5,K84,FALSE) * _xlfn.POISSON.DIST(5,L84,FALSE)</f>
        <v>2.5182719364225066E-4</v>
      </c>
      <c r="AM84" s="5">
        <f t="shared" ref="AM84:AM104" si="196">_xlfn.POISSON.DIST(5,K84,FALSE) * _xlfn.POISSON.DIST(0,L84,FALSE)</f>
        <v>2.0943847379520306E-3</v>
      </c>
      <c r="AN84" s="5">
        <f t="shared" ref="AN84:AN104" si="197">_xlfn.POISSON.DIST(5,K84,FALSE) * _xlfn.POISSON.DIST(1,L84,FALSE)</f>
        <v>3.5719218296283552E-3</v>
      </c>
      <c r="AO84" s="5">
        <f t="shared" ref="AO84:AO104" si="198">_xlfn.POISSON.DIST(5,K84,FALSE) * _xlfn.POISSON.DIST(2,L84,FALSE)</f>
        <v>3.04591255985074E-3</v>
      </c>
      <c r="AP84" s="5">
        <f t="shared" ref="AP84:AP104" si="199">_xlfn.POISSON.DIST(5,K84,FALSE) * _xlfn.POISSON.DIST(3,L84,FALSE)</f>
        <v>1.7315764014954724E-3</v>
      </c>
      <c r="AQ84" s="5">
        <f t="shared" ref="AQ84:AQ104" si="200">_xlfn.POISSON.DIST(5,K84,FALSE) * _xlfn.POISSON.DIST(4,L84,FALSE)</f>
        <v>7.3829027638672715E-4</v>
      </c>
      <c r="AR84" s="5">
        <f t="shared" ref="AR84:AR104" si="201">_xlfn.POISSON.DIST(0,K84,FALSE) * _xlfn.POISSON.DIST(5,L84,FALSE)</f>
        <v>5.2988896122137001E-3</v>
      </c>
      <c r="AS84" s="5">
        <f t="shared" ref="AS84:AS104" si="202">_xlfn.POISSON.DIST(1,K84,FALSE) * _xlfn.POISSON.DIST(5,L84,FALSE)</f>
        <v>7.5059328049690219E-3</v>
      </c>
      <c r="AT84" s="5">
        <f t="shared" ref="AT84:AT104" si="203">_xlfn.POISSON.DIST(2,K84,FALSE) * _xlfn.POISSON.DIST(5,L84,FALSE)</f>
        <v>5.3161163371710221E-3</v>
      </c>
      <c r="AU84" s="5">
        <f t="shared" ref="AU84:AU104" si="204">_xlfn.POISSON.DIST(3,K84,FALSE) * _xlfn.POISSON.DIST(5,L84,FALSE)</f>
        <v>2.5101115472840742E-3</v>
      </c>
      <c r="AV84" s="5">
        <f t="shared" ref="AV84:AV104" si="205">_xlfn.POISSON.DIST(4,K84,FALSE) * _xlfn.POISSON.DIST(5,L84,FALSE)</f>
        <v>8.8889984438740143E-4</v>
      </c>
      <c r="AW84" s="5">
        <f t="shared" ref="AW84:AW104" si="206">_xlfn.POISSON.DIST(6,K84,FALSE) * _xlfn.POISSON.DIST(6,L84,FALSE)</f>
        <v>1.6899171225765963E-5</v>
      </c>
      <c r="AX84" s="5">
        <f t="shared" ref="AX84:AX104" si="207">_xlfn.POISSON.DIST(6,K84,FALSE) * _xlfn.POISSON.DIST(0,L84,FALSE)</f>
        <v>4.944529974288068E-4</v>
      </c>
      <c r="AY84" s="5">
        <f t="shared" ref="AY84:AY104" si="208">_xlfn.POISSON.DIST(6,K84,FALSE) * _xlfn.POISSON.DIST(1,L84,FALSE)</f>
        <v>8.4327746628259654E-4</v>
      </c>
      <c r="AZ84" s="5">
        <f t="shared" ref="AZ84:AZ104" si="209">_xlfn.POISSON.DIST(6,K84,FALSE) * _xlfn.POISSON.DIST(2,L84,FALSE)</f>
        <v>7.1909452348136002E-4</v>
      </c>
      <c r="BA84" s="5">
        <f t="shared" ref="BA84:BA104" si="210">_xlfn.POISSON.DIST(6,K84,FALSE) * _xlfn.POISSON.DIST(3,L84,FALSE)</f>
        <v>4.0879936072950573E-4</v>
      </c>
      <c r="BB84" s="5">
        <f t="shared" ref="BB84:BB104" si="211">_xlfn.POISSON.DIST(6,K84,FALSE) * _xlfn.POISSON.DIST(4,L84,FALSE)</f>
        <v>1.7429932214313172E-4</v>
      </c>
      <c r="BC84" s="5">
        <f t="shared" ref="BC84:BC104" si="212">_xlfn.POISSON.DIST(6,K84,FALSE) * _xlfn.POISSON.DIST(5,L84,FALSE)</f>
        <v>5.9452644241598416E-5</v>
      </c>
      <c r="BD84" s="5">
        <f t="shared" ref="BD84:BD104" si="213">_xlfn.POISSON.DIST(0,K84,FALSE) * _xlfn.POISSON.DIST(6,L84,FALSE)</f>
        <v>1.5061877231118492E-3</v>
      </c>
      <c r="BE84" s="5">
        <f t="shared" ref="BE84:BE104" si="214">_xlfn.POISSON.DIST(1,K84,FALSE) * _xlfn.POISSON.DIST(6,L84,FALSE)</f>
        <v>2.1335307335500105E-3</v>
      </c>
      <c r="BF84" s="5">
        <f t="shared" ref="BF84:BF104" si="215">_xlfn.POISSON.DIST(2,K84,FALSE) * _xlfn.POISSON.DIST(6,L84,FALSE)</f>
        <v>1.5110843492994069E-3</v>
      </c>
      <c r="BG84" s="5">
        <f t="shared" ref="BG84:BG104" si="216">_xlfn.POISSON.DIST(3,K84,FALSE) * _xlfn.POISSON.DIST(6,L84,FALSE)</f>
        <v>7.1348895199594656E-4</v>
      </c>
      <c r="BH84" s="5">
        <f t="shared" ref="BH84:BH104" si="217">_xlfn.POISSON.DIST(4,K84,FALSE) * _xlfn.POISSON.DIST(6,L84,FALSE)</f>
        <v>2.5266614907514749E-4</v>
      </c>
      <c r="BI84" s="5">
        <f t="shared" ref="BI84:BI104" si="218">_xlfn.POISSON.DIST(5,K84,FALSE) * _xlfn.POISSON.DIST(6,L84,FALSE)</f>
        <v>7.1580850926843462E-5</v>
      </c>
      <c r="BJ84" s="8">
        <f t="shared" ref="BJ84:BJ104" si="219">SUM(N84,Q84,T84,W84,X84,Y84,AD84,AE84,AF84,AG84,AM84,AN84,AO84,AP84,AQ84,AX84,AY84,AZ84,BA84,BB84,BC84)</f>
        <v>0.31962757701396871</v>
      </c>
      <c r="BK84" s="8">
        <f t="shared" ref="BK84:BK104" si="220">SUM(M84,P84,S84,V84,AC84,AL84,AY84)</f>
        <v>0.23579438184313922</v>
      </c>
      <c r="BL84" s="8">
        <f t="shared" ref="BL84:BL104" si="221">SUM(O84,R84,U84,AA84,AB84,AH84,AI84,AJ84,AK84,AR84,AS84,AT84,AU84,AV84,BD84,BE84,BF84,BG84,BH84,BI84)</f>
        <v>0.40639535377044045</v>
      </c>
      <c r="BM84" s="8">
        <f t="shared" ref="BM84:BM104" si="222">SUM(S84:BI84)</f>
        <v>0.60100374158244152</v>
      </c>
      <c r="BN84" s="8">
        <f t="shared" ref="BN84:BN104" si="223">SUM(M84:R84)</f>
        <v>0.39642262322891031</v>
      </c>
    </row>
    <row r="85" spans="1:66" x14ac:dyDescent="0.25">
      <c r="A85" t="s">
        <v>24</v>
      </c>
      <c r="B85" t="s">
        <v>292</v>
      </c>
      <c r="C85" t="s">
        <v>288</v>
      </c>
      <c r="D85" s="11">
        <v>44258</v>
      </c>
      <c r="E85">
        <f>VLOOKUP(A85,home!$A$2:$E$405,3,FALSE)</f>
        <v>1.6031128404669299</v>
      </c>
      <c r="F85">
        <f>VLOOKUP(B85,home!$B$2:$E$405,3,FALSE)</f>
        <v>1.68</v>
      </c>
      <c r="G85">
        <f>VLOOKUP(C85,away!$B$2:$E$405,4,FALSE)</f>
        <v>1.82</v>
      </c>
      <c r="H85">
        <f>VLOOKUP(A85,away!$A$2:$E$405,3,FALSE)</f>
        <v>1.3852140077821</v>
      </c>
      <c r="I85">
        <f>VLOOKUP(C85,away!$B$2:$E$405,3,FALSE)</f>
        <v>0.48</v>
      </c>
      <c r="J85">
        <f>VLOOKUP(B85,home!$B$2:$E$405,4,FALSE)</f>
        <v>1.06</v>
      </c>
      <c r="K85" s="3">
        <f t="shared" si="168"/>
        <v>4.9016778210116847</v>
      </c>
      <c r="L85" s="3">
        <f t="shared" si="169"/>
        <v>0.70479688715953248</v>
      </c>
      <c r="M85" s="5">
        <f t="shared" si="170"/>
        <v>3.6739984716823984E-3</v>
      </c>
      <c r="N85" s="5">
        <f t="shared" si="171"/>
        <v>1.8008756823076438E-2</v>
      </c>
      <c r="O85" s="5">
        <f t="shared" si="172"/>
        <v>2.5894226862706341E-3</v>
      </c>
      <c r="P85" s="5">
        <f t="shared" si="173"/>
        <v>1.2692515750517264E-2</v>
      </c>
      <c r="Q85" s="5">
        <f t="shared" si="174"/>
        <v>4.4136561951833311E-2</v>
      </c>
      <c r="R85" s="5">
        <f t="shared" si="175"/>
        <v>9.1250852441190878E-4</v>
      </c>
      <c r="S85" s="5">
        <f t="shared" si="176"/>
        <v>1.0962168147239179E-2</v>
      </c>
      <c r="T85" s="5">
        <f t="shared" si="177"/>
        <v>3.1107311473575976E-2</v>
      </c>
      <c r="U85" s="5">
        <f t="shared" si="178"/>
        <v>4.4728227955939523E-3</v>
      </c>
      <c r="V85" s="5">
        <f t="shared" si="179"/>
        <v>4.2078736390055672E-3</v>
      </c>
      <c r="W85" s="5">
        <f t="shared" si="180"/>
        <v>7.2114402271669861E-2</v>
      </c>
      <c r="X85" s="5">
        <f t="shared" si="181"/>
        <v>5.0826006240443228E-2</v>
      </c>
      <c r="Y85" s="5">
        <f t="shared" si="182"/>
        <v>1.7911005492507681E-2</v>
      </c>
      <c r="Z85" s="5">
        <f t="shared" si="183"/>
        <v>2.1437772250401717E-4</v>
      </c>
      <c r="AA85" s="5">
        <f t="shared" si="184"/>
        <v>1.0508105277169384E-3</v>
      </c>
      <c r="AB85" s="5">
        <f t="shared" si="185"/>
        <v>2.5753673288978506E-3</v>
      </c>
      <c r="AC85" s="5">
        <f t="shared" si="186"/>
        <v>9.0855546843096071E-4</v>
      </c>
      <c r="AD85" s="5">
        <f t="shared" si="187"/>
        <v>8.8370391547639704E-2</v>
      </c>
      <c r="AE85" s="5">
        <f t="shared" si="188"/>
        <v>6.2283176879845518E-2</v>
      </c>
      <c r="AF85" s="5">
        <f t="shared" si="189"/>
        <v>2.1948494593660842E-2</v>
      </c>
      <c r="AG85" s="5">
        <f t="shared" si="190"/>
        <v>5.1564102224833297E-3</v>
      </c>
      <c r="AH85" s="5">
        <f t="shared" si="191"/>
        <v>3.7773187874295337E-5</v>
      </c>
      <c r="AI85" s="5">
        <f t="shared" si="192"/>
        <v>1.8515199723234097E-4</v>
      </c>
      <c r="AJ85" s="5">
        <f t="shared" si="193"/>
        <v>4.5377771917489123E-4</v>
      </c>
      <c r="AK85" s="5">
        <f t="shared" si="194"/>
        <v>7.4142406058294444E-4</v>
      </c>
      <c r="AL85" s="5">
        <f t="shared" si="195"/>
        <v>1.2555100043901645E-4</v>
      </c>
      <c r="AM85" s="5">
        <f t="shared" si="196"/>
        <v>8.6632637656636785E-2</v>
      </c>
      <c r="AN85" s="5">
        <f t="shared" si="197"/>
        <v>6.1058413346817296E-2</v>
      </c>
      <c r="AO85" s="5">
        <f t="shared" si="198"/>
        <v>2.1516889830868441E-2</v>
      </c>
      <c r="AP85" s="5">
        <f t="shared" si="199"/>
        <v>5.0550123247168916E-3</v>
      </c>
      <c r="AQ85" s="5">
        <f t="shared" si="200"/>
        <v>8.9068923775338421E-4</v>
      </c>
      <c r="AR85" s="5">
        <f t="shared" si="201"/>
        <v>5.3244850463791131E-6</v>
      </c>
      <c r="AS85" s="5">
        <f t="shared" si="202"/>
        <v>2.6098910260144868E-5</v>
      </c>
      <c r="AT85" s="5">
        <f t="shared" si="203"/>
        <v>6.3964224787363188E-5</v>
      </c>
      <c r="AU85" s="5">
        <f t="shared" si="204"/>
        <v>1.0451067399280802E-4</v>
      </c>
      <c r="AV85" s="5">
        <f t="shared" si="205"/>
        <v>1.2806941319238246E-4</v>
      </c>
      <c r="AW85" s="5">
        <f t="shared" si="206"/>
        <v>1.2048317860166338E-5</v>
      </c>
      <c r="AX85" s="5">
        <f t="shared" si="207"/>
        <v>7.077421309621304E-2</v>
      </c>
      <c r="AY85" s="5">
        <f t="shared" si="208"/>
        <v>4.9881445081376367E-2</v>
      </c>
      <c r="AZ85" s="5">
        <f t="shared" si="209"/>
        <v>1.7578143610186617E-2</v>
      </c>
      <c r="BA85" s="5">
        <f t="shared" si="210"/>
        <v>4.1296736328342515E-3</v>
      </c>
      <c r="BB85" s="5">
        <f t="shared" si="211"/>
        <v>7.2764528035159455E-4</v>
      </c>
      <c r="BC85" s="5">
        <f t="shared" si="212"/>
        <v>1.0256842570962589E-4</v>
      </c>
      <c r="BD85" s="5">
        <f t="shared" si="213"/>
        <v>6.2544674773591243E-7</v>
      </c>
      <c r="BE85" s="5">
        <f t="shared" si="214"/>
        <v>3.0657384516010122E-6</v>
      </c>
      <c r="BF85" s="5">
        <f t="shared" si="215"/>
        <v>7.5136310866176918E-6</v>
      </c>
      <c r="BG85" s="5">
        <f t="shared" si="216"/>
        <v>1.227646628417929E-5</v>
      </c>
      <c r="BH85" s="5">
        <f t="shared" si="217"/>
        <v>1.5043820626389841E-5</v>
      </c>
      <c r="BI85" s="5">
        <f t="shared" si="218"/>
        <v>1.4747992381530636E-5</v>
      </c>
      <c r="BJ85" s="8">
        <f t="shared" si="219"/>
        <v>0.73020984902020014</v>
      </c>
      <c r="BK85" s="8">
        <f t="shared" si="220"/>
        <v>8.2452107558690757E-2</v>
      </c>
      <c r="BL85" s="8">
        <f t="shared" si="221"/>
        <v>1.3400299630612889E-2</v>
      </c>
      <c r="BM85" s="8">
        <f t="shared" si="222"/>
        <v>0.69439347296069975</v>
      </c>
      <c r="BN85" s="8">
        <f t="shared" si="223"/>
        <v>8.2013764207791953E-2</v>
      </c>
    </row>
    <row r="86" spans="1:66" x14ac:dyDescent="0.25">
      <c r="A86" t="s">
        <v>24</v>
      </c>
      <c r="B86" t="s">
        <v>289</v>
      </c>
      <c r="C86" t="s">
        <v>181</v>
      </c>
      <c r="D86" s="11">
        <v>44258</v>
      </c>
      <c r="E86">
        <f>VLOOKUP(A86,home!$A$2:$E$405,3,FALSE)</f>
        <v>1.6031128404669299</v>
      </c>
      <c r="F86">
        <f>VLOOKUP(B86,home!$B$2:$E$405,3,FALSE)</f>
        <v>0.57999999999999996</v>
      </c>
      <c r="G86">
        <f>VLOOKUP(C86,away!$B$2:$E$405,4,FALSE)</f>
        <v>0.72</v>
      </c>
      <c r="H86">
        <f>VLOOKUP(A86,away!$A$2:$E$405,3,FALSE)</f>
        <v>1.3852140077821</v>
      </c>
      <c r="I86">
        <f>VLOOKUP(C86,away!$B$2:$E$405,3,FALSE)</f>
        <v>0.77</v>
      </c>
      <c r="J86">
        <f>VLOOKUP(B86,home!$B$2:$E$405,4,FALSE)</f>
        <v>1.33</v>
      </c>
      <c r="K86" s="3">
        <f t="shared" si="168"/>
        <v>0.66945992217898986</v>
      </c>
      <c r="L86" s="3">
        <f t="shared" si="169"/>
        <v>1.4185976653696488</v>
      </c>
      <c r="M86" s="5">
        <f t="shared" si="170"/>
        <v>0.12392762073497716</v>
      </c>
      <c r="N86" s="5">
        <f t="shared" si="171"/>
        <v>8.2964575333065171E-2</v>
      </c>
      <c r="O86" s="5">
        <f t="shared" si="172"/>
        <v>0.17580343344945387</v>
      </c>
      <c r="P86" s="5">
        <f t="shared" si="173"/>
        <v>0.1176933528758706</v>
      </c>
      <c r="Q86" s="5">
        <f t="shared" si="174"/>
        <v>2.7770729073043378E-2</v>
      </c>
      <c r="R86" s="5">
        <f t="shared" si="175"/>
        <v>0.12469717012768188</v>
      </c>
      <c r="S86" s="5">
        <f t="shared" si="176"/>
        <v>2.7943176083373947E-2</v>
      </c>
      <c r="T86" s="5">
        <f t="shared" si="177"/>
        <v>3.9395491428632363E-2</v>
      </c>
      <c r="U86" s="5">
        <f t="shared" si="178"/>
        <v>8.3479757809618166E-2</v>
      </c>
      <c r="V86" s="5">
        <f t="shared" si="179"/>
        <v>2.9486082850875921E-3</v>
      </c>
      <c r="W86" s="5">
        <f t="shared" si="180"/>
        <v>6.1971300413644773E-3</v>
      </c>
      <c r="X86" s="5">
        <f t="shared" si="181"/>
        <v>8.7912342086717624E-3</v>
      </c>
      <c r="Y86" s="5">
        <f t="shared" si="182"/>
        <v>6.2356121620697784E-3</v>
      </c>
      <c r="Z86" s="5">
        <f t="shared" si="183"/>
        <v>5.8965038140443807E-2</v>
      </c>
      <c r="AA86" s="5">
        <f t="shared" si="184"/>
        <v>3.9474729844782674E-2</v>
      </c>
      <c r="AB86" s="5">
        <f t="shared" si="185"/>
        <v>1.321337478496243E-2</v>
      </c>
      <c r="AC86" s="5">
        <f t="shared" si="186"/>
        <v>1.7501727688478086E-4</v>
      </c>
      <c r="AD86" s="5">
        <f t="shared" si="187"/>
        <v>1.0371825488062357E-3</v>
      </c>
      <c r="AE86" s="5">
        <f t="shared" si="188"/>
        <v>1.4713447422986677E-3</v>
      </c>
      <c r="AF86" s="5">
        <f t="shared" si="189"/>
        <v>1.0436231081893991E-3</v>
      </c>
      <c r="AG86" s="5">
        <f t="shared" si="190"/>
        <v>4.9349376826776593E-4</v>
      </c>
      <c r="AH86" s="5">
        <f t="shared" si="191"/>
        <v>2.0911916361116476E-2</v>
      </c>
      <c r="AI86" s="5">
        <f t="shared" si="192"/>
        <v>1.3999689899726579E-2</v>
      </c>
      <c r="AJ86" s="5">
        <f t="shared" si="193"/>
        <v>4.6861156554004729E-3</v>
      </c>
      <c r="AK86" s="5">
        <f t="shared" si="194"/>
        <v>1.0457222073287156E-3</v>
      </c>
      <c r="AL86" s="5">
        <f t="shared" si="195"/>
        <v>6.648516288979573E-6</v>
      </c>
      <c r="AM86" s="5">
        <f t="shared" si="196"/>
        <v>1.3887042968184583E-4</v>
      </c>
      <c r="AN86" s="5">
        <f t="shared" si="197"/>
        <v>1.9700126733554647E-4</v>
      </c>
      <c r="AO86" s="5">
        <f t="shared" si="198"/>
        <v>1.3973276895853416E-4</v>
      </c>
      <c r="AP86" s="5">
        <f t="shared" si="199"/>
        <v>6.6074859940071034E-5</v>
      </c>
      <c r="AQ86" s="5">
        <f t="shared" si="200"/>
        <v>2.3433410512652829E-5</v>
      </c>
      <c r="AR86" s="5">
        <f t="shared" si="201"/>
        <v>5.9331191456570339E-3</v>
      </c>
      <c r="AS86" s="5">
        <f t="shared" si="202"/>
        <v>3.9719854815302323E-3</v>
      </c>
      <c r="AT86" s="5">
        <f t="shared" si="203"/>
        <v>1.3295425456806534E-3</v>
      </c>
      <c r="AU86" s="5">
        <f t="shared" si="204"/>
        <v>2.9669181638834215E-4</v>
      </c>
      <c r="AV86" s="5">
        <f t="shared" si="205"/>
        <v>4.9655820077620664E-5</v>
      </c>
      <c r="AW86" s="5">
        <f t="shared" si="206"/>
        <v>1.7539049743963391E-7</v>
      </c>
      <c r="AX86" s="5">
        <f t="shared" si="207"/>
        <v>1.5494697841295225E-5</v>
      </c>
      <c r="AY86" s="5">
        <f t="shared" si="208"/>
        <v>2.198074218326954E-5</v>
      </c>
      <c r="AZ86" s="5">
        <f t="shared" si="209"/>
        <v>1.5590914772139167E-5</v>
      </c>
      <c r="BA86" s="5">
        <f t="shared" si="210"/>
        <v>7.3724117655779307E-6</v>
      </c>
      <c r="BB86" s="5">
        <f t="shared" si="211"/>
        <v>2.6146215296981466E-6</v>
      </c>
      <c r="BC86" s="5">
        <f t="shared" si="212"/>
        <v>7.4181919957100144E-7</v>
      </c>
      <c r="BD86" s="5">
        <f t="shared" si="213"/>
        <v>1.4027848280648379E-3</v>
      </c>
      <c r="BE86" s="5">
        <f t="shared" si="214"/>
        <v>9.3910822183015388E-4</v>
      </c>
      <c r="BF86" s="5">
        <f t="shared" si="215"/>
        <v>3.1434765855203217E-4</v>
      </c>
      <c r="BG86" s="5">
        <f t="shared" si="216"/>
        <v>7.0147719677130381E-5</v>
      </c>
      <c r="BH86" s="5">
        <f t="shared" si="217"/>
        <v>1.1740271739021324E-5</v>
      </c>
      <c r="BI86" s="5">
        <f t="shared" si="218"/>
        <v>1.5719282809530826E-6</v>
      </c>
      <c r="BJ86" s="8">
        <f t="shared" si="219"/>
        <v>0.17602932435812918</v>
      </c>
      <c r="BK86" s="8">
        <f t="shared" si="220"/>
        <v>0.27271640451466633</v>
      </c>
      <c r="BL86" s="8">
        <f t="shared" si="221"/>
        <v>0.49163260557754918</v>
      </c>
      <c r="BM86" s="8">
        <f t="shared" si="222"/>
        <v>0.34646468564501059</v>
      </c>
      <c r="BN86" s="8">
        <f t="shared" si="223"/>
        <v>0.65285688159409205</v>
      </c>
    </row>
    <row r="87" spans="1:66" x14ac:dyDescent="0.25">
      <c r="A87" t="s">
        <v>24</v>
      </c>
      <c r="B87" t="s">
        <v>326</v>
      </c>
      <c r="C87" t="s">
        <v>180</v>
      </c>
      <c r="D87" s="11">
        <v>44258</v>
      </c>
      <c r="E87">
        <f>VLOOKUP(A87,home!$A$2:$E$405,3,FALSE)</f>
        <v>1.6031128404669299</v>
      </c>
      <c r="F87">
        <f>VLOOKUP(B87,home!$B$2:$E$405,3,FALSE)</f>
        <v>0.67</v>
      </c>
      <c r="G87">
        <f>VLOOKUP(C87,away!$B$2:$E$405,4,FALSE)</f>
        <v>0.94</v>
      </c>
      <c r="H87">
        <f>VLOOKUP(A87,away!$A$2:$E$405,3,FALSE)</f>
        <v>1.3852140077821</v>
      </c>
      <c r="I87">
        <f>VLOOKUP(C87,away!$B$2:$E$405,3,FALSE)</f>
        <v>0.53</v>
      </c>
      <c r="J87">
        <f>VLOOKUP(B87,home!$B$2:$E$405,4,FALSE)</f>
        <v>1.17</v>
      </c>
      <c r="K87" s="3">
        <f t="shared" si="168"/>
        <v>1.0096404669260726</v>
      </c>
      <c r="L87" s="3">
        <f t="shared" si="169"/>
        <v>0.85897120622568024</v>
      </c>
      <c r="M87" s="5">
        <f t="shared" si="170"/>
        <v>0.1543377844344776</v>
      </c>
      <c r="N87" s="5">
        <f t="shared" si="171"/>
        <v>0.15582567274076148</v>
      </c>
      <c r="O87" s="5">
        <f t="shared" si="172"/>
        <v>0.13257171286188224</v>
      </c>
      <c r="P87" s="5">
        <f t="shared" si="173"/>
        <v>0.13384976607505999</v>
      </c>
      <c r="Q87" s="5">
        <f t="shared" si="174"/>
        <v>7.866395249252589E-2</v>
      </c>
      <c r="R87" s="5">
        <f t="shared" si="175"/>
        <v>5.6937642054187748E-2</v>
      </c>
      <c r="S87" s="5">
        <f t="shared" si="176"/>
        <v>2.9020372334608403E-2</v>
      </c>
      <c r="T87" s="5">
        <f t="shared" si="177"/>
        <v>6.7570070158984571E-2</v>
      </c>
      <c r="U87" s="5">
        <f t="shared" si="178"/>
        <v>5.7486547509259689E-2</v>
      </c>
      <c r="V87" s="5">
        <f t="shared" si="179"/>
        <v>2.7964420613249452E-3</v>
      </c>
      <c r="W87" s="5">
        <f t="shared" si="180"/>
        <v>2.6474103241601418E-2</v>
      </c>
      <c r="X87" s="5">
        <f t="shared" si="181"/>
        <v>2.2740492395181562E-2</v>
      </c>
      <c r="Y87" s="5">
        <f t="shared" si="182"/>
        <v>9.7667140914275054E-3</v>
      </c>
      <c r="Z87" s="5">
        <f t="shared" si="183"/>
        <v>1.630259835831056E-2</v>
      </c>
      <c r="AA87" s="5">
        <f t="shared" si="184"/>
        <v>1.6459763018592897E-2</v>
      </c>
      <c r="AB87" s="5">
        <f t="shared" si="185"/>
        <v>8.3092214097923167E-3</v>
      </c>
      <c r="AC87" s="5">
        <f t="shared" si="186"/>
        <v>1.5157626384326375E-4</v>
      </c>
      <c r="AD87" s="5">
        <f t="shared" si="187"/>
        <v>6.6823314895748743E-3</v>
      </c>
      <c r="AE87" s="5">
        <f t="shared" si="188"/>
        <v>5.7399303399999768E-3</v>
      </c>
      <c r="AF87" s="5">
        <f t="shared" si="189"/>
        <v>2.4652174439005786E-3</v>
      </c>
      <c r="AG87" s="5">
        <f t="shared" si="190"/>
        <v>7.0585026713195637E-4</v>
      </c>
      <c r="AH87" s="5">
        <f t="shared" si="191"/>
        <v>3.5008656441127034E-3</v>
      </c>
      <c r="AI87" s="5">
        <f t="shared" si="192"/>
        <v>3.5346156235673953E-3</v>
      </c>
      <c r="AJ87" s="5">
        <f t="shared" si="193"/>
        <v>1.7843454842913879E-3</v>
      </c>
      <c r="AK87" s="5">
        <f t="shared" si="194"/>
        <v>6.0051580263912881E-4</v>
      </c>
      <c r="AL87" s="5">
        <f t="shared" si="195"/>
        <v>5.2581932628599267E-6</v>
      </c>
      <c r="AM87" s="5">
        <f t="shared" si="196"/>
        <v>1.3493504570578354E-3</v>
      </c>
      <c r="AN87" s="5">
        <f t="shared" si="197"/>
        <v>1.1590531897201419E-3</v>
      </c>
      <c r="AO87" s="5">
        <f t="shared" si="198"/>
        <v>4.9779665822681605E-4</v>
      </c>
      <c r="AP87" s="5">
        <f t="shared" si="199"/>
        <v>1.4253099865740035E-4</v>
      </c>
      <c r="AQ87" s="5">
        <f t="shared" si="200"/>
        <v>3.0607505960324487E-5</v>
      </c>
      <c r="AR87" s="5">
        <f t="shared" si="201"/>
        <v>6.0142855703150652E-4</v>
      </c>
      <c r="AS87" s="5">
        <f t="shared" si="202"/>
        <v>6.0722660914396421E-4</v>
      </c>
      <c r="AT87" s="5">
        <f t="shared" si="203"/>
        <v>3.0654027859302392E-4</v>
      </c>
      <c r="AU87" s="5">
        <f t="shared" si="204"/>
        <v>1.0316515667010303E-4</v>
      </c>
      <c r="AV87" s="5">
        <f t="shared" si="205"/>
        <v>2.6039929237726055E-5</v>
      </c>
      <c r="AW87" s="5">
        <f t="shared" si="206"/>
        <v>1.2667164153939297E-7</v>
      </c>
      <c r="AX87" s="5">
        <f t="shared" si="207"/>
        <v>2.2705980425179696E-4</v>
      </c>
      <c r="AY87" s="5">
        <f t="shared" si="208"/>
        <v>1.9503783394353286E-4</v>
      </c>
      <c r="AZ87" s="5">
        <f t="shared" si="209"/>
        <v>8.3765941741060156E-5</v>
      </c>
      <c r="BA87" s="5">
        <f t="shared" si="210"/>
        <v>2.3984177339316174E-5</v>
      </c>
      <c r="BB87" s="5">
        <f t="shared" si="211"/>
        <v>5.1504294348707589E-6</v>
      </c>
      <c r="BC87" s="5">
        <f t="shared" si="212"/>
        <v>8.8481411685023722E-7</v>
      </c>
      <c r="BD87" s="5">
        <f t="shared" si="213"/>
        <v>8.6101635515320539E-5</v>
      </c>
      <c r="BE87" s="5">
        <f t="shared" si="214"/>
        <v>8.693169548478673E-5</v>
      </c>
      <c r="BF87" s="5">
        <f t="shared" si="215"/>
        <v>4.3884878809967616E-5</v>
      </c>
      <c r="BG87" s="5">
        <f t="shared" si="216"/>
        <v>1.4769316510896607E-5</v>
      </c>
      <c r="BH87" s="5">
        <f t="shared" si="217"/>
        <v>3.7279249045601497E-6</v>
      </c>
      <c r="BI87" s="5">
        <f t="shared" si="218"/>
        <v>7.5277276826108903E-7</v>
      </c>
      <c r="BJ87" s="8">
        <f t="shared" si="219"/>
        <v>0.3803495564715399</v>
      </c>
      <c r="BK87" s="8">
        <f t="shared" si="220"/>
        <v>0.32035623719652062</v>
      </c>
      <c r="BL87" s="8">
        <f t="shared" si="221"/>
        <v>0.28306579816299565</v>
      </c>
      <c r="BM87" s="8">
        <f t="shared" si="222"/>
        <v>0.28769274836816972</v>
      </c>
      <c r="BN87" s="8">
        <f t="shared" si="223"/>
        <v>0.71218653065889492</v>
      </c>
    </row>
    <row r="88" spans="1:66" x14ac:dyDescent="0.25">
      <c r="A88" t="s">
        <v>24</v>
      </c>
      <c r="B88" t="s">
        <v>287</v>
      </c>
      <c r="C88" t="s">
        <v>26</v>
      </c>
      <c r="D88" s="11">
        <v>44258</v>
      </c>
      <c r="E88">
        <f>VLOOKUP(A88,home!$A$2:$E$405,3,FALSE)</f>
        <v>1.6031128404669299</v>
      </c>
      <c r="F88">
        <f>VLOOKUP(B88,home!$B$2:$E$405,3,FALSE)</f>
        <v>0.8</v>
      </c>
      <c r="G88">
        <f>VLOOKUP(C88,away!$B$2:$E$405,4,FALSE)</f>
        <v>1.04</v>
      </c>
      <c r="H88">
        <f>VLOOKUP(A88,away!$A$2:$E$405,3,FALSE)</f>
        <v>1.3852140077821</v>
      </c>
      <c r="I88">
        <f>VLOOKUP(C88,away!$B$2:$E$405,3,FALSE)</f>
        <v>0.94</v>
      </c>
      <c r="J88">
        <f>VLOOKUP(B88,home!$B$2:$E$405,4,FALSE)</f>
        <v>0.83</v>
      </c>
      <c r="K88" s="3">
        <f t="shared" si="168"/>
        <v>1.3337898832684858</v>
      </c>
      <c r="L88" s="3">
        <f t="shared" si="169"/>
        <v>1.0807439688715943</v>
      </c>
      <c r="M88" s="5">
        <f t="shared" si="170"/>
        <v>8.9409007026532719E-2</v>
      </c>
      <c r="N88" s="5">
        <f t="shared" si="171"/>
        <v>0.1192528290450703</v>
      </c>
      <c r="O88" s="5">
        <f t="shared" si="172"/>
        <v>9.6628245106723243E-2</v>
      </c>
      <c r="P88" s="5">
        <f t="shared" si="173"/>
        <v>0.12888177576133503</v>
      </c>
      <c r="Q88" s="5">
        <f t="shared" si="174"/>
        <v>7.9529108465730511E-2</v>
      </c>
      <c r="R88" s="5">
        <f t="shared" si="175"/>
        <v>5.2215196560868635E-2</v>
      </c>
      <c r="S88" s="5">
        <f t="shared" si="176"/>
        <v>4.6445298622055389E-2</v>
      </c>
      <c r="T88" s="5">
        <f t="shared" si="177"/>
        <v>8.5950604324073115E-2</v>
      </c>
      <c r="U88" s="5">
        <f t="shared" si="178"/>
        <v>6.9644100925762009E-2</v>
      </c>
      <c r="V88" s="5">
        <f t="shared" si="179"/>
        <v>7.4389131739758781E-3</v>
      </c>
      <c r="W88" s="5">
        <f t="shared" si="180"/>
        <v>3.5358373432317812E-2</v>
      </c>
      <c r="X88" s="5">
        <f t="shared" si="181"/>
        <v>3.8213348836087097E-2</v>
      </c>
      <c r="Y88" s="5">
        <f t="shared" si="182"/>
        <v>2.0649423142493739E-2</v>
      </c>
      <c r="Z88" s="5">
        <f t="shared" si="183"/>
        <v>1.8810419588867866E-2</v>
      </c>
      <c r="AA88" s="5">
        <f t="shared" si="184"/>
        <v>2.5089147347667307E-2</v>
      </c>
      <c r="AB88" s="5">
        <f t="shared" si="185"/>
        <v>1.6731825456075513E-2</v>
      </c>
      <c r="AC88" s="5">
        <f t="shared" si="186"/>
        <v>6.7019278278074355E-4</v>
      </c>
      <c r="AD88" s="5">
        <f t="shared" si="187"/>
        <v>1.1790160193213682E-2</v>
      </c>
      <c r="AE88" s="5">
        <f t="shared" si="188"/>
        <v>1.274214452084564E-2</v>
      </c>
      <c r="AF88" s="5">
        <f t="shared" si="189"/>
        <v>6.8854979206970758E-3</v>
      </c>
      <c r="AG88" s="5">
        <f t="shared" si="190"/>
        <v>2.4804867834904228E-3</v>
      </c>
      <c r="AH88" s="5">
        <f t="shared" si="191"/>
        <v>5.0823118806532595E-3</v>
      </c>
      <c r="AI88" s="5">
        <f t="shared" si="192"/>
        <v>6.7787361700305492E-3</v>
      </c>
      <c r="AJ88" s="5">
        <f t="shared" si="193"/>
        <v>4.5207048624664545E-3</v>
      </c>
      <c r="AK88" s="5">
        <f t="shared" si="194"/>
        <v>2.0098901369334696E-3</v>
      </c>
      <c r="AL88" s="5">
        <f t="shared" si="195"/>
        <v>3.8642923714198237E-5</v>
      </c>
      <c r="AM88" s="5">
        <f t="shared" si="196"/>
        <v>3.1451192775646458E-3</v>
      </c>
      <c r="AN88" s="5">
        <f t="shared" si="197"/>
        <v>3.3990686906097767E-3</v>
      </c>
      <c r="AO88" s="5">
        <f t="shared" si="198"/>
        <v>1.8367614935783912E-3</v>
      </c>
      <c r="AP88" s="5">
        <f t="shared" si="199"/>
        <v>6.6168963548014271E-4</v>
      </c>
      <c r="AQ88" s="5">
        <f t="shared" si="200"/>
        <v>1.7877927070250198E-4</v>
      </c>
      <c r="AR88" s="5">
        <f t="shared" si="201"/>
        <v>1.0985355825880924E-3</v>
      </c>
      <c r="AS88" s="5">
        <f t="shared" si="202"/>
        <v>1.4652156464664498E-3</v>
      </c>
      <c r="AT88" s="5">
        <f t="shared" si="203"/>
        <v>9.771449030318226E-4</v>
      </c>
      <c r="AU88" s="5">
        <f t="shared" si="204"/>
        <v>4.3443532871707016E-4</v>
      </c>
      <c r="AV88" s="5">
        <f t="shared" si="205"/>
        <v>1.4486136159431187E-4</v>
      </c>
      <c r="AW88" s="5">
        <f t="shared" si="206"/>
        <v>1.5473113685719083E-6</v>
      </c>
      <c r="AX88" s="5">
        <f t="shared" si="207"/>
        <v>6.9915471234806878E-4</v>
      </c>
      <c r="AY88" s="5">
        <f t="shared" si="208"/>
        <v>7.5560723867832975E-4</v>
      </c>
      <c r="AZ88" s="5">
        <f t="shared" si="209"/>
        <v>4.0830898301866194E-4</v>
      </c>
      <c r="BA88" s="5">
        <f t="shared" si="210"/>
        <v>1.4709249027783773E-4</v>
      </c>
      <c r="BB88" s="5">
        <f t="shared" si="211"/>
        <v>3.9742330433519183E-5</v>
      </c>
      <c r="BC88" s="5">
        <f t="shared" si="212"/>
        <v>8.5902567849855776E-6</v>
      </c>
      <c r="BD88" s="5">
        <f t="shared" si="213"/>
        <v>1.9787261757882058E-4</v>
      </c>
      <c r="BE88" s="5">
        <f t="shared" si="214"/>
        <v>2.6392049550248481E-4</v>
      </c>
      <c r="BF88" s="5">
        <f t="shared" si="215"/>
        <v>1.760072434442101E-4</v>
      </c>
      <c r="BG88" s="5">
        <f t="shared" si="216"/>
        <v>7.8252226895953641E-5</v>
      </c>
      <c r="BH88" s="5">
        <f t="shared" si="217"/>
        <v>2.6093007144263282E-5</v>
      </c>
      <c r="BI88" s="5">
        <f t="shared" si="218"/>
        <v>6.9605177906141387E-6</v>
      </c>
      <c r="BJ88" s="8">
        <f t="shared" si="219"/>
        <v>0.4241318910434963</v>
      </c>
      <c r="BK88" s="8">
        <f t="shared" si="220"/>
        <v>0.27363943752907227</v>
      </c>
      <c r="BL88" s="8">
        <f t="shared" si="221"/>
        <v>0.28356945737793454</v>
      </c>
      <c r="BM88" s="8">
        <f t="shared" si="222"/>
        <v>0.43348098364580079</v>
      </c>
      <c r="BN88" s="8">
        <f t="shared" si="223"/>
        <v>0.56591616196626038</v>
      </c>
    </row>
    <row r="89" spans="1:66" x14ac:dyDescent="0.25">
      <c r="A89" t="s">
        <v>24</v>
      </c>
      <c r="B89" t="s">
        <v>293</v>
      </c>
      <c r="C89" t="s">
        <v>184</v>
      </c>
      <c r="D89" s="11">
        <v>44258</v>
      </c>
      <c r="E89">
        <f>VLOOKUP(A89,home!$A$2:$E$405,3,FALSE)</f>
        <v>1.6031128404669299</v>
      </c>
      <c r="F89">
        <f>VLOOKUP(B89,home!$B$2:$E$405,3,FALSE)</f>
        <v>0.91</v>
      </c>
      <c r="G89">
        <f>VLOOKUP(C89,away!$B$2:$E$405,4,FALSE)</f>
        <v>0.86</v>
      </c>
      <c r="H89">
        <f>VLOOKUP(A89,away!$A$2:$E$405,3,FALSE)</f>
        <v>1.3852140077821</v>
      </c>
      <c r="I89">
        <f>VLOOKUP(C89,away!$B$2:$E$405,3,FALSE)</f>
        <v>0.72</v>
      </c>
      <c r="J89">
        <f>VLOOKUP(B89,home!$B$2:$E$405,4,FALSE)</f>
        <v>1.1100000000000001</v>
      </c>
      <c r="K89" s="3">
        <f t="shared" si="168"/>
        <v>1.2545961089494193</v>
      </c>
      <c r="L89" s="3">
        <f t="shared" si="169"/>
        <v>1.1070630350194544</v>
      </c>
      <c r="M89" s="5">
        <f t="shared" si="170"/>
        <v>9.4263696338649131E-2</v>
      </c>
      <c r="N89" s="5">
        <f t="shared" si="171"/>
        <v>0.11826286664165883</v>
      </c>
      <c r="O89" s="5">
        <f t="shared" si="172"/>
        <v>0.10435585376081712</v>
      </c>
      <c r="P89" s="5">
        <f t="shared" si="173"/>
        <v>0.13092444807441578</v>
      </c>
      <c r="Q89" s="5">
        <f t="shared" si="174"/>
        <v>7.4186066160914638E-2</v>
      </c>
      <c r="R89" s="5">
        <f t="shared" si="175"/>
        <v>5.7764254093248292E-2</v>
      </c>
      <c r="S89" s="5">
        <f t="shared" si="176"/>
        <v>4.5460797129176243E-2</v>
      </c>
      <c r="T89" s="5">
        <f t="shared" si="177"/>
        <v>8.2128651560256186E-2</v>
      </c>
      <c r="U89" s="5">
        <f t="shared" si="178"/>
        <v>7.2470808421754879E-2</v>
      </c>
      <c r="V89" s="5">
        <f t="shared" si="179"/>
        <v>7.0156969866245677E-3</v>
      </c>
      <c r="W89" s="5">
        <f t="shared" si="180"/>
        <v>3.10245166479159E-2</v>
      </c>
      <c r="X89" s="5">
        <f t="shared" si="181"/>
        <v>3.4346095560253358E-2</v>
      </c>
      <c r="Y89" s="5">
        <f t="shared" si="182"/>
        <v>1.9011646396001152E-2</v>
      </c>
      <c r="Z89" s="5">
        <f t="shared" si="183"/>
        <v>2.131622348403546E-2</v>
      </c>
      <c r="AA89" s="5">
        <f t="shared" si="184"/>
        <v>2.6743251040567122E-2</v>
      </c>
      <c r="AB89" s="5">
        <f t="shared" si="185"/>
        <v>1.6775989348076514E-2</v>
      </c>
      <c r="AC89" s="5">
        <f t="shared" si="186"/>
        <v>6.0901379024227726E-4</v>
      </c>
      <c r="AD89" s="5">
        <f t="shared" si="187"/>
        <v>9.730809467127944E-3</v>
      </c>
      <c r="AE89" s="5">
        <f t="shared" si="188"/>
        <v>1.0772619461874699E-2</v>
      </c>
      <c r="AF89" s="5">
        <f t="shared" si="189"/>
        <v>5.9629843982863242E-3</v>
      </c>
      <c r="AG89" s="5">
        <f t="shared" si="190"/>
        <v>2.2004665352468372E-3</v>
      </c>
      <c r="AH89" s="5">
        <f t="shared" si="191"/>
        <v>5.8996007663473212E-3</v>
      </c>
      <c r="AI89" s="5">
        <f t="shared" si="192"/>
        <v>7.4016161658143611E-3</v>
      </c>
      <c r="AJ89" s="5">
        <f t="shared" si="193"/>
        <v>4.6430194207839094E-3</v>
      </c>
      <c r="AK89" s="5">
        <f t="shared" si="194"/>
        <v>1.9417046996973602E-3</v>
      </c>
      <c r="AL89" s="5">
        <f t="shared" si="195"/>
        <v>3.3834783677790435E-5</v>
      </c>
      <c r="AM89" s="5">
        <f t="shared" si="196"/>
        <v>2.4416471388773744E-3</v>
      </c>
      <c r="AN89" s="5">
        <f t="shared" si="197"/>
        <v>2.7030572920121528E-3</v>
      </c>
      <c r="AO89" s="5">
        <f t="shared" si="198"/>
        <v>1.4962274047632211E-3</v>
      </c>
      <c r="AP89" s="5">
        <f t="shared" si="199"/>
        <v>5.5213935059881766E-4</v>
      </c>
      <c r="AQ89" s="5">
        <f t="shared" si="200"/>
        <v>1.5281326630689954E-4</v>
      </c>
      <c r="AR89" s="5">
        <f t="shared" si="201"/>
        <v>1.3062459859591118E-3</v>
      </c>
      <c r="AS89" s="5">
        <f t="shared" si="202"/>
        <v>1.6388111313150994E-3</v>
      </c>
      <c r="AT89" s="5">
        <f t="shared" si="203"/>
        <v>1.0280230343254601E-3</v>
      </c>
      <c r="AU89" s="5">
        <f t="shared" si="204"/>
        <v>4.2991789959169918E-4</v>
      </c>
      <c r="AV89" s="5">
        <f t="shared" si="205"/>
        <v>1.3484333099886324E-4</v>
      </c>
      <c r="AW89" s="5">
        <f t="shared" si="206"/>
        <v>1.305380706462715E-6</v>
      </c>
      <c r="AX89" s="5">
        <f t="shared" si="207"/>
        <v>5.105468333105066E-4</v>
      </c>
      <c r="AY89" s="5">
        <f t="shared" si="208"/>
        <v>5.6520752680430078E-4</v>
      </c>
      <c r="AZ89" s="5">
        <f t="shared" si="209"/>
        <v>3.1286018001990451E-4</v>
      </c>
      <c r="BA89" s="5">
        <f t="shared" si="210"/>
        <v>1.1545198014318943E-4</v>
      </c>
      <c r="BB89" s="5">
        <f t="shared" si="211"/>
        <v>3.1953154884081299E-5</v>
      </c>
      <c r="BC89" s="5">
        <f t="shared" si="212"/>
        <v>7.0748313248835427E-6</v>
      </c>
      <c r="BD89" s="5">
        <f t="shared" si="213"/>
        <v>2.4101610761631252E-4</v>
      </c>
      <c r="BE89" s="5">
        <f t="shared" si="214"/>
        <v>3.023778708095602E-4</v>
      </c>
      <c r="BF89" s="5">
        <f t="shared" si="215"/>
        <v>1.8968105007504226E-4</v>
      </c>
      <c r="BG89" s="5">
        <f t="shared" si="216"/>
        <v>7.9324369121862661E-5</v>
      </c>
      <c r="BH89" s="5">
        <f t="shared" si="217"/>
        <v>2.4880011211289095E-5</v>
      </c>
      <c r="BI89" s="5">
        <f t="shared" si="218"/>
        <v>6.2428730512602354E-6</v>
      </c>
      <c r="BJ89" s="8">
        <f t="shared" si="219"/>
        <v>0.39651570178858125</v>
      </c>
      <c r="BK89" s="8">
        <f t="shared" si="220"/>
        <v>0.27887269462959002</v>
      </c>
      <c r="BL89" s="8">
        <f t="shared" si="221"/>
        <v>0.30337746138118249</v>
      </c>
      <c r="BM89" s="8">
        <f t="shared" si="222"/>
        <v>0.41976099406758766</v>
      </c>
      <c r="BN89" s="8">
        <f t="shared" si="223"/>
        <v>0.57975718506970375</v>
      </c>
    </row>
    <row r="90" spans="1:66" x14ac:dyDescent="0.25">
      <c r="A90" t="s">
        <v>24</v>
      </c>
      <c r="B90" t="s">
        <v>327</v>
      </c>
      <c r="C90" t="s">
        <v>185</v>
      </c>
      <c r="D90" s="11">
        <v>44258</v>
      </c>
      <c r="E90">
        <f>VLOOKUP(A90,home!$A$2:$E$405,3,FALSE)</f>
        <v>1.6031128404669299</v>
      </c>
      <c r="F90">
        <f>VLOOKUP(B90,home!$B$2:$E$405,3,FALSE)</f>
        <v>1.2</v>
      </c>
      <c r="G90">
        <f>VLOOKUP(C90,away!$B$2:$E$405,4,FALSE)</f>
        <v>1.06</v>
      </c>
      <c r="H90">
        <f>VLOOKUP(A90,away!$A$2:$E$405,3,FALSE)</f>
        <v>1.3852140077821</v>
      </c>
      <c r="I90">
        <f>VLOOKUP(C90,away!$B$2:$E$405,3,FALSE)</f>
        <v>0.82</v>
      </c>
      <c r="J90">
        <f>VLOOKUP(B90,home!$B$2:$E$405,4,FALSE)</f>
        <v>1.06</v>
      </c>
      <c r="K90" s="3">
        <f t="shared" si="168"/>
        <v>2.0391595330739349</v>
      </c>
      <c r="L90" s="3">
        <f t="shared" si="169"/>
        <v>1.2040280155642011</v>
      </c>
      <c r="M90" s="5">
        <f t="shared" si="170"/>
        <v>3.9039257028987064E-2</v>
      </c>
      <c r="N90" s="5">
        <f t="shared" si="171"/>
        <v>7.9607273134782594E-2</v>
      </c>
      <c r="O90" s="5">
        <f t="shared" si="172"/>
        <v>4.7004359169712094E-2</v>
      </c>
      <c r="P90" s="5">
        <f t="shared" si="173"/>
        <v>9.5849387096949637E-2</v>
      </c>
      <c r="Q90" s="5">
        <f t="shared" si="174"/>
        <v>8.1165964957406245E-2</v>
      </c>
      <c r="R90" s="5">
        <f t="shared" si="175"/>
        <v>2.8297282646987706E-2</v>
      </c>
      <c r="S90" s="5">
        <f t="shared" si="176"/>
        <v>5.883247854870402E-2</v>
      </c>
      <c r="T90" s="5">
        <f t="shared" si="177"/>
        <v>9.7726095719019357E-2</v>
      </c>
      <c r="U90" s="5">
        <f t="shared" si="178"/>
        <v>5.770267366969261E-2</v>
      </c>
      <c r="V90" s="5">
        <f t="shared" si="179"/>
        <v>1.6049534179575702E-2</v>
      </c>
      <c r="W90" s="5">
        <f t="shared" si="180"/>
        <v>5.5170117068013294E-2</v>
      </c>
      <c r="X90" s="5">
        <f t="shared" si="181"/>
        <v>6.6426366571844725E-2</v>
      </c>
      <c r="Y90" s="5">
        <f t="shared" si="182"/>
        <v>3.9989603162319191E-2</v>
      </c>
      <c r="Z90" s="5">
        <f t="shared" si="183"/>
        <v>1.1356907023770643E-2</v>
      </c>
      <c r="AA90" s="5">
        <f t="shared" si="184"/>
        <v>2.3158545223756235E-2</v>
      </c>
      <c r="AB90" s="5">
        <f t="shared" si="185"/>
        <v>2.3611984132573188E-2</v>
      </c>
      <c r="AC90" s="5">
        <f t="shared" si="186"/>
        <v>2.4628062419989891E-3</v>
      </c>
      <c r="AD90" s="5">
        <f t="shared" si="187"/>
        <v>2.8125167540011091E-2</v>
      </c>
      <c r="AE90" s="5">
        <f t="shared" si="188"/>
        <v>3.3863489660610244E-2</v>
      </c>
      <c r="AF90" s="5">
        <f t="shared" si="189"/>
        <v>2.0386295128071698E-2</v>
      </c>
      <c r="AG90" s="5">
        <f t="shared" si="190"/>
        <v>8.1818901559194395E-3</v>
      </c>
      <c r="AH90" s="5">
        <f t="shared" si="191"/>
        <v>3.4185085566944265E-3</v>
      </c>
      <c r="AI90" s="5">
        <f t="shared" si="192"/>
        <v>6.9708843122782572E-3</v>
      </c>
      <c r="AJ90" s="5">
        <f t="shared" si="193"/>
        <v>7.107372599668876E-3</v>
      </c>
      <c r="AK90" s="5">
        <f t="shared" si="194"/>
        <v>4.831022197241088E-3</v>
      </c>
      <c r="AL90" s="5">
        <f t="shared" si="195"/>
        <v>2.4186778827155325E-4</v>
      </c>
      <c r="AM90" s="5">
        <f t="shared" si="196"/>
        <v>1.1470340701703038E-2</v>
      </c>
      <c r="AN90" s="5">
        <f t="shared" si="197"/>
        <v>1.3810611552916798E-2</v>
      </c>
      <c r="AO90" s="5">
        <f t="shared" si="198"/>
        <v>8.3141816108932218E-3</v>
      </c>
      <c r="AP90" s="5">
        <f t="shared" si="199"/>
        <v>3.3368358620013811E-3</v>
      </c>
      <c r="AQ90" s="5">
        <f t="shared" si="200"/>
        <v>1.0044109652972459E-3</v>
      </c>
      <c r="AR90" s="5">
        <f t="shared" si="201"/>
        <v>8.2319601474120597E-4</v>
      </c>
      <c r="AS90" s="5">
        <f t="shared" si="202"/>
        <v>1.6786280010480017E-3</v>
      </c>
      <c r="AT90" s="5">
        <f t="shared" si="203"/>
        <v>1.7114951454109382E-3</v>
      </c>
      <c r="AU90" s="5">
        <f t="shared" si="204"/>
        <v>1.1633372138581584E-3</v>
      </c>
      <c r="AV90" s="5">
        <f t="shared" si="205"/>
        <v>5.9305754245463386E-4</v>
      </c>
      <c r="AW90" s="5">
        <f t="shared" si="206"/>
        <v>1.6495418137063077E-5</v>
      </c>
      <c r="AX90" s="5">
        <f t="shared" si="207"/>
        <v>3.8983090982472857E-3</v>
      </c>
      <c r="AY90" s="5">
        <f t="shared" si="208"/>
        <v>4.6936733676185508E-3</v>
      </c>
      <c r="AZ90" s="5">
        <f t="shared" si="209"/>
        <v>2.8256571152601522E-3</v>
      </c>
      <c r="BA90" s="5">
        <f t="shared" si="210"/>
        <v>1.1340567763838492E-3</v>
      </c>
      <c r="BB90" s="5">
        <f t="shared" si="211"/>
        <v>3.4135903250164526E-4</v>
      </c>
      <c r="BC90" s="5">
        <f t="shared" si="212"/>
        <v>8.2201167699574287E-5</v>
      </c>
      <c r="BD90" s="5">
        <f t="shared" si="213"/>
        <v>1.6519184400820203E-4</v>
      </c>
      <c r="BE90" s="5">
        <f t="shared" si="214"/>
        <v>3.3685252349538756E-4</v>
      </c>
      <c r="BF90" s="5">
        <f t="shared" si="215"/>
        <v>3.4344801726281568E-4</v>
      </c>
      <c r="BG90" s="5">
        <f t="shared" si="216"/>
        <v>2.334484328389373E-4</v>
      </c>
      <c r="BH90" s="5">
        <f t="shared" si="217"/>
        <v>1.1900964932617235E-4</v>
      </c>
      <c r="BI90" s="5">
        <f t="shared" si="218"/>
        <v>4.8535932190250063E-5</v>
      </c>
      <c r="BJ90" s="8">
        <f t="shared" si="219"/>
        <v>0.56155390034852071</v>
      </c>
      <c r="BK90" s="8">
        <f t="shared" si="220"/>
        <v>0.21716900425210553</v>
      </c>
      <c r="BL90" s="8">
        <f t="shared" si="221"/>
        <v>0.20931883282523922</v>
      </c>
      <c r="BM90" s="8">
        <f t="shared" si="222"/>
        <v>0.62375794246532912</v>
      </c>
      <c r="BN90" s="8">
        <f t="shared" si="223"/>
        <v>0.37096352403482535</v>
      </c>
    </row>
    <row r="91" spans="1:66" x14ac:dyDescent="0.25">
      <c r="A91" t="s">
        <v>213</v>
      </c>
      <c r="B91" t="s">
        <v>216</v>
      </c>
      <c r="C91" t="s">
        <v>222</v>
      </c>
      <c r="D91" s="11">
        <v>44258</v>
      </c>
      <c r="E91">
        <f>VLOOKUP(A91,home!$A$2:$E$405,3,FALSE)</f>
        <v>1.23157894736842</v>
      </c>
      <c r="F91">
        <f>VLOOKUP(B91,home!$B$2:$E$405,3,FALSE)</f>
        <v>0.65</v>
      </c>
      <c r="G91">
        <f>VLOOKUP(C91,away!$B$2:$E$405,4,FALSE)</f>
        <v>1.29</v>
      </c>
      <c r="H91">
        <f>VLOOKUP(A91,away!$A$2:$E$405,3,FALSE)</f>
        <v>1.1684210526315799</v>
      </c>
      <c r="I91">
        <f>VLOOKUP(C91,away!$B$2:$E$405,3,FALSE)</f>
        <v>1.24</v>
      </c>
      <c r="J91">
        <f>VLOOKUP(B91,home!$B$2:$E$405,4,FALSE)</f>
        <v>1.37</v>
      </c>
      <c r="K91" s="3">
        <f t="shared" si="168"/>
        <v>1.0326789473684201</v>
      </c>
      <c r="L91" s="3">
        <f t="shared" si="169"/>
        <v>1.9849136842105279</v>
      </c>
      <c r="M91" s="5">
        <f t="shared" si="170"/>
        <v>4.891884239939636E-2</v>
      </c>
      <c r="N91" s="5">
        <f t="shared" si="171"/>
        <v>5.0517458675490276E-2</v>
      </c>
      <c r="O91" s="5">
        <f t="shared" si="172"/>
        <v>9.7099679694299987E-2</v>
      </c>
      <c r="P91" s="5">
        <f t="shared" si="173"/>
        <v>0.10027279501652048</v>
      </c>
      <c r="Q91" s="5">
        <f t="shared" si="174"/>
        <v>2.6084158024366477E-2</v>
      </c>
      <c r="R91" s="5">
        <f t="shared" si="175"/>
        <v>9.6367241478837629E-2</v>
      </c>
      <c r="S91" s="5">
        <f t="shared" si="176"/>
        <v>5.1384256695683833E-2</v>
      </c>
      <c r="T91" s="5">
        <f t="shared" si="177"/>
        <v>5.1774802203674863E-2</v>
      </c>
      <c r="U91" s="5">
        <f t="shared" si="178"/>
        <v>9.9516421491164395E-2</v>
      </c>
      <c r="V91" s="5">
        <f t="shared" si="179"/>
        <v>1.1702927601905791E-2</v>
      </c>
      <c r="W91" s="5">
        <f t="shared" si="180"/>
        <v>8.9788536171981018E-3</v>
      </c>
      <c r="X91" s="5">
        <f t="shared" si="181"/>
        <v>1.7822249413299705E-2</v>
      </c>
      <c r="Y91" s="5">
        <f t="shared" si="182"/>
        <v>1.7687813371935826E-2</v>
      </c>
      <c r="Z91" s="5">
        <f t="shared" si="183"/>
        <v>6.376021877365505E-2</v>
      </c>
      <c r="AA91" s="5">
        <f t="shared" si="184"/>
        <v>6.5843835607158285E-2</v>
      </c>
      <c r="AB91" s="5">
        <f t="shared" si="185"/>
        <v>3.3997771422749755E-2</v>
      </c>
      <c r="AC91" s="5">
        <f t="shared" si="186"/>
        <v>1.4992756407364923E-3</v>
      </c>
      <c r="AD91" s="5">
        <f t="shared" si="187"/>
        <v>2.3180682754958166E-3</v>
      </c>
      <c r="AE91" s="5">
        <f t="shared" si="188"/>
        <v>4.6011654409659451E-3</v>
      </c>
      <c r="AF91" s="5">
        <f t="shared" si="189"/>
        <v>4.566458123544938E-3</v>
      </c>
      <c r="AG91" s="5">
        <f t="shared" si="190"/>
        <v>3.0213417392662254E-3</v>
      </c>
      <c r="AH91" s="5">
        <f t="shared" si="191"/>
        <v>3.1639632688021238E-2</v>
      </c>
      <c r="AI91" s="5">
        <f t="shared" si="192"/>
        <v>3.2673582579389231E-2</v>
      </c>
      <c r="AJ91" s="5">
        <f t="shared" si="193"/>
        <v>1.6870660432419408E-2</v>
      </c>
      <c r="AK91" s="5">
        <f t="shared" si="194"/>
        <v>5.8073252855869771E-3</v>
      </c>
      <c r="AL91" s="5">
        <f t="shared" si="195"/>
        <v>1.2292732339773258E-4</v>
      </c>
      <c r="AM91" s="5">
        <f t="shared" si="196"/>
        <v>4.7876406133342988E-4</v>
      </c>
      <c r="AN91" s="5">
        <f t="shared" si="197"/>
        <v>9.5030533684893333E-4</v>
      </c>
      <c r="AO91" s="5">
        <f t="shared" si="198"/>
        <v>9.4313703364487186E-4</v>
      </c>
      <c r="AP91" s="5">
        <f t="shared" si="199"/>
        <v>6.2401520138914365E-4</v>
      </c>
      <c r="AQ91" s="5">
        <f t="shared" si="200"/>
        <v>3.0965407809817498E-4</v>
      </c>
      <c r="AR91" s="5">
        <f t="shared" si="201"/>
        <v>1.2560387977169614E-2</v>
      </c>
      <c r="AS91" s="5">
        <f t="shared" si="202"/>
        <v>1.2970848234802478E-2</v>
      </c>
      <c r="AT91" s="5">
        <f t="shared" si="203"/>
        <v>6.697360950795676E-3</v>
      </c>
      <c r="AU91" s="5">
        <f t="shared" si="204"/>
        <v>2.3054078856046801E-3</v>
      </c>
      <c r="AV91" s="5">
        <f t="shared" si="205"/>
        <v>5.95186547140274E-4</v>
      </c>
      <c r="AW91" s="5">
        <f t="shared" si="206"/>
        <v>6.9992720462012793E-6</v>
      </c>
      <c r="AX91" s="5">
        <f t="shared" si="207"/>
        <v>8.2401594482605977E-5</v>
      </c>
      <c r="AY91" s="5">
        <f t="shared" si="208"/>
        <v>1.6356005248929133E-4</v>
      </c>
      <c r="AZ91" s="5">
        <f t="shared" si="209"/>
        <v>1.6232629318809334E-4</v>
      </c>
      <c r="BA91" s="5">
        <f t="shared" si="210"/>
        <v>1.0740122688540555E-4</v>
      </c>
      <c r="BB91" s="5">
        <f t="shared" si="211"/>
        <v>5.3295541236460296E-5</v>
      </c>
      <c r="BC91" s="5">
        <f t="shared" si="212"/>
        <v>2.1157409821531299E-5</v>
      </c>
      <c r="BD91" s="5">
        <f t="shared" si="213"/>
        <v>4.1552143291462241E-3</v>
      </c>
      <c r="BE91" s="5">
        <f t="shared" si="214"/>
        <v>4.291002359512899E-3</v>
      </c>
      <c r="BF91" s="5">
        <f t="shared" si="215"/>
        <v>2.2156138998885937E-3</v>
      </c>
      <c r="BG91" s="5">
        <f t="shared" si="216"/>
        <v>7.6267260997059773E-4</v>
      </c>
      <c r="BH91" s="5">
        <f t="shared" si="217"/>
        <v>1.9689898701279063E-4</v>
      </c>
      <c r="BI91" s="5">
        <f t="shared" si="218"/>
        <v>4.066668772925538E-5</v>
      </c>
      <c r="BJ91" s="8">
        <f t="shared" si="219"/>
        <v>0.19126838671465615</v>
      </c>
      <c r="BK91" s="8">
        <f t="shared" si="220"/>
        <v>0.21406458473012999</v>
      </c>
      <c r="BL91" s="8">
        <f t="shared" si="221"/>
        <v>0.52660741114839993</v>
      </c>
      <c r="BM91" s="8">
        <f t="shared" si="222"/>
        <v>0.57628386529748654</v>
      </c>
      <c r="BN91" s="8">
        <f t="shared" si="223"/>
        <v>0.41926017528891119</v>
      </c>
    </row>
    <row r="92" spans="1:66" x14ac:dyDescent="0.25">
      <c r="A92" t="s">
        <v>213</v>
      </c>
      <c r="B92" t="s">
        <v>215</v>
      </c>
      <c r="C92" t="s">
        <v>315</v>
      </c>
      <c r="D92" s="11">
        <v>44258</v>
      </c>
      <c r="E92">
        <f>VLOOKUP(A92,home!$A$2:$E$405,3,FALSE)</f>
        <v>1.23157894736842</v>
      </c>
      <c r="F92">
        <f>VLOOKUP(B92,home!$B$2:$E$405,3,FALSE)</f>
        <v>0.87</v>
      </c>
      <c r="G92">
        <f>VLOOKUP(C92,away!$B$2:$E$405,4,FALSE)</f>
        <v>0.36</v>
      </c>
      <c r="H92">
        <f>VLOOKUP(A92,away!$A$2:$E$405,3,FALSE)</f>
        <v>1.1684210526315799</v>
      </c>
      <c r="I92">
        <f>VLOOKUP(C92,away!$B$2:$E$405,3,FALSE)</f>
        <v>1.52</v>
      </c>
      <c r="J92">
        <f>VLOOKUP(B92,home!$B$2:$E$405,4,FALSE)</f>
        <v>1.03</v>
      </c>
      <c r="K92" s="3">
        <f t="shared" si="168"/>
        <v>0.38573052631578914</v>
      </c>
      <c r="L92" s="3">
        <f t="shared" si="169"/>
        <v>1.8292800000000016</v>
      </c>
      <c r="M92" s="5">
        <f t="shared" si="170"/>
        <v>0.10915236527015068</v>
      </c>
      <c r="N92" s="5">
        <f t="shared" si="171"/>
        <v>4.2103399304268478E-2</v>
      </c>
      <c r="O92" s="5">
        <f t="shared" si="172"/>
        <v>0.19967023874138137</v>
      </c>
      <c r="P92" s="5">
        <f t="shared" si="173"/>
        <v>7.7018906279312294E-2</v>
      </c>
      <c r="Q92" s="5">
        <f t="shared" si="174"/>
        <v>8.1202831866596572E-3</v>
      </c>
      <c r="R92" s="5">
        <f t="shared" si="175"/>
        <v>0.18262638716241725</v>
      </c>
      <c r="S92" s="5">
        <f t="shared" si="176"/>
        <v>1.3586311001552944E-2</v>
      </c>
      <c r="T92" s="5">
        <f t="shared" si="177"/>
        <v>1.4854271627692787E-2</v>
      </c>
      <c r="U92" s="5">
        <f t="shared" si="178"/>
        <v>7.0444572439310266E-2</v>
      </c>
      <c r="V92" s="5">
        <f t="shared" si="179"/>
        <v>1.0651805759167351E-3</v>
      </c>
      <c r="W92" s="5">
        <f t="shared" si="180"/>
        <v>1.044080369141161E-3</v>
      </c>
      <c r="X92" s="5">
        <f t="shared" si="181"/>
        <v>1.9099153376625445E-3</v>
      </c>
      <c r="Y92" s="5">
        <f t="shared" si="182"/>
        <v>1.7468849644396713E-3</v>
      </c>
      <c r="Z92" s="5">
        <f t="shared" si="183"/>
        <v>0.11135826583615564</v>
      </c>
      <c r="AA92" s="5">
        <f t="shared" si="184"/>
        <v>4.2954282490593874E-2</v>
      </c>
      <c r="AB92" s="5">
        <f t="shared" si="185"/>
        <v>8.2843889963069312E-3</v>
      </c>
      <c r="AC92" s="5">
        <f t="shared" si="186"/>
        <v>4.6975071694523822E-5</v>
      </c>
      <c r="AD92" s="5">
        <f t="shared" si="187"/>
        <v>1.0068341757620084E-4</v>
      </c>
      <c r="AE92" s="5">
        <f t="shared" si="188"/>
        <v>1.841781621037928E-4</v>
      </c>
      <c r="AF92" s="5">
        <f t="shared" si="189"/>
        <v>1.6845671418661321E-4</v>
      </c>
      <c r="AG92" s="5">
        <f t="shared" si="190"/>
        <v>1.0271816604242937E-4</v>
      </c>
      <c r="AH92" s="5">
        <f t="shared" si="191"/>
        <v>5.0926362132190726E-2</v>
      </c>
      <c r="AI92" s="5">
        <f t="shared" si="192"/>
        <v>1.9643852468598396E-2</v>
      </c>
      <c r="AJ92" s="5">
        <f t="shared" si="193"/>
        <v>3.7886167757910875E-3</v>
      </c>
      <c r="AK92" s="5">
        <f t="shared" si="194"/>
        <v>4.871283809782415E-4</v>
      </c>
      <c r="AL92" s="5">
        <f t="shared" si="195"/>
        <v>1.3258415922916857E-6</v>
      </c>
      <c r="AM92" s="5">
        <f t="shared" si="196"/>
        <v>7.7673335305880649E-6</v>
      </c>
      <c r="AN92" s="5">
        <f t="shared" si="197"/>
        <v>1.4208627880834148E-5</v>
      </c>
      <c r="AO92" s="5">
        <f t="shared" si="198"/>
        <v>1.2995779404926158E-5</v>
      </c>
      <c r="AP92" s="5">
        <f t="shared" si="199"/>
        <v>7.9243064499477821E-6</v>
      </c>
      <c r="AQ92" s="5">
        <f t="shared" si="200"/>
        <v>3.6239438256901207E-6</v>
      </c>
      <c r="AR92" s="5">
        <f t="shared" si="201"/>
        <v>1.8631715144234784E-2</v>
      </c>
      <c r="AS92" s="5">
        <f t="shared" si="202"/>
        <v>7.1868212887515404E-3</v>
      </c>
      <c r="AT92" s="5">
        <f t="shared" si="203"/>
        <v>1.3860881791238251E-3</v>
      </c>
      <c r="AU92" s="5">
        <f t="shared" si="204"/>
        <v>1.7821884095117565E-4</v>
      </c>
      <c r="AV92" s="5">
        <f t="shared" si="205"/>
        <v>1.7186111829871719E-5</v>
      </c>
      <c r="AW92" s="5">
        <f t="shared" si="206"/>
        <v>2.5986831721469411E-8</v>
      </c>
      <c r="AX92" s="5">
        <f t="shared" si="207"/>
        <v>4.9934960847066846E-7</v>
      </c>
      <c r="AY92" s="5">
        <f t="shared" si="208"/>
        <v>9.1345025178322498E-7</v>
      </c>
      <c r="AZ92" s="5">
        <f t="shared" si="209"/>
        <v>8.354781382910098E-7</v>
      </c>
      <c r="BA92" s="5">
        <f t="shared" si="210"/>
        <v>5.0944114960432659E-7</v>
      </c>
      <c r="BB92" s="5">
        <f t="shared" si="211"/>
        <v>2.3297762653705074E-7</v>
      </c>
      <c r="BC92" s="5">
        <f t="shared" si="212"/>
        <v>8.5236262534339294E-8</v>
      </c>
      <c r="BD92" s="5">
        <f t="shared" si="213"/>
        <v>5.6804373131743111E-3</v>
      </c>
      <c r="BE92" s="5">
        <f t="shared" si="214"/>
        <v>2.1911180745145735E-3</v>
      </c>
      <c r="BF92" s="5">
        <f t="shared" si="215"/>
        <v>4.2259056405127257E-4</v>
      </c>
      <c r="BG92" s="5">
        <f t="shared" si="216"/>
        <v>5.4335360229194531E-5</v>
      </c>
      <c r="BH92" s="5">
        <f t="shared" si="217"/>
        <v>5.239701774691299E-6</v>
      </c>
      <c r="BI92" s="5">
        <f t="shared" si="218"/>
        <v>4.0422258465788991E-7</v>
      </c>
      <c r="BJ92" s="8">
        <f t="shared" si="219"/>
        <v>7.0384467173902551E-2</v>
      </c>
      <c r="BK92" s="8">
        <f t="shared" si="220"/>
        <v>0.20087197749047123</v>
      </c>
      <c r="BL92" s="8">
        <f t="shared" si="221"/>
        <v>0.6145799843887878</v>
      </c>
      <c r="BM92" s="8">
        <f t="shared" si="222"/>
        <v>0.3785022274817077</v>
      </c>
      <c r="BN92" s="8">
        <f t="shared" si="223"/>
        <v>0.61869157994418966</v>
      </c>
    </row>
    <row r="93" spans="1:66" x14ac:dyDescent="0.25">
      <c r="A93" t="s">
        <v>40</v>
      </c>
      <c r="B93" t="s">
        <v>335</v>
      </c>
      <c r="C93" t="s">
        <v>42</v>
      </c>
      <c r="D93" s="11">
        <v>44258</v>
      </c>
      <c r="E93">
        <f>VLOOKUP(A93,home!$A$2:$E$405,3,FALSE)</f>
        <v>1.4517241379310299</v>
      </c>
      <c r="F93">
        <f>VLOOKUP(B93,home!$B$2:$E$405,3,FALSE)</f>
        <v>0.64</v>
      </c>
      <c r="G93">
        <f>VLOOKUP(C93,away!$B$2:$E$405,4,FALSE)</f>
        <v>1.08</v>
      </c>
      <c r="H93">
        <f>VLOOKUP(A93,away!$A$2:$E$405,3,FALSE)</f>
        <v>1.17241379310345</v>
      </c>
      <c r="I93">
        <f>VLOOKUP(C93,away!$B$2:$E$405,3,FALSE)</f>
        <v>0.89</v>
      </c>
      <c r="J93">
        <f>VLOOKUP(B93,home!$B$2:$E$405,4,FALSE)</f>
        <v>1.28</v>
      </c>
      <c r="K93" s="3">
        <f t="shared" si="168"/>
        <v>1.003431724137928</v>
      </c>
      <c r="L93" s="3">
        <f t="shared" si="169"/>
        <v>1.3356137931034502</v>
      </c>
      <c r="M93" s="5">
        <f t="shared" si="170"/>
        <v>9.6419625193364181E-2</v>
      </c>
      <c r="N93" s="5">
        <f t="shared" si="171"/>
        <v>9.6750510748510238E-2</v>
      </c>
      <c r="O93" s="5">
        <f t="shared" si="172"/>
        <v>0.12877938133412212</v>
      </c>
      <c r="P93" s="5">
        <f t="shared" si="173"/>
        <v>0.1292213166455139</v>
      </c>
      <c r="Q93" s="5">
        <f t="shared" si="174"/>
        <v>4.8541265905801365E-2</v>
      </c>
      <c r="R93" s="5">
        <f t="shared" si="175"/>
        <v>8.5999758988591274E-2</v>
      </c>
      <c r="S93" s="5">
        <f t="shared" si="176"/>
        <v>4.329551334106764E-2</v>
      </c>
      <c r="T93" s="5">
        <f t="shared" si="177"/>
        <v>6.4832384278490543E-2</v>
      </c>
      <c r="U93" s="5">
        <f t="shared" si="178"/>
        <v>8.6294886437368434E-2</v>
      </c>
      <c r="V93" s="5">
        <f t="shared" si="179"/>
        <v>6.4471697743141067E-3</v>
      </c>
      <c r="W93" s="5">
        <f t="shared" si="180"/>
        <v>1.6235948713231963E-2</v>
      </c>
      <c r="X93" s="5">
        <f t="shared" si="181"/>
        <v>2.1684957045512827E-2</v>
      </c>
      <c r="Y93" s="5">
        <f t="shared" si="182"/>
        <v>1.448136386642139E-2</v>
      </c>
      <c r="Z93" s="5">
        <f t="shared" si="183"/>
        <v>3.8287488102911646E-2</v>
      </c>
      <c r="AA93" s="5">
        <f t="shared" si="184"/>
        <v>3.8418880200015049E-2</v>
      </c>
      <c r="AB93" s="5">
        <f t="shared" si="185"/>
        <v>1.9275361599274794E-2</v>
      </c>
      <c r="AC93" s="5">
        <f t="shared" si="186"/>
        <v>5.4002995059568412E-4</v>
      </c>
      <c r="AD93" s="5">
        <f t="shared" si="187"/>
        <v>4.0729165025833311E-3</v>
      </c>
      <c r="AE93" s="5">
        <f t="shared" si="188"/>
        <v>5.4398434590089608E-3</v>
      </c>
      <c r="AF93" s="5">
        <f t="shared" si="189"/>
        <v>3.6327649780879766E-3</v>
      </c>
      <c r="AG93" s="5">
        <f t="shared" si="190"/>
        <v>1.617323670612485E-3</v>
      </c>
      <c r="AH93" s="5">
        <f t="shared" si="191"/>
        <v>1.2784324303383263E-2</v>
      </c>
      <c r="AI93" s="5">
        <f t="shared" si="192"/>
        <v>1.2828196577682284E-2</v>
      </c>
      <c r="AJ93" s="5">
        <f t="shared" si="193"/>
        <v>6.4361097047619994E-3</v>
      </c>
      <c r="AK93" s="5">
        <f t="shared" si="194"/>
        <v>2.1527322192633948E-3</v>
      </c>
      <c r="AL93" s="5">
        <f t="shared" si="195"/>
        <v>2.894986621407808E-5</v>
      </c>
      <c r="AM93" s="5">
        <f t="shared" si="196"/>
        <v>8.1737872569140259E-4</v>
      </c>
      <c r="AN93" s="5">
        <f t="shared" si="197"/>
        <v>1.0917023002227587E-3</v>
      </c>
      <c r="AO93" s="5">
        <f t="shared" si="198"/>
        <v>7.2904632507014041E-4</v>
      </c>
      <c r="AP93" s="5">
        <f t="shared" si="199"/>
        <v>3.2457477585835375E-4</v>
      </c>
      <c r="AQ93" s="5">
        <f t="shared" si="200"/>
        <v>1.0837663688246951E-4</v>
      </c>
      <c r="AR93" s="5">
        <f t="shared" si="201"/>
        <v>3.4149839750212694E-3</v>
      </c>
      <c r="AS93" s="5">
        <f t="shared" si="202"/>
        <v>3.4267032579589872E-3</v>
      </c>
      <c r="AT93" s="5">
        <f t="shared" si="203"/>
        <v>1.7192313791214203E-3</v>
      </c>
      <c r="AU93" s="5">
        <f t="shared" si="204"/>
        <v>5.750437689812783E-4</v>
      </c>
      <c r="AV93" s="5">
        <f t="shared" si="205"/>
        <v>1.4425429014091411E-4</v>
      </c>
      <c r="AW93" s="5">
        <f t="shared" si="206"/>
        <v>1.0777369756279151E-6</v>
      </c>
      <c r="AX93" s="5">
        <f t="shared" si="207"/>
        <v>1.3669729066569772E-4</v>
      </c>
      <c r="AY93" s="5">
        <f t="shared" si="208"/>
        <v>1.8257478689297739E-4</v>
      </c>
      <c r="AZ93" s="5">
        <f t="shared" si="209"/>
        <v>1.2192470182359184E-4</v>
      </c>
      <c r="BA93" s="5">
        <f t="shared" si="210"/>
        <v>5.4281437825204887E-5</v>
      </c>
      <c r="BB93" s="5">
        <f t="shared" si="211"/>
        <v>1.8124759267207752E-5</v>
      </c>
      <c r="BC93" s="5">
        <f t="shared" si="212"/>
        <v>4.8415356947924512E-6</v>
      </c>
      <c r="BD93" s="5">
        <f t="shared" si="213"/>
        <v>7.6018328337760881E-4</v>
      </c>
      <c r="BE93" s="5">
        <f t="shared" si="214"/>
        <v>7.6279202270042518E-4</v>
      </c>
      <c r="BF93" s="5">
        <f t="shared" si="215"/>
        <v>3.8270485724847244E-4</v>
      </c>
      <c r="BG93" s="5">
        <f t="shared" si="216"/>
        <v>1.2800606491493146E-4</v>
      </c>
      <c r="BH93" s="5">
        <f t="shared" si="217"/>
        <v>3.21113366044253E-5</v>
      </c>
      <c r="BI93" s="5">
        <f t="shared" si="218"/>
        <v>6.4443067706703699E-6</v>
      </c>
      <c r="BJ93" s="8">
        <f t="shared" si="219"/>
        <v>0.28087880244415558</v>
      </c>
      <c r="BK93" s="8">
        <f t="shared" si="220"/>
        <v>0.27613517955796257</v>
      </c>
      <c r="BL93" s="8">
        <f t="shared" si="221"/>
        <v>0.40432208990730295</v>
      </c>
      <c r="BM93" s="8">
        <f t="shared" si="222"/>
        <v>0.4137302041465124</v>
      </c>
      <c r="BN93" s="8">
        <f t="shared" si="223"/>
        <v>0.58571185881590304</v>
      </c>
    </row>
    <row r="94" spans="1:66" x14ac:dyDescent="0.25">
      <c r="A94" t="s">
        <v>40</v>
      </c>
      <c r="B94" t="s">
        <v>234</v>
      </c>
      <c r="C94" t="s">
        <v>232</v>
      </c>
      <c r="D94" s="11">
        <v>44258</v>
      </c>
      <c r="E94">
        <f>VLOOKUP(A94,home!$A$2:$E$405,3,FALSE)</f>
        <v>1.4517241379310299</v>
      </c>
      <c r="F94">
        <f>VLOOKUP(B94,home!$B$2:$E$405,3,FALSE)</f>
        <v>0.89</v>
      </c>
      <c r="G94">
        <f>VLOOKUP(C94,away!$B$2:$E$405,4,FALSE)</f>
        <v>0.95</v>
      </c>
      <c r="H94">
        <f>VLOOKUP(A94,away!$A$2:$E$405,3,FALSE)</f>
        <v>1.17241379310345</v>
      </c>
      <c r="I94">
        <f>VLOOKUP(C94,away!$B$2:$E$405,3,FALSE)</f>
        <v>0.74</v>
      </c>
      <c r="J94">
        <f>VLOOKUP(B94,home!$B$2:$E$405,4,FALSE)</f>
        <v>1.28</v>
      </c>
      <c r="K94" s="3">
        <f t="shared" si="168"/>
        <v>1.2274327586206859</v>
      </c>
      <c r="L94" s="3">
        <f t="shared" si="169"/>
        <v>1.1105103448275879</v>
      </c>
      <c r="M94" s="5">
        <f t="shared" si="170"/>
        <v>9.6525978129804291E-2</v>
      </c>
      <c r="N94" s="5">
        <f t="shared" si="171"/>
        <v>0.11847914761442568</v>
      </c>
      <c r="O94" s="5">
        <f t="shared" si="172"/>
        <v>0.10719309725774918</v>
      </c>
      <c r="P94" s="5">
        <f t="shared" si="173"/>
        <v>0.13157231907217457</v>
      </c>
      <c r="Q94" s="5">
        <f t="shared" si="174"/>
        <v>7.2712593497701011E-2</v>
      </c>
      <c r="R94" s="5">
        <f t="shared" si="175"/>
        <v>5.9519521699420125E-2</v>
      </c>
      <c r="S94" s="5">
        <f t="shared" si="176"/>
        <v>4.4835793123874396E-2</v>
      </c>
      <c r="T94" s="5">
        <f t="shared" si="177"/>
        <v>8.0748087278440184E-2</v>
      </c>
      <c r="U94" s="5">
        <f t="shared" si="178"/>
        <v>7.3056210711303027E-2</v>
      </c>
      <c r="V94" s="5">
        <f t="shared" si="179"/>
        <v>6.7905142602192291E-3</v>
      </c>
      <c r="W94" s="5">
        <f t="shared" si="180"/>
        <v>2.974993974111589E-2</v>
      </c>
      <c r="X94" s="5">
        <f t="shared" si="181"/>
        <v>3.3037615840506573E-2</v>
      </c>
      <c r="Y94" s="5">
        <f t="shared" si="182"/>
        <v>1.8344307079661171E-2</v>
      </c>
      <c r="Z94" s="5">
        <f t="shared" si="183"/>
        <v>2.203234818879871E-2</v>
      </c>
      <c r="AA94" s="5">
        <f t="shared" si="184"/>
        <v>2.7043225916268676E-2</v>
      </c>
      <c r="AB94" s="5">
        <f t="shared" si="185"/>
        <v>1.6596870694204048E-2</v>
      </c>
      <c r="AC94" s="5">
        <f t="shared" si="186"/>
        <v>5.7849951783721452E-4</v>
      </c>
      <c r="AD94" s="5">
        <f t="shared" si="187"/>
        <v>9.1290126513092693E-3</v>
      </c>
      <c r="AE94" s="5">
        <f t="shared" si="188"/>
        <v>1.013786298734087E-2</v>
      </c>
      <c r="AF94" s="5">
        <f t="shared" si="189"/>
        <v>5.6291008609433762E-3</v>
      </c>
      <c r="AG94" s="5">
        <f t="shared" si="190"/>
        <v>2.0837249127184996E-3</v>
      </c>
      <c r="AH94" s="5">
        <f t="shared" si="191"/>
        <v>6.1167876461260878E-3</v>
      </c>
      <c r="AI94" s="5">
        <f t="shared" si="192"/>
        <v>7.5079455343814759E-3</v>
      </c>
      <c r="AJ94" s="5">
        <f t="shared" si="193"/>
        <v>4.6077491494198588E-3</v>
      </c>
      <c r="AK94" s="5">
        <f t="shared" si="194"/>
        <v>1.8852340831681782E-3</v>
      </c>
      <c r="AL94" s="5">
        <f t="shared" si="195"/>
        <v>3.1541570308304456E-5</v>
      </c>
      <c r="AM94" s="5">
        <f t="shared" si="196"/>
        <v>2.2410498364159349E-3</v>
      </c>
      <c r="AN94" s="5">
        <f t="shared" si="197"/>
        <v>2.4887090266140694E-3</v>
      </c>
      <c r="AO94" s="5">
        <f t="shared" si="198"/>
        <v>1.3818685596603609E-3</v>
      </c>
      <c r="AP94" s="5">
        <f t="shared" si="199"/>
        <v>5.1152644356494313E-4</v>
      </c>
      <c r="AQ94" s="5">
        <f t="shared" si="200"/>
        <v>1.4201385180793373E-4</v>
      </c>
      <c r="AR94" s="5">
        <f t="shared" si="201"/>
        <v>1.3585511916273205E-3</v>
      </c>
      <c r="AS94" s="5">
        <f t="shared" si="202"/>
        <v>1.6675302368665422E-3</v>
      </c>
      <c r="AT94" s="5">
        <f t="shared" si="203"/>
        <v>1.0233906193602533E-3</v>
      </c>
      <c r="AU94" s="5">
        <f t="shared" si="204"/>
        <v>4.187143903559625E-4</v>
      </c>
      <c r="AV94" s="5">
        <f t="shared" si="205"/>
        <v>1.2848593980719952E-4</v>
      </c>
      <c r="AW94" s="5">
        <f t="shared" si="206"/>
        <v>1.1942661657422502E-6</v>
      </c>
      <c r="AX94" s="5">
        <f t="shared" si="207"/>
        <v>4.5845633048640825E-4</v>
      </c>
      <c r="AY94" s="5">
        <f t="shared" si="208"/>
        <v>5.0912049765685188E-4</v>
      </c>
      <c r="AZ94" s="5">
        <f t="shared" si="209"/>
        <v>2.8269178970585193E-4</v>
      </c>
      <c r="BA94" s="5">
        <f t="shared" si="210"/>
        <v>1.0464405228872451E-4</v>
      </c>
      <c r="BB94" s="5">
        <f t="shared" si="211"/>
        <v>2.9052075647826913E-5</v>
      </c>
      <c r="BC94" s="5">
        <f t="shared" si="212"/>
        <v>6.452526109125079E-6</v>
      </c>
      <c r="BD94" s="5">
        <f t="shared" si="213"/>
        <v>2.514475253799975E-4</v>
      </c>
      <c r="BE94" s="5">
        <f t="shared" si="214"/>
        <v>3.0863492972551534E-4</v>
      </c>
      <c r="BF94" s="5">
        <f t="shared" si="215"/>
        <v>1.8941431159984545E-4</v>
      </c>
      <c r="BG94" s="5">
        <f t="shared" si="216"/>
        <v>7.7497777003078801E-5</v>
      </c>
      <c r="BH94" s="5">
        <f t="shared" si="217"/>
        <v>2.3780827553464956E-5</v>
      </c>
      <c r="BI94" s="5">
        <f t="shared" si="218"/>
        <v>5.8378733532464602E-6</v>
      </c>
      <c r="BJ94" s="8">
        <f t="shared" si="219"/>
        <v>0.38820697745412064</v>
      </c>
      <c r="BK94" s="8">
        <f t="shared" si="220"/>
        <v>0.28084376617187484</v>
      </c>
      <c r="BL94" s="8">
        <f t="shared" si="221"/>
        <v>0.30897992831467302</v>
      </c>
      <c r="BM94" s="8">
        <f t="shared" si="222"/>
        <v>0.41355243662670133</v>
      </c>
      <c r="BN94" s="8">
        <f t="shared" si="223"/>
        <v>0.58600265727127476</v>
      </c>
    </row>
    <row r="95" spans="1:66" x14ac:dyDescent="0.25">
      <c r="A95" t="s">
        <v>40</v>
      </c>
      <c r="B95" t="s">
        <v>235</v>
      </c>
      <c r="C95" t="s">
        <v>317</v>
      </c>
      <c r="D95" s="11">
        <v>44258</v>
      </c>
      <c r="E95">
        <f>VLOOKUP(A95,home!$A$2:$E$405,3,FALSE)</f>
        <v>1.4517241379310299</v>
      </c>
      <c r="F95">
        <f>VLOOKUP(B95,home!$B$2:$E$405,3,FALSE)</f>
        <v>0.64</v>
      </c>
      <c r="G95">
        <f>VLOOKUP(C95,away!$B$2:$E$405,4,FALSE)</f>
        <v>0.93</v>
      </c>
      <c r="H95">
        <f>VLOOKUP(A95,away!$A$2:$E$405,3,FALSE)</f>
        <v>1.17241379310345</v>
      </c>
      <c r="I95">
        <f>VLOOKUP(C95,away!$B$2:$E$405,3,FALSE)</f>
        <v>1.23</v>
      </c>
      <c r="J95">
        <f>VLOOKUP(B95,home!$B$2:$E$405,4,FALSE)</f>
        <v>0.85</v>
      </c>
      <c r="K95" s="3">
        <f t="shared" si="168"/>
        <v>0.86406620689654912</v>
      </c>
      <c r="L95" s="3">
        <f t="shared" si="169"/>
        <v>1.2257586206896569</v>
      </c>
      <c r="M95" s="5">
        <f t="shared" si="170"/>
        <v>0.12370880428939508</v>
      </c>
      <c r="N95" s="5">
        <f t="shared" si="171"/>
        <v>0.10689259728204517</v>
      </c>
      <c r="O95" s="5">
        <f t="shared" si="172"/>
        <v>0.15163713331293563</v>
      </c>
      <c r="P95" s="5">
        <f t="shared" si="173"/>
        <v>0.13102452260637465</v>
      </c>
      <c r="Q95" s="5">
        <f t="shared" si="174"/>
        <v>4.6181140539408562E-2</v>
      </c>
      <c r="R95" s="5">
        <f t="shared" si="175"/>
        <v>9.2935261687498813E-2</v>
      </c>
      <c r="S95" s="5">
        <f t="shared" si="176"/>
        <v>3.4693216911361041E-2</v>
      </c>
      <c r="T95" s="5">
        <f t="shared" si="177"/>
        <v>5.6606931129460629E-2</v>
      </c>
      <c r="U95" s="5">
        <f t="shared" si="178"/>
        <v>8.0302219053255297E-2</v>
      </c>
      <c r="V95" s="5">
        <f t="shared" si="179"/>
        <v>4.0827617633572453E-3</v>
      </c>
      <c r="W95" s="5">
        <f t="shared" si="180"/>
        <v>1.3301187645347738E-2</v>
      </c>
      <c r="X95" s="5">
        <f t="shared" si="181"/>
        <v>1.6304045421695747E-2</v>
      </c>
      <c r="Y95" s="5">
        <f t="shared" si="182"/>
        <v>9.9924121138796496E-3</v>
      </c>
      <c r="Z95" s="5">
        <f t="shared" si="183"/>
        <v>3.7972066059833609E-2</v>
      </c>
      <c r="AA95" s="5">
        <f t="shared" si="184"/>
        <v>3.2810379088345623E-2</v>
      </c>
      <c r="AB95" s="5">
        <f t="shared" si="185"/>
        <v>1.4175169902852326E-2</v>
      </c>
      <c r="AC95" s="5">
        <f t="shared" si="186"/>
        <v>2.702626512883638E-4</v>
      </c>
      <c r="AD95" s="5">
        <f t="shared" si="187"/>
        <v>2.8732766889837153E-3</v>
      </c>
      <c r="AE95" s="5">
        <f t="shared" si="188"/>
        <v>3.5219436711484229E-3</v>
      </c>
      <c r="AF95" s="5">
        <f t="shared" si="189"/>
        <v>2.1585264082467793E-3</v>
      </c>
      <c r="AG95" s="5">
        <f t="shared" si="190"/>
        <v>8.8194411763159019E-4</v>
      </c>
      <c r="AH95" s="5">
        <f t="shared" si="191"/>
        <v>1.1636146829559551E-2</v>
      </c>
      <c r="AI95" s="5">
        <f t="shared" si="192"/>
        <v>1.0054401253908829E-2</v>
      </c>
      <c r="AJ95" s="5">
        <f t="shared" si="193"/>
        <v>4.3438341770404539E-3</v>
      </c>
      <c r="AK95" s="5">
        <f t="shared" si="194"/>
        <v>1.2511201069143128E-3</v>
      </c>
      <c r="AL95" s="5">
        <f t="shared" si="195"/>
        <v>1.1449802644782839E-5</v>
      </c>
      <c r="AM95" s="5">
        <f t="shared" si="196"/>
        <v>4.9654025800288703E-4</v>
      </c>
      <c r="AN95" s="5">
        <f t="shared" si="197"/>
        <v>6.0863850176650519E-4</v>
      </c>
      <c r="AO95" s="5">
        <f t="shared" si="198"/>
        <v>3.7302194521196541E-4</v>
      </c>
      <c r="AP95" s="5">
        <f t="shared" si="199"/>
        <v>1.5241162168333047E-4</v>
      </c>
      <c r="AQ95" s="5">
        <f t="shared" si="200"/>
        <v>4.6704964792908263E-5</v>
      </c>
      <c r="AR95" s="5">
        <f t="shared" si="201"/>
        <v>2.8526214575886467E-3</v>
      </c>
      <c r="AS95" s="5">
        <f t="shared" si="202"/>
        <v>2.4648538025703274E-3</v>
      </c>
      <c r="AT95" s="5">
        <f t="shared" si="203"/>
        <v>1.0648984378707389E-3</v>
      </c>
      <c r="AU95" s="5">
        <f t="shared" si="204"/>
        <v>3.0671425131367666E-4</v>
      </c>
      <c r="AV95" s="5">
        <f t="shared" si="205"/>
        <v>6.6255354933430867E-5</v>
      </c>
      <c r="AW95" s="5">
        <f t="shared" si="206"/>
        <v>3.3685847406094633E-7</v>
      </c>
      <c r="AX95" s="5">
        <f t="shared" si="207"/>
        <v>7.1507276217331388E-5</v>
      </c>
      <c r="AY95" s="5">
        <f t="shared" si="208"/>
        <v>8.7650660265430427E-5</v>
      </c>
      <c r="AZ95" s="5">
        <f t="shared" si="209"/>
        <v>5.3719276214745871E-5</v>
      </c>
      <c r="BA95" s="5">
        <f t="shared" si="210"/>
        <v>2.1948955305811189E-5</v>
      </c>
      <c r="BB95" s="5">
        <f t="shared" si="211"/>
        <v>6.726030295307517E-6</v>
      </c>
      <c r="BC95" s="5">
        <f t="shared" si="212"/>
        <v>1.6488979234985966E-6</v>
      </c>
      <c r="BD95" s="5">
        <f t="shared" si="213"/>
        <v>5.8277089053392929E-4</v>
      </c>
      <c r="BE95" s="5">
        <f t="shared" si="214"/>
        <v>5.0355263287337642E-4</v>
      </c>
      <c r="BF95" s="5">
        <f t="shared" si="215"/>
        <v>2.175514067298344E-4</v>
      </c>
      <c r="BG95" s="5">
        <f t="shared" si="216"/>
        <v>6.2659606272685481E-5</v>
      </c>
      <c r="BH95" s="5">
        <f t="shared" si="217"/>
        <v>1.3535512079417639E-5</v>
      </c>
      <c r="BI95" s="5">
        <f t="shared" si="218"/>
        <v>2.339115716172965E-6</v>
      </c>
      <c r="BJ95" s="8">
        <f t="shared" si="219"/>
        <v>0.26063452340552784</v>
      </c>
      <c r="BK95" s="8">
        <f t="shared" si="220"/>
        <v>0.29387866868468659</v>
      </c>
      <c r="BL95" s="8">
        <f t="shared" si="221"/>
        <v>0.40728341788079303</v>
      </c>
      <c r="BM95" s="8">
        <f t="shared" si="222"/>
        <v>0.34730190251139187</v>
      </c>
      <c r="BN95" s="8">
        <f t="shared" si="223"/>
        <v>0.65237945971765787</v>
      </c>
    </row>
    <row r="96" spans="1:66" x14ac:dyDescent="0.25">
      <c r="A96" t="s">
        <v>40</v>
      </c>
      <c r="B96" t="s">
        <v>333</v>
      </c>
      <c r="C96" t="s">
        <v>321</v>
      </c>
      <c r="D96" s="11">
        <v>44258</v>
      </c>
      <c r="E96">
        <f>VLOOKUP(A96,home!$A$2:$E$405,3,FALSE)</f>
        <v>1.4517241379310299</v>
      </c>
      <c r="F96">
        <f>VLOOKUP(B96,home!$B$2:$E$405,3,FALSE)</f>
        <v>0.95</v>
      </c>
      <c r="G96">
        <f>VLOOKUP(C96,away!$B$2:$E$405,4,FALSE)</f>
        <v>0.69</v>
      </c>
      <c r="H96">
        <f>VLOOKUP(A96,away!$A$2:$E$405,3,FALSE)</f>
        <v>1.17241379310345</v>
      </c>
      <c r="I96">
        <f>VLOOKUP(C96,away!$B$2:$E$405,3,FALSE)</f>
        <v>1.08</v>
      </c>
      <c r="J96">
        <f>VLOOKUP(B96,home!$B$2:$E$405,4,FALSE)</f>
        <v>1.25</v>
      </c>
      <c r="K96" s="3">
        <f t="shared" si="168"/>
        <v>0.95160517241379006</v>
      </c>
      <c r="L96" s="3">
        <f t="shared" si="169"/>
        <v>1.5827586206896576</v>
      </c>
      <c r="M96" s="5">
        <f t="shared" si="170"/>
        <v>7.931216216151836E-2</v>
      </c>
      <c r="N96" s="5">
        <f t="shared" si="171"/>
        <v>7.5473863748222167E-2</v>
      </c>
      <c r="O96" s="5">
        <f t="shared" si="172"/>
        <v>0.12553200838667927</v>
      </c>
      <c r="P96" s="5">
        <f t="shared" si="173"/>
        <v>0.11945690848425529</v>
      </c>
      <c r="Q96" s="5">
        <f t="shared" si="174"/>
        <v>3.5910659562430919E-2</v>
      </c>
      <c r="R96" s="5">
        <f t="shared" si="175"/>
        <v>9.9343434223251495E-2</v>
      </c>
      <c r="S96" s="5">
        <f t="shared" si="176"/>
        <v>4.4980342849420527E-2</v>
      </c>
      <c r="T96" s="5">
        <f t="shared" si="177"/>
        <v>5.6837905997089037E-2</v>
      </c>
      <c r="U96" s="5">
        <f t="shared" si="178"/>
        <v>9.453572585219526E-2</v>
      </c>
      <c r="V96" s="5">
        <f t="shared" si="179"/>
        <v>7.5275168018454084E-3</v>
      </c>
      <c r="W96" s="5">
        <f t="shared" si="180"/>
        <v>1.1390923128133331E-2</v>
      </c>
      <c r="X96" s="5">
        <f t="shared" si="181"/>
        <v>1.8029081778666235E-2</v>
      </c>
      <c r="Y96" s="5">
        <f t="shared" si="182"/>
        <v>1.4267842304151403E-2</v>
      </c>
      <c r="Z96" s="5">
        <f t="shared" si="183"/>
        <v>5.2412225641922439E-2</v>
      </c>
      <c r="AA96" s="5">
        <f t="shared" si="184"/>
        <v>4.9875745018572074E-2</v>
      </c>
      <c r="AB96" s="5">
        <f t="shared" si="185"/>
        <v>2.3731008468832252E-2</v>
      </c>
      <c r="AC96" s="5">
        <f t="shared" si="186"/>
        <v>7.0860340110929425E-4</v>
      </c>
      <c r="AD96" s="5">
        <f t="shared" si="187"/>
        <v>2.7099153418248868E-3</v>
      </c>
      <c r="AE96" s="5">
        <f t="shared" si="188"/>
        <v>4.2891418686125003E-3</v>
      </c>
      <c r="AF96" s="5">
        <f t="shared" si="189"/>
        <v>3.3943381339536904E-3</v>
      </c>
      <c r="AG96" s="5">
        <f t="shared" si="190"/>
        <v>1.7908059810169503E-3</v>
      </c>
      <c r="AH96" s="5">
        <f t="shared" si="191"/>
        <v>2.0738975491071062E-2</v>
      </c>
      <c r="AI96" s="5">
        <f t="shared" si="192"/>
        <v>1.9735316347866044E-2</v>
      </c>
      <c r="AJ96" s="5">
        <f t="shared" si="193"/>
        <v>9.3901145579258771E-3</v>
      </c>
      <c r="AK96" s="5">
        <f t="shared" si="194"/>
        <v>2.9785605276267647E-3</v>
      </c>
      <c r="AL96" s="5">
        <f t="shared" si="195"/>
        <v>4.2690840512233733E-5</v>
      </c>
      <c r="AM96" s="5">
        <f t="shared" si="196"/>
        <v>5.1575389121680942E-4</v>
      </c>
      <c r="AN96" s="5">
        <f t="shared" si="197"/>
        <v>8.163139174776411E-4</v>
      </c>
      <c r="AO96" s="5">
        <f t="shared" si="198"/>
        <v>6.4601394503834106E-4</v>
      </c>
      <c r="AP96" s="5">
        <f t="shared" si="199"/>
        <v>3.4082804686505637E-4</v>
      </c>
      <c r="AQ96" s="5">
        <f t="shared" si="200"/>
        <v>1.3486213233712165E-4</v>
      </c>
      <c r="AR96" s="5">
        <f t="shared" si="201"/>
        <v>6.5649584485528486E-3</v>
      </c>
      <c r="AS96" s="5">
        <f t="shared" si="202"/>
        <v>6.2472484163245013E-3</v>
      </c>
      <c r="AT96" s="5">
        <f t="shared" si="203"/>
        <v>2.9724569531641267E-3</v>
      </c>
      <c r="AU96" s="5">
        <f t="shared" si="204"/>
        <v>9.4286847046943926E-4</v>
      </c>
      <c r="AV96" s="5">
        <f t="shared" si="205"/>
        <v>2.2430962835114931E-4</v>
      </c>
      <c r="AW96" s="5">
        <f t="shared" si="206"/>
        <v>1.7860914284076089E-6</v>
      </c>
      <c r="AX96" s="5">
        <f t="shared" si="207"/>
        <v>8.1799011762409129E-5</v>
      </c>
      <c r="AY96" s="5">
        <f t="shared" si="208"/>
        <v>1.2946809103084778E-4</v>
      </c>
      <c r="AZ96" s="5">
        <f t="shared" si="209"/>
        <v>1.0245836859165382E-4</v>
      </c>
      <c r="BA96" s="5">
        <f t="shared" si="210"/>
        <v>5.4055622050079527E-5</v>
      </c>
      <c r="BB96" s="5">
        <f t="shared" si="211"/>
        <v>2.1389250449126324E-5</v>
      </c>
      <c r="BC96" s="5">
        <f t="shared" si="212"/>
        <v>6.7708041076889633E-6</v>
      </c>
      <c r="BD96" s="5">
        <f t="shared" si="213"/>
        <v>1.7317907631527372E-3</v>
      </c>
      <c r="BE96" s="5">
        <f t="shared" si="214"/>
        <v>1.6479810477545698E-3</v>
      </c>
      <c r="BF96" s="5">
        <f t="shared" si="215"/>
        <v>7.8411364454157269E-4</v>
      </c>
      <c r="BG96" s="5">
        <f t="shared" si="216"/>
        <v>2.4872219996866288E-4</v>
      </c>
      <c r="BH96" s="5">
        <f t="shared" si="217"/>
        <v>5.9171332996079143E-5</v>
      </c>
      <c r="BI96" s="5">
        <f t="shared" si="218"/>
        <v>1.1261549307537539E-5</v>
      </c>
      <c r="BJ96" s="8">
        <f t="shared" si="219"/>
        <v>0.22694419092502788</v>
      </c>
      <c r="BK96" s="8">
        <f t="shared" si="220"/>
        <v>0.25215769262969201</v>
      </c>
      <c r="BL96" s="8">
        <f t="shared" si="221"/>
        <v>0.46729577132860328</v>
      </c>
      <c r="BM96" s="8">
        <f t="shared" si="222"/>
        <v>0.46365316195928569</v>
      </c>
      <c r="BN96" s="8">
        <f t="shared" si="223"/>
        <v>0.53502903656635747</v>
      </c>
    </row>
    <row r="97" spans="1:66" x14ac:dyDescent="0.25">
      <c r="A97" t="s">
        <v>40</v>
      </c>
      <c r="B97" t="s">
        <v>237</v>
      </c>
      <c r="C97" t="s">
        <v>319</v>
      </c>
      <c r="D97" s="11">
        <v>44258</v>
      </c>
      <c r="E97">
        <f>VLOOKUP(A97,home!$A$2:$E$405,3,FALSE)</f>
        <v>1.4517241379310299</v>
      </c>
      <c r="F97">
        <f>VLOOKUP(B97,home!$B$2:$E$405,3,FALSE)</f>
        <v>0.53</v>
      </c>
      <c r="G97">
        <f>VLOOKUP(C97,away!$B$2:$E$405,4,FALSE)</f>
        <v>1.28</v>
      </c>
      <c r="H97">
        <f>VLOOKUP(A97,away!$A$2:$E$405,3,FALSE)</f>
        <v>1.17241379310345</v>
      </c>
      <c r="I97">
        <f>VLOOKUP(C97,away!$B$2:$E$405,3,FALSE)</f>
        <v>0.59</v>
      </c>
      <c r="J97">
        <f>VLOOKUP(B97,home!$B$2:$E$405,4,FALSE)</f>
        <v>0.85</v>
      </c>
      <c r="K97" s="3">
        <f t="shared" si="168"/>
        <v>0.98484965517241085</v>
      </c>
      <c r="L97" s="3">
        <f t="shared" si="169"/>
        <v>0.58796551724138013</v>
      </c>
      <c r="M97" s="5">
        <f t="shared" si="170"/>
        <v>0.20746032292515654</v>
      </c>
      <c r="N97" s="5">
        <f t="shared" si="171"/>
        <v>0.20431722749479739</v>
      </c>
      <c r="O97" s="5">
        <f t="shared" si="172"/>
        <v>0.12197951607575343</v>
      </c>
      <c r="P97" s="5">
        <f t="shared" si="173"/>
        <v>0.1201314843453033</v>
      </c>
      <c r="Q97" s="5">
        <f t="shared" si="174"/>
        <v>0.10061087552201713</v>
      </c>
      <c r="R97" s="5">
        <f t="shared" si="175"/>
        <v>3.5859874631166799E-2</v>
      </c>
      <c r="S97" s="5">
        <f t="shared" si="176"/>
        <v>1.7390763360823687E-2</v>
      </c>
      <c r="T97" s="5">
        <f t="shared" si="177"/>
        <v>5.9155725466410909E-2</v>
      </c>
      <c r="U97" s="5">
        <f t="shared" si="178"/>
        <v>3.5316585165030508E-2</v>
      </c>
      <c r="V97" s="5">
        <f t="shared" si="179"/>
        <v>1.1189171484169412E-3</v>
      </c>
      <c r="W97" s="5">
        <f t="shared" si="180"/>
        <v>3.30288620214843E-2</v>
      </c>
      <c r="X97" s="5">
        <f t="shared" si="181"/>
        <v>1.9419831942356195E-2</v>
      </c>
      <c r="Y97" s="5">
        <f t="shared" si="182"/>
        <v>5.7090957663640685E-3</v>
      </c>
      <c r="Z97" s="5">
        <f t="shared" si="183"/>
        <v>7.0281232452416784E-3</v>
      </c>
      <c r="AA97" s="5">
        <f t="shared" si="184"/>
        <v>6.9216447545854716E-3</v>
      </c>
      <c r="AB97" s="5">
        <f t="shared" si="185"/>
        <v>3.4083897248897142E-3</v>
      </c>
      <c r="AC97" s="5">
        <f t="shared" si="186"/>
        <v>4.0494844991165352E-5</v>
      </c>
      <c r="AD97" s="5">
        <f t="shared" si="187"/>
        <v>8.1321158431489869E-3</v>
      </c>
      <c r="AE97" s="5">
        <f t="shared" si="188"/>
        <v>4.7814036979839164E-3</v>
      </c>
      <c r="AF97" s="5">
        <f t="shared" si="189"/>
        <v>1.4056502492124806E-3</v>
      </c>
      <c r="AG97" s="5">
        <f t="shared" si="190"/>
        <v>2.7549129194623037E-4</v>
      </c>
      <c r="AH97" s="5">
        <f t="shared" si="191"/>
        <v>1.0330735297811727E-3</v>
      </c>
      <c r="AI97" s="5">
        <f t="shared" si="192"/>
        <v>1.0174221095727331E-3</v>
      </c>
      <c r="AJ97" s="5">
        <f t="shared" si="193"/>
        <v>5.0100390688874647E-4</v>
      </c>
      <c r="AK97" s="5">
        <f t="shared" si="194"/>
        <v>1.6447117497980421E-4</v>
      </c>
      <c r="AL97" s="5">
        <f t="shared" si="195"/>
        <v>9.379539699023144E-7</v>
      </c>
      <c r="AM97" s="5">
        <f t="shared" si="196"/>
        <v>1.6017822967894762E-3</v>
      </c>
      <c r="AN97" s="5">
        <f t="shared" si="197"/>
        <v>9.4179275663991034E-4</v>
      </c>
      <c r="AO97" s="5">
        <f t="shared" si="198"/>
        <v>2.7687083264598506E-4</v>
      </c>
      <c r="AP97" s="5">
        <f t="shared" si="199"/>
        <v>5.4263500775249405E-5</v>
      </c>
      <c r="AQ97" s="5">
        <f t="shared" si="200"/>
        <v>7.9762668251618879E-6</v>
      </c>
      <c r="AR97" s="5">
        <f t="shared" si="201"/>
        <v>1.2148232245723314E-4</v>
      </c>
      <c r="AS97" s="5">
        <f t="shared" si="202"/>
        <v>1.1964182338154967E-4</v>
      </c>
      <c r="AT97" s="5">
        <f t="shared" si="203"/>
        <v>5.8914604250758843E-5</v>
      </c>
      <c r="AU97" s="5">
        <f t="shared" si="204"/>
        <v>1.9340675893659632E-5</v>
      </c>
      <c r="AV97" s="5">
        <f t="shared" si="205"/>
        <v>4.7619144961680108E-6</v>
      </c>
      <c r="AW97" s="5">
        <f t="shared" si="206"/>
        <v>1.5086928037236804E-8</v>
      </c>
      <c r="AX97" s="5">
        <f t="shared" si="207"/>
        <v>2.6291912377573122E-4</v>
      </c>
      <c r="AY97" s="5">
        <f t="shared" si="208"/>
        <v>1.5458737860344826E-4</v>
      </c>
      <c r="AZ97" s="5">
        <f t="shared" si="209"/>
        <v>4.544602400978276E-5</v>
      </c>
      <c r="BA97" s="5">
        <f t="shared" si="210"/>
        <v>8.906898337825368E-6</v>
      </c>
      <c r="BB97" s="5">
        <f t="shared" si="211"/>
        <v>1.3092372720539702E-6</v>
      </c>
      <c r="BC97" s="5">
        <f t="shared" si="212"/>
        <v>1.5395727397098128E-7</v>
      </c>
      <c r="BD97" s="5">
        <f t="shared" si="213"/>
        <v>1.1904569426541862E-5</v>
      </c>
      <c r="BE97" s="5">
        <f t="shared" si="214"/>
        <v>1.1724211094705777E-5</v>
      </c>
      <c r="BF97" s="5">
        <f t="shared" si="215"/>
        <v>5.7732926268947688E-6</v>
      </c>
      <c r="BG97" s="5">
        <f t="shared" si="216"/>
        <v>1.8952750842689117E-6</v>
      </c>
      <c r="BH97" s="5">
        <f t="shared" si="217"/>
        <v>4.6664025329977483E-7</v>
      </c>
      <c r="BI97" s="5">
        <f t="shared" si="218"/>
        <v>9.1914098510369971E-8</v>
      </c>
      <c r="BJ97" s="8">
        <f t="shared" si="219"/>
        <v>0.44019228756867018</v>
      </c>
      <c r="BK97" s="8">
        <f t="shared" si="220"/>
        <v>0.34629750795726499</v>
      </c>
      <c r="BL97" s="8">
        <f t="shared" si="221"/>
        <v>0.20655797831571196</v>
      </c>
      <c r="BM97" s="8">
        <f t="shared" si="222"/>
        <v>0.20956202380101885</v>
      </c>
      <c r="BN97" s="8">
        <f t="shared" si="223"/>
        <v>0.79035930099419449</v>
      </c>
    </row>
    <row r="98" spans="1:66" x14ac:dyDescent="0.25">
      <c r="A98" t="s">
        <v>69</v>
      </c>
      <c r="B98" t="s">
        <v>76</v>
      </c>
      <c r="C98" t="s">
        <v>259</v>
      </c>
      <c r="D98" s="11">
        <v>44289</v>
      </c>
      <c r="E98">
        <f>VLOOKUP(A98,home!$A$2:$E$405,3,FALSE)</f>
        <v>1.3260869565217399</v>
      </c>
      <c r="F98">
        <f>VLOOKUP(B98,home!$B$2:$E$405,3,FALSE)</f>
        <v>0.43</v>
      </c>
      <c r="G98">
        <f>VLOOKUP(C98,away!$B$2:$E$405,4,FALSE)</f>
        <v>0.81</v>
      </c>
      <c r="H98">
        <f>VLOOKUP(A98,away!$A$2:$E$405,3,FALSE)</f>
        <v>1.2934782608695701</v>
      </c>
      <c r="I98">
        <f>VLOOKUP(C98,away!$B$2:$E$405,3,FALSE)</f>
        <v>1.22</v>
      </c>
      <c r="J98">
        <f>VLOOKUP(B98,home!$B$2:$E$405,4,FALSE)</f>
        <v>0.99</v>
      </c>
      <c r="K98" s="3">
        <f t="shared" si="168"/>
        <v>0.46187608695652199</v>
      </c>
      <c r="L98" s="3">
        <f t="shared" si="169"/>
        <v>1.5622630434782667</v>
      </c>
      <c r="M98" s="5">
        <f t="shared" si="170"/>
        <v>0.1321075215943455</v>
      </c>
      <c r="N98" s="5">
        <f t="shared" si="171"/>
        <v>6.1017305131520545E-2</v>
      </c>
      <c r="O98" s="5">
        <f t="shared" si="172"/>
        <v>0.20638669875235305</v>
      </c>
      <c r="P98" s="5">
        <f t="shared" si="173"/>
        <v>9.5325080819611357E-2</v>
      </c>
      <c r="Q98" s="5">
        <f t="shared" si="174"/>
        <v>1.4091217065389411E-2</v>
      </c>
      <c r="R98" s="5">
        <f t="shared" si="175"/>
        <v>0.16121515606314168</v>
      </c>
      <c r="S98" s="5">
        <f t="shared" si="176"/>
        <v>1.7195975905838153E-2</v>
      </c>
      <c r="T98" s="5">
        <f t="shared" si="177"/>
        <v>2.201418765888815E-2</v>
      </c>
      <c r="U98" s="5">
        <f t="shared" si="178"/>
        <v>7.4461425440528917E-2</v>
      </c>
      <c r="V98" s="5">
        <f t="shared" si="179"/>
        <v>1.3786815241380306E-3</v>
      </c>
      <c r="W98" s="5">
        <f t="shared" si="180"/>
        <v>2.1694653995390084E-3</v>
      </c>
      <c r="X98" s="5">
        <f t="shared" si="181"/>
        <v>3.389275617804605E-3</v>
      </c>
      <c r="Y98" s="5">
        <f t="shared" si="182"/>
        <v>2.6474700209290531E-3</v>
      </c>
      <c r="Z98" s="5">
        <f t="shared" si="183"/>
        <v>8.3953493455342462E-2</v>
      </c>
      <c r="AA98" s="5">
        <f t="shared" si="184"/>
        <v>3.8776111043483566E-2</v>
      </c>
      <c r="AB98" s="5">
        <f t="shared" si="185"/>
        <v>8.9548792180778845E-3</v>
      </c>
      <c r="AC98" s="5">
        <f t="shared" si="186"/>
        <v>6.217611898951664E-5</v>
      </c>
      <c r="AD98" s="5">
        <f t="shared" si="187"/>
        <v>2.5050604738166121E-4</v>
      </c>
      <c r="AE98" s="5">
        <f t="shared" si="188"/>
        <v>3.9135633999218489E-4</v>
      </c>
      <c r="AF98" s="5">
        <f t="shared" si="189"/>
        <v>3.0570077340035315E-4</v>
      </c>
      <c r="AG98" s="5">
        <f t="shared" si="190"/>
        <v>1.5919500688203183E-4</v>
      </c>
      <c r="AH98" s="5">
        <f t="shared" si="191"/>
        <v>3.2789360049044002E-2</v>
      </c>
      <c r="AI98" s="5">
        <f t="shared" si="192"/>
        <v>1.5144621313260961E-2</v>
      </c>
      <c r="AJ98" s="5">
        <f t="shared" si="193"/>
        <v>3.4974692153036577E-3</v>
      </c>
      <c r="AK98" s="5">
        <f t="shared" si="194"/>
        <v>5.3846579847178361E-4</v>
      </c>
      <c r="AL98" s="5">
        <f t="shared" si="195"/>
        <v>1.7945817153166957E-6</v>
      </c>
      <c r="AM98" s="5">
        <f t="shared" si="196"/>
        <v>2.3140550584717367E-5</v>
      </c>
      <c r="AN98" s="5">
        <f t="shared" si="197"/>
        <v>3.6151626984243339E-5</v>
      </c>
      <c r="AO98" s="5">
        <f t="shared" si="198"/>
        <v>2.8239175399547525E-5</v>
      </c>
      <c r="AP98" s="5">
        <f t="shared" si="199"/>
        <v>1.47056733683379E-5</v>
      </c>
      <c r="AQ98" s="5">
        <f t="shared" si="200"/>
        <v>5.7435325082042136E-6</v>
      </c>
      <c r="AR98" s="5">
        <f t="shared" si="201"/>
        <v>1.0245121084784837E-2</v>
      </c>
      <c r="AS98" s="5">
        <f t="shared" si="202"/>
        <v>4.7319764370361795E-3</v>
      </c>
      <c r="AT98" s="5">
        <f t="shared" si="203"/>
        <v>1.0927933801543677E-3</v>
      </c>
      <c r="AU98" s="5">
        <f t="shared" si="204"/>
        <v>1.6824504342589675E-4</v>
      </c>
      <c r="AV98" s="5">
        <f t="shared" si="205"/>
        <v>1.9427090576845827E-5</v>
      </c>
      <c r="AW98" s="5">
        <f t="shared" si="206"/>
        <v>3.5969994782661132E-8</v>
      </c>
      <c r="AX98" s="5">
        <f t="shared" si="207"/>
        <v>1.7813444923481172E-6</v>
      </c>
      <c r="AY98" s="5">
        <f t="shared" si="208"/>
        <v>2.7829286680990176E-6</v>
      </c>
      <c r="AZ98" s="5">
        <f t="shared" si="209"/>
        <v>2.1738333054036458E-6</v>
      </c>
      <c r="BA98" s="5">
        <f t="shared" si="210"/>
        <v>1.1320331452381064E-6</v>
      </c>
      <c r="BB98" s="5">
        <f t="shared" si="211"/>
        <v>4.421333866994895E-7</v>
      </c>
      <c r="BC98" s="5">
        <f t="shared" si="212"/>
        <v>1.3814573006569961E-7</v>
      </c>
      <c r="BD98" s="5">
        <f t="shared" si="213"/>
        <v>2.6675956744532177E-3</v>
      </c>
      <c r="BE98" s="5">
        <f t="shared" si="214"/>
        <v>1.2320986516985966E-3</v>
      </c>
      <c r="BF98" s="5">
        <f t="shared" si="215"/>
        <v>2.8453845199547727E-4</v>
      </c>
      <c r="BG98" s="5">
        <f t="shared" si="216"/>
        <v>4.3807168932112401E-5</v>
      </c>
      <c r="BH98" s="5">
        <f t="shared" si="217"/>
        <v>5.0583709417518494E-6</v>
      </c>
      <c r="BI98" s="5">
        <f t="shared" si="218"/>
        <v>4.6726811539018453E-7</v>
      </c>
      <c r="BJ98" s="8">
        <f t="shared" si="219"/>
        <v>0.10655211003929989</v>
      </c>
      <c r="BK98" s="8">
        <f t="shared" si="220"/>
        <v>0.24607401347330596</v>
      </c>
      <c r="BL98" s="8">
        <f t="shared" si="221"/>
        <v>0.56225531551578034</v>
      </c>
      <c r="BM98" s="8">
        <f t="shared" si="222"/>
        <v>0.32868920609869362</v>
      </c>
      <c r="BN98" s="8">
        <f t="shared" si="223"/>
        <v>0.67014297942636158</v>
      </c>
    </row>
    <row r="99" spans="1:66" x14ac:dyDescent="0.25">
      <c r="A99" t="s">
        <v>69</v>
      </c>
      <c r="B99" t="s">
        <v>71</v>
      </c>
      <c r="C99" t="s">
        <v>381</v>
      </c>
      <c r="D99" s="11">
        <v>44289</v>
      </c>
      <c r="E99">
        <f>VLOOKUP(A99,home!$A$2:$E$405,3,FALSE)</f>
        <v>1.3260869565217399</v>
      </c>
      <c r="F99">
        <f>VLOOKUP(B99,home!$B$2:$E$405,3,FALSE)</f>
        <v>0.45</v>
      </c>
      <c r="G99">
        <f>VLOOKUP(C99,away!$B$2:$E$405,4,FALSE)</f>
        <v>0.81</v>
      </c>
      <c r="H99">
        <f>VLOOKUP(A99,away!$A$2:$E$405,3,FALSE)</f>
        <v>1.2934782608695701</v>
      </c>
      <c r="I99">
        <f>VLOOKUP(C99,away!$B$2:$E$405,3,FALSE)</f>
        <v>1.1299999999999999</v>
      </c>
      <c r="J99">
        <f>VLOOKUP(B99,home!$B$2:$E$405,4,FALSE)</f>
        <v>1.7</v>
      </c>
      <c r="K99" s="3">
        <f t="shared" si="168"/>
        <v>0.48335869565217426</v>
      </c>
      <c r="L99" s="3">
        <f t="shared" si="169"/>
        <v>2.4847717391304438</v>
      </c>
      <c r="M99" s="5">
        <f t="shared" si="170"/>
        <v>5.1399314931919127E-2</v>
      </c>
      <c r="N99" s="5">
        <f t="shared" si="171"/>
        <v>2.4844305822907756E-2</v>
      </c>
      <c r="O99" s="5">
        <f t="shared" si="172"/>
        <v>0.12771556515349808</v>
      </c>
      <c r="P99" s="5">
        <f t="shared" si="173"/>
        <v>6.1732428987075115E-2</v>
      </c>
      <c r="Q99" s="5">
        <f t="shared" si="174"/>
        <v>6.0043556284722042E-3</v>
      </c>
      <c r="R99" s="5">
        <f t="shared" si="175"/>
        <v>0.15867201347024251</v>
      </c>
      <c r="S99" s="5">
        <f t="shared" si="176"/>
        <v>1.8535717809138038E-2</v>
      </c>
      <c r="T99" s="5">
        <f t="shared" si="177"/>
        <v>1.4919453177316548E-2</v>
      </c>
      <c r="U99" s="5">
        <f t="shared" si="178"/>
        <v>7.6695497467480653E-2</v>
      </c>
      <c r="V99" s="5">
        <f t="shared" si="179"/>
        <v>2.4735627635260166E-3</v>
      </c>
      <c r="W99" s="5">
        <f t="shared" si="180"/>
        <v>9.6741916827003871E-4</v>
      </c>
      <c r="X99" s="5">
        <f t="shared" si="181"/>
        <v>2.4038158092104718E-3</v>
      </c>
      <c r="Y99" s="5">
        <f t="shared" si="182"/>
        <v>2.9864667944005802E-3</v>
      </c>
      <c r="Z99" s="5">
        <f t="shared" si="183"/>
        <v>0.13142124495392787</v>
      </c>
      <c r="AA99" s="5">
        <f t="shared" si="184"/>
        <v>6.352360154191547E-2</v>
      </c>
      <c r="AB99" s="5">
        <f t="shared" si="185"/>
        <v>1.5352342592214352E-2</v>
      </c>
      <c r="AC99" s="5">
        <f t="shared" si="186"/>
        <v>1.8567737459961815E-4</v>
      </c>
      <c r="AD99" s="5">
        <f t="shared" si="187"/>
        <v>1.1690261683097928E-4</v>
      </c>
      <c r="AE99" s="5">
        <f t="shared" si="188"/>
        <v>2.9047631853201231E-4</v>
      </c>
      <c r="AF99" s="5">
        <f t="shared" si="189"/>
        <v>3.608836735874986E-4</v>
      </c>
      <c r="AG99" s="5">
        <f t="shared" si="190"/>
        <v>2.9890451774793069E-4</v>
      </c>
      <c r="AH99" s="5">
        <f t="shared" si="191"/>
        <v>8.1637948845714875E-2</v>
      </c>
      <c r="AI99" s="5">
        <f t="shared" si="192"/>
        <v>3.9460412469783671E-2</v>
      </c>
      <c r="AJ99" s="5">
        <f t="shared" si="193"/>
        <v>9.5367667506457126E-3</v>
      </c>
      <c r="AK99" s="5">
        <f t="shared" si="194"/>
        <v>1.5365597124437122E-3</v>
      </c>
      <c r="AL99" s="5">
        <f t="shared" si="195"/>
        <v>8.9202086503758747E-6</v>
      </c>
      <c r="AM99" s="5">
        <f t="shared" si="196"/>
        <v>1.1301179277949617E-5</v>
      </c>
      <c r="AN99" s="5">
        <f t="shared" si="197"/>
        <v>2.8080850888695802E-5</v>
      </c>
      <c r="AO99" s="5">
        <f t="shared" si="198"/>
        <v>3.4887252349483682E-5</v>
      </c>
      <c r="AP99" s="5">
        <f t="shared" si="199"/>
        <v>2.8895619564636405E-5</v>
      </c>
      <c r="AQ99" s="5">
        <f t="shared" si="200"/>
        <v>1.7949754719718321E-5</v>
      </c>
      <c r="AR99" s="5">
        <f t="shared" si="201"/>
        <v>4.0570333626481818E-2</v>
      </c>
      <c r="AS99" s="5">
        <f t="shared" si="202"/>
        <v>1.9610023543869801E-2</v>
      </c>
      <c r="AT99" s="5">
        <f t="shared" si="203"/>
        <v>4.7393377009366661E-3</v>
      </c>
      <c r="AU99" s="5">
        <f t="shared" si="204"/>
        <v>7.6360002979330717E-4</v>
      </c>
      <c r="AV99" s="5">
        <f t="shared" si="205"/>
        <v>9.2273178600213587E-5</v>
      </c>
      <c r="AW99" s="5">
        <f t="shared" si="206"/>
        <v>2.9759699877355991E-7</v>
      </c>
      <c r="AX99" s="5">
        <f t="shared" si="207"/>
        <v>9.104205458535174E-7</v>
      </c>
      <c r="AY99" s="5">
        <f t="shared" si="208"/>
        <v>2.2621872430605325E-6</v>
      </c>
      <c r="AZ99" s="5">
        <f t="shared" si="209"/>
        <v>2.8105094650891125E-6</v>
      </c>
      <c r="BA99" s="5">
        <f t="shared" si="210"/>
        <v>2.3278248304706823E-6</v>
      </c>
      <c r="BB99" s="5">
        <f t="shared" si="211"/>
        <v>1.4460283380999172E-6</v>
      </c>
      <c r="BC99" s="5">
        <f t="shared" si="212"/>
        <v>7.1861006969848707E-7</v>
      </c>
      <c r="BD99" s="5">
        <f t="shared" si="213"/>
        <v>1.6801336407029261E-2</v>
      </c>
      <c r="BE99" s="5">
        <f t="shared" si="214"/>
        <v>8.1210720509150517E-3</v>
      </c>
      <c r="BF99" s="5">
        <f t="shared" si="215"/>
        <v>1.9626953969138134E-3</v>
      </c>
      <c r="BG99" s="5">
        <f t="shared" si="216"/>
        <v>3.1622862900492914E-4</v>
      </c>
      <c r="BH99" s="5">
        <f t="shared" si="217"/>
        <v>3.8212964410924465E-5</v>
      </c>
      <c r="BI99" s="5">
        <f t="shared" si="218"/>
        <v>3.6941137269334823E-6</v>
      </c>
      <c r="BJ99" s="8">
        <f t="shared" si="219"/>
        <v>5.3324573764568776E-2</v>
      </c>
      <c r="BK99" s="8">
        <f t="shared" si="220"/>
        <v>0.13433788426215135</v>
      </c>
      <c r="BL99" s="8">
        <f t="shared" si="221"/>
        <v>0.66714951564562186</v>
      </c>
      <c r="BM99" s="8">
        <f t="shared" si="222"/>
        <v>0.5558632700419105</v>
      </c>
      <c r="BN99" s="8">
        <f t="shared" si="223"/>
        <v>0.43036798399411474</v>
      </c>
    </row>
    <row r="100" spans="1:66" x14ac:dyDescent="0.25">
      <c r="A100" t="s">
        <v>69</v>
      </c>
      <c r="B100" t="s">
        <v>260</v>
      </c>
      <c r="C100" t="s">
        <v>77</v>
      </c>
      <c r="D100" s="11">
        <v>44289</v>
      </c>
      <c r="E100">
        <f>VLOOKUP(A100,home!$A$2:$E$405,3,FALSE)</f>
        <v>1.3260869565217399</v>
      </c>
      <c r="F100">
        <f>VLOOKUP(B100,home!$B$2:$E$405,3,FALSE)</f>
        <v>1.1100000000000001</v>
      </c>
      <c r="G100">
        <f>VLOOKUP(C100,away!$B$2:$E$405,4,FALSE)</f>
        <v>0.75</v>
      </c>
      <c r="H100">
        <f>VLOOKUP(A100,away!$A$2:$E$405,3,FALSE)</f>
        <v>1.2934782608695701</v>
      </c>
      <c r="I100">
        <f>VLOOKUP(C100,away!$B$2:$E$405,3,FALSE)</f>
        <v>1.02</v>
      </c>
      <c r="J100">
        <f>VLOOKUP(B100,home!$B$2:$E$405,4,FALSE)</f>
        <v>0.93</v>
      </c>
      <c r="K100" s="3">
        <f t="shared" si="168"/>
        <v>1.1039673913043486</v>
      </c>
      <c r="L100" s="3">
        <f t="shared" si="169"/>
        <v>1.2269934782608742</v>
      </c>
      <c r="M100" s="5">
        <f t="shared" si="170"/>
        <v>9.7202303468084256E-2</v>
      </c>
      <c r="N100" s="5">
        <f t="shared" si="171"/>
        <v>0.10730817338843461</v>
      </c>
      <c r="O100" s="5">
        <f t="shared" si="172"/>
        <v>0.11926659242727372</v>
      </c>
      <c r="P100" s="5">
        <f t="shared" si="173"/>
        <v>0.13166642891169636</v>
      </c>
      <c r="Q100" s="5">
        <f t="shared" si="174"/>
        <v>5.9232362120632445E-2</v>
      </c>
      <c r="R100" s="5">
        <f t="shared" si="175"/>
        <v>7.3169665541331336E-2</v>
      </c>
      <c r="S100" s="5">
        <f t="shared" si="176"/>
        <v>4.4587545469153868E-2</v>
      </c>
      <c r="T100" s="5">
        <f t="shared" si="177"/>
        <v>7.2677722024002453E-2</v>
      </c>
      <c r="U100" s="5">
        <f t="shared" si="178"/>
        <v>8.0776924790275234E-2</v>
      </c>
      <c r="V100" s="5">
        <f t="shared" si="179"/>
        <v>6.7107267539520754E-3</v>
      </c>
      <c r="W100" s="5">
        <f t="shared" si="180"/>
        <v>2.1796865430369704E-2</v>
      </c>
      <c r="X100" s="5">
        <f t="shared" si="181"/>
        <v>2.6744611729593529E-2</v>
      </c>
      <c r="Y100" s="5">
        <f t="shared" si="182"/>
        <v>1.6407732085415273E-2</v>
      </c>
      <c r="Z100" s="5">
        <f t="shared" si="183"/>
        <v>2.992623414191431E-2</v>
      </c>
      <c r="AA100" s="5">
        <f t="shared" si="184"/>
        <v>3.3037586637212277E-2</v>
      </c>
      <c r="AB100" s="5">
        <f t="shared" si="185"/>
        <v>1.8236209167437324E-2</v>
      </c>
      <c r="AC100" s="5">
        <f t="shared" si="186"/>
        <v>5.6813045805620182E-4</v>
      </c>
      <c r="AD100" s="5">
        <f t="shared" si="187"/>
        <v>6.0157571669442935E-3</v>
      </c>
      <c r="AE100" s="5">
        <f t="shared" si="188"/>
        <v>7.3812948106417612E-3</v>
      </c>
      <c r="AF100" s="5">
        <f t="shared" si="189"/>
        <v>4.5284002968891384E-3</v>
      </c>
      <c r="AG100" s="5">
        <f t="shared" si="190"/>
        <v>1.8521058770791926E-3</v>
      </c>
      <c r="AH100" s="5">
        <f t="shared" si="191"/>
        <v>9.1798235302591995E-3</v>
      </c>
      <c r="AI100" s="5">
        <f t="shared" si="192"/>
        <v>1.0134225835334524E-2</v>
      </c>
      <c r="AJ100" s="5">
        <f t="shared" si="193"/>
        <v>5.5939274291616943E-3</v>
      </c>
      <c r="AK100" s="5">
        <f t="shared" si="194"/>
        <v>2.0585044903724922E-3</v>
      </c>
      <c r="AL100" s="5">
        <f t="shared" si="195"/>
        <v>3.0782689668578734E-5</v>
      </c>
      <c r="AM100" s="5">
        <f t="shared" si="196"/>
        <v>1.3282399492623865E-3</v>
      </c>
      <c r="AN100" s="5">
        <f t="shared" si="197"/>
        <v>1.6297417553105026E-3</v>
      </c>
      <c r="AO100" s="5">
        <f t="shared" si="198"/>
        <v>9.9984125250770833E-4</v>
      </c>
      <c r="AP100" s="5">
        <f t="shared" si="199"/>
        <v>4.0893289870771391E-4</v>
      </c>
      <c r="AQ100" s="5">
        <f t="shared" si="200"/>
        <v>1.2543949994016999E-4</v>
      </c>
      <c r="AR100" s="5">
        <f t="shared" si="201"/>
        <v>2.252716720642747E-3</v>
      </c>
      <c r="AS100" s="5">
        <f t="shared" si="202"/>
        <v>2.4869258014356605E-3</v>
      </c>
      <c r="AT100" s="5">
        <f t="shared" si="203"/>
        <v>1.3727424946892014E-3</v>
      </c>
      <c r="AU100" s="5">
        <f t="shared" si="204"/>
        <v>5.0515431693155376E-4</v>
      </c>
      <c r="AV100" s="5">
        <f t="shared" si="205"/>
        <v>1.3941847336726434E-4</v>
      </c>
      <c r="AW100" s="5">
        <f t="shared" si="206"/>
        <v>1.1582506782103844E-6</v>
      </c>
      <c r="AX100" s="5">
        <f t="shared" si="207"/>
        <v>2.443889319689025E-4</v>
      </c>
      <c r="AY100" s="5">
        <f t="shared" si="208"/>
        <v>2.9986362568498384E-4</v>
      </c>
      <c r="AZ100" s="5">
        <f t="shared" si="209"/>
        <v>1.8396535654156761E-4</v>
      </c>
      <c r="BA100" s="5">
        <f t="shared" si="210"/>
        <v>7.5241430900813274E-5</v>
      </c>
      <c r="BB100" s="5">
        <f t="shared" si="211"/>
        <v>2.3080186252578542E-5</v>
      </c>
      <c r="BC100" s="5">
        <f t="shared" si="212"/>
        <v>5.6638476017920233E-6</v>
      </c>
      <c r="BD100" s="5">
        <f t="shared" si="213"/>
        <v>4.6067812076631243E-4</v>
      </c>
      <c r="BE100" s="5">
        <f t="shared" si="214"/>
        <v>5.0857362321337556E-4</v>
      </c>
      <c r="BF100" s="5">
        <f t="shared" si="215"/>
        <v>2.8072434805253551E-4</v>
      </c>
      <c r="BG100" s="5">
        <f t="shared" si="216"/>
        <v>1.0330350873172387E-4</v>
      </c>
      <c r="BH100" s="5">
        <f t="shared" si="217"/>
        <v>2.8510926261786794E-5</v>
      </c>
      <c r="BI100" s="5">
        <f t="shared" si="218"/>
        <v>6.295026577779084E-6</v>
      </c>
      <c r="BJ100" s="8">
        <f t="shared" si="219"/>
        <v>0.32926942366468143</v>
      </c>
      <c r="BK100" s="8">
        <f t="shared" si="220"/>
        <v>0.28106578137629629</v>
      </c>
      <c r="BL100" s="8">
        <f t="shared" si="221"/>
        <v>0.35959850320932785</v>
      </c>
      <c r="BM100" s="8">
        <f t="shared" si="222"/>
        <v>0.41171571115976041</v>
      </c>
      <c r="BN100" s="8">
        <f t="shared" si="223"/>
        <v>0.58784552585745264</v>
      </c>
    </row>
    <row r="101" spans="1:66" x14ac:dyDescent="0.25">
      <c r="A101" t="s">
        <v>24</v>
      </c>
      <c r="B101" t="s">
        <v>291</v>
      </c>
      <c r="C101" t="s">
        <v>294</v>
      </c>
      <c r="D101" s="11">
        <v>44289</v>
      </c>
      <c r="E101">
        <f>VLOOKUP(A101,home!$A$2:$E$405,3,FALSE)</f>
        <v>1.6031128404669299</v>
      </c>
      <c r="F101">
        <f>VLOOKUP(B101,home!$B$2:$E$405,3,FALSE)</f>
        <v>0.28999999999999998</v>
      </c>
      <c r="G101">
        <f>VLOOKUP(C101,away!$B$2:$E$405,4,FALSE)</f>
        <v>0.53</v>
      </c>
      <c r="H101">
        <f>VLOOKUP(A101,away!$A$2:$E$405,3,FALSE)</f>
        <v>1.3852140077821</v>
      </c>
      <c r="I101">
        <f>VLOOKUP(C101,away!$B$2:$E$405,3,FALSE)</f>
        <v>1.3</v>
      </c>
      <c r="J101">
        <f>VLOOKUP(B101,home!$B$2:$E$405,4,FALSE)</f>
        <v>1.22</v>
      </c>
      <c r="K101" s="3">
        <f t="shared" si="168"/>
        <v>0.24639844357976712</v>
      </c>
      <c r="L101" s="3">
        <f t="shared" si="169"/>
        <v>2.1969494163424104</v>
      </c>
      <c r="M101" s="5">
        <f t="shared" si="170"/>
        <v>8.6869537052598464E-2</v>
      </c>
      <c r="N101" s="5">
        <f t="shared" si="171"/>
        <v>2.1404518724255171E-2</v>
      </c>
      <c r="O101" s="5">
        <f t="shared" si="172"/>
        <v>0.1908479787256416</v>
      </c>
      <c r="P101" s="5">
        <f t="shared" si="173"/>
        <v>4.7024644918342594E-2</v>
      </c>
      <c r="Q101" s="5">
        <f t="shared" si="174"/>
        <v>2.6370200496152289E-3</v>
      </c>
      <c r="R101" s="5">
        <f t="shared" si="175"/>
        <v>0.20964167773571354</v>
      </c>
      <c r="S101" s="5">
        <f t="shared" si="176"/>
        <v>6.3639029996133134E-3</v>
      </c>
      <c r="T101" s="5">
        <f t="shared" si="177"/>
        <v>5.7933996588854118E-3</v>
      </c>
      <c r="U101" s="5">
        <f t="shared" si="178"/>
        <v>5.1655383103530933E-2</v>
      </c>
      <c r="V101" s="5">
        <f t="shared" si="179"/>
        <v>3.8277102909490678E-4</v>
      </c>
      <c r="W101" s="5">
        <f t="shared" si="180"/>
        <v>2.1658587863794415E-4</v>
      </c>
      <c r="X101" s="5">
        <f t="shared" si="181"/>
        <v>4.7582821966163954E-4</v>
      </c>
      <c r="Y101" s="5">
        <f t="shared" si="182"/>
        <v>5.226852647324437E-4</v>
      </c>
      <c r="Z101" s="5">
        <f t="shared" si="183"/>
        <v>0.15352405384750653</v>
      </c>
      <c r="AA101" s="5">
        <f t="shared" si="184"/>
        <v>3.7828087920081958E-2</v>
      </c>
      <c r="AB101" s="5">
        <f t="shared" si="185"/>
        <v>4.6603909935533944E-3</v>
      </c>
      <c r="AC101" s="5">
        <f t="shared" si="186"/>
        <v>1.2950218467635839E-5</v>
      </c>
      <c r="AD101" s="5">
        <f t="shared" si="187"/>
        <v>1.3341605849436447E-5</v>
      </c>
      <c r="AE101" s="5">
        <f t="shared" si="188"/>
        <v>2.9310833183989892E-5</v>
      </c>
      <c r="AF101" s="5">
        <f t="shared" si="189"/>
        <v>3.2197208928038177E-5</v>
      </c>
      <c r="AG101" s="5">
        <f t="shared" si="190"/>
        <v>2.3578546454102705E-5</v>
      </c>
      <c r="AH101" s="5">
        <f t="shared" si="191"/>
        <v>8.4321145123700078E-2</v>
      </c>
      <c r="AI101" s="5">
        <f t="shared" si="192"/>
        <v>2.0776598919343369E-2</v>
      </c>
      <c r="AJ101" s="5">
        <f t="shared" si="193"/>
        <v>2.5596608183036393E-3</v>
      </c>
      <c r="AK101" s="5">
        <f t="shared" si="194"/>
        <v>2.1023214724070986E-4</v>
      </c>
      <c r="AL101" s="5">
        <f t="shared" si="195"/>
        <v>2.804110373867003E-7</v>
      </c>
      <c r="AM101" s="5">
        <f t="shared" si="196"/>
        <v>6.5747018323117202E-7</v>
      </c>
      <c r="AN101" s="5">
        <f t="shared" si="197"/>
        <v>1.4444287353122611E-6</v>
      </c>
      <c r="AO101" s="5">
        <f t="shared" si="198"/>
        <v>1.5866684334962393E-6</v>
      </c>
      <c r="AP101" s="5">
        <f t="shared" si="199"/>
        <v>1.1619434296328297E-6</v>
      </c>
      <c r="AQ101" s="5">
        <f t="shared" si="200"/>
        <v>6.3818273488868614E-7</v>
      </c>
      <c r="AR101" s="5">
        <f t="shared" si="201"/>
        <v>3.7049858112967293E-2</v>
      </c>
      <c r="AS101" s="5">
        <f t="shared" si="202"/>
        <v>9.1290273738863486E-3</v>
      </c>
      <c r="AT101" s="5">
        <f t="shared" si="203"/>
        <v>1.1246890681613428E-3</v>
      </c>
      <c r="AU101" s="5">
        <f t="shared" si="204"/>
        <v>9.2373878635377784E-5</v>
      </c>
      <c r="AV101" s="5">
        <f t="shared" si="205"/>
        <v>5.6901949807958495E-6</v>
      </c>
      <c r="AW101" s="5">
        <f t="shared" si="206"/>
        <v>4.2164855968341817E-9</v>
      </c>
      <c r="AX101" s="5">
        <f t="shared" si="207"/>
        <v>2.6999938308044142E-8</v>
      </c>
      <c r="AY101" s="5">
        <f t="shared" si="208"/>
        <v>5.9317498707138667E-8</v>
      </c>
      <c r="AZ101" s="5">
        <f t="shared" si="209"/>
        <v>6.5158772081769995E-8</v>
      </c>
      <c r="BA101" s="5">
        <f t="shared" si="210"/>
        <v>4.7716842098210908E-8</v>
      </c>
      <c r="BB101" s="5">
        <f t="shared" si="211"/>
        <v>2.6207872099341858E-8</v>
      </c>
      <c r="BC101" s="5">
        <f t="shared" si="212"/>
        <v>1.1515473862445121E-8</v>
      </c>
      <c r="BD101" s="5">
        <f t="shared" si="213"/>
        <v>1.3566110692808768E-2</v>
      </c>
      <c r="BE101" s="5">
        <f t="shared" si="214"/>
        <v>3.3426685601389162E-3</v>
      </c>
      <c r="BF101" s="5">
        <f t="shared" si="215"/>
        <v>4.118141653106252E-4</v>
      </c>
      <c r="BG101" s="5">
        <f t="shared" si="216"/>
        <v>3.3823456458879644E-5</v>
      </c>
      <c r="BH101" s="5">
        <f t="shared" si="217"/>
        <v>2.0835117569889922E-6</v>
      </c>
      <c r="BI101" s="5">
        <f t="shared" si="218"/>
        <v>1.0267481082044683E-7</v>
      </c>
      <c r="BJ101" s="8">
        <f t="shared" si="219"/>
        <v>3.1154191600117127E-2</v>
      </c>
      <c r="BK101" s="8">
        <f t="shared" si="220"/>
        <v>0.14065414594665301</v>
      </c>
      <c r="BL101" s="8">
        <f t="shared" si="221"/>
        <v>0.6672593971770252</v>
      </c>
      <c r="BM101" s="8">
        <f t="shared" si="222"/>
        <v>0.43416635626412226</v>
      </c>
      <c r="BN101" s="8">
        <f t="shared" si="223"/>
        <v>0.55842537720616658</v>
      </c>
    </row>
    <row r="102" spans="1:66" x14ac:dyDescent="0.25">
      <c r="A102" t="s">
        <v>40</v>
      </c>
      <c r="B102" t="s">
        <v>339</v>
      </c>
      <c r="C102" t="s">
        <v>233</v>
      </c>
      <c r="D102" s="11">
        <v>44289</v>
      </c>
      <c r="E102">
        <f>VLOOKUP(A102,home!$A$2:$E$405,3,FALSE)</f>
        <v>1.4517241379310299</v>
      </c>
      <c r="F102">
        <f>VLOOKUP(B102,home!$B$2:$E$405,3,FALSE)</f>
        <v>1.43</v>
      </c>
      <c r="G102">
        <f>VLOOKUP(C102,away!$B$2:$E$405,4,FALSE)</f>
        <v>0.89</v>
      </c>
      <c r="H102">
        <f>VLOOKUP(A102,away!$A$2:$E$405,3,FALSE)</f>
        <v>1.17241379310345</v>
      </c>
      <c r="I102">
        <f>VLOOKUP(C102,away!$B$2:$E$405,3,FALSE)</f>
        <v>0.64</v>
      </c>
      <c r="J102">
        <f>VLOOKUP(B102,home!$B$2:$E$405,4,FALSE)</f>
        <v>0.73</v>
      </c>
      <c r="K102" s="3">
        <f t="shared" si="168"/>
        <v>1.8476093103448219</v>
      </c>
      <c r="L102" s="3">
        <f t="shared" si="169"/>
        <v>0.54775172413793183</v>
      </c>
      <c r="M102" s="5">
        <f t="shared" si="170"/>
        <v>9.1139768382899083E-2</v>
      </c>
      <c r="N102" s="5">
        <f t="shared" si="171"/>
        <v>0.16839068460691498</v>
      </c>
      <c r="O102" s="5">
        <f t="shared" si="172"/>
        <v>4.9921965269264741E-2</v>
      </c>
      <c r="P102" s="5">
        <f t="shared" si="173"/>
        <v>9.2236287822204374E-2</v>
      </c>
      <c r="Q102" s="5">
        <f t="shared" si="174"/>
        <v>0.15556009832753731</v>
      </c>
      <c r="R102" s="5">
        <f t="shared" si="175"/>
        <v>1.3672421274296853E-2</v>
      </c>
      <c r="S102" s="5">
        <f t="shared" si="176"/>
        <v>2.3336499922510301E-2</v>
      </c>
      <c r="T102" s="5">
        <f t="shared" si="177"/>
        <v>8.5208312065974776E-2</v>
      </c>
      <c r="U102" s="5">
        <f t="shared" si="178"/>
        <v>2.5261292841347479E-2</v>
      </c>
      <c r="V102" s="5">
        <f t="shared" si="179"/>
        <v>2.6241406307489314E-3</v>
      </c>
      <c r="W102" s="5">
        <f t="shared" si="180"/>
        <v>9.5804761996037976E-2</v>
      </c>
      <c r="X102" s="5">
        <f t="shared" si="181"/>
        <v>5.2477223563954005E-2</v>
      </c>
      <c r="Y102" s="5">
        <f t="shared" si="182"/>
        <v>1.4372244842563751E-2</v>
      </c>
      <c r="Z102" s="5">
        <f t="shared" si="183"/>
        <v>2.4963641087120806E-3</v>
      </c>
      <c r="AA102" s="5">
        <f t="shared" si="184"/>
        <v>4.6123055692670932E-3</v>
      </c>
      <c r="AB102" s="5">
        <f t="shared" si="185"/>
        <v>4.2608693559665779E-3</v>
      </c>
      <c r="AC102" s="5">
        <f t="shared" si="186"/>
        <v>1.6598200955401658E-4</v>
      </c>
      <c r="AD102" s="5">
        <f t="shared" si="187"/>
        <v>4.4252442559812394E-2</v>
      </c>
      <c r="AE102" s="5">
        <f t="shared" si="188"/>
        <v>2.4239351709452035E-2</v>
      </c>
      <c r="AF102" s="5">
        <f t="shared" si="189"/>
        <v>6.6385733454190363E-3</v>
      </c>
      <c r="AG102" s="5">
        <f t="shared" si="190"/>
        <v>1.2120966652564653E-3</v>
      </c>
      <c r="AH102" s="5">
        <f t="shared" si="191"/>
        <v>3.4184693615577332E-4</v>
      </c>
      <c r="AI102" s="5">
        <f t="shared" si="192"/>
        <v>6.315995819542586E-4</v>
      </c>
      <c r="AJ102" s="5">
        <f t="shared" si="193"/>
        <v>5.8347463401429284E-4</v>
      </c>
      <c r="AK102" s="5">
        <f t="shared" si="194"/>
        <v>3.5934438871828168E-4</v>
      </c>
      <c r="AL102" s="5">
        <f t="shared" si="195"/>
        <v>6.7191587945289316E-6</v>
      </c>
      <c r="AM102" s="5">
        <f t="shared" si="196"/>
        <v>1.6352244975801768E-2</v>
      </c>
      <c r="AN102" s="5">
        <f t="shared" si="197"/>
        <v>8.9569703790212517E-3</v>
      </c>
      <c r="AO102" s="5">
        <f t="shared" si="198"/>
        <v>2.4530979840806369E-3</v>
      </c>
      <c r="AP102" s="5">
        <f t="shared" si="199"/>
        <v>4.4789621675315133E-4</v>
      </c>
      <c r="AQ102" s="5">
        <f t="shared" si="200"/>
        <v>6.1333981240348838E-5</v>
      </c>
      <c r="AR102" s="5">
        <f t="shared" si="201"/>
        <v>3.7449449734118876E-5</v>
      </c>
      <c r="AS102" s="5">
        <f t="shared" si="202"/>
        <v>6.9191951996048449E-5</v>
      </c>
      <c r="AT102" s="5">
        <f t="shared" si="203"/>
        <v>6.3919847354415552E-5</v>
      </c>
      <c r="AU102" s="5">
        <f t="shared" si="204"/>
        <v>3.9366301695946006E-5</v>
      </c>
      <c r="AV102" s="5">
        <f t="shared" si="205"/>
        <v>1.8183386381818256E-5</v>
      </c>
      <c r="AW102" s="5">
        <f t="shared" si="206"/>
        <v>1.8888883996877325E-7</v>
      </c>
      <c r="AX102" s="5">
        <f t="shared" si="207"/>
        <v>5.0354266770551073E-3</v>
      </c>
      <c r="AY102" s="5">
        <f t="shared" si="208"/>
        <v>2.7581636441270717E-3</v>
      </c>
      <c r="AZ102" s="5">
        <f t="shared" si="209"/>
        <v>7.5539444576258206E-4</v>
      </c>
      <c r="BA102" s="5">
        <f t="shared" si="210"/>
        <v>1.3792287002355728E-4</v>
      </c>
      <c r="BB102" s="5">
        <f t="shared" si="211"/>
        <v>1.8886872463363838E-5</v>
      </c>
      <c r="BC102" s="5">
        <f t="shared" si="212"/>
        <v>2.0690633910761547E-6</v>
      </c>
      <c r="BD102" s="5">
        <f t="shared" si="213"/>
        <v>3.4188334433134044E-6</v>
      </c>
      <c r="BE102" s="5">
        <f t="shared" si="214"/>
        <v>6.3166685003840918E-6</v>
      </c>
      <c r="BF102" s="5">
        <f t="shared" si="215"/>
        <v>5.8353677658357563E-6</v>
      </c>
      <c r="BG102" s="5">
        <f t="shared" si="216"/>
        <v>3.5938266044814024E-6</v>
      </c>
      <c r="BH102" s="5">
        <f t="shared" si="217"/>
        <v>1.6599968735511897E-6</v>
      </c>
      <c r="BI102" s="5">
        <f t="shared" si="218"/>
        <v>6.1340513574329494E-7</v>
      </c>
      <c r="BJ102" s="8">
        <f t="shared" si="219"/>
        <v>0.68513519679264256</v>
      </c>
      <c r="BK102" s="8">
        <f t="shared" si="220"/>
        <v>0.21226756157083826</v>
      </c>
      <c r="BL102" s="8">
        <f t="shared" si="221"/>
        <v>9.9894668886471E-2</v>
      </c>
      <c r="BM102" s="8">
        <f t="shared" si="222"/>
        <v>0.42611459092025961</v>
      </c>
      <c r="BN102" s="8">
        <f t="shared" si="223"/>
        <v>0.57092122568311732</v>
      </c>
    </row>
    <row r="103" spans="1:66" x14ac:dyDescent="0.25">
      <c r="A103" t="s">
        <v>40</v>
      </c>
      <c r="B103" t="s">
        <v>334</v>
      </c>
      <c r="C103" t="s">
        <v>239</v>
      </c>
      <c r="D103" s="11">
        <v>44289</v>
      </c>
      <c r="E103">
        <f>VLOOKUP(A103,home!$A$2:$E$405,3,FALSE)</f>
        <v>1.4517241379310299</v>
      </c>
      <c r="F103">
        <f>VLOOKUP(B103,home!$B$2:$E$405,3,FALSE)</f>
        <v>0.89</v>
      </c>
      <c r="G103">
        <f>VLOOKUP(C103,away!$B$2:$E$405,4,FALSE)</f>
        <v>0.49</v>
      </c>
      <c r="H103">
        <f>VLOOKUP(A103,away!$A$2:$E$405,3,FALSE)</f>
        <v>1.17241379310345</v>
      </c>
      <c r="I103">
        <f>VLOOKUP(C103,away!$B$2:$E$405,3,FALSE)</f>
        <v>0.84</v>
      </c>
      <c r="J103">
        <f>VLOOKUP(B103,home!$B$2:$E$405,4,FALSE)</f>
        <v>1.34</v>
      </c>
      <c r="K103" s="3">
        <f t="shared" si="168"/>
        <v>0.63309689655172219</v>
      </c>
      <c r="L103" s="3">
        <f t="shared" si="169"/>
        <v>1.3196689655172433</v>
      </c>
      <c r="M103" s="5">
        <f t="shared" si="170"/>
        <v>0.14188110482496127</v>
      </c>
      <c r="N103" s="5">
        <f t="shared" si="171"/>
        <v>8.982448714401256E-2</v>
      </c>
      <c r="O103" s="5">
        <f t="shared" si="172"/>
        <v>0.1872360908308002</v>
      </c>
      <c r="P103" s="5">
        <f t="shared" si="173"/>
        <v>0.11853858802745598</v>
      </c>
      <c r="Q103" s="5">
        <f t="shared" si="174"/>
        <v>2.8433802022612201E-2</v>
      </c>
      <c r="R103" s="5">
        <f t="shared" si="175"/>
        <v>0.12354482914708736</v>
      </c>
      <c r="S103" s="5">
        <f t="shared" si="176"/>
        <v>2.4759105289034324E-2</v>
      </c>
      <c r="T103" s="5">
        <f t="shared" si="177"/>
        <v>3.7523206100902741E-2</v>
      </c>
      <c r="U103" s="5">
        <f t="shared" si="178"/>
        <v>7.8215847918033765E-2</v>
      </c>
      <c r="V103" s="5">
        <f t="shared" si="179"/>
        <v>2.2984106504026301E-3</v>
      </c>
      <c r="W103" s="5">
        <f t="shared" si="180"/>
        <v>6.0004506058939566E-3</v>
      </c>
      <c r="X103" s="5">
        <f t="shared" si="181"/>
        <v>7.9186084437173933E-3</v>
      </c>
      <c r="Y103" s="5">
        <f t="shared" si="182"/>
        <v>5.2249709066283217E-3</v>
      </c>
      <c r="Z103" s="5">
        <f t="shared" si="183"/>
        <v>5.4346092291847121E-2</v>
      </c>
      <c r="AA103" s="5">
        <f t="shared" si="184"/>
        <v>3.4406342369681882E-2</v>
      </c>
      <c r="AB103" s="5">
        <f t="shared" si="185"/>
        <v>1.0891274287970812E-2</v>
      </c>
      <c r="AC103" s="5">
        <f t="shared" si="186"/>
        <v>1.200170177444155E-4</v>
      </c>
      <c r="AD103" s="5">
        <f t="shared" si="187"/>
        <v>9.4971666412584099E-4</v>
      </c>
      <c r="AE103" s="5">
        <f t="shared" si="188"/>
        <v>1.2533116076814358E-3</v>
      </c>
      <c r="AF103" s="5">
        <f t="shared" si="189"/>
        <v>8.269782163898569E-4</v>
      </c>
      <c r="AG103" s="5">
        <f t="shared" si="190"/>
        <v>3.6377916244283246E-4</v>
      </c>
      <c r="AH103" s="5">
        <f t="shared" si="191"/>
        <v>1.7929712848671633E-2</v>
      </c>
      <c r="AI103" s="5">
        <f t="shared" si="192"/>
        <v>1.1351245560557549E-2</v>
      </c>
      <c r="AJ103" s="5">
        <f t="shared" si="193"/>
        <v>3.5932191681927483E-3</v>
      </c>
      <c r="AK103" s="5">
        <f t="shared" si="194"/>
        <v>7.582853013376633E-4</v>
      </c>
      <c r="AL103" s="5">
        <f t="shared" si="195"/>
        <v>4.0108646856790584E-6</v>
      </c>
      <c r="AM103" s="5">
        <f t="shared" si="196"/>
        <v>1.2025253453230489E-4</v>
      </c>
      <c r="AN103" s="5">
        <f t="shared" si="197"/>
        <v>1.5869353784707339E-4</v>
      </c>
      <c r="AO103" s="5">
        <f t="shared" si="198"/>
        <v>1.0471146846245944E-4</v>
      </c>
      <c r="AP103" s="5">
        <f t="shared" si="199"/>
        <v>4.606149175454843E-5</v>
      </c>
      <c r="AQ103" s="5">
        <f t="shared" si="200"/>
        <v>1.519648029347649E-5</v>
      </c>
      <c r="AR103" s="5">
        <f t="shared" si="201"/>
        <v>4.7322571214055429E-3</v>
      </c>
      <c r="AS103" s="5">
        <f t="shared" si="202"/>
        <v>2.9959772972466361E-3</v>
      </c>
      <c r="AT103" s="5">
        <f t="shared" si="203"/>
        <v>9.4837196451313065E-4</v>
      </c>
      <c r="AU103" s="5">
        <f t="shared" si="204"/>
        <v>2.0013711583664103E-4</v>
      </c>
      <c r="AV103" s="5">
        <f t="shared" si="205"/>
        <v>3.1676546730247487E-5</v>
      </c>
      <c r="AW103" s="5">
        <f t="shared" si="206"/>
        <v>9.3083069877442462E-8</v>
      </c>
      <c r="AX103" s="5">
        <f t="shared" si="207"/>
        <v>1.2688584402480165E-5</v>
      </c>
      <c r="AY103" s="5">
        <f t="shared" si="208"/>
        <v>1.6744731052299227E-5</v>
      </c>
      <c r="AZ103" s="5">
        <f t="shared" si="209"/>
        <v>1.1048750952826093E-5</v>
      </c>
      <c r="BA103" s="5">
        <f t="shared" si="210"/>
        <v>4.8602312467245559E-6</v>
      </c>
      <c r="BB103" s="5">
        <f t="shared" si="211"/>
        <v>1.6034740853848942E-6</v>
      </c>
      <c r="BC103" s="5">
        <f t="shared" si="212"/>
        <v>4.2321099749871824E-7</v>
      </c>
      <c r="BD103" s="5">
        <f t="shared" si="213"/>
        <v>1.0408354766611445E-3</v>
      </c>
      <c r="BE103" s="5">
        <f t="shared" si="214"/>
        <v>6.589497100951032E-4</v>
      </c>
      <c r="BF103" s="5">
        <f t="shared" si="215"/>
        <v>2.0858950822243337E-4</v>
      </c>
      <c r="BG103" s="5">
        <f t="shared" si="216"/>
        <v>4.4019123436290845E-5</v>
      </c>
      <c r="BH103" s="5">
        <f t="shared" si="217"/>
        <v>6.9670926091107262E-6</v>
      </c>
      <c r="BI103" s="5">
        <f t="shared" si="218"/>
        <v>8.8216894176328869E-7</v>
      </c>
      <c r="BJ103" s="8">
        <f t="shared" si="219"/>
        <v>0.17881159537003419</v>
      </c>
      <c r="BK103" s="8">
        <f t="shared" si="220"/>
        <v>0.28761798140533656</v>
      </c>
      <c r="BL103" s="8">
        <f t="shared" si="221"/>
        <v>0.47879551055803177</v>
      </c>
      <c r="BM103" s="8">
        <f t="shared" si="222"/>
        <v>0.31009562598033769</v>
      </c>
      <c r="BN103" s="8">
        <f t="shared" si="223"/>
        <v>0.68945890199692972</v>
      </c>
    </row>
    <row r="104" spans="1:66" s="16" customFormat="1" x14ac:dyDescent="0.25">
      <c r="A104" s="16" t="s">
        <v>40</v>
      </c>
      <c r="B104" s="16" t="s">
        <v>332</v>
      </c>
      <c r="C104" s="16" t="s">
        <v>238</v>
      </c>
      <c r="D104" s="17">
        <v>44289</v>
      </c>
      <c r="E104" s="16">
        <f>VLOOKUP(A104,home!$A$2:$E$405,3,FALSE)</f>
        <v>1.4517241379310299</v>
      </c>
      <c r="F104" s="16">
        <f>VLOOKUP(B104,home!$B$2:$E$405,3,FALSE)</f>
        <v>1.08</v>
      </c>
      <c r="G104" s="16">
        <f>VLOOKUP(C104,away!$B$2:$E$405,4,FALSE)</f>
        <v>0.74</v>
      </c>
      <c r="H104" s="16">
        <f>VLOOKUP(A104,away!$A$2:$E$405,3,FALSE)</f>
        <v>1.17241379310345</v>
      </c>
      <c r="I104" s="16">
        <f>VLOOKUP(C104,away!$B$2:$E$405,3,FALSE)</f>
        <v>0.54</v>
      </c>
      <c r="J104" s="16">
        <f>VLOOKUP(B104,home!$B$2:$E$405,4,FALSE)</f>
        <v>1.04</v>
      </c>
      <c r="K104" s="18">
        <f t="shared" si="168"/>
        <v>1.1602179310344793</v>
      </c>
      <c r="L104" s="18">
        <f t="shared" si="169"/>
        <v>0.65842758620689756</v>
      </c>
      <c r="M104" s="19">
        <f t="shared" si="170"/>
        <v>0.1622453607152298</v>
      </c>
      <c r="N104" s="19">
        <f t="shared" si="171"/>
        <v>0.18823997672896667</v>
      </c>
      <c r="O104" s="19">
        <f t="shared" si="172"/>
        <v>0.10682682122899616</v>
      </c>
      <c r="P104" s="19">
        <f t="shared" si="173"/>
        <v>0.12394239350529611</v>
      </c>
      <c r="Q104" s="19">
        <f t="shared" si="174"/>
        <v>0.10919969816923017</v>
      </c>
      <c r="R104" s="19">
        <f t="shared" si="175"/>
        <v>3.5168863021981848E-2</v>
      </c>
      <c r="S104" s="19">
        <f t="shared" si="176"/>
        <v>2.3670502564915069E-2</v>
      </c>
      <c r="T104" s="19">
        <f t="shared" si="177"/>
        <v>7.1900093680087998E-2</v>
      </c>
      <c r="U104" s="19">
        <f t="shared" si="178"/>
        <v>4.0803545492198778E-2</v>
      </c>
      <c r="V104" s="19">
        <f t="shared" si="179"/>
        <v>2.0091509211287439E-3</v>
      </c>
      <c r="W104" s="19">
        <f t="shared" si="180"/>
        <v>4.2231815959831255E-2</v>
      </c>
      <c r="X104" s="19">
        <f t="shared" si="181"/>
        <v>2.7806592643565629E-2</v>
      </c>
      <c r="Y104" s="19">
        <f t="shared" si="182"/>
        <v>9.1543138374706942E-3</v>
      </c>
      <c r="Z104" s="19">
        <f t="shared" si="183"/>
        <v>7.7187165297348433E-3</v>
      </c>
      <c r="AA104" s="19">
        <f t="shared" si="184"/>
        <v>8.9553933223705945E-3</v>
      </c>
      <c r="AB104" s="19">
        <f t="shared" si="185"/>
        <v>5.1951039560404035E-3</v>
      </c>
      <c r="AC104" s="19">
        <f t="shared" si="186"/>
        <v>9.5926846914262762E-5</v>
      </c>
      <c r="AD104" s="19">
        <f t="shared" si="187"/>
        <v>1.2249527534186087E-2</v>
      </c>
      <c r="AE104" s="19">
        <f t="shared" si="188"/>
        <v>8.0654268465090752E-3</v>
      </c>
      <c r="AF104" s="19">
        <f t="shared" si="189"/>
        <v>2.6552497651376396E-3</v>
      </c>
      <c r="AG104" s="19">
        <f t="shared" si="190"/>
        <v>5.8276323121200281E-4</v>
      </c>
      <c r="AH104" s="19">
        <f t="shared" si="191"/>
        <v>1.2705539733221484E-3</v>
      </c>
      <c r="AI104" s="19">
        <f t="shared" si="192"/>
        <v>1.4741195021954598E-3</v>
      </c>
      <c r="AJ104" s="19">
        <f t="shared" si="193"/>
        <v>8.5514993946739671E-4</v>
      </c>
      <c r="AK104" s="19">
        <f t="shared" si="194"/>
        <v>3.3072009783104091E-4</v>
      </c>
      <c r="AL104" s="19">
        <f t="shared" si="195"/>
        <v>2.9312155258079583E-6</v>
      </c>
      <c r="AM104" s="19">
        <f t="shared" si="196"/>
        <v>2.8424242983726531E-3</v>
      </c>
      <c r="AN104" s="19">
        <f t="shared" si="197"/>
        <v>1.8715305697533404E-3</v>
      </c>
      <c r="AO104" s="19">
        <f t="shared" si="198"/>
        <v>6.161336777775557E-4</v>
      </c>
      <c r="AP104" s="19">
        <f t="shared" si="199"/>
        <v>1.3522647007995151E-4</v>
      </c>
      <c r="AQ104" s="19">
        <f t="shared" si="200"/>
        <v>2.2259209571505428E-5</v>
      </c>
      <c r="AR104" s="19">
        <f t="shared" si="201"/>
        <v>1.6731355716001703E-4</v>
      </c>
      <c r="AS104" s="19">
        <f t="shared" si="202"/>
        <v>1.9412018912221403E-4</v>
      </c>
      <c r="AT104" s="19">
        <f t="shared" si="203"/>
        <v>1.1261086209769855E-4</v>
      </c>
      <c r="AU104" s="19">
        <f t="shared" si="204"/>
        <v>4.3551047145000262E-5</v>
      </c>
      <c r="AV104" s="19">
        <f t="shared" si="205"/>
        <v>1.2632176453239326E-5</v>
      </c>
      <c r="AW104" s="19">
        <f t="shared" si="206"/>
        <v>6.220035207905882E-8</v>
      </c>
      <c r="AX104" s="19">
        <f t="shared" si="207"/>
        <v>5.4963860643000785E-4</v>
      </c>
      <c r="AY104" s="19">
        <f t="shared" si="208"/>
        <v>3.6189722091783309E-4</v>
      </c>
      <c r="AZ104" s="19">
        <f t="shared" si="209"/>
        <v>1.1914155681195656E-4</v>
      </c>
      <c r="BA104" s="19">
        <f t="shared" si="210"/>
        <v>2.6148695889542846E-5</v>
      </c>
      <c r="BB104" s="19">
        <f t="shared" si="211"/>
        <v>4.3042556792524796E-6</v>
      </c>
      <c r="BC104" s="19">
        <f t="shared" si="212"/>
        <v>5.6680813546150822E-7</v>
      </c>
      <c r="BD104" s="19">
        <f t="shared" si="213"/>
        <v>1.8360643596759959E-5</v>
      </c>
      <c r="BE104" s="19">
        <f t="shared" si="214"/>
        <v>2.1302347926294295E-5</v>
      </c>
      <c r="BF104" s="19">
        <f t="shared" si="215"/>
        <v>1.2357683018610905E-5</v>
      </c>
      <c r="BG104" s="19">
        <f t="shared" si="216"/>
        <v>4.7792018080775515E-6</v>
      </c>
      <c r="BH104" s="19">
        <f t="shared" si="217"/>
        <v>1.3862289084409956E-6</v>
      </c>
      <c r="BI104" s="19">
        <f t="shared" si="218"/>
        <v>3.2166552721831922E-7</v>
      </c>
      <c r="BJ104" s="20">
        <f t="shared" si="219"/>
        <v>0.47863472976561627</v>
      </c>
      <c r="BK104" s="20">
        <f t="shared" si="220"/>
        <v>0.31232816298992766</v>
      </c>
      <c r="BL104" s="20">
        <f t="shared" si="221"/>
        <v>0.20146900613716734</v>
      </c>
      <c r="BM104" s="20">
        <f t="shared" si="222"/>
        <v>0.27416566703217976</v>
      </c>
      <c r="BN104" s="20">
        <f t="shared" si="223"/>
        <v>0.72562311336970076</v>
      </c>
    </row>
    <row r="105" spans="1:66" x14ac:dyDescent="0.25">
      <c r="A105" t="s">
        <v>10</v>
      </c>
      <c r="B105" t="s">
        <v>49</v>
      </c>
      <c r="C105" t="s">
        <v>246</v>
      </c>
      <c r="D105" s="11">
        <v>44319</v>
      </c>
      <c r="E105">
        <f>VLOOKUP(A105,home!$A$2:$E$405,3,FALSE)</f>
        <v>1.5037313432835799</v>
      </c>
      <c r="F105">
        <f>VLOOKUP(B105,home!$B$2:$E$405,3,FALSE)</f>
        <v>0.67</v>
      </c>
      <c r="G105">
        <f>VLOOKUP(C105,away!$B$2:$E$405,4,FALSE)</f>
        <v>1.1499999999999999</v>
      </c>
      <c r="H105">
        <f>VLOOKUP(A105,away!$A$2:$E$405,3,FALSE)</f>
        <v>1.3805970149253699</v>
      </c>
      <c r="I105">
        <f>VLOOKUP(C105,away!$B$2:$E$405,3,FALSE)</f>
        <v>0.75</v>
      </c>
      <c r="J105">
        <f>VLOOKUP(B105,home!$B$2:$E$405,4,FALSE)</f>
        <v>0.56999999999999995</v>
      </c>
      <c r="K105" s="3">
        <f t="shared" ref="K105:K111" si="224">E105*F105*G105</f>
        <v>1.1586249999999982</v>
      </c>
      <c r="L105" s="3">
        <f t="shared" ref="L105:L111" si="225">H105*I105*J105</f>
        <v>0.5902052238805956</v>
      </c>
      <c r="M105" s="5">
        <f t="shared" ref="M105:M111" si="226">_xlfn.POISSON.DIST(0,K105,FALSE) * _xlfn.POISSON.DIST(0,L105,FALSE)</f>
        <v>0.17397733900010345</v>
      </c>
      <c r="N105" s="5">
        <f t="shared" ref="N105:N111" si="227">_xlfn.POISSON.DIST(1,K105,FALSE) * _xlfn.POISSON.DIST(0,L105,FALSE)</f>
        <v>0.20157449439899452</v>
      </c>
      <c r="O105" s="5">
        <f t="shared" ref="O105:O111" si="228">_xlfn.POISSON.DIST(0,K105,FALSE) * _xlfn.POISSON.DIST(1,L105,FALSE)</f>
        <v>0.10268233431470632</v>
      </c>
      <c r="P105" s="5">
        <f t="shared" ref="P105:P111" si="229">_xlfn.POISSON.DIST(1,K105,FALSE) * _xlfn.POISSON.DIST(1,L105,FALSE)</f>
        <v>0.11897031959537642</v>
      </c>
      <c r="Q105" s="5">
        <f t="shared" ref="Q105:Q111" si="230">_xlfn.POISSON.DIST(2,K105,FALSE) * _xlfn.POISSON.DIST(0,L105,FALSE)</f>
        <v>0.11677462428651736</v>
      </c>
      <c r="R105" s="5">
        <f t="shared" ref="R105:R111" si="231">_xlfn.POISSON.DIST(0,K105,FALSE) * _xlfn.POISSON.DIST(2,L105,FALSE)</f>
        <v>3.0301825056396694E-2</v>
      </c>
      <c r="S105" s="5">
        <f t="shared" ref="S105:S111" si="232">_xlfn.POISSON.DIST(2,K105,FALSE) * _xlfn.POISSON.DIST(2,L105,FALSE)</f>
        <v>2.0338765131672681E-2</v>
      </c>
      <c r="T105" s="5">
        <f t="shared" ref="T105:T111" si="233">_xlfn.POISSON.DIST(2,K105,FALSE) * _xlfn.POISSON.DIST(1,L105,FALSE)</f>
        <v>6.8920993270596406E-2</v>
      </c>
      <c r="U105" s="5">
        <f t="shared" ref="U105:U111" si="234">_xlfn.POISSON.DIST(1,K105,FALSE) * _xlfn.POISSON.DIST(2,L105,FALSE)</f>
        <v>3.5108452055967562E-2</v>
      </c>
      <c r="V105" s="5">
        <f t="shared" ref="V105:V111" si="235">_xlfn.POISSON.DIST(3,K105,FALSE) * _xlfn.POISSON.DIST(3,L105,FALSE)</f>
        <v>1.5453541260010233E-3</v>
      </c>
      <c r="W105" s="5">
        <f t="shared" ref="W105:W111" si="236">_xlfn.POISSON.DIST(3,K105,FALSE) * _xlfn.POISSON.DIST(0,L105,FALSE)</f>
        <v>4.5099333021321984E-2</v>
      </c>
      <c r="X105" s="5">
        <f t="shared" ref="X105:X111" si="237">_xlfn.POISSON.DIST(3,K105,FALSE) * _xlfn.POISSON.DIST(1,L105,FALSE)</f>
        <v>2.6617861942714875E-2</v>
      </c>
      <c r="Y105" s="5">
        <f t="shared" ref="Y105:Y111" si="238">_xlfn.POISSON.DIST(3,K105,FALSE) * _xlfn.POISSON.DIST(2,L105,FALSE)</f>
        <v>7.8550005835614067E-3</v>
      </c>
      <c r="Z105" s="5">
        <f t="shared" ref="Z105:Z111" si="239">_xlfn.POISSON.DIST(0,K105,FALSE) * _xlfn.POISSON.DIST(3,L105,FALSE)</f>
        <v>5.9614318138004182E-3</v>
      </c>
      <c r="AA105" s="5">
        <f t="shared" ref="AA105:AA111" si="240">_xlfn.POISSON.DIST(1,K105,FALSE) * _xlfn.POISSON.DIST(3,L105,FALSE)</f>
        <v>6.9070639352644993E-3</v>
      </c>
      <c r="AB105" s="5">
        <f t="shared" ref="AB105:AB111" si="241">_xlfn.POISSON.DIST(2,K105,FALSE) * _xlfn.POISSON.DIST(3,L105,FALSE)</f>
        <v>4.0013484759979095E-3</v>
      </c>
      <c r="AC105" s="5">
        <f t="shared" ref="AC105:AC111" si="242">_xlfn.POISSON.DIST(4,K105,FALSE) * _xlfn.POISSON.DIST(4,L105,FALSE)</f>
        <v>6.6047134110619026E-5</v>
      </c>
      <c r="AD105" s="5">
        <f t="shared" ref="AD105:AD111" si="243">_xlfn.POISSON.DIST(4,K105,FALSE) * _xlfn.POISSON.DIST(0,L105,FALSE)</f>
        <v>1.3063303680457283E-2</v>
      </c>
      <c r="AE105" s="5">
        <f t="shared" ref="AE105:AE111" si="244">_xlfn.POISSON.DIST(4,K105,FALSE) * _xlfn.POISSON.DIST(1,L105,FALSE)</f>
        <v>7.7100300733444977E-3</v>
      </c>
      <c r="AF105" s="5">
        <f t="shared" ref="AF105:AF111" si="245">_xlfn.POISSON.DIST(4,K105,FALSE) * _xlfn.POISSON.DIST(2,L105,FALSE)</f>
        <v>2.2752500127822062E-3</v>
      </c>
      <c r="AG105" s="5">
        <f t="shared" ref="AG105:AG111" si="246">_xlfn.POISSON.DIST(4,K105,FALSE) * _xlfn.POISSON.DIST(3,L105,FALSE)</f>
        <v>4.4762148105948347E-4</v>
      </c>
      <c r="AH105" s="5">
        <f t="shared" ref="AH105:AH111" si="247">_xlfn.POISSON.DIST(0,K105,FALSE) * _xlfn.POISSON.DIST(4,L105,FALSE)</f>
        <v>8.796170495782449E-4</v>
      </c>
      <c r="AI105" s="5">
        <f t="shared" ref="AI105:AI111" si="248">_xlfn.POISSON.DIST(1,K105,FALSE) * _xlfn.POISSON.DIST(4,L105,FALSE)</f>
        <v>1.0191463040675924E-3</v>
      </c>
      <c r="AJ105" s="5">
        <f t="shared" ref="AJ105:AJ111" si="249">_xlfn.POISSON.DIST(2,K105,FALSE) * _xlfn.POISSON.DIST(4,L105,FALSE)</f>
        <v>5.904041932751564E-4</v>
      </c>
      <c r="AK105" s="5">
        <f t="shared" ref="AK105:AK111" si="250">_xlfn.POISSON.DIST(3,K105,FALSE) * _xlfn.POISSON.DIST(4,L105,FALSE)</f>
        <v>2.2801901947780895E-4</v>
      </c>
      <c r="AL105" s="5">
        <f t="shared" ref="AL105:AL111" si="251">_xlfn.POISSON.DIST(5,K105,FALSE) * _xlfn.POISSON.DIST(5,L105,FALSE)</f>
        <v>1.8065912948569385E-6</v>
      </c>
      <c r="AM105" s="5">
        <f t="shared" ref="AM105:AM111" si="252">_xlfn.POISSON.DIST(5,K105,FALSE) * _xlfn.POISSON.DIST(0,L105,FALSE)</f>
        <v>3.0270940453539586E-3</v>
      </c>
      <c r="AN105" s="5">
        <f t="shared" ref="AN105:AN111" si="253">_xlfn.POISSON.DIST(5,K105,FALSE) * _xlfn.POISSON.DIST(1,L105,FALSE)</f>
        <v>1.7866067187457509E-3</v>
      </c>
      <c r="AO105" s="5">
        <f t="shared" ref="AO105:AO111" si="254">_xlfn.POISSON.DIST(5,K105,FALSE) * _xlfn.POISSON.DIST(2,L105,FALSE)</f>
        <v>5.2723230921195594E-4</v>
      </c>
      <c r="AP105" s="5">
        <f t="shared" ref="AP105:AP111" si="255">_xlfn.POISSON.DIST(5,K105,FALSE) * _xlfn.POISSON.DIST(3,L105,FALSE)</f>
        <v>1.0372508769850864E-4</v>
      </c>
      <c r="AQ105" s="5">
        <f t="shared" ref="AQ105:AQ111" si="256">_xlfn.POISSON.DIST(5,K105,FALSE) * _xlfn.POISSON.DIST(4,L105,FALSE)</f>
        <v>1.5304772151783171E-5</v>
      </c>
      <c r="AR105" s="5">
        <f t="shared" ref="AR105:AR111" si="257">_xlfn.POISSON.DIST(0,K105,FALSE) * _xlfn.POISSON.DIST(5,L105,FALSE)</f>
        <v>1.0383091553510342E-4</v>
      </c>
      <c r="AS105" s="5">
        <f t="shared" ref="AS105:AS111" si="258">_xlfn.POISSON.DIST(1,K105,FALSE) * _xlfn.POISSON.DIST(5,L105,FALSE)</f>
        <v>1.2030109451185902E-4</v>
      </c>
      <c r="AT105" s="5">
        <f t="shared" ref="AT105:AT111" si="259">_xlfn.POISSON.DIST(2,K105,FALSE) * _xlfn.POISSON.DIST(5,L105,FALSE)</f>
        <v>6.969192781440123E-5</v>
      </c>
      <c r="AU105" s="5">
        <f t="shared" ref="AU105:AU111" si="260">_xlfn.POISSON.DIST(3,K105,FALSE) * _xlfn.POISSON.DIST(5,L105,FALSE)</f>
        <v>2.691560328798683E-5</v>
      </c>
      <c r="AV105" s="5">
        <f t="shared" ref="AV105:AV111" si="261">_xlfn.POISSON.DIST(4,K105,FALSE) * _xlfn.POISSON.DIST(5,L105,FALSE)</f>
        <v>7.7962727148859263E-6</v>
      </c>
      <c r="AW105" s="5">
        <f t="shared" ref="AW105:AW111" si="262">_xlfn.POISSON.DIST(6,K105,FALSE) * _xlfn.POISSON.DIST(6,L105,FALSE)</f>
        <v>3.4316529216873582E-8</v>
      </c>
      <c r="AX105" s="5">
        <f t="shared" ref="AX105:AX111" si="263">_xlfn.POISSON.DIST(6,K105,FALSE) * _xlfn.POISSON.DIST(0,L105,FALSE)</f>
        <v>5.8454447304970411E-4</v>
      </c>
      <c r="AY105" s="5">
        <f t="shared" ref="AY105:AY111" si="264">_xlfn.POISSON.DIST(6,K105,FALSE) * _xlfn.POISSON.DIST(1,L105,FALSE)</f>
        <v>3.4500120158446537E-4</v>
      </c>
      <c r="AZ105" s="5">
        <f t="shared" ref="AZ105:AZ111" si="265">_xlfn.POISSON.DIST(6,K105,FALSE) * _xlfn.POISSON.DIST(2,L105,FALSE)</f>
        <v>1.0181075571011691E-4</v>
      </c>
      <c r="BA105" s="5">
        <f t="shared" ref="BA105:BA111" si="266">_xlfn.POISSON.DIST(6,K105,FALSE) * _xlfn.POISSON.DIST(3,L105,FALSE)</f>
        <v>2.0029746622447397E-5</v>
      </c>
      <c r="BB105" s="5">
        <f t="shared" ref="BB105:BB111" si="267">_xlfn.POISSON.DIST(6,K105,FALSE) * _xlfn.POISSON.DIST(4,L105,FALSE)</f>
        <v>2.955415272393291E-6</v>
      </c>
      <c r="BC105" s="5">
        <f t="shared" ref="BC105:BC111" si="268">_xlfn.POISSON.DIST(6,K105,FALSE) * _xlfn.POISSON.DIST(5,L105,FALSE)</f>
        <v>3.4886030650060284E-7</v>
      </c>
      <c r="BD105" s="5">
        <f t="shared" ref="BD105:BD111" si="269">_xlfn.POISSON.DIST(0,K105,FALSE) * _xlfn.POISSON.DIST(6,L105,FALSE)</f>
        <v>1.0213591458187154E-5</v>
      </c>
      <c r="BE105" s="5">
        <f t="shared" ref="BE105:BE111" si="270">_xlfn.POISSON.DIST(1,K105,FALSE) * _xlfn.POISSON.DIST(6,L105,FALSE)</f>
        <v>1.1833722403242073E-5</v>
      </c>
      <c r="BF105" s="5">
        <f t="shared" ref="BF105:BF111" si="271">_xlfn.POISSON.DIST(2,K105,FALSE) * _xlfn.POISSON.DIST(6,L105,FALSE)</f>
        <v>6.8554233097281639E-6</v>
      </c>
      <c r="BG105" s="5">
        <f t="shared" ref="BG105:BG111" si="272">_xlfn.POISSON.DIST(3,K105,FALSE) * _xlfn.POISSON.DIST(6,L105,FALSE)</f>
        <v>2.6476216107445933E-6</v>
      </c>
      <c r="BH105" s="5">
        <f t="shared" ref="BH105:BH111" si="273">_xlfn.POISSON.DIST(4,K105,FALSE) * _xlfn.POISSON.DIST(6,L105,FALSE)</f>
        <v>7.6690014718723793E-7</v>
      </c>
      <c r="BI105" s="5">
        <f t="shared" ref="BI105:BI111" si="274">_xlfn.POISSON.DIST(5,K105,FALSE) * _xlfn.POISSON.DIST(6,L105,FALSE)</f>
        <v>1.777099366069624E-7</v>
      </c>
      <c r="BJ105" s="8">
        <f t="shared" ref="BJ105:BJ111" si="275">SUM(N105,Q105,T105,W105,X105,Y105,AD105,AE105,AF105,AG105,AM105,AN105,AO105,AP105,AQ105,AX105,AY105,AZ105,BA105,BB105,BC105)</f>
        <v>0.49685316613705766</v>
      </c>
      <c r="BK105" s="8">
        <f t="shared" ref="BK105:BK111" si="276">SUM(M105,P105,S105,V105,AC105,AL105,AY105)</f>
        <v>0.31524463278014353</v>
      </c>
      <c r="BL105" s="8">
        <f t="shared" ref="BL105:BL111" si="277">SUM(O105,R105,U105,AA105,AB105,AH105,AI105,AJ105,AK105,AR105,AS105,AT105,AU105,AV105,BD105,BE105,BF105,BG105,BH105,BI105)</f>
        <v>0.18207924118746169</v>
      </c>
      <c r="BM105" s="8">
        <f t="shared" ref="BM105:BM111" si="278">SUM(S105:BI105)</f>
        <v>0.25551256838131337</v>
      </c>
      <c r="BN105" s="8">
        <f t="shared" ref="BN105:BN111" si="279">SUM(M105:R105)</f>
        <v>0.74428093665209483</v>
      </c>
    </row>
    <row r="106" spans="1:66" x14ac:dyDescent="0.25">
      <c r="A106" t="s">
        <v>13</v>
      </c>
      <c r="B106" t="s">
        <v>251</v>
      </c>
      <c r="C106" t="s">
        <v>52</v>
      </c>
      <c r="D106" s="11">
        <v>44319</v>
      </c>
      <c r="E106">
        <f>VLOOKUP(A106,home!$A$2:$E$405,3,FALSE)</f>
        <v>1.5879629629629599</v>
      </c>
      <c r="F106">
        <f>VLOOKUP(B106,home!$B$2:$E$405,3,FALSE)</f>
        <v>0.39</v>
      </c>
      <c r="G106">
        <f>VLOOKUP(C106,away!$B$2:$E$405,4,FALSE)</f>
        <v>1.26</v>
      </c>
      <c r="H106">
        <f>VLOOKUP(A106,away!$A$2:$E$405,3,FALSE)</f>
        <v>1.42592592592593</v>
      </c>
      <c r="I106">
        <f>VLOOKUP(C106,away!$B$2:$E$405,3,FALSE)</f>
        <v>0.68</v>
      </c>
      <c r="J106">
        <f>VLOOKUP(B106,home!$B$2:$E$405,4,FALSE)</f>
        <v>1.4</v>
      </c>
      <c r="K106" s="3">
        <f t="shared" si="224"/>
        <v>0.78032499999999849</v>
      </c>
      <c r="L106" s="3">
        <f t="shared" si="225"/>
        <v>1.3574814814814855</v>
      </c>
      <c r="M106" s="5">
        <f t="shared" si="226"/>
        <v>0.11791320435533273</v>
      </c>
      <c r="N106" s="5">
        <f t="shared" si="227"/>
        <v>9.2010621188574837E-2</v>
      </c>
      <c r="O106" s="5">
        <f t="shared" si="228"/>
        <v>0.16006499133450622</v>
      </c>
      <c r="P106" s="5">
        <f t="shared" si="229"/>
        <v>0.12490271436309833</v>
      </c>
      <c r="Q106" s="5">
        <f t="shared" si="230"/>
        <v>3.5899093989487256E-2</v>
      </c>
      <c r="R106" s="5">
        <f t="shared" si="231"/>
        <v>0.10864263078504335</v>
      </c>
      <c r="S106" s="5">
        <f t="shared" si="232"/>
        <v>3.3076634929403E-2</v>
      </c>
      <c r="T106" s="5">
        <f t="shared" si="233"/>
        <v>4.8732355292692243E-2</v>
      </c>
      <c r="U106" s="5">
        <f t="shared" si="234"/>
        <v>8.4776560867338799E-2</v>
      </c>
      <c r="V106" s="5">
        <f t="shared" si="235"/>
        <v>3.8930344355759261E-3</v>
      </c>
      <c r="W106" s="5">
        <f t="shared" si="236"/>
        <v>9.337653505782197E-3</v>
      </c>
      <c r="X106" s="5">
        <f t="shared" si="237"/>
        <v>1.2675691714590003E-2</v>
      </c>
      <c r="Y106" s="5">
        <f t="shared" si="238"/>
        <v>8.6035083837621169E-3</v>
      </c>
      <c r="Z106" s="5">
        <f t="shared" si="239"/>
        <v>4.9160119796708895E-2</v>
      </c>
      <c r="AA106" s="5">
        <f t="shared" si="240"/>
        <v>3.83608704803668E-2</v>
      </c>
      <c r="AB106" s="5">
        <f t="shared" si="241"/>
        <v>1.4966973128796078E-2</v>
      </c>
      <c r="AC106" s="5">
        <f t="shared" si="242"/>
        <v>2.577375508806058E-4</v>
      </c>
      <c r="AD106" s="5">
        <f t="shared" si="243"/>
        <v>1.8216011179748694E-3</v>
      </c>
      <c r="AE106" s="5">
        <f t="shared" si="244"/>
        <v>2.4727897842968557E-3</v>
      </c>
      <c r="AF106" s="5">
        <f t="shared" si="245"/>
        <v>1.67838316988979E-3</v>
      </c>
      <c r="AG106" s="5">
        <f t="shared" si="246"/>
        <v>7.5945802398519455E-4</v>
      </c>
      <c r="AH106" s="5">
        <f t="shared" si="247"/>
        <v>1.6683488062860918E-2</v>
      </c>
      <c r="AI106" s="5">
        <f t="shared" si="248"/>
        <v>1.3018542822651922E-2</v>
      </c>
      <c r="AJ106" s="5">
        <f t="shared" si="249"/>
        <v>5.0793472140429194E-3</v>
      </c>
      <c r="AK106" s="5">
        <f t="shared" si="250"/>
        <v>1.3211805382660113E-3</v>
      </c>
      <c r="AL106" s="5">
        <f t="shared" si="251"/>
        <v>1.0920615676349025E-5</v>
      </c>
      <c r="AM106" s="5">
        <f t="shared" si="252"/>
        <v>2.8428817847674754E-4</v>
      </c>
      <c r="AN106" s="5">
        <f t="shared" si="253"/>
        <v>3.8591593768628817E-4</v>
      </c>
      <c r="AO106" s="5">
        <f t="shared" si="254"/>
        <v>2.6193686940884965E-4</v>
      </c>
      <c r="AP106" s="5">
        <f t="shared" si="255"/>
        <v>1.1852481651324919E-4</v>
      </c>
      <c r="AQ106" s="5">
        <f t="shared" si="256"/>
        <v>4.0223810878181676E-5</v>
      </c>
      <c r="AR106" s="5">
        <f t="shared" si="257"/>
        <v>4.5295052183702209E-3</v>
      </c>
      <c r="AS106" s="5">
        <f t="shared" si="258"/>
        <v>3.5344861595247362E-3</v>
      </c>
      <c r="AT106" s="5">
        <f t="shared" si="259"/>
        <v>1.3790239562155669E-3</v>
      </c>
      <c r="AU106" s="5">
        <f t="shared" si="260"/>
        <v>3.5869562287797009E-4</v>
      </c>
      <c r="AV106" s="5">
        <f t="shared" si="261"/>
        <v>6.9974790480562861E-5</v>
      </c>
      <c r="AW106" s="5">
        <f t="shared" si="262"/>
        <v>3.2133205944662532E-7</v>
      </c>
      <c r="AX106" s="5">
        <f t="shared" si="263"/>
        <v>3.6972862144977918E-5</v>
      </c>
      <c r="AY106" s="5">
        <f t="shared" si="264"/>
        <v>5.0189975679175361E-5</v>
      </c>
      <c r="AZ106" s="5">
        <f t="shared" si="265"/>
        <v>3.4065981270243358E-5</v>
      </c>
      <c r="BA106" s="5">
        <f t="shared" si="266"/>
        <v>1.5414646240950162E-5</v>
      </c>
      <c r="BB106" s="5">
        <f t="shared" si="267"/>
        <v>5.2312742039195075E-6</v>
      </c>
      <c r="BC106" s="5">
        <f t="shared" si="268"/>
        <v>1.4202715712745057E-6</v>
      </c>
      <c r="BD106" s="5">
        <f t="shared" si="269"/>
        <v>1.0247865757018872E-3</v>
      </c>
      <c r="BE106" s="5">
        <f t="shared" si="270"/>
        <v>7.9966658468457374E-4</v>
      </c>
      <c r="BF106" s="5">
        <f t="shared" si="271"/>
        <v>3.1199991384699431E-4</v>
      </c>
      <c r="BG106" s="5">
        <f t="shared" si="272"/>
        <v>8.1153777590885128E-5</v>
      </c>
      <c r="BH106" s="5">
        <f t="shared" si="273"/>
        <v>1.5831580374651829E-5</v>
      </c>
      <c r="BI106" s="5">
        <f t="shared" si="274"/>
        <v>2.4707555911700335E-6</v>
      </c>
      <c r="BJ106" s="8">
        <f t="shared" si="275"/>
        <v>0.21522534079510922</v>
      </c>
      <c r="BK106" s="8">
        <f t="shared" si="276"/>
        <v>0.28010443622564613</v>
      </c>
      <c r="BL106" s="8">
        <f t="shared" si="277"/>
        <v>0.45502218016913221</v>
      </c>
      <c r="BM106" s="8">
        <f t="shared" si="278"/>
        <v>0.36002895232693405</v>
      </c>
      <c r="BN106" s="8">
        <f t="shared" si="279"/>
        <v>0.63943325601604262</v>
      </c>
    </row>
    <row r="107" spans="1:66" x14ac:dyDescent="0.25">
      <c r="A107" t="s">
        <v>16</v>
      </c>
      <c r="B107" t="s">
        <v>18</v>
      </c>
      <c r="C107" t="s">
        <v>253</v>
      </c>
      <c r="D107" s="11">
        <v>44319</v>
      </c>
      <c r="E107">
        <f>VLOOKUP(A107,home!$A$2:$E$405,3,FALSE)</f>
        <v>1.5906976744186001</v>
      </c>
      <c r="F107">
        <f>VLOOKUP(B107,home!$B$2:$E$405,3,FALSE)</f>
        <v>1.1000000000000001</v>
      </c>
      <c r="G107">
        <f>VLOOKUP(C107,away!$B$2:$E$405,4,FALSE)</f>
        <v>1.36</v>
      </c>
      <c r="H107">
        <f>VLOOKUP(A107,away!$A$2:$E$405,3,FALSE)</f>
        <v>1.2651162790697701</v>
      </c>
      <c r="I107">
        <f>VLOOKUP(C107,away!$B$2:$E$405,3,FALSE)</f>
        <v>1.2</v>
      </c>
      <c r="J107">
        <f>VLOOKUP(B107,home!$B$2:$E$405,4,FALSE)</f>
        <v>1.1200000000000001</v>
      </c>
      <c r="K107" s="3">
        <f t="shared" si="224"/>
        <v>2.3796837209302262</v>
      </c>
      <c r="L107" s="3">
        <f t="shared" si="225"/>
        <v>1.7003162790697712</v>
      </c>
      <c r="M107" s="5">
        <f t="shared" si="226"/>
        <v>1.690746565270532E-2</v>
      </c>
      <c r="N107" s="5">
        <f t="shared" si="227"/>
        <v>4.0234420775929799E-2</v>
      </c>
      <c r="O107" s="5">
        <f t="shared" si="228"/>
        <v>2.8748039087107873E-2</v>
      </c>
      <c r="P107" s="5">
        <f t="shared" si="229"/>
        <v>6.841124062425645E-2</v>
      </c>
      <c r="Q107" s="5">
        <f t="shared" si="230"/>
        <v>4.7872598070768511E-2</v>
      </c>
      <c r="R107" s="5">
        <f t="shared" si="231"/>
        <v>2.4440379425571809E-2</v>
      </c>
      <c r="S107" s="5">
        <f t="shared" si="232"/>
        <v>6.9201646478002268E-2</v>
      </c>
      <c r="T107" s="5">
        <f t="shared" si="233"/>
        <v>8.139855782109183E-2</v>
      </c>
      <c r="U107" s="5">
        <f t="shared" si="234"/>
        <v>5.8160373052391273E-2</v>
      </c>
      <c r="V107" s="5">
        <f t="shared" si="235"/>
        <v>3.1111637545511273E-2</v>
      </c>
      <c r="W107" s="5">
        <f t="shared" si="236"/>
        <v>3.7973880769214534E-2</v>
      </c>
      <c r="X107" s="5">
        <f t="shared" si="237"/>
        <v>6.4567607651350001E-2</v>
      </c>
      <c r="Y107" s="5">
        <f t="shared" si="238"/>
        <v>5.4892677195090174E-2</v>
      </c>
      <c r="Z107" s="5">
        <f t="shared" si="239"/>
        <v>1.3852125001313885E-2</v>
      </c>
      <c r="AA107" s="5">
        <f t="shared" si="240"/>
        <v>3.2963676365917245E-2</v>
      </c>
      <c r="AB107" s="5">
        <f t="shared" si="241"/>
        <v>3.9221562014992856E-2</v>
      </c>
      <c r="AC107" s="5">
        <f t="shared" si="242"/>
        <v>7.8677733481010547E-3</v>
      </c>
      <c r="AD107" s="5">
        <f t="shared" si="243"/>
        <v>2.2591456471761296E-2</v>
      </c>
      <c r="AE107" s="5">
        <f t="shared" si="244"/>
        <v>3.8412621206831872E-2</v>
      </c>
      <c r="AF107" s="5">
        <f t="shared" si="245"/>
        <v>3.2656802579858486E-2</v>
      </c>
      <c r="AG107" s="5">
        <f t="shared" si="246"/>
        <v>1.8508964349633696E-2</v>
      </c>
      <c r="AH107" s="5">
        <f t="shared" si="247"/>
        <v>5.8882484098608436E-3</v>
      </c>
      <c r="AI107" s="5">
        <f t="shared" si="248"/>
        <v>1.4012168885739142E-2</v>
      </c>
      <c r="AJ107" s="5">
        <f t="shared" si="249"/>
        <v>1.6672265096159232E-2</v>
      </c>
      <c r="AK107" s="5">
        <f t="shared" si="250"/>
        <v>1.322490594678778E-2</v>
      </c>
      <c r="AL107" s="5">
        <f t="shared" si="251"/>
        <v>1.2733880919827373E-3</v>
      </c>
      <c r="AM107" s="5">
        <f t="shared" si="252"/>
        <v>1.0752104239590825E-2</v>
      </c>
      <c r="AN107" s="5">
        <f t="shared" si="253"/>
        <v>1.8281977872831385E-2</v>
      </c>
      <c r="AO107" s="5">
        <f t="shared" si="254"/>
        <v>1.5542572295384279E-2</v>
      </c>
      <c r="AP107" s="5">
        <f t="shared" si="255"/>
        <v>8.8090962308202386E-3</v>
      </c>
      <c r="AQ107" s="5">
        <f t="shared" si="256"/>
        <v>3.7445624312889537E-3</v>
      </c>
      <c r="AR107" s="5">
        <f t="shared" si="257"/>
        <v>2.0023769252986165E-3</v>
      </c>
      <c r="AS107" s="5">
        <f t="shared" si="258"/>
        <v>4.7650237722994381E-3</v>
      </c>
      <c r="AT107" s="5">
        <f t="shared" si="259"/>
        <v>5.6696247503932552E-3</v>
      </c>
      <c r="AU107" s="5">
        <f t="shared" si="260"/>
        <v>4.4973045740979755E-3</v>
      </c>
      <c r="AV107" s="5">
        <f t="shared" si="261"/>
        <v>2.6755406207614992E-3</v>
      </c>
      <c r="AW107" s="5">
        <f t="shared" si="262"/>
        <v>1.4312227666841206E-4</v>
      </c>
      <c r="AX107" s="5">
        <f t="shared" si="263"/>
        <v>4.2644345707831951E-3</v>
      </c>
      <c r="AY107" s="5">
        <f t="shared" si="264"/>
        <v>7.2508875217305799E-3</v>
      </c>
      <c r="AZ107" s="5">
        <f t="shared" si="265"/>
        <v>6.1644010454511887E-3</v>
      </c>
      <c r="BA107" s="5">
        <f t="shared" si="266"/>
        <v>3.4938104827651247E-3</v>
      </c>
      <c r="BB107" s="5">
        <f t="shared" si="267"/>
        <v>1.4851457099575396E-3</v>
      </c>
      <c r="BC107" s="5">
        <f t="shared" si="268"/>
        <v>5.0504348548628729E-4</v>
      </c>
      <c r="BD107" s="5">
        <f t="shared" si="269"/>
        <v>5.6744568048648571E-4</v>
      </c>
      <c r="BE107" s="5">
        <f t="shared" si="270"/>
        <v>1.3503412483658649E-3</v>
      </c>
      <c r="BF107" s="5">
        <f t="shared" si="271"/>
        <v>1.6066925432184241E-3</v>
      </c>
      <c r="BG107" s="5">
        <f t="shared" si="272"/>
        <v>1.2744733632122894E-3</v>
      </c>
      <c r="BH107" s="5">
        <f t="shared" si="273"/>
        <v>7.5821087879886998E-4</v>
      </c>
      <c r="BI107" s="5">
        <f t="shared" si="274"/>
        <v>3.6086041706197411E-4</v>
      </c>
      <c r="BJ107" s="8">
        <f t="shared" si="275"/>
        <v>0.51940362277761976</v>
      </c>
      <c r="BK107" s="8">
        <f t="shared" si="276"/>
        <v>0.20202403926228968</v>
      </c>
      <c r="BL107" s="8">
        <f t="shared" si="277"/>
        <v>0.25885951305852273</v>
      </c>
      <c r="BM107" s="8">
        <f t="shared" si="278"/>
        <v>0.76041739121834429</v>
      </c>
      <c r="BN107" s="8">
        <f t="shared" si="279"/>
        <v>0.22661414363633978</v>
      </c>
    </row>
    <row r="108" spans="1:66" x14ac:dyDescent="0.25">
      <c r="A108" t="s">
        <v>16</v>
      </c>
      <c r="B108" t="s">
        <v>19</v>
      </c>
      <c r="C108" t="s">
        <v>252</v>
      </c>
      <c r="D108" s="11">
        <v>44319</v>
      </c>
      <c r="E108">
        <f>VLOOKUP(A108,home!$A$2:$E$405,3,FALSE)</f>
        <v>1.5906976744186001</v>
      </c>
      <c r="F108">
        <f>VLOOKUP(B108,home!$B$2:$E$405,3,FALSE)</f>
        <v>0.89</v>
      </c>
      <c r="G108">
        <f>VLOOKUP(C108,away!$B$2:$E$405,4,FALSE)</f>
        <v>1.1499999999999999</v>
      </c>
      <c r="H108">
        <f>VLOOKUP(A108,away!$A$2:$E$405,3,FALSE)</f>
        <v>1.2651162790697701</v>
      </c>
      <c r="I108">
        <f>VLOOKUP(C108,away!$B$2:$E$405,3,FALSE)</f>
        <v>0.68</v>
      </c>
      <c r="J108">
        <f>VLOOKUP(B108,home!$B$2:$E$405,4,FALSE)</f>
        <v>1.58</v>
      </c>
      <c r="K108" s="3">
        <f t="shared" si="224"/>
        <v>1.6280790697674372</v>
      </c>
      <c r="L108" s="3">
        <f t="shared" si="225"/>
        <v>1.3592409302325612</v>
      </c>
      <c r="M108" s="5">
        <f t="shared" si="226"/>
        <v>5.0422387807691156E-2</v>
      </c>
      <c r="N108" s="5">
        <f t="shared" si="227"/>
        <v>8.2091634237398792E-2</v>
      </c>
      <c r="O108" s="5">
        <f t="shared" si="228"/>
        <v>6.8536173308273093E-2</v>
      </c>
      <c r="P108" s="5">
        <f t="shared" si="229"/>
        <v>0.1115823092851531</v>
      </c>
      <c r="Q108" s="5">
        <f t="shared" si="230"/>
        <v>6.6825835752456472E-2</v>
      </c>
      <c r="R108" s="5">
        <f t="shared" si="231"/>
        <v>4.657858598105858E-2</v>
      </c>
      <c r="S108" s="5">
        <f t="shared" si="232"/>
        <v>6.1731565514576939E-2</v>
      </c>
      <c r="T108" s="5">
        <f t="shared" si="233"/>
        <v>9.0832411151737291E-2</v>
      </c>
      <c r="U108" s="5">
        <f t="shared" si="234"/>
        <v>7.5833620935124441E-2</v>
      </c>
      <c r="V108" s="5">
        <f t="shared" si="235"/>
        <v>1.5178774824687725E-2</v>
      </c>
      <c r="W108" s="5">
        <f t="shared" si="236"/>
        <v>3.6265914836096952E-2</v>
      </c>
      <c r="X108" s="5">
        <f t="shared" si="237"/>
        <v>4.9294115817551262E-2</v>
      </c>
      <c r="Y108" s="5">
        <f t="shared" si="238"/>
        <v>3.3501289919420002E-2</v>
      </c>
      <c r="Z108" s="5">
        <f t="shared" si="239"/>
        <v>2.1103840179270469E-2</v>
      </c>
      <c r="AA108" s="5">
        <f t="shared" si="240"/>
        <v>3.4358720487587327E-2</v>
      </c>
      <c r="AB108" s="5">
        <f t="shared" si="241"/>
        <v>2.7969356844915291E-2</v>
      </c>
      <c r="AC108" s="5">
        <f t="shared" si="242"/>
        <v>2.0993684808195182E-3</v>
      </c>
      <c r="AD108" s="5">
        <f t="shared" si="243"/>
        <v>1.4760944222654464E-2</v>
      </c>
      <c r="AE108" s="5">
        <f t="shared" si="244"/>
        <v>2.0063679556311803E-2</v>
      </c>
      <c r="AF108" s="5">
        <f t="shared" si="245"/>
        <v>1.363568723200464E-2</v>
      </c>
      <c r="AG108" s="5">
        <f t="shared" si="246"/>
        <v>6.1780613991967498E-3</v>
      </c>
      <c r="AH108" s="5">
        <f t="shared" si="247"/>
        <v>7.1713008391877265E-3</v>
      </c>
      <c r="AI108" s="5">
        <f t="shared" si="248"/>
        <v>1.1675444799287196E-2</v>
      </c>
      <c r="AJ108" s="5">
        <f t="shared" si="249"/>
        <v>9.5042736539722814E-3</v>
      </c>
      <c r="AK108" s="5">
        <f t="shared" si="250"/>
        <v>5.1579030031247827E-3</v>
      </c>
      <c r="AL108" s="5">
        <f t="shared" si="251"/>
        <v>1.8583204272176366E-4</v>
      </c>
      <c r="AM108" s="5">
        <f t="shared" si="252"/>
        <v>4.8063968677816583E-3</v>
      </c>
      <c r="AN108" s="5">
        <f t="shared" si="253"/>
        <v>6.5330513496304103E-3</v>
      </c>
      <c r="AO108" s="5">
        <f t="shared" si="254"/>
        <v>4.4399953968643647E-3</v>
      </c>
      <c r="AP108" s="5">
        <f t="shared" si="255"/>
        <v>2.0116744911540699E-3</v>
      </c>
      <c r="AQ108" s="5">
        <f t="shared" si="256"/>
        <v>6.8358757667034335E-4</v>
      </c>
      <c r="AR108" s="5">
        <f t="shared" si="257"/>
        <v>1.9495051247270115E-3</v>
      </c>
      <c r="AS108" s="5">
        <f t="shared" si="258"/>
        <v>3.1739484899724044E-3</v>
      </c>
      <c r="AT108" s="5">
        <f t="shared" si="259"/>
        <v>2.5837195525220177E-3</v>
      </c>
      <c r="AU108" s="5">
        <f t="shared" si="260"/>
        <v>1.4021665752033282E-3</v>
      </c>
      <c r="AV108" s="5">
        <f t="shared" si="261"/>
        <v>5.7070951335400728E-4</v>
      </c>
      <c r="AW108" s="5">
        <f t="shared" si="262"/>
        <v>1.142325934946254E-5</v>
      </c>
      <c r="AX108" s="5">
        <f t="shared" si="263"/>
        <v>1.3041990235718474E-3</v>
      </c>
      <c r="AY108" s="5">
        <f t="shared" si="264"/>
        <v>1.7727206940081959E-3</v>
      </c>
      <c r="AZ108" s="5">
        <f t="shared" si="265"/>
        <v>1.2047772625831061E-3</v>
      </c>
      <c r="BA108" s="5">
        <f t="shared" si="266"/>
        <v>5.4586085570550006E-4</v>
      </c>
      <c r="BB108" s="5">
        <f t="shared" si="267"/>
        <v>1.854891043216715E-4</v>
      </c>
      <c r="BC108" s="5">
        <f t="shared" si="268"/>
        <v>5.0424876541238597E-5</v>
      </c>
      <c r="BD108" s="5">
        <f t="shared" si="269"/>
        <v>4.4164119320451499E-4</v>
      </c>
      <c r="BE108" s="5">
        <f t="shared" si="270"/>
        <v>7.1902678300338771E-4</v>
      </c>
      <c r="BF108" s="5">
        <f t="shared" si="271"/>
        <v>5.853162280050144E-4</v>
      </c>
      <c r="BG108" s="5">
        <f t="shared" si="272"/>
        <v>3.1764703333672954E-4</v>
      </c>
      <c r="BH108" s="5">
        <f t="shared" si="273"/>
        <v>1.2928862163731226E-4</v>
      </c>
      <c r="BI108" s="5">
        <f t="shared" si="274"/>
        <v>4.2098419769357873E-5</v>
      </c>
      <c r="BJ108" s="8">
        <f t="shared" si="275"/>
        <v>0.43698775162366088</v>
      </c>
      <c r="BK108" s="8">
        <f t="shared" si="276"/>
        <v>0.24297295864965837</v>
      </c>
      <c r="BL108" s="8">
        <f t="shared" si="277"/>
        <v>0.29870044738726581</v>
      </c>
      <c r="BM108" s="8">
        <f t="shared" si="278"/>
        <v>0.57196677403316554</v>
      </c>
      <c r="BN108" s="8">
        <f t="shared" si="279"/>
        <v>0.42603692637203122</v>
      </c>
    </row>
    <row r="109" spans="1:66" x14ac:dyDescent="0.25">
      <c r="A109" t="s">
        <v>80</v>
      </c>
      <c r="B109" t="s">
        <v>96</v>
      </c>
      <c r="C109" t="s">
        <v>89</v>
      </c>
      <c r="D109" s="11">
        <v>44319</v>
      </c>
      <c r="E109">
        <f>VLOOKUP(A109,home!$A$2:$E$405,3,FALSE)</f>
        <v>1.2235576923076901</v>
      </c>
      <c r="F109">
        <f>VLOOKUP(B109,home!$B$2:$E$405,3,FALSE)</f>
        <v>1.1399999999999999</v>
      </c>
      <c r="G109">
        <f>VLOOKUP(C109,away!$B$2:$E$405,4,FALSE)</f>
        <v>0.73</v>
      </c>
      <c r="H109">
        <f>VLOOKUP(A109,away!$A$2:$E$405,3,FALSE)</f>
        <v>1.01442307692308</v>
      </c>
      <c r="I109">
        <f>VLOOKUP(C109,away!$B$2:$E$405,3,FALSE)</f>
        <v>1</v>
      </c>
      <c r="J109">
        <f>VLOOKUP(B109,home!$B$2:$E$405,4,FALSE)</f>
        <v>0.99</v>
      </c>
      <c r="K109" s="3">
        <f t="shared" si="224"/>
        <v>1.0182447115384596</v>
      </c>
      <c r="L109" s="3">
        <f t="shared" si="225"/>
        <v>1.0042788461538492</v>
      </c>
      <c r="M109" s="5">
        <f t="shared" si="226"/>
        <v>0.13232112340348048</v>
      </c>
      <c r="N109" s="5">
        <f t="shared" si="227"/>
        <v>0.13473528413042191</v>
      </c>
      <c r="O109" s="5">
        <f t="shared" si="228"/>
        <v>0.13288730513342845</v>
      </c>
      <c r="P109" s="5">
        <f t="shared" si="229"/>
        <v>0.13531179568271109</v>
      </c>
      <c r="Q109" s="5">
        <f t="shared" si="230"/>
        <v>6.8596745261716927E-2</v>
      </c>
      <c r="R109" s="5">
        <f t="shared" si="231"/>
        <v>6.6727954733947006E-2</v>
      </c>
      <c r="S109" s="5">
        <f t="shared" si="232"/>
        <v>3.4592515503080602E-2</v>
      </c>
      <c r="T109" s="5">
        <f t="shared" si="233"/>
        <v>6.8890260181346585E-2</v>
      </c>
      <c r="U109" s="5">
        <f t="shared" si="234"/>
        <v>6.7945387019619247E-2</v>
      </c>
      <c r="V109" s="5">
        <f t="shared" si="235"/>
        <v>3.9304847257673921E-3</v>
      </c>
      <c r="W109" s="5">
        <f t="shared" si="236"/>
        <v>2.3282757697164713E-2</v>
      </c>
      <c r="X109" s="5">
        <f t="shared" si="237"/>
        <v>2.3382381035388224E-2</v>
      </c>
      <c r="Y109" s="5">
        <f t="shared" si="238"/>
        <v>1.1741215323274667E-2</v>
      </c>
      <c r="Z109" s="5">
        <f t="shared" si="239"/>
        <v>2.2337824462138195E-2</v>
      </c>
      <c r="AA109" s="5">
        <f t="shared" si="240"/>
        <v>2.2745371625846649E-2</v>
      </c>
      <c r="AB109" s="5">
        <f t="shared" si="241"/>
        <v>1.1580177184997644E-2</v>
      </c>
      <c r="AC109" s="5">
        <f t="shared" si="242"/>
        <v>2.5120750398130746E-4</v>
      </c>
      <c r="AD109" s="5">
        <f t="shared" si="243"/>
        <v>5.9268862237923338E-3</v>
      </c>
      <c r="AE109" s="5">
        <f t="shared" si="244"/>
        <v>5.9522464581153083E-3</v>
      </c>
      <c r="AF109" s="5">
        <f t="shared" si="245"/>
        <v>2.9888576024896889E-3</v>
      </c>
      <c r="AG109" s="5">
        <f t="shared" si="246"/>
        <v>1.0005488214488349E-3</v>
      </c>
      <c r="AH109" s="5">
        <f t="shared" si="247"/>
        <v>5.6083511441058428E-3</v>
      </c>
      <c r="AI109" s="5">
        <f t="shared" si="248"/>
        <v>5.7106738929364438E-3</v>
      </c>
      <c r="AJ109" s="5">
        <f t="shared" si="249"/>
        <v>2.9074317454016408E-3</v>
      </c>
      <c r="AK109" s="5">
        <f t="shared" si="250"/>
        <v>9.8682566630475116E-4</v>
      </c>
      <c r="AL109" s="5">
        <f t="shared" si="251"/>
        <v>1.0275408061352192E-5</v>
      </c>
      <c r="AM109" s="5">
        <f t="shared" si="252"/>
        <v>1.2070041106533396E-3</v>
      </c>
      <c r="AN109" s="5">
        <f t="shared" si="253"/>
        <v>1.2121686955498885E-3</v>
      </c>
      <c r="AO109" s="5">
        <f t="shared" si="254"/>
        <v>6.0867768945532927E-4</v>
      </c>
      <c r="AP109" s="5">
        <f t="shared" si="255"/>
        <v>2.0376070921526303E-4</v>
      </c>
      <c r="AQ109" s="5">
        <f t="shared" si="256"/>
        <v>5.1158142485548588E-5</v>
      </c>
      <c r="AR109" s="5">
        <f t="shared" si="257"/>
        <v>1.1264696831656477E-3</v>
      </c>
      <c r="AS109" s="5">
        <f t="shared" si="258"/>
        <v>1.1470217975918249E-3</v>
      </c>
      <c r="AT109" s="5">
        <f t="shared" si="259"/>
        <v>5.8397443970860656E-4</v>
      </c>
      <c r="AU109" s="5">
        <f t="shared" si="260"/>
        <v>1.9820962830230789E-4</v>
      </c>
      <c r="AV109" s="5">
        <f t="shared" si="261"/>
        <v>5.0456476448707201E-5</v>
      </c>
      <c r="AW109" s="5">
        <f t="shared" si="262"/>
        <v>2.9187913807955957E-7</v>
      </c>
      <c r="AX109" s="5">
        <f t="shared" si="263"/>
        <v>2.0483759207965733E-4</v>
      </c>
      <c r="AY109" s="5">
        <f t="shared" si="264"/>
        <v>2.0571406062269107E-4</v>
      </c>
      <c r="AZ109" s="5">
        <f t="shared" si="265"/>
        <v>1.0329713971988959E-4</v>
      </c>
      <c r="BA109" s="5">
        <f t="shared" si="266"/>
        <v>3.4579710762961225E-5</v>
      </c>
      <c r="BB109" s="5">
        <f t="shared" si="267"/>
        <v>8.6819180063401347E-6</v>
      </c>
      <c r="BC109" s="5">
        <f t="shared" si="268"/>
        <v>1.74381331956192E-6</v>
      </c>
      <c r="BD109" s="5">
        <f t="shared" si="269"/>
        <v>1.8854827893948135E-4</v>
      </c>
      <c r="BE109" s="5">
        <f t="shared" si="270"/>
        <v>1.9198828789980518E-4</v>
      </c>
      <c r="BF109" s="5">
        <f t="shared" si="271"/>
        <v>9.7745529415649944E-5</v>
      </c>
      <c r="BG109" s="5">
        <f t="shared" si="272"/>
        <v>3.3176289468004161E-5</v>
      </c>
      <c r="BH109" s="5">
        <f t="shared" si="273"/>
        <v>8.4453953248160833E-6</v>
      </c>
      <c r="BI109" s="5">
        <f t="shared" si="274"/>
        <v>1.7198958252691223E-6</v>
      </c>
      <c r="BJ109" s="8">
        <f t="shared" si="275"/>
        <v>0.35033880631702974</v>
      </c>
      <c r="BK109" s="8">
        <f t="shared" si="276"/>
        <v>0.306623116287705</v>
      </c>
      <c r="BL109" s="8">
        <f t="shared" si="277"/>
        <v>0.3207272338486778</v>
      </c>
      <c r="BM109" s="8">
        <f t="shared" si="278"/>
        <v>0.32924135038836028</v>
      </c>
      <c r="BN109" s="8">
        <f t="shared" si="279"/>
        <v>0.67058020834570575</v>
      </c>
    </row>
    <row r="110" spans="1:66" x14ac:dyDescent="0.25">
      <c r="A110" t="s">
        <v>196</v>
      </c>
      <c r="B110" t="s">
        <v>197</v>
      </c>
      <c r="C110" t="s">
        <v>199</v>
      </c>
      <c r="D110" s="11">
        <v>44319</v>
      </c>
      <c r="E110">
        <f>VLOOKUP(A110,home!$A$2:$E$405,3,FALSE)</f>
        <v>1.62946428571429</v>
      </c>
      <c r="F110">
        <f>VLOOKUP(B110,home!$B$2:$E$405,3,FALSE)</f>
        <v>0.8</v>
      </c>
      <c r="G110">
        <f>VLOOKUP(C110,away!$B$2:$E$405,4,FALSE)</f>
        <v>0.76</v>
      </c>
      <c r="H110">
        <f>VLOOKUP(A110,away!$A$2:$E$405,3,FALSE)</f>
        <v>1.4508928571428601</v>
      </c>
      <c r="I110">
        <f>VLOOKUP(C110,away!$B$2:$E$405,3,FALSE)</f>
        <v>0.66</v>
      </c>
      <c r="J110">
        <f>VLOOKUP(B110,home!$B$2:$E$405,4,FALSE)</f>
        <v>1.8</v>
      </c>
      <c r="K110" s="3">
        <f t="shared" si="224"/>
        <v>0.99071428571428843</v>
      </c>
      <c r="L110" s="3">
        <f t="shared" si="225"/>
        <v>1.7236607142857179</v>
      </c>
      <c r="M110" s="5">
        <f t="shared" si="226"/>
        <v>6.6246344036051411E-2</v>
      </c>
      <c r="N110" s="5">
        <f t="shared" si="227"/>
        <v>6.5631199412859692E-2</v>
      </c>
      <c r="O110" s="5">
        <f t="shared" si="228"/>
        <v>0.11418622067999779</v>
      </c>
      <c r="P110" s="5">
        <f t="shared" si="229"/>
        <v>0.11312592005939812</v>
      </c>
      <c r="Q110" s="5">
        <f t="shared" si="230"/>
        <v>3.2510883423441654E-2</v>
      </c>
      <c r="R110" s="5">
        <f t="shared" si="231"/>
        <v>9.8409151349435828E-2</v>
      </c>
      <c r="S110" s="5">
        <f t="shared" si="232"/>
        <v>4.8295019051620876E-2</v>
      </c>
      <c r="T110" s="5">
        <f t="shared" si="233"/>
        <v>5.6037732543709147E-2</v>
      </c>
      <c r="U110" s="5">
        <f t="shared" si="234"/>
        <v>9.7495352086905615E-2</v>
      </c>
      <c r="V110" s="5">
        <f t="shared" si="235"/>
        <v>9.1634716585308525E-3</v>
      </c>
      <c r="W110" s="5">
        <f t="shared" si="236"/>
        <v>1.0736332216265167E-2</v>
      </c>
      <c r="X110" s="5">
        <f t="shared" si="237"/>
        <v>1.8505794056696383E-2</v>
      </c>
      <c r="Y110" s="5">
        <f t="shared" si="238"/>
        <v>1.5948855101094846E-2</v>
      </c>
      <c r="Z110" s="5">
        <f t="shared" si="239"/>
        <v>5.6541329369073294E-2</v>
      </c>
      <c r="AA110" s="5">
        <f t="shared" si="240"/>
        <v>5.6016302739217767E-2</v>
      </c>
      <c r="AB110" s="5">
        <f t="shared" si="241"/>
        <v>2.7748075678319734E-2</v>
      </c>
      <c r="AC110" s="5">
        <f t="shared" si="242"/>
        <v>9.7800318020699675E-4</v>
      </c>
      <c r="AD110" s="5">
        <f t="shared" si="243"/>
        <v>2.6591594257071118E-3</v>
      </c>
      <c r="AE110" s="5">
        <f t="shared" si="244"/>
        <v>4.5834886351139199E-3</v>
      </c>
      <c r="AF110" s="5">
        <f t="shared" si="245"/>
        <v>3.9501896473604662E-3</v>
      </c>
      <c r="AG110" s="5">
        <f t="shared" si="246"/>
        <v>2.26959556971113E-3</v>
      </c>
      <c r="AH110" s="5">
        <f t="shared" si="247"/>
        <v>2.4364517041740232E-2</v>
      </c>
      <c r="AI110" s="5">
        <f t="shared" si="248"/>
        <v>2.413827509778128E-2</v>
      </c>
      <c r="AJ110" s="5">
        <f t="shared" si="249"/>
        <v>1.1957066985936687E-2</v>
      </c>
      <c r="AK110" s="5">
        <f t="shared" si="250"/>
        <v>3.948679026070055E-3</v>
      </c>
      <c r="AL110" s="5">
        <f t="shared" si="251"/>
        <v>6.6803692304423442E-5</v>
      </c>
      <c r="AM110" s="5">
        <f t="shared" si="252"/>
        <v>5.2689344620796799E-4</v>
      </c>
      <c r="AN110" s="5">
        <f t="shared" si="253"/>
        <v>9.081855338432895E-4</v>
      </c>
      <c r="AO110" s="5">
        <f t="shared" si="254"/>
        <v>7.8270186298414043E-4</v>
      </c>
      <c r="AP110" s="5">
        <f t="shared" si="255"/>
        <v>4.4970415074133526E-4</v>
      </c>
      <c r="AQ110" s="5">
        <f t="shared" si="256"/>
        <v>1.9378434442101551E-4</v>
      </c>
      <c r="AR110" s="5">
        <f t="shared" si="257"/>
        <v>8.3992321694785019E-3</v>
      </c>
      <c r="AS110" s="5">
        <f t="shared" si="258"/>
        <v>8.3212392993333682E-3</v>
      </c>
      <c r="AT110" s="5">
        <f t="shared" si="259"/>
        <v>4.1219853243483614E-3</v>
      </c>
      <c r="AU110" s="5">
        <f t="shared" si="260"/>
        <v>1.361236582112189E-3</v>
      </c>
      <c r="AV110" s="5">
        <f t="shared" si="261"/>
        <v>3.3714913203385913E-4</v>
      </c>
      <c r="AW110" s="5">
        <f t="shared" si="262"/>
        <v>3.1688244105592415E-6</v>
      </c>
      <c r="AX110" s="5">
        <f t="shared" si="263"/>
        <v>8.7000144034577763E-5</v>
      </c>
      <c r="AY110" s="5">
        <f t="shared" si="264"/>
        <v>1.4995873040960064E-4</v>
      </c>
      <c r="AZ110" s="5">
        <f t="shared" si="265"/>
        <v>1.2923898618559586E-4</v>
      </c>
      <c r="BA110" s="5">
        <f t="shared" si="266"/>
        <v>7.425472108074207E-5</v>
      </c>
      <c r="BB110" s="5">
        <f t="shared" si="267"/>
        <v>3.1997486394279663E-5</v>
      </c>
      <c r="BC110" s="5">
        <f t="shared" si="268"/>
        <v>1.1030562050742324E-5</v>
      </c>
      <c r="BD110" s="5">
        <f t="shared" si="269"/>
        <v>2.4129044201158163E-3</v>
      </c>
      <c r="BE110" s="5">
        <f t="shared" si="270"/>
        <v>2.3904988790718899E-3</v>
      </c>
      <c r="BF110" s="5">
        <f t="shared" si="271"/>
        <v>1.1841506947402572E-3</v>
      </c>
      <c r="BG110" s="5">
        <f t="shared" si="272"/>
        <v>3.9105166990589086E-4</v>
      </c>
      <c r="BH110" s="5">
        <f t="shared" si="273"/>
        <v>9.6855118957048591E-5</v>
      </c>
      <c r="BI110" s="5">
        <f t="shared" si="274"/>
        <v>1.9191149999060973E-5</v>
      </c>
      <c r="BJ110" s="8">
        <f t="shared" si="275"/>
        <v>0.2161779800003128</v>
      </c>
      <c r="BK110" s="8">
        <f t="shared" si="276"/>
        <v>0.23802552040852226</v>
      </c>
      <c r="BL110" s="8">
        <f t="shared" si="277"/>
        <v>0.48729913512550127</v>
      </c>
      <c r="BM110" s="8">
        <f t="shared" si="278"/>
        <v>0.5077874560362261</v>
      </c>
      <c r="BN110" s="8">
        <f t="shared" si="279"/>
        <v>0.49010971896118449</v>
      </c>
    </row>
    <row r="111" spans="1:66" x14ac:dyDescent="0.25">
      <c r="A111" t="s">
        <v>32</v>
      </c>
      <c r="B111" t="s">
        <v>207</v>
      </c>
      <c r="C111" t="s">
        <v>308</v>
      </c>
      <c r="D111" s="11">
        <v>44319</v>
      </c>
      <c r="E111">
        <f>VLOOKUP(A111,home!$A$2:$E$405,3,FALSE)</f>
        <v>1.26767676767677</v>
      </c>
      <c r="F111">
        <f>VLOOKUP(B111,home!$B$2:$E$405,3,FALSE)</f>
        <v>1.29</v>
      </c>
      <c r="G111">
        <f>VLOOKUP(C111,away!$B$2:$E$405,4,FALSE)</f>
        <v>0.93</v>
      </c>
      <c r="H111">
        <f>VLOOKUP(A111,away!$A$2:$E$405,3,FALSE)</f>
        <v>1.0959595959596</v>
      </c>
      <c r="I111">
        <f>VLOOKUP(C111,away!$B$2:$E$405,3,FALSE)</f>
        <v>0.5</v>
      </c>
      <c r="J111">
        <f>VLOOKUP(B111,home!$B$2:$E$405,4,FALSE)</f>
        <v>0.75</v>
      </c>
      <c r="K111" s="3">
        <f t="shared" si="224"/>
        <v>1.520831818181821</v>
      </c>
      <c r="L111" s="3">
        <f t="shared" si="225"/>
        <v>0.41098484848485001</v>
      </c>
      <c r="M111" s="5">
        <f t="shared" si="226"/>
        <v>0.14488475195942455</v>
      </c>
      <c r="N111" s="5">
        <f t="shared" si="227"/>
        <v>0.22034534074927375</v>
      </c>
      <c r="O111" s="5">
        <f t="shared" si="228"/>
        <v>5.954543783180917E-2</v>
      </c>
      <c r="P111" s="5">
        <f t="shared" si="229"/>
        <v>9.0558596482182924E-2</v>
      </c>
      <c r="Q111" s="5">
        <f t="shared" si="230"/>
        <v>0.16755410259980549</v>
      </c>
      <c r="R111" s="5">
        <f t="shared" si="231"/>
        <v>1.2236136372635074E-2</v>
      </c>
      <c r="S111" s="5">
        <f t="shared" si="232"/>
        <v>1.415065989677008E-2</v>
      </c>
      <c r="T111" s="5">
        <f t="shared" si="233"/>
        <v>6.886219746999607E-2</v>
      </c>
      <c r="U111" s="5">
        <f t="shared" si="234"/>
        <v>1.8609105527115311E-2</v>
      </c>
      <c r="V111" s="5">
        <f t="shared" si="235"/>
        <v>9.8274577415471769E-4</v>
      </c>
      <c r="W111" s="5">
        <f t="shared" si="236"/>
        <v>8.4940536833561869E-2</v>
      </c>
      <c r="X111" s="5">
        <f t="shared" si="237"/>
        <v>3.4909273660763247E-2</v>
      </c>
      <c r="Y111" s="5">
        <f t="shared" si="238"/>
        <v>7.1735912730924748E-3</v>
      </c>
      <c r="Z111" s="5">
        <f t="shared" si="239"/>
        <v>1.6762888843824628E-3</v>
      </c>
      <c r="AA111" s="5">
        <f t="shared" si="240"/>
        <v>2.549353471833357E-3</v>
      </c>
      <c r="AB111" s="5">
        <f t="shared" si="241"/>
        <v>1.9385689378782316E-3</v>
      </c>
      <c r="AC111" s="5">
        <f t="shared" si="242"/>
        <v>3.8390892072260276E-5</v>
      </c>
      <c r="AD111" s="5">
        <f t="shared" si="243"/>
        <v>3.2295067767481443E-2</v>
      </c>
      <c r="AE111" s="5">
        <f t="shared" si="244"/>
        <v>1.3272783533226322E-2</v>
      </c>
      <c r="AF111" s="5">
        <f t="shared" si="245"/>
        <v>2.7274564646876166E-3</v>
      </c>
      <c r="AG111" s="5">
        <f t="shared" si="246"/>
        <v>3.736477606295549E-4</v>
      </c>
      <c r="AH111" s="5">
        <f t="shared" si="247"/>
        <v>1.7223233329119117E-4</v>
      </c>
      <c r="AI111" s="5">
        <f t="shared" si="248"/>
        <v>2.6193641258893962E-4</v>
      </c>
      <c r="AJ111" s="5">
        <f t="shared" si="249"/>
        <v>1.9918061530283039E-4</v>
      </c>
      <c r="AK111" s="5">
        <f t="shared" si="250"/>
        <v>1.0097340577252581E-4</v>
      </c>
      <c r="AL111" s="5">
        <f t="shared" si="251"/>
        <v>9.5983193724526498E-7</v>
      </c>
      <c r="AM111" s="5">
        <f t="shared" si="252"/>
        <v>9.8230733262247832E-3</v>
      </c>
      <c r="AN111" s="5">
        <f t="shared" si="253"/>
        <v>4.037134302634064E-3</v>
      </c>
      <c r="AO111" s="5">
        <f t="shared" si="254"/>
        <v>8.2960051484052579E-4</v>
      </c>
      <c r="AP111" s="5">
        <f t="shared" si="255"/>
        <v>1.1365108063156235E-4</v>
      </c>
      <c r="AQ111" s="5">
        <f t="shared" si="256"/>
        <v>1.1677218038375531E-5</v>
      </c>
      <c r="AR111" s="5">
        <f t="shared" si="257"/>
        <v>1.4156975880374477E-5</v>
      </c>
      <c r="AS111" s="5">
        <f t="shared" si="258"/>
        <v>2.1530379368106101E-5</v>
      </c>
      <c r="AT111" s="5">
        <f t="shared" si="259"/>
        <v>1.6372043000270586E-5</v>
      </c>
      <c r="AU111" s="5">
        <f t="shared" si="260"/>
        <v>8.2997079744841588E-6</v>
      </c>
      <c r="AV111" s="5">
        <f t="shared" si="261"/>
        <v>3.1556149923032239E-6</v>
      </c>
      <c r="AW111" s="5">
        <f t="shared" si="262"/>
        <v>1.6664784312317182E-8</v>
      </c>
      <c r="AX111" s="5">
        <f t="shared" si="263"/>
        <v>2.489873744475964E-3</v>
      </c>
      <c r="AY111" s="5">
        <f t="shared" si="264"/>
        <v>1.02330038361986E-3</v>
      </c>
      <c r="AZ111" s="5">
        <f t="shared" si="265"/>
        <v>2.1028047655824856E-4</v>
      </c>
      <c r="BA111" s="5">
        <f t="shared" si="266"/>
        <v>2.8807363265871282E-5</v>
      </c>
      <c r="BB111" s="5">
        <f t="shared" si="267"/>
        <v>2.9598474567680355E-6</v>
      </c>
      <c r="BC111" s="5">
        <f t="shared" si="268"/>
        <v>2.4329049171161592E-7</v>
      </c>
      <c r="BD111" s="5">
        <f t="shared" si="269"/>
        <v>9.6971709786656307E-7</v>
      </c>
      <c r="BE111" s="5">
        <f t="shared" si="270"/>
        <v>1.4747766170704039E-6</v>
      </c>
      <c r="BF111" s="5">
        <f t="shared" si="271"/>
        <v>1.1214436019756092E-6</v>
      </c>
      <c r="BG111" s="5">
        <f t="shared" si="272"/>
        <v>5.6850903739364543E-7</v>
      </c>
      <c r="BH111" s="5">
        <f t="shared" si="273"/>
        <v>2.1615165824804353E-7</v>
      </c>
      <c r="BI111" s="5">
        <f t="shared" si="274"/>
        <v>6.5746063883277529E-8</v>
      </c>
      <c r="BJ111" s="8">
        <f t="shared" si="275"/>
        <v>0.65102459966075565</v>
      </c>
      <c r="BK111" s="8">
        <f t="shared" si="276"/>
        <v>0.25163940522016165</v>
      </c>
      <c r="BL111" s="8">
        <f t="shared" si="277"/>
        <v>9.5680855973518622E-2</v>
      </c>
      <c r="BM111" s="8">
        <f t="shared" si="278"/>
        <v>0.30387350002485164</v>
      </c>
      <c r="BN111" s="8">
        <f t="shared" si="279"/>
        <v>0.69512436599513105</v>
      </c>
    </row>
    <row r="112" spans="1:66" x14ac:dyDescent="0.25">
      <c r="A112" t="s">
        <v>32</v>
      </c>
      <c r="B112" t="s">
        <v>33</v>
      </c>
      <c r="C112" t="s">
        <v>310</v>
      </c>
      <c r="D112" s="11">
        <v>44319</v>
      </c>
      <c r="E112">
        <f>VLOOKUP(A112,home!$A$2:$E$405,3,FALSE)</f>
        <v>1.26767676767677</v>
      </c>
      <c r="F112">
        <f>VLOOKUP(B112,home!$B$2:$E$405,3,FALSE)</f>
        <v>1.58</v>
      </c>
      <c r="G112">
        <f>VLOOKUP(C112,away!$B$2:$E$405,4,FALSE)</f>
        <v>0.92</v>
      </c>
      <c r="H112">
        <f>VLOOKUP(A112,away!$A$2:$E$405,3,FALSE)</f>
        <v>1.0959595959596</v>
      </c>
      <c r="I112">
        <f>VLOOKUP(C112,away!$B$2:$E$405,3,FALSE)</f>
        <v>0.92</v>
      </c>
      <c r="J112">
        <f>VLOOKUP(B112,home!$B$2:$E$405,4,FALSE)</f>
        <v>0.5</v>
      </c>
      <c r="K112" s="3">
        <f t="shared" ref="K112:K175" si="280">E112*F112*G112</f>
        <v>1.8426949494949532</v>
      </c>
      <c r="L112" s="3">
        <f t="shared" ref="L112:L175" si="281">H112*I112*J112</f>
        <v>0.504141414141416</v>
      </c>
      <c r="M112" s="5">
        <f t="shared" ref="M112:M175" si="282">_xlfn.POISSON.DIST(0,K112,FALSE) * _xlfn.POISSON.DIST(0,L112,FALSE)</f>
        <v>9.5671353324451855E-2</v>
      </c>
      <c r="N112" s="5">
        <f t="shared" ref="N112:N175" si="283">_xlfn.POISSON.DIST(1,K112,FALSE) * _xlfn.POISSON.DIST(0,L112,FALSE)</f>
        <v>0.17629311958231461</v>
      </c>
      <c r="O112" s="5">
        <f t="shared" ref="O112:O175" si="284">_xlfn.POISSON.DIST(0,K112,FALSE) * _xlfn.POISSON.DIST(1,L112,FALSE)</f>
        <v>4.8231891357812216E-2</v>
      </c>
      <c r="P112" s="5">
        <f t="shared" ref="P112:P175" si="285">_xlfn.POISSON.DIST(1,K112,FALSE) * _xlfn.POISSON.DIST(1,L112,FALSE)</f>
        <v>8.8876662609629842E-2</v>
      </c>
      <c r="Q112" s="5">
        <f t="shared" ref="Q112:Q175" si="286">_xlfn.POISSON.DIST(2,K112,FALSE) * _xlfn.POISSON.DIST(0,L112,FALSE)</f>
        <v>0.16242722054252057</v>
      </c>
      <c r="R112" s="5">
        <f t="shared" ref="R112:R175" si="287">_xlfn.POISSON.DIST(0,K112,FALSE) * _xlfn.POISSON.DIST(2,L112,FALSE)</f>
        <v>1.2157846957921294E-2</v>
      </c>
      <c r="S112" s="5">
        <f t="shared" ref="S112:S175" si="288">_xlfn.POISSON.DIST(2,K112,FALSE) * _xlfn.POISSON.DIST(2,L112,FALSE)</f>
        <v>2.0641134681762471E-2</v>
      </c>
      <c r="T112" s="5">
        <f t="shared" ref="T112:T175" si="289">_xlfn.POISSON.DIST(2,K112,FALSE) * _xlfn.POISSON.DIST(1,L112,FALSE)</f>
        <v>8.1886288659365966E-2</v>
      </c>
      <c r="U112" s="5">
        <f t="shared" ref="U112:U175" si="290">_xlfn.POISSON.DIST(1,K112,FALSE) * _xlfn.POISSON.DIST(2,L112,FALSE)</f>
        <v>2.2403203186094147E-2</v>
      </c>
      <c r="V112" s="5">
        <f t="shared" ref="V112:V175" si="291">_xlfn.POISSON.DIST(3,K112,FALSE) * _xlfn.POISSON.DIST(3,L112,FALSE)</f>
        <v>2.1305752560940015E-3</v>
      </c>
      <c r="W112" s="5">
        <f t="shared" ref="W112:W175" si="292">_xlfn.POISSON.DIST(3,K112,FALSE) * _xlfn.POISSON.DIST(0,L112,FALSE)</f>
        <v>9.9767939651401849E-2</v>
      </c>
      <c r="X112" s="5">
        <f t="shared" ref="X112:X175" si="293">_xlfn.POISSON.DIST(3,K112,FALSE) * _xlfn.POISSON.DIST(1,L112,FALSE)</f>
        <v>5.0297150181833172E-2</v>
      </c>
      <c r="Y112" s="5">
        <f t="shared" ref="Y112:Y175" si="294">_xlfn.POISSON.DIST(3,K112,FALSE) * _xlfn.POISSON.DIST(2,L112,FALSE)</f>
        <v>1.2678438209976276E-2</v>
      </c>
      <c r="Z112" s="5">
        <f t="shared" ref="Z112:Z175" si="295">_xlfn.POISSON.DIST(0,K112,FALSE) * _xlfn.POISSON.DIST(3,L112,FALSE)</f>
        <v>2.0430913860937849E-3</v>
      </c>
      <c r="AA112" s="5">
        <f t="shared" ref="AA112:AA175" si="296">_xlfn.POISSON.DIST(1,K112,FALSE) * _xlfn.POISSON.DIST(3,L112,FALSE)</f>
        <v>3.7647941785116613E-3</v>
      </c>
      <c r="AB112" s="5">
        <f t="shared" ref="AB112:AB175" si="297">_xlfn.POISSON.DIST(2,K112,FALSE) * _xlfn.POISSON.DIST(3,L112,FALSE)</f>
        <v>3.4686836093157209E-3</v>
      </c>
      <c r="AC112" s="5">
        <f t="shared" ref="AC112:AC175" si="298">_xlfn.POISSON.DIST(4,K112,FALSE) * _xlfn.POISSON.DIST(4,L112,FALSE)</f>
        <v>1.2370370781086755E-4</v>
      </c>
      <c r="AD112" s="5">
        <f t="shared" ref="AD112:AD175" si="299">_xlfn.POISSON.DIST(4,K112,FALSE) * _xlfn.POISSON.DIST(0,L112,FALSE)</f>
        <v>4.5960469629288868E-2</v>
      </c>
      <c r="AE112" s="5">
        <f t="shared" ref="AE112:AE175" si="300">_xlfn.POISSON.DIST(4,K112,FALSE) * _xlfn.POISSON.DIST(1,L112,FALSE)</f>
        <v>2.3170576153513291E-2</v>
      </c>
      <c r="AF112" s="5">
        <f t="shared" ref="AF112:AF175" si="301">_xlfn.POISSON.DIST(4,K112,FALSE) * _xlfn.POISSON.DIST(2,L112,FALSE)</f>
        <v>5.8406235142517806E-3</v>
      </c>
      <c r="AG112" s="5">
        <f t="shared" ref="AG112:AG175" si="302">_xlfn.POISSON.DIST(4,K112,FALSE) * _xlfn.POISSON.DIST(3,L112,FALSE)</f>
        <v>9.8150006598083338E-4</v>
      </c>
      <c r="AH112" s="5">
        <f t="shared" ref="AH112:AH175" si="303">_xlfn.POISSON.DIST(0,K112,FALSE) * _xlfn.POISSON.DIST(4,L112,FALSE)</f>
        <v>2.5750174515136654E-4</v>
      </c>
      <c r="AI112" s="5">
        <f t="shared" ref="AI112:AI175" si="304">_xlfn.POISSON.DIST(1,K112,FALSE) * _xlfn.POISSON.DIST(4,L112,FALSE)</f>
        <v>4.7449716527655963E-4</v>
      </c>
      <c r="AJ112" s="5">
        <f t="shared" ref="AJ112:AJ175" si="305">_xlfn.POISSON.DIST(2,K112,FALSE) * _xlfn.POISSON.DIST(4,L112,FALSE)</f>
        <v>4.3717676500239444E-4</v>
      </c>
      <c r="AK112" s="5">
        <f t="shared" ref="AK112:AK175" si="306">_xlfn.POISSON.DIST(3,K112,FALSE) * _xlfn.POISSON.DIST(4,L112,FALSE)</f>
        <v>2.6852780563548477E-4</v>
      </c>
      <c r="AL112" s="5">
        <f t="shared" ref="AL112:AL175" si="307">_xlfn.POISSON.DIST(5,K112,FALSE) * _xlfn.POISSON.DIST(5,L112,FALSE)</f>
        <v>4.5967250679025313E-6</v>
      </c>
      <c r="AM112" s="5">
        <f t="shared" ref="AM112:AM175" si="308">_xlfn.POISSON.DIST(5,K112,FALSE) * _xlfn.POISSON.DIST(0,L112,FALSE)</f>
        <v>1.6938225052461345E-2</v>
      </c>
      <c r="AN112" s="5">
        <f t="shared" ref="AN112:AN175" si="309">_xlfn.POISSON.DIST(5,K112,FALSE) * _xlfn.POISSON.DIST(1,L112,FALSE)</f>
        <v>8.5392607309934219E-3</v>
      </c>
      <c r="AO112" s="5">
        <f t="shared" ref="AO112:AO175" si="310">_xlfn.POISSON.DIST(5,K112,FALSE) * _xlfn.POISSON.DIST(2,L112,FALSE)</f>
        <v>2.1524974903226425E-3</v>
      </c>
      <c r="AP112" s="5">
        <f t="shared" ref="AP112:AP175" si="311">_xlfn.POISSON.DIST(5,K112,FALSE) * _xlfn.POISSON.DIST(3,L112,FALSE)</f>
        <v>3.6172104290236874E-4</v>
      </c>
      <c r="AQ112" s="5">
        <f t="shared" ref="AQ112:AQ175" si="312">_xlfn.POISSON.DIST(5,K112,FALSE) * _xlfn.POISSON.DIST(4,L112,FALSE)</f>
        <v>4.558963952337697E-5</v>
      </c>
      <c r="AR112" s="5">
        <f t="shared" ref="AR112:AR175" si="313">_xlfn.POISSON.DIST(0,K112,FALSE) * _xlfn.POISSON.DIST(5,L112,FALSE)</f>
        <v>2.5963458788898486E-5</v>
      </c>
      <c r="AS112" s="5">
        <f t="shared" ref="AS112:AS175" si="314">_xlfn.POISSON.DIST(1,K112,FALSE) * _xlfn.POISSON.DIST(5,L112,FALSE)</f>
        <v>4.7842734381723592E-5</v>
      </c>
      <c r="AT112" s="5">
        <f t="shared" ref="AT112:AT175" si="315">_xlfn.POISSON.DIST(2,K112,FALSE) * _xlfn.POISSON.DIST(5,L112,FALSE)</f>
        <v>4.4079782507615321E-5</v>
      </c>
      <c r="AU112" s="5">
        <f t="shared" ref="AU112:AU175" si="316">_xlfn.POISSON.DIST(3,K112,FALSE) * _xlfn.POISSON.DIST(5,L112,FALSE)</f>
        <v>2.7075197533872913E-5</v>
      </c>
      <c r="AV112" s="5">
        <f t="shared" ref="AV112:AV175" si="317">_xlfn.POISSON.DIST(4,K112,FALSE) * _xlfn.POISSON.DIST(5,L112,FALSE)</f>
        <v>1.2472832438061459E-5</v>
      </c>
      <c r="AW112" s="5">
        <f t="shared" ref="AW112:AW175" si="318">_xlfn.POISSON.DIST(6,K112,FALSE) * _xlfn.POISSON.DIST(6,L112,FALSE)</f>
        <v>1.1861834196297074E-7</v>
      </c>
      <c r="AX112" s="5">
        <f t="shared" ref="AX112:AX175" si="319">_xlfn.POISSON.DIST(6,K112,FALSE) * _xlfn.POISSON.DIST(0,L112,FALSE)</f>
        <v>5.2019969595965649E-3</v>
      </c>
      <c r="AY112" s="5">
        <f t="shared" ref="AY112:AY175" si="320">_xlfn.POISSON.DIST(6,K112,FALSE) * _xlfn.POISSON.DIST(1,L112,FALSE)</f>
        <v>2.6225421035703583E-3</v>
      </c>
      <c r="AZ112" s="5">
        <f t="shared" ref="AZ112:AZ175" si="321">_xlfn.POISSON.DIST(6,K112,FALSE) * _xlfn.POISSON.DIST(2,L112,FALSE)</f>
        <v>6.6106604236968207E-4</v>
      </c>
      <c r="BA112" s="5">
        <f t="shared" ref="BA112:BA175" si="322">_xlfn.POISSON.DIST(6,K112,FALSE) * _xlfn.POISSON.DIST(3,L112,FALSE)</f>
        <v>1.1109025648037361E-4</v>
      </c>
      <c r="BB112" s="5">
        <f t="shared" ref="BB112:BB175" si="323">_xlfn.POISSON.DIST(6,K112,FALSE) * _xlfn.POISSON.DIST(4,L112,FALSE)</f>
        <v>1.4001299749837033E-5</v>
      </c>
      <c r="BC112" s="5">
        <f t="shared" ref="BC112:BC175" si="324">_xlfn.POISSON.DIST(6,K112,FALSE) * _xlfn.POISSON.DIST(5,L112,FALSE)</f>
        <v>1.4117270111401391E-6</v>
      </c>
      <c r="BD112" s="5">
        <f t="shared" ref="BD112:BD175" si="325">_xlfn.POISSON.DIST(0,K112,FALSE) * _xlfn.POISSON.DIST(6,L112,FALSE)</f>
        <v>2.1815424716396105E-6</v>
      </c>
      <c r="BE112" s="5">
        <f t="shared" ref="BE112:BE175" si="326">_xlfn.POISSON.DIST(1,K112,FALSE) * _xlfn.POISSON.DIST(6,L112,FALSE)</f>
        <v>4.0199172945990468E-6</v>
      </c>
      <c r="BF112" s="5">
        <f t="shared" ref="BF112:BF175" si="327">_xlfn.POISSON.DIST(2,K112,FALSE) * _xlfn.POISSON.DIST(6,L112,FALSE)</f>
        <v>3.7037406480725415E-6</v>
      </c>
      <c r="BG112" s="5">
        <f t="shared" ref="BG112:BG175" si="328">_xlfn.POISSON.DIST(3,K112,FALSE) * _xlfn.POISSON.DIST(6,L112,FALSE)</f>
        <v>2.2749547288141455E-6</v>
      </c>
      <c r="BH112" s="5">
        <f t="shared" ref="BH112:BH175" si="329">_xlfn.POISSON.DIST(4,K112,FALSE) * _xlfn.POISSON.DIST(6,L112,FALSE)</f>
        <v>1.0480118972788719E-6</v>
      </c>
      <c r="BI112" s="5">
        <f t="shared" ref="BI112:BI175" si="330">_xlfn.POISSON.DIST(5,K112,FALSE) * _xlfn.POISSON.DIST(6,L112,FALSE)</f>
        <v>3.8623324602527986E-7</v>
      </c>
      <c r="BJ112" s="8">
        <f t="shared" ref="BJ112:BJ175" si="331">SUM(N112,Q112,T112,W112,X112,Y112,AD112,AE112,AF112,AG112,AM112,AN112,AO112,AP112,AQ112,AX112,AY112,AZ112,BA112,BB112,BC112)</f>
        <v>0.69595272853542833</v>
      </c>
      <c r="BK112" s="8">
        <f t="shared" ref="BK112:BK175" si="332">SUM(M112,P112,S112,V112,AC112,AL112,AY112)</f>
        <v>0.21007056840838731</v>
      </c>
      <c r="BL112" s="8">
        <f t="shared" ref="BL112:BL175" si="333">SUM(O112,R112,U112,AA112,AB112,AH112,AI112,AJ112,AK112,AR112,AS112,AT112,AU112,AV112,BD112,BE112,BF112,BG112,BH112,BI112)</f>
        <v>9.1635171176657468E-2</v>
      </c>
      <c r="BM112" s="8">
        <f t="shared" ref="BM112:BM175" si="334">SUM(S112:BI112)</f>
        <v>0.41342104164668808</v>
      </c>
      <c r="BN112" s="8">
        <f t="shared" ref="BN112:BN175" si="335">SUM(M112:R112)</f>
        <v>0.58365809437465033</v>
      </c>
    </row>
    <row r="113" spans="1:66" x14ac:dyDescent="0.25">
      <c r="A113" t="s">
        <v>340</v>
      </c>
      <c r="B113" t="s">
        <v>428</v>
      </c>
      <c r="C113" t="s">
        <v>431</v>
      </c>
      <c r="D113" s="11">
        <v>44319</v>
      </c>
      <c r="E113">
        <f>VLOOKUP(A113,home!$A$2:$E$405,3,FALSE)</f>
        <v>1.3667953667953701</v>
      </c>
      <c r="F113">
        <f>VLOOKUP(B113,home!$B$2:$E$405,3,FALSE)</f>
        <v>1.1299999999999999</v>
      </c>
      <c r="G113">
        <f>VLOOKUP(C113,away!$B$2:$E$405,4,FALSE)</f>
        <v>0.84</v>
      </c>
      <c r="H113">
        <f>VLOOKUP(A113,away!$A$2:$E$405,3,FALSE)</f>
        <v>1.1428571428571399</v>
      </c>
      <c r="I113">
        <f>VLOOKUP(C113,away!$B$2:$E$405,3,FALSE)</f>
        <v>0.9</v>
      </c>
      <c r="J113">
        <f>VLOOKUP(B113,home!$B$2:$E$405,4,FALSE)</f>
        <v>1.01</v>
      </c>
      <c r="K113" s="3">
        <f t="shared" si="280"/>
        <v>1.2973621621621652</v>
      </c>
      <c r="L113" s="3">
        <f t="shared" si="281"/>
        <v>1.0388571428571403</v>
      </c>
      <c r="M113" s="5">
        <f t="shared" si="282"/>
        <v>9.6692512954255558E-2</v>
      </c>
      <c r="N113" s="5">
        <f t="shared" si="283"/>
        <v>0.12544520767122616</v>
      </c>
      <c r="O113" s="5">
        <f t="shared" si="284"/>
        <v>0.10044970774333495</v>
      </c>
      <c r="P113" s="5">
        <f t="shared" si="285"/>
        <v>0.1303196500264506</v>
      </c>
      <c r="Q113" s="5">
        <f t="shared" si="286"/>
        <v>8.137393292861192E-2</v>
      </c>
      <c r="R113" s="5">
        <f t="shared" si="287"/>
        <v>5.2176448193537846E-2</v>
      </c>
      <c r="S113" s="5">
        <f t="shared" si="288"/>
        <v>4.3910357338243944E-2</v>
      </c>
      <c r="T113" s="5">
        <f t="shared" si="289"/>
        <v>8.4535891465266341E-2</v>
      </c>
      <c r="U113" s="5">
        <f t="shared" si="290"/>
        <v>6.769174964231045E-2</v>
      </c>
      <c r="V113" s="5">
        <f t="shared" si="291"/>
        <v>6.575692857032446E-3</v>
      </c>
      <c r="W113" s="5">
        <f t="shared" si="292"/>
        <v>3.5190487189300991E-2</v>
      </c>
      <c r="X113" s="5">
        <f t="shared" si="293"/>
        <v>3.6557888977228024E-2</v>
      </c>
      <c r="Y113" s="5">
        <f t="shared" si="294"/>
        <v>1.8989212045885821E-2</v>
      </c>
      <c r="Z113" s="5">
        <f t="shared" si="295"/>
        <v>1.8067958631590778E-2</v>
      </c>
      <c r="AA113" s="5">
        <f t="shared" si="296"/>
        <v>2.3440685876137166E-2</v>
      </c>
      <c r="AB113" s="5">
        <f t="shared" si="297"/>
        <v>1.5205529455414724E-2</v>
      </c>
      <c r="AC113" s="5">
        <f t="shared" si="298"/>
        <v>5.539092205976377E-4</v>
      </c>
      <c r="AD113" s="5">
        <f t="shared" si="299"/>
        <v>1.1413701636862873E-2</v>
      </c>
      <c r="AE113" s="5">
        <f t="shared" si="300"/>
        <v>1.185720547189523E-2</v>
      </c>
      <c r="AF113" s="5">
        <f t="shared" si="301"/>
        <v>6.1589712994015635E-3</v>
      </c>
      <c r="AG113" s="5">
        <f t="shared" si="302"/>
        <v>2.1327637756784791E-3</v>
      </c>
      <c r="AH113" s="5">
        <f t="shared" si="303"/>
        <v>4.6925069703188486E-3</v>
      </c>
      <c r="AI113" s="5">
        <f t="shared" si="304"/>
        <v>6.0878809889738927E-3</v>
      </c>
      <c r="AJ113" s="5">
        <f t="shared" si="305"/>
        <v>3.9490932214205562E-3</v>
      </c>
      <c r="AK113" s="5">
        <f t="shared" si="306"/>
        <v>1.7078013734407077E-3</v>
      </c>
      <c r="AL113" s="5">
        <f t="shared" si="307"/>
        <v>2.986177670606554E-5</v>
      </c>
      <c r="AM113" s="5">
        <f t="shared" si="308"/>
        <v>2.9615409267748525E-3</v>
      </c>
      <c r="AN113" s="5">
        <f t="shared" si="309"/>
        <v>3.0766179456438105E-3</v>
      </c>
      <c r="AO113" s="5">
        <f t="shared" si="310"/>
        <v>1.5980832643372666E-3</v>
      </c>
      <c r="AP113" s="5">
        <f t="shared" si="311"/>
        <v>5.5339340467907498E-4</v>
      </c>
      <c r="AQ113" s="5">
        <f t="shared" si="312"/>
        <v>1.4372417281522222E-4</v>
      </c>
      <c r="AR113" s="5">
        <f t="shared" si="313"/>
        <v>9.7496887680453153E-4</v>
      </c>
      <c r="AS113" s="5">
        <f t="shared" si="314"/>
        <v>1.2648877300519446E-3</v>
      </c>
      <c r="AT113" s="5">
        <f t="shared" si="315"/>
        <v>8.2050874017629218E-4</v>
      </c>
      <c r="AU113" s="5">
        <f t="shared" si="316"/>
        <v>3.5483233107602295E-4</v>
      </c>
      <c r="AV113" s="5">
        <f t="shared" si="317"/>
        <v>1.1508651006245754E-4</v>
      </c>
      <c r="AW113" s="5">
        <f t="shared" si="318"/>
        <v>1.1179701310091061E-6</v>
      </c>
      <c r="AX113" s="5">
        <f t="shared" si="319"/>
        <v>6.4036519001539442E-4</v>
      </c>
      <c r="AY113" s="5">
        <f t="shared" si="320"/>
        <v>6.6524795168456231E-4</v>
      </c>
      <c r="AZ113" s="5">
        <f t="shared" si="321"/>
        <v>3.4554879318929462E-4</v>
      </c>
      <c r="BA113" s="5">
        <f t="shared" si="322"/>
        <v>1.1965861067012117E-4</v>
      </c>
      <c r="BB113" s="5">
        <f t="shared" si="323"/>
        <v>3.1077050599754239E-5</v>
      </c>
      <c r="BC113" s="5">
        <f t="shared" si="324"/>
        <v>6.4569231988974971E-6</v>
      </c>
      <c r="BD113" s="5">
        <f t="shared" si="325"/>
        <v>1.6880889695529839E-4</v>
      </c>
      <c r="BE113" s="5">
        <f t="shared" si="326"/>
        <v>2.1900627554613604E-4</v>
      </c>
      <c r="BF113" s="5">
        <f t="shared" si="327"/>
        <v>1.4206522758480902E-4</v>
      </c>
      <c r="BG113" s="5">
        <f t="shared" si="328"/>
        <v>6.1436683609162644E-5</v>
      </c>
      <c r="BH113" s="5">
        <f t="shared" si="329"/>
        <v>1.9926407170814018E-5</v>
      </c>
      <c r="BI113" s="5">
        <f t="shared" si="330"/>
        <v>5.1703533382501902E-6</v>
      </c>
      <c r="BJ113" s="8">
        <f t="shared" si="331"/>
        <v>0.42379697669496569</v>
      </c>
      <c r="BK113" s="8">
        <f t="shared" si="332"/>
        <v>0.27874723212497077</v>
      </c>
      <c r="BL113" s="8">
        <f t="shared" si="333"/>
        <v>0.27954810149726494</v>
      </c>
      <c r="BM113" s="8">
        <f t="shared" si="334"/>
        <v>0.41303867944982159</v>
      </c>
      <c r="BN113" s="8">
        <f t="shared" si="335"/>
        <v>0.58645745951741701</v>
      </c>
    </row>
    <row r="114" spans="1:66" x14ac:dyDescent="0.25">
      <c r="A114" t="s">
        <v>342</v>
      </c>
      <c r="B114" t="s">
        <v>380</v>
      </c>
      <c r="C114" t="s">
        <v>406</v>
      </c>
      <c r="D114" s="11">
        <v>44319</v>
      </c>
      <c r="E114">
        <f>VLOOKUP(A114,home!$A$2:$E$405,3,FALSE)</f>
        <v>1.1720779220779201</v>
      </c>
      <c r="F114">
        <f>VLOOKUP(B114,home!$B$2:$E$405,3,FALSE)</f>
        <v>1.4</v>
      </c>
      <c r="G114">
        <f>VLOOKUP(C114,away!$B$2:$E$405,4,FALSE)</f>
        <v>0.85</v>
      </c>
      <c r="H114">
        <f>VLOOKUP(A114,away!$A$2:$E$405,3,FALSE)</f>
        <v>0.83441558441558406</v>
      </c>
      <c r="I114">
        <f>VLOOKUP(C114,away!$B$2:$E$405,3,FALSE)</f>
        <v>0.73</v>
      </c>
      <c r="J114">
        <f>VLOOKUP(B114,home!$B$2:$E$405,4,FALSE)</f>
        <v>0.68</v>
      </c>
      <c r="K114" s="3">
        <f t="shared" si="280"/>
        <v>1.3947727272727248</v>
      </c>
      <c r="L114" s="3">
        <f t="shared" si="281"/>
        <v>0.41420389610389596</v>
      </c>
      <c r="M114" s="5">
        <f t="shared" si="282"/>
        <v>0.16382170234733362</v>
      </c>
      <c r="N114" s="5">
        <f t="shared" si="283"/>
        <v>0.22849404256945108</v>
      </c>
      <c r="O114" s="5">
        <f t="shared" si="284"/>
        <v>6.7855587378638324E-2</v>
      </c>
      <c r="P114" s="5">
        <f t="shared" si="285"/>
        <v>9.464312266879607E-2</v>
      </c>
      <c r="Q114" s="5">
        <f t="shared" si="286"/>
        <v>0.15934862946008169</v>
      </c>
      <c r="R114" s="5">
        <f t="shared" si="287"/>
        <v>1.4053024332325172E-2</v>
      </c>
      <c r="S114" s="5">
        <f t="shared" si="288"/>
        <v>1.3669313253608999E-2</v>
      </c>
      <c r="T114" s="5">
        <f t="shared" si="289"/>
        <v>6.6002823161181889E-2</v>
      </c>
      <c r="U114" s="5">
        <f t="shared" si="290"/>
        <v>1.9600775074427142E-2</v>
      </c>
      <c r="V114" s="5">
        <f t="shared" si="291"/>
        <v>8.7744885820141344E-4</v>
      </c>
      <c r="W114" s="5">
        <f t="shared" si="292"/>
        <v>7.4085040833069687E-2</v>
      </c>
      <c r="X114" s="5">
        <f t="shared" si="293"/>
        <v>3.0686312556073684E-2</v>
      </c>
      <c r="Y114" s="5">
        <f t="shared" si="294"/>
        <v>6.3551951088938108E-3</v>
      </c>
      <c r="Z114" s="5">
        <f t="shared" si="295"/>
        <v>1.940272476830646E-3</v>
      </c>
      <c r="AA114" s="5">
        <f t="shared" si="296"/>
        <v>2.706239134161285E-3</v>
      </c>
      <c r="AB114" s="5">
        <f t="shared" si="297"/>
        <v>1.8872942689031568E-3</v>
      </c>
      <c r="AC114" s="5">
        <f t="shared" si="298"/>
        <v>3.1682500979891936E-5</v>
      </c>
      <c r="AD114" s="5">
        <f t="shared" si="299"/>
        <v>2.5832948613212951E-2</v>
      </c>
      <c r="AE114" s="5">
        <f t="shared" si="300"/>
        <v>1.070010796344454E-2</v>
      </c>
      <c r="AF114" s="5">
        <f t="shared" si="301"/>
        <v>2.2160132035955256E-3</v>
      </c>
      <c r="AG114" s="5">
        <f t="shared" si="302"/>
        <v>3.0596043424898099E-4</v>
      </c>
      <c r="AH114" s="5">
        <f t="shared" si="303"/>
        <v>2.0091710485160236E-4</v>
      </c>
      <c r="AI114" s="5">
        <f t="shared" si="304"/>
        <v>2.8023369828960947E-4</v>
      </c>
      <c r="AJ114" s="5">
        <f t="shared" si="305"/>
        <v>1.9543115981856027E-4</v>
      </c>
      <c r="AK114" s="5">
        <f t="shared" si="306"/>
        <v>9.0860683924735063E-5</v>
      </c>
      <c r="AL114" s="5">
        <f t="shared" si="307"/>
        <v>7.321449560661255E-7</v>
      </c>
      <c r="AM114" s="5">
        <f t="shared" si="308"/>
        <v>7.2062184381494259E-3</v>
      </c>
      <c r="AN114" s="5">
        <f t="shared" si="309"/>
        <v>2.984843753257224E-3</v>
      </c>
      <c r="AO114" s="5">
        <f t="shared" si="310"/>
        <v>6.1816695593025896E-4</v>
      </c>
      <c r="AP114" s="5">
        <f t="shared" si="311"/>
        <v>8.5349053862999549E-5</v>
      </c>
      <c r="AQ114" s="5">
        <f t="shared" si="312"/>
        <v>8.8379776597089186E-6</v>
      </c>
      <c r="AR114" s="5">
        <f t="shared" si="313"/>
        <v>1.6644129524689739E-5</v>
      </c>
      <c r="AS114" s="5">
        <f t="shared" si="314"/>
        <v>2.3214777930231993E-5</v>
      </c>
      <c r="AT114" s="5">
        <f t="shared" si="315"/>
        <v>1.6189669563390172E-5</v>
      </c>
      <c r="AU114" s="5">
        <f t="shared" si="316"/>
        <v>7.52696985685798E-6</v>
      </c>
      <c r="AV114" s="5">
        <f t="shared" si="317"/>
        <v>2.6246030688373492E-6</v>
      </c>
      <c r="AW114" s="5">
        <f t="shared" si="318"/>
        <v>1.1749305612857554E-8</v>
      </c>
      <c r="AX114" s="5">
        <f t="shared" si="319"/>
        <v>1.6751728240501119E-3</v>
      </c>
      <c r="AY114" s="5">
        <f t="shared" si="320"/>
        <v>6.9386311036892241E-4</v>
      </c>
      <c r="AZ114" s="5">
        <f t="shared" si="321"/>
        <v>1.4370040183878761E-4</v>
      </c>
      <c r="BA114" s="5">
        <f t="shared" si="322"/>
        <v>1.984042210444043E-5</v>
      </c>
      <c r="BB114" s="5">
        <f t="shared" si="323"/>
        <v>2.0544950340012705E-6</v>
      </c>
      <c r="BC114" s="5">
        <f t="shared" si="324"/>
        <v>1.7019596952188653E-7</v>
      </c>
      <c r="BD114" s="5">
        <f t="shared" si="325"/>
        <v>1.1490105493973959E-6</v>
      </c>
      <c r="BE114" s="5">
        <f t="shared" si="326"/>
        <v>1.602608577648138E-6</v>
      </c>
      <c r="BF114" s="5">
        <f t="shared" si="327"/>
        <v>1.117637368298478E-6</v>
      </c>
      <c r="BG114" s="5">
        <f t="shared" si="328"/>
        <v>5.1961670676119315E-7</v>
      </c>
      <c r="BH114" s="5">
        <f t="shared" si="329"/>
        <v>1.8118680280644529E-7</v>
      </c>
      <c r="BI114" s="5">
        <f t="shared" si="330"/>
        <v>5.054288221923415E-8</v>
      </c>
      <c r="BJ114" s="8">
        <f t="shared" si="331"/>
        <v>0.61746529153147944</v>
      </c>
      <c r="BK114" s="8">
        <f t="shared" si="332"/>
        <v>0.2737378648842449</v>
      </c>
      <c r="BL114" s="8">
        <f t="shared" si="333"/>
        <v>0.10694118358817073</v>
      </c>
      <c r="BM114" s="8">
        <f t="shared" si="334"/>
        <v>0.27117465236303634</v>
      </c>
      <c r="BN114" s="8">
        <f t="shared" si="335"/>
        <v>0.7282161087566259</v>
      </c>
    </row>
    <row r="115" spans="1:66" x14ac:dyDescent="0.25">
      <c r="A115" t="s">
        <v>10</v>
      </c>
      <c r="B115" t="s">
        <v>11</v>
      </c>
      <c r="C115" t="s">
        <v>247</v>
      </c>
      <c r="D115" s="11">
        <v>44350</v>
      </c>
      <c r="E115">
        <f>VLOOKUP(A115,home!$A$2:$E$405,3,FALSE)</f>
        <v>1.5037313432835799</v>
      </c>
      <c r="F115">
        <f>VLOOKUP(B115,home!$B$2:$E$405,3,FALSE)</f>
        <v>0.98</v>
      </c>
      <c r="G115">
        <f>VLOOKUP(C115,away!$B$2:$E$405,4,FALSE)</f>
        <v>1.37</v>
      </c>
      <c r="H115">
        <f>VLOOKUP(A115,away!$A$2:$E$405,3,FALSE)</f>
        <v>1.3805970149253699</v>
      </c>
      <c r="I115">
        <f>VLOOKUP(C115,away!$B$2:$E$405,3,FALSE)</f>
        <v>1.24</v>
      </c>
      <c r="J115">
        <f>VLOOKUP(B115,home!$B$2:$E$405,4,FALSE)</f>
        <v>1.26</v>
      </c>
      <c r="K115" s="3">
        <f t="shared" si="280"/>
        <v>2.0189097014925346</v>
      </c>
      <c r="L115" s="3">
        <f t="shared" si="281"/>
        <v>2.157044776119398</v>
      </c>
      <c r="M115" s="5">
        <f t="shared" si="282"/>
        <v>1.5360523380191107E-2</v>
      </c>
      <c r="N115" s="5">
        <f t="shared" si="283"/>
        <v>3.1011509672270721E-2</v>
      </c>
      <c r="O115" s="5">
        <f t="shared" si="284"/>
        <v>3.3133336715701102E-2</v>
      </c>
      <c r="P115" s="5">
        <f t="shared" si="285"/>
        <v>6.6893214938147746E-2</v>
      </c>
      <c r="Q115" s="5">
        <f t="shared" si="286"/>
        <v>3.130471886763847E-2</v>
      </c>
      <c r="R115" s="5">
        <f t="shared" si="287"/>
        <v>3.5735045439004069E-2</v>
      </c>
      <c r="S115" s="5">
        <f t="shared" si="288"/>
        <v>7.2827957973941829E-2</v>
      </c>
      <c r="T115" s="5">
        <f t="shared" si="289"/>
        <v>6.7525680301325927E-2</v>
      </c>
      <c r="U115" s="5">
        <f t="shared" si="290"/>
        <v>7.2145829920081853E-2</v>
      </c>
      <c r="V115" s="5">
        <f t="shared" si="291"/>
        <v>3.5239657498619757E-2</v>
      </c>
      <c r="W115" s="5">
        <f t="shared" si="292"/>
        <v>2.1067133541457232E-2</v>
      </c>
      <c r="X115" s="5">
        <f t="shared" si="293"/>
        <v>4.5442750353410076E-2</v>
      </c>
      <c r="Y115" s="5">
        <f t="shared" si="294"/>
        <v>4.9011023631160576E-2</v>
      </c>
      <c r="Z115" s="5">
        <f t="shared" si="295"/>
        <v>2.5694031029531012E-2</v>
      </c>
      <c r="AA115" s="5">
        <f t="shared" si="296"/>
        <v>5.187392851597037E-2</v>
      </c>
      <c r="AB115" s="5">
        <f t="shared" si="297"/>
        <v>5.2364388767711413E-2</v>
      </c>
      <c r="AC115" s="5">
        <f t="shared" si="298"/>
        <v>9.5915269497011488E-3</v>
      </c>
      <c r="AD115" s="5">
        <f t="shared" si="299"/>
        <v>1.0633160072371695E-2</v>
      </c>
      <c r="AE115" s="5">
        <f t="shared" si="300"/>
        <v>2.2936202387750723E-2</v>
      </c>
      <c r="AF115" s="5">
        <f t="shared" si="301"/>
        <v>2.4737207772257488E-2</v>
      </c>
      <c r="AG115" s="5">
        <f t="shared" si="302"/>
        <v>1.7786421600309393E-2</v>
      </c>
      <c r="AH115" s="5">
        <f t="shared" si="303"/>
        <v>1.3855793852424896E-2</v>
      </c>
      <c r="AI115" s="5">
        <f t="shared" si="304"/>
        <v>2.7973596630541241E-2</v>
      </c>
      <c r="AJ115" s="5">
        <f t="shared" si="305"/>
        <v>2.8238082811519297E-2</v>
      </c>
      <c r="AK115" s="5">
        <f t="shared" si="306"/>
        <v>1.9003379779908632E-2</v>
      </c>
      <c r="AL115" s="5">
        <f t="shared" si="307"/>
        <v>1.6707974277980985E-3</v>
      </c>
      <c r="AM115" s="5">
        <f t="shared" si="308"/>
        <v>4.2934780055268575E-3</v>
      </c>
      <c r="AN115" s="5">
        <f t="shared" si="309"/>
        <v>9.2612243032052406E-3</v>
      </c>
      <c r="AO115" s="5">
        <f t="shared" si="310"/>
        <v>9.9884377518494397E-3</v>
      </c>
      <c r="AP115" s="5">
        <f t="shared" si="311"/>
        <v>7.1818358247402051E-3</v>
      </c>
      <c r="AQ115" s="5">
        <f t="shared" si="312"/>
        <v>3.872885362175752E-3</v>
      </c>
      <c r="AR115" s="5">
        <f t="shared" si="313"/>
        <v>5.9775135496720807E-3</v>
      </c>
      <c r="AS115" s="5">
        <f t="shared" si="314"/>
        <v>1.206806009623604E-2</v>
      </c>
      <c r="AT115" s="5">
        <f t="shared" si="315"/>
        <v>1.2182161803242938E-2</v>
      </c>
      <c r="AU115" s="5">
        <f t="shared" si="316"/>
        <v>8.1982282165729854E-3</v>
      </c>
      <c r="AV115" s="5">
        <f t="shared" si="317"/>
        <v>4.1378706203722597E-3</v>
      </c>
      <c r="AW115" s="5">
        <f t="shared" si="318"/>
        <v>2.0211444458681201E-4</v>
      </c>
      <c r="AX115" s="5">
        <f t="shared" si="319"/>
        <v>1.4446907330838304E-3</v>
      </c>
      <c r="AY115" s="5">
        <f t="shared" si="320"/>
        <v>3.11626259890658E-3</v>
      </c>
      <c r="AZ115" s="5">
        <f t="shared" si="321"/>
        <v>3.3609589799938494E-3</v>
      </c>
      <c r="BA115" s="5">
        <f t="shared" si="322"/>
        <v>2.4165796701824376E-3</v>
      </c>
      <c r="BB115" s="5">
        <f t="shared" si="323"/>
        <v>1.3031676384108412E-3</v>
      </c>
      <c r="BC115" s="5">
        <f t="shared" si="324"/>
        <v>5.6219818936839171E-4</v>
      </c>
      <c r="BD115" s="5">
        <f t="shared" si="325"/>
        <v>2.1489607294171778E-3</v>
      </c>
      <c r="BE115" s="5">
        <f t="shared" si="326"/>
        <v>4.338557664746813E-3</v>
      </c>
      <c r="BF115" s="5">
        <f t="shared" si="327"/>
        <v>4.3795780799210692E-3</v>
      </c>
      <c r="BG115" s="5">
        <f t="shared" si="328"/>
        <v>2.9473242246655642E-3</v>
      </c>
      <c r="BH115" s="5">
        <f t="shared" si="329"/>
        <v>1.4875953676553174E-3</v>
      </c>
      <c r="BI115" s="5">
        <f t="shared" si="330"/>
        <v>6.006641439309352E-4</v>
      </c>
      <c r="BJ115" s="8">
        <f t="shared" si="331"/>
        <v>0.36825752725739563</v>
      </c>
      <c r="BK115" s="8">
        <f t="shared" si="332"/>
        <v>0.20469994076730627</v>
      </c>
      <c r="BL115" s="8">
        <f t="shared" si="333"/>
        <v>0.39278989692929606</v>
      </c>
      <c r="BM115" s="8">
        <f t="shared" si="334"/>
        <v>0.7750888988162562</v>
      </c>
      <c r="BN115" s="8">
        <f t="shared" si="335"/>
        <v>0.21343834901295322</v>
      </c>
    </row>
    <row r="116" spans="1:66" x14ac:dyDescent="0.25">
      <c r="A116" t="s">
        <v>10</v>
      </c>
      <c r="B116" t="s">
        <v>47</v>
      </c>
      <c r="C116" t="s">
        <v>244</v>
      </c>
      <c r="D116" s="11">
        <v>44350</v>
      </c>
      <c r="E116">
        <f>VLOOKUP(A116,home!$A$2:$E$405,3,FALSE)</f>
        <v>1.5037313432835799</v>
      </c>
      <c r="F116">
        <f>VLOOKUP(B116,home!$B$2:$E$405,3,FALSE)</f>
        <v>0.71</v>
      </c>
      <c r="G116">
        <f>VLOOKUP(C116,away!$B$2:$E$405,4,FALSE)</f>
        <v>1.33</v>
      </c>
      <c r="H116">
        <f>VLOOKUP(A116,away!$A$2:$E$405,3,FALSE)</f>
        <v>1.3805970149253699</v>
      </c>
      <c r="I116">
        <f>VLOOKUP(C116,away!$B$2:$E$405,3,FALSE)</f>
        <v>1.1100000000000001</v>
      </c>
      <c r="J116">
        <f>VLOOKUP(B116,home!$B$2:$E$405,4,FALSE)</f>
        <v>1.55</v>
      </c>
      <c r="K116" s="3">
        <f t="shared" si="280"/>
        <v>1.4199735074626847</v>
      </c>
      <c r="L116" s="3">
        <f t="shared" si="281"/>
        <v>2.3753171641790991</v>
      </c>
      <c r="M116" s="5">
        <f t="shared" si="282"/>
        <v>2.2476371623288083E-2</v>
      </c>
      <c r="N116" s="5">
        <f t="shared" si="283"/>
        <v>3.1915852248955129E-2</v>
      </c>
      <c r="O116" s="5">
        <f t="shared" si="284"/>
        <v>5.3388511305264223E-2</v>
      </c>
      <c r="P116" s="5">
        <f t="shared" si="285"/>
        <v>7.5810271656347225E-2</v>
      </c>
      <c r="Q116" s="5">
        <f t="shared" si="286"/>
        <v>2.2659832330804822E-2</v>
      </c>
      <c r="R116" s="5">
        <f t="shared" si="287"/>
        <v>6.3407323636682E-2</v>
      </c>
      <c r="S116" s="5">
        <f t="shared" si="288"/>
        <v>6.3924878367093901E-2</v>
      </c>
      <c r="T116" s="5">
        <f t="shared" si="289"/>
        <v>5.3824288672781176E-2</v>
      </c>
      <c r="U116" s="5">
        <f t="shared" si="290"/>
        <v>9.0036719743200919E-2</v>
      </c>
      <c r="V116" s="5">
        <f t="shared" si="291"/>
        <v>2.3956824407188014E-2</v>
      </c>
      <c r="W116" s="5">
        <f t="shared" si="292"/>
        <v>1.0725453864429755E-2</v>
      </c>
      <c r="X116" s="5">
        <f t="shared" si="293"/>
        <v>2.5476354657791047E-2</v>
      </c>
      <c r="Y116" s="5">
        <f t="shared" si="294"/>
        <v>3.0257211249682607E-2</v>
      </c>
      <c r="Z116" s="5">
        <f t="shared" si="295"/>
        <v>5.0204168056289959E-2</v>
      </c>
      <c r="AA116" s="5">
        <f t="shared" si="296"/>
        <v>7.1288588604136116E-2</v>
      </c>
      <c r="AB116" s="5">
        <f t="shared" si="297"/>
        <v>5.0613953601139787E-2</v>
      </c>
      <c r="AC116" s="5">
        <f t="shared" si="298"/>
        <v>5.0502295165008133E-3</v>
      </c>
      <c r="AD116" s="5">
        <f t="shared" si="299"/>
        <v>3.8074650857508802E-3</v>
      </c>
      <c r="AE116" s="5">
        <f t="shared" si="300"/>
        <v>9.0439371701967128E-3</v>
      </c>
      <c r="AF116" s="5">
        <f t="shared" si="301"/>
        <v>1.07411095960628E-2</v>
      </c>
      <c r="AG116" s="5">
        <f t="shared" si="302"/>
        <v>8.5045139952856022E-3</v>
      </c>
      <c r="AH116" s="5">
        <f t="shared" si="303"/>
        <v>2.9812705524359391E-2</v>
      </c>
      <c r="AI116" s="5">
        <f t="shared" si="304"/>
        <v>4.2333252030376758E-2</v>
      </c>
      <c r="AJ116" s="5">
        <f t="shared" si="305"/>
        <v>3.005604818393796E-2</v>
      </c>
      <c r="AK116" s="5">
        <f t="shared" si="306"/>
        <v>1.4226264053404613E-2</v>
      </c>
      <c r="AL116" s="5">
        <f t="shared" si="307"/>
        <v>6.8135422921401399E-4</v>
      </c>
      <c r="AM116" s="5">
        <f t="shared" si="308"/>
        <v>1.0812999104710776E-3</v>
      </c>
      <c r="AN116" s="5">
        <f t="shared" si="309"/>
        <v>2.5684302369672744E-3</v>
      </c>
      <c r="AO116" s="5">
        <f t="shared" si="310"/>
        <v>3.0504182134324788E-3</v>
      </c>
      <c r="AP116" s="5">
        <f t="shared" si="311"/>
        <v>2.4152369134302371E-3</v>
      </c>
      <c r="AQ116" s="5">
        <f t="shared" si="312"/>
        <v>1.4342384240074476E-3</v>
      </c>
      <c r="AR116" s="5">
        <f t="shared" si="313"/>
        <v>1.416292622852558E-2</v>
      </c>
      <c r="AS116" s="5">
        <f t="shared" si="314"/>
        <v>2.0110980032654716E-2</v>
      </c>
      <c r="AT116" s="5">
        <f t="shared" si="315"/>
        <v>1.4278529427740373E-2</v>
      </c>
      <c r="AU116" s="5">
        <f t="shared" si="316"/>
        <v>6.7583778376392187E-3</v>
      </c>
      <c r="AV116" s="5">
        <f t="shared" si="317"/>
        <v>2.3991793707176584E-3</v>
      </c>
      <c r="AW116" s="5">
        <f t="shared" si="318"/>
        <v>6.3836975702317379E-5</v>
      </c>
      <c r="AX116" s="5">
        <f t="shared" si="319"/>
        <v>2.5590287108178387E-4</v>
      </c>
      <c r="AY116" s="5">
        <f t="shared" si="320"/>
        <v>6.0785048204327254E-4</v>
      </c>
      <c r="AZ116" s="5">
        <f t="shared" si="321"/>
        <v>7.2191884162596228E-4</v>
      </c>
      <c r="BA116" s="5">
        <f t="shared" si="322"/>
        <v>5.7159540521948041E-4</v>
      </c>
      <c r="BB116" s="5">
        <f t="shared" si="323"/>
        <v>3.3943009424593473E-4</v>
      </c>
      <c r="BC116" s="5">
        <f t="shared" si="324"/>
        <v>1.6125082578025959E-4</v>
      </c>
      <c r="BD116" s="5">
        <f t="shared" si="325"/>
        <v>5.6069069609365283E-3</v>
      </c>
      <c r="BE116" s="5">
        <f t="shared" si="326"/>
        <v>7.9616593433379842E-3</v>
      </c>
      <c r="BF116" s="5">
        <f t="shared" si="327"/>
        <v>5.6526726714913478E-3</v>
      </c>
      <c r="BG116" s="5">
        <f t="shared" si="328"/>
        <v>2.6755484799586777E-3</v>
      </c>
      <c r="BH116" s="5">
        <f t="shared" si="329"/>
        <v>9.4980198986834431E-4</v>
      </c>
      <c r="BI116" s="5">
        <f t="shared" si="330"/>
        <v>2.6973873258967799E-4</v>
      </c>
      <c r="BJ116" s="8">
        <f t="shared" si="331"/>
        <v>0.22016359109004571</v>
      </c>
      <c r="BK116" s="8">
        <f t="shared" si="332"/>
        <v>0.19250778028167528</v>
      </c>
      <c r="BL116" s="8">
        <f t="shared" si="333"/>
        <v>0.52598968775796207</v>
      </c>
      <c r="BM116" s="8">
        <f t="shared" si="334"/>
        <v>0.71866305087829063</v>
      </c>
      <c r="BN116" s="8">
        <f t="shared" si="335"/>
        <v>0.26965816280134147</v>
      </c>
    </row>
    <row r="117" spans="1:66" x14ac:dyDescent="0.25">
      <c r="A117" t="s">
        <v>10</v>
      </c>
      <c r="B117" t="s">
        <v>241</v>
      </c>
      <c r="C117" t="s">
        <v>44</v>
      </c>
      <c r="D117" s="11">
        <v>44350</v>
      </c>
      <c r="E117">
        <f>VLOOKUP(A117,home!$A$2:$E$405,3,FALSE)</f>
        <v>1.5037313432835799</v>
      </c>
      <c r="F117">
        <f>VLOOKUP(B117,home!$B$2:$E$405,3,FALSE)</f>
        <v>1.1499999999999999</v>
      </c>
      <c r="G117">
        <f>VLOOKUP(C117,away!$B$2:$E$405,4,FALSE)</f>
        <v>0.75</v>
      </c>
      <c r="H117">
        <f>VLOOKUP(A117,away!$A$2:$E$405,3,FALSE)</f>
        <v>1.3805970149253699</v>
      </c>
      <c r="I117">
        <f>VLOOKUP(C117,away!$B$2:$E$405,3,FALSE)</f>
        <v>0.71</v>
      </c>
      <c r="J117">
        <f>VLOOKUP(B117,home!$B$2:$E$405,4,FALSE)</f>
        <v>0.92</v>
      </c>
      <c r="K117" s="3">
        <f t="shared" si="280"/>
        <v>1.2969682835820875</v>
      </c>
      <c r="L117" s="3">
        <f t="shared" si="281"/>
        <v>0.90180597014925168</v>
      </c>
      <c r="M117" s="5">
        <f t="shared" si="282"/>
        <v>0.11093905819259202</v>
      </c>
      <c r="N117" s="5">
        <f t="shared" si="283"/>
        <v>0.1438844398862594</v>
      </c>
      <c r="O117" s="5">
        <f t="shared" si="284"/>
        <v>0.10004550500081473</v>
      </c>
      <c r="P117" s="5">
        <f t="shared" si="285"/>
        <v>0.12975584690100983</v>
      </c>
      <c r="Q117" s="5">
        <f t="shared" si="286"/>
        <v>9.3306777516725947E-2</v>
      </c>
      <c r="R117" s="5">
        <f t="shared" si="287"/>
        <v>4.5110816848165758E-2</v>
      </c>
      <c r="S117" s="5">
        <f t="shared" si="288"/>
        <v>3.7941055385042395E-2</v>
      </c>
      <c r="T117" s="5">
        <f t="shared" si="289"/>
        <v>8.4144609019971423E-2</v>
      </c>
      <c r="U117" s="5">
        <f t="shared" si="290"/>
        <v>5.8507298698551459E-2</v>
      </c>
      <c r="V117" s="5">
        <f t="shared" si="291"/>
        <v>4.9307088594510266E-3</v>
      </c>
      <c r="W117" s="5">
        <f t="shared" si="292"/>
        <v>4.0338643694147934E-2</v>
      </c>
      <c r="X117" s="5">
        <f t="shared" si="293"/>
        <v>3.6377629711106071E-2</v>
      </c>
      <c r="Y117" s="5">
        <f t="shared" si="294"/>
        <v>1.6402781826677121E-2</v>
      </c>
      <c r="Z117" s="5">
        <f t="shared" si="295"/>
        <v>1.3560401317328448E-2</v>
      </c>
      <c r="AA117" s="5">
        <f t="shared" si="296"/>
        <v>1.7587410421219755E-2</v>
      </c>
      <c r="AB117" s="5">
        <f t="shared" si="297"/>
        <v>1.1405156753331551E-2</v>
      </c>
      <c r="AC117" s="5">
        <f t="shared" si="298"/>
        <v>3.604390522507056E-4</v>
      </c>
      <c r="AD117" s="5">
        <f t="shared" si="299"/>
        <v>1.3079485368507107E-2</v>
      </c>
      <c r="AE117" s="5">
        <f t="shared" si="300"/>
        <v>1.1795157991799492E-2</v>
      </c>
      <c r="AF117" s="5">
        <f t="shared" si="301"/>
        <v>5.3184719479292195E-3</v>
      </c>
      <c r="AG117" s="5">
        <f t="shared" si="302"/>
        <v>1.5987432515712971E-3</v>
      </c>
      <c r="AH117" s="5">
        <f t="shared" si="303"/>
        <v>3.0572127163966422E-3</v>
      </c>
      <c r="AI117" s="5">
        <f t="shared" si="304"/>
        <v>3.9651079293302844E-3</v>
      </c>
      <c r="AJ117" s="5">
        <f t="shared" si="305"/>
        <v>2.5713096126606118E-3</v>
      </c>
      <c r="AK117" s="5">
        <f t="shared" si="306"/>
        <v>1.1116356716301856E-3</v>
      </c>
      <c r="AL117" s="5">
        <f t="shared" si="307"/>
        <v>1.6862978735512902E-5</v>
      </c>
      <c r="AM117" s="5">
        <f t="shared" si="308"/>
        <v>3.3927355377059397E-3</v>
      </c>
      <c r="AN117" s="5">
        <f t="shared" si="309"/>
        <v>3.0595891630407481E-3</v>
      </c>
      <c r="AO117" s="5">
        <f t="shared" si="310"/>
        <v>1.3795778867170491E-3</v>
      </c>
      <c r="AP117" s="5">
        <f t="shared" si="311"/>
        <v>4.1470385817577441E-4</v>
      </c>
      <c r="AQ117" s="5">
        <f t="shared" si="312"/>
        <v>9.349560378671046E-5</v>
      </c>
      <c r="AR117" s="5">
        <f t="shared" si="313"/>
        <v>5.5140253593254074E-4</v>
      </c>
      <c r="AS117" s="5">
        <f t="shared" si="314"/>
        <v>7.1515160059123768E-4</v>
      </c>
      <c r="AT117" s="5">
        <f t="shared" si="315"/>
        <v>4.6376447195990012E-4</v>
      </c>
      <c r="AU117" s="5">
        <f t="shared" si="316"/>
        <v>2.00495937061395E-4</v>
      </c>
      <c r="AV117" s="5">
        <f t="shared" si="317"/>
        <v>6.5009217838924905E-5</v>
      </c>
      <c r="AW117" s="5">
        <f t="shared" si="318"/>
        <v>5.4786587908613306E-7</v>
      </c>
      <c r="AX117" s="5">
        <f t="shared" si="319"/>
        <v>7.3337839783107063E-4</v>
      </c>
      <c r="AY117" s="5">
        <f t="shared" si="320"/>
        <v>6.6136501754255239E-4</v>
      </c>
      <c r="AZ117" s="5">
        <f t="shared" si="321"/>
        <v>2.982114606338691E-4</v>
      </c>
      <c r="BA117" s="5">
        <f t="shared" si="322"/>
        <v>8.9642958522183927E-5</v>
      </c>
      <c r="BB117" s="5">
        <f t="shared" si="323"/>
        <v>2.0210138794286798E-5</v>
      </c>
      <c r="BC117" s="5">
        <f t="shared" si="324"/>
        <v>3.6451247644465681E-6</v>
      </c>
      <c r="BD117" s="5">
        <f t="shared" si="325"/>
        <v>8.2876349809900377E-5</v>
      </c>
      <c r="BE117" s="5">
        <f t="shared" si="326"/>
        <v>1.0748799716249515E-4</v>
      </c>
      <c r="BF117" s="5">
        <f t="shared" si="327"/>
        <v>6.9704261592758816E-5</v>
      </c>
      <c r="BG117" s="5">
        <f t="shared" si="328"/>
        <v>3.013473883877242E-5</v>
      </c>
      <c r="BH117" s="5">
        <f t="shared" si="329"/>
        <v>9.77095012697928E-6</v>
      </c>
      <c r="BI117" s="5">
        <f t="shared" si="330"/>
        <v>2.534522483030901E-6</v>
      </c>
      <c r="BJ117" s="8">
        <f t="shared" si="331"/>
        <v>0.45639329536220952</v>
      </c>
      <c r="BK117" s="8">
        <f t="shared" si="332"/>
        <v>0.284605336386624</v>
      </c>
      <c r="BL117" s="8">
        <f t="shared" si="333"/>
        <v>0.24565978623549889</v>
      </c>
      <c r="BM117" s="8">
        <f t="shared" si="334"/>
        <v>0.3765155578044298</v>
      </c>
      <c r="BN117" s="8">
        <f t="shared" si="335"/>
        <v>0.62304244434556766</v>
      </c>
    </row>
    <row r="118" spans="1:66" x14ac:dyDescent="0.25">
      <c r="A118" t="s">
        <v>13</v>
      </c>
      <c r="B118" t="s">
        <v>250</v>
      </c>
      <c r="C118" t="s">
        <v>61</v>
      </c>
      <c r="D118" s="11">
        <v>44350</v>
      </c>
      <c r="E118">
        <f>VLOOKUP(A118,home!$A$2:$E$405,3,FALSE)</f>
        <v>1.5879629629629599</v>
      </c>
      <c r="F118">
        <f>VLOOKUP(B118,home!$B$2:$E$405,3,FALSE)</f>
        <v>1.1499999999999999</v>
      </c>
      <c r="G118">
        <f>VLOOKUP(C118,away!$B$2:$E$405,4,FALSE)</f>
        <v>0.97</v>
      </c>
      <c r="H118">
        <f>VLOOKUP(A118,away!$A$2:$E$405,3,FALSE)</f>
        <v>1.42592592592593</v>
      </c>
      <c r="I118">
        <f>VLOOKUP(C118,away!$B$2:$E$405,3,FALSE)</f>
        <v>1.26</v>
      </c>
      <c r="J118">
        <f>VLOOKUP(B118,home!$B$2:$E$405,4,FALSE)</f>
        <v>0.76</v>
      </c>
      <c r="K118" s="3">
        <f t="shared" si="280"/>
        <v>1.7713726851851817</v>
      </c>
      <c r="L118" s="3">
        <f t="shared" si="281"/>
        <v>1.3654666666666706</v>
      </c>
      <c r="M118" s="5">
        <f t="shared" si="282"/>
        <v>4.341981601596144E-2</v>
      </c>
      <c r="N118" s="5">
        <f t="shared" si="283"/>
        <v>7.6912676086440174E-2</v>
      </c>
      <c r="O118" s="5">
        <f t="shared" si="284"/>
        <v>5.9288311442594971E-2</v>
      </c>
      <c r="P118" s="5">
        <f t="shared" si="285"/>
        <v>0.10502169544016481</v>
      </c>
      <c r="Q118" s="5">
        <f t="shared" si="286"/>
        <v>6.8120506782007831E-2</v>
      </c>
      <c r="R118" s="5">
        <f t="shared" si="287"/>
        <v>4.0478106498907804E-2</v>
      </c>
      <c r="S118" s="5">
        <f t="shared" si="288"/>
        <v>6.3505315804840076E-2</v>
      </c>
      <c r="T118" s="5">
        <f t="shared" si="289"/>
        <v>9.3016281327272549E-2</v>
      </c>
      <c r="U118" s="5">
        <f t="shared" si="290"/>
        <v>7.1701812200182083E-2</v>
      </c>
      <c r="V118" s="5">
        <f t="shared" si="291"/>
        <v>1.7067056133580588E-2</v>
      </c>
      <c r="W118" s="5">
        <f t="shared" si="292"/>
        <v>4.0222268338206857E-2</v>
      </c>
      <c r="X118" s="5">
        <f t="shared" si="293"/>
        <v>5.4922166673543674E-2</v>
      </c>
      <c r="Y118" s="5">
        <f t="shared" si="294"/>
        <v>3.7497193926917499E-2</v>
      </c>
      <c r="Z118" s="5">
        <f t="shared" si="295"/>
        <v>1.8423835051347377E-2</v>
      </c>
      <c r="AA118" s="5">
        <f t="shared" si="296"/>
        <v>3.2635478166314083E-2</v>
      </c>
      <c r="AB118" s="5">
        <f t="shared" si="297"/>
        <v>2.8904797295883074E-2</v>
      </c>
      <c r="AC118" s="5">
        <f t="shared" si="298"/>
        <v>2.5800592560407671E-3</v>
      </c>
      <c r="AD118" s="5">
        <f t="shared" si="299"/>
        <v>1.7812156867622084E-2</v>
      </c>
      <c r="AE118" s="5">
        <f t="shared" si="300"/>
        <v>2.4321906464175772E-2</v>
      </c>
      <c r="AF118" s="5">
        <f t="shared" si="301"/>
        <v>1.6605376273308325E-2</v>
      </c>
      <c r="AG118" s="5">
        <f t="shared" si="302"/>
        <v>7.5580292628867132E-3</v>
      </c>
      <c r="AH118" s="5">
        <f t="shared" si="303"/>
        <v>6.2892831586949657E-3</v>
      </c>
      <c r="AI118" s="5">
        <f t="shared" si="304"/>
        <v>1.1140664396707444E-2</v>
      </c>
      <c r="AJ118" s="5">
        <f t="shared" si="305"/>
        <v>9.8671343035713101E-3</v>
      </c>
      <c r="AK118" s="5">
        <f t="shared" si="306"/>
        <v>5.8261240621333083E-3</v>
      </c>
      <c r="AL118" s="5">
        <f t="shared" si="307"/>
        <v>2.4962076974797292E-4</v>
      </c>
      <c r="AM118" s="5">
        <f t="shared" si="308"/>
        <v>6.3103936279078794E-3</v>
      </c>
      <c r="AN118" s="5">
        <f t="shared" si="309"/>
        <v>8.6166321524539704E-3</v>
      </c>
      <c r="AO118" s="5">
        <f t="shared" si="310"/>
        <v>5.8828619915520927E-3</v>
      </c>
      <c r="AP118" s="5">
        <f t="shared" si="311"/>
        <v>2.6776173180215624E-3</v>
      </c>
      <c r="AQ118" s="5">
        <f t="shared" si="312"/>
        <v>9.1404929846196294E-4</v>
      </c>
      <c r="AR118" s="5">
        <f t="shared" si="313"/>
        <v>1.7175613020852078E-3</v>
      </c>
      <c r="AS118" s="5">
        <f t="shared" si="314"/>
        <v>3.0424411756448319E-3</v>
      </c>
      <c r="AT118" s="5">
        <f t="shared" si="315"/>
        <v>2.6946485974099739E-3</v>
      </c>
      <c r="AU118" s="5">
        <f t="shared" si="316"/>
        <v>1.5910756405415293E-3</v>
      </c>
      <c r="AV118" s="5">
        <f t="shared" si="317"/>
        <v>7.0459698242969493E-4</v>
      </c>
      <c r="AW118" s="5">
        <f t="shared" si="318"/>
        <v>1.6771397934972391E-5</v>
      </c>
      <c r="AX118" s="5">
        <f t="shared" si="319"/>
        <v>1.8630098175404426E-3</v>
      </c>
      <c r="AY118" s="5">
        <f t="shared" si="320"/>
        <v>2.5438778055242302E-3</v>
      </c>
      <c r="AZ118" s="5">
        <f t="shared" si="321"/>
        <v>1.7367901737582482E-3</v>
      </c>
      <c r="BA118" s="5">
        <f t="shared" si="322"/>
        <v>7.9050969642036756E-4</v>
      </c>
      <c r="BB118" s="5">
        <f t="shared" si="323"/>
        <v>2.6985366003470015E-4</v>
      </c>
      <c r="BC118" s="5">
        <f t="shared" si="324"/>
        <v>7.3695235531076554E-5</v>
      </c>
      <c r="BD118" s="5">
        <f t="shared" si="325"/>
        <v>3.9087878432565943E-4</v>
      </c>
      <c r="BE118" s="5">
        <f t="shared" si="326"/>
        <v>6.923920017728629E-4</v>
      </c>
      <c r="BF118" s="5">
        <f t="shared" si="327"/>
        <v>6.1324213969056972E-4</v>
      </c>
      <c r="BG118" s="5">
        <f t="shared" si="328"/>
        <v>3.620934585507968E-4</v>
      </c>
      <c r="BH118" s="5">
        <f t="shared" si="329"/>
        <v>1.6035061549027845E-4</v>
      </c>
      <c r="BI118" s="5">
        <f t="shared" si="330"/>
        <v>5.6808140066422208E-5</v>
      </c>
      <c r="BJ118" s="8">
        <f t="shared" si="331"/>
        <v>0.46866785277958806</v>
      </c>
      <c r="BK118" s="8">
        <f t="shared" si="332"/>
        <v>0.23438744122585986</v>
      </c>
      <c r="BL118" s="8">
        <f t="shared" si="333"/>
        <v>0.27815780036299687</v>
      </c>
      <c r="BM118" s="8">
        <f t="shared" si="334"/>
        <v>0.6038687107461258</v>
      </c>
      <c r="BN118" s="8">
        <f t="shared" si="335"/>
        <v>0.39324111226607705</v>
      </c>
    </row>
    <row r="119" spans="1:66" x14ac:dyDescent="0.25">
      <c r="A119" t="s">
        <v>13</v>
      </c>
      <c r="B119" t="s">
        <v>249</v>
      </c>
      <c r="C119" t="s">
        <v>60</v>
      </c>
      <c r="D119" s="11">
        <v>44350</v>
      </c>
      <c r="E119">
        <f>VLOOKUP(A119,home!$A$2:$E$405,3,FALSE)</f>
        <v>1.5879629629629599</v>
      </c>
      <c r="F119">
        <f>VLOOKUP(B119,home!$B$2:$E$405,3,FALSE)</f>
        <v>1.1599999999999999</v>
      </c>
      <c r="G119">
        <f>VLOOKUP(C119,away!$B$2:$E$405,4,FALSE)</f>
        <v>0.57999999999999996</v>
      </c>
      <c r="H119">
        <f>VLOOKUP(A119,away!$A$2:$E$405,3,FALSE)</f>
        <v>1.42592592592593</v>
      </c>
      <c r="I119">
        <f>VLOOKUP(C119,away!$B$2:$E$405,3,FALSE)</f>
        <v>1.1499999999999999</v>
      </c>
      <c r="J119">
        <f>VLOOKUP(B119,home!$B$2:$E$405,4,FALSE)</f>
        <v>1.08</v>
      </c>
      <c r="K119" s="3">
        <f t="shared" si="280"/>
        <v>1.0683814814814794</v>
      </c>
      <c r="L119" s="3">
        <f t="shared" si="281"/>
        <v>1.7710000000000052</v>
      </c>
      <c r="M119" s="5">
        <f t="shared" si="282"/>
        <v>5.8461814498973017E-2</v>
      </c>
      <c r="N119" s="5">
        <f t="shared" si="283"/>
        <v>6.2459519984508223E-2</v>
      </c>
      <c r="O119" s="5">
        <f t="shared" si="284"/>
        <v>0.10353587347768152</v>
      </c>
      <c r="P119" s="5">
        <f t="shared" si="285"/>
        <v>0.11061580989256439</v>
      </c>
      <c r="Q119" s="5">
        <f t="shared" si="286"/>
        <v>3.3365297246835478E-2</v>
      </c>
      <c r="R119" s="5">
        <f t="shared" si="287"/>
        <v>9.1681015964487272E-2</v>
      </c>
      <c r="S119" s="5">
        <f t="shared" si="288"/>
        <v>5.2324143131081274E-2</v>
      </c>
      <c r="T119" s="5">
        <f t="shared" si="289"/>
        <v>5.9089941424145802E-2</v>
      </c>
      <c r="U119" s="5">
        <f t="shared" si="290"/>
        <v>9.7950299659866069E-2</v>
      </c>
      <c r="V119" s="5">
        <f t="shared" si="291"/>
        <v>1.100029997544749E-2</v>
      </c>
      <c r="W119" s="5">
        <f t="shared" si="292"/>
        <v>1.1882288567548006E-2</v>
      </c>
      <c r="X119" s="5">
        <f t="shared" si="293"/>
        <v>2.1043533053127578E-2</v>
      </c>
      <c r="Y119" s="5">
        <f t="shared" si="294"/>
        <v>1.8634048518544531E-2</v>
      </c>
      <c r="Z119" s="5">
        <f t="shared" si="295"/>
        <v>5.4122359757702493E-2</v>
      </c>
      <c r="AA119" s="5">
        <f t="shared" si="296"/>
        <v>5.7823326899207793E-2</v>
      </c>
      <c r="AB119" s="5">
        <f t="shared" si="297"/>
        <v>3.0888685828381744E-2</v>
      </c>
      <c r="AC119" s="5">
        <f t="shared" si="298"/>
        <v>1.3008567015853735E-3</v>
      </c>
      <c r="AD119" s="5">
        <f t="shared" si="299"/>
        <v>3.1737042657968458E-3</v>
      </c>
      <c r="AE119" s="5">
        <f t="shared" si="300"/>
        <v>5.6206302547262303E-3</v>
      </c>
      <c r="AF119" s="5">
        <f t="shared" si="301"/>
        <v>4.9770680905600927E-3</v>
      </c>
      <c r="AG119" s="5">
        <f t="shared" si="302"/>
        <v>2.9381291961273173E-3</v>
      </c>
      <c r="AH119" s="5">
        <f t="shared" si="303"/>
        <v>2.3962674782722848E-2</v>
      </c>
      <c r="AI119" s="5">
        <f t="shared" si="304"/>
        <v>2.5601277984624325E-2</v>
      </c>
      <c r="AJ119" s="5">
        <f t="shared" si="305"/>
        <v>1.3675965650516058E-2</v>
      </c>
      <c r="AK119" s="5">
        <f t="shared" si="306"/>
        <v>4.8703828141293901E-3</v>
      </c>
      <c r="AL119" s="5">
        <f t="shared" si="307"/>
        <v>9.8454226118872097E-5</v>
      </c>
      <c r="AM119" s="5">
        <f t="shared" si="308"/>
        <v>6.7814537305522517E-4</v>
      </c>
      <c r="AN119" s="5">
        <f t="shared" si="309"/>
        <v>1.2009954556808074E-3</v>
      </c>
      <c r="AO119" s="5">
        <f t="shared" si="310"/>
        <v>1.0634814760053582E-3</v>
      </c>
      <c r="AP119" s="5">
        <f t="shared" si="311"/>
        <v>6.2780856466849847E-4</v>
      </c>
      <c r="AQ119" s="5">
        <f t="shared" si="312"/>
        <v>2.7796224200697851E-4</v>
      </c>
      <c r="AR119" s="5">
        <f t="shared" si="313"/>
        <v>8.4875794080404594E-3</v>
      </c>
      <c r="AS119" s="5">
        <f t="shared" si="314"/>
        <v>9.0679726621539641E-3</v>
      </c>
      <c r="AT119" s="5">
        <f t="shared" si="315"/>
        <v>4.8440270334128028E-3</v>
      </c>
      <c r="AU119" s="5">
        <f t="shared" si="316"/>
        <v>1.7250895927646355E-3</v>
      </c>
      <c r="AV119" s="5">
        <f t="shared" si="317"/>
        <v>4.6076344370154078E-4</v>
      </c>
      <c r="AW119" s="5">
        <f t="shared" si="318"/>
        <v>5.1745998899827034E-6</v>
      </c>
      <c r="AX119" s="5">
        <f t="shared" si="319"/>
        <v>1.2075299305409193E-4</v>
      </c>
      <c r="AY119" s="5">
        <f t="shared" si="320"/>
        <v>2.1385355069879745E-4</v>
      </c>
      <c r="AZ119" s="5">
        <f t="shared" si="321"/>
        <v>1.8936731914378574E-4</v>
      </c>
      <c r="BA119" s="5">
        <f t="shared" si="322"/>
        <v>1.1178984073454853E-4</v>
      </c>
      <c r="BB119" s="5">
        <f t="shared" si="323"/>
        <v>4.9494951985221506E-5</v>
      </c>
      <c r="BC119" s="5">
        <f t="shared" si="324"/>
        <v>1.7531111993165513E-5</v>
      </c>
      <c r="BD119" s="5">
        <f t="shared" si="325"/>
        <v>2.5052505219399501E-3</v>
      </c>
      <c r="BE119" s="5">
        <f t="shared" si="326"/>
        <v>2.6765632641124536E-3</v>
      </c>
      <c r="BF119" s="5">
        <f t="shared" si="327"/>
        <v>1.4297953126956833E-3</v>
      </c>
      <c r="BG119" s="5">
        <f t="shared" si="328"/>
        <v>5.091889447976965E-4</v>
      </c>
      <c r="BH119" s="5">
        <f t="shared" si="329"/>
        <v>1.3600200979923855E-4</v>
      </c>
      <c r="BI119" s="5">
        <f t="shared" si="330"/>
        <v>2.9060405742753838E-5</v>
      </c>
      <c r="BJ119" s="8">
        <f t="shared" si="331"/>
        <v>0.22773534348094657</v>
      </c>
      <c r="BK119" s="8">
        <f t="shared" si="332"/>
        <v>0.2340152319764692</v>
      </c>
      <c r="BL119" s="8">
        <f t="shared" si="333"/>
        <v>0.48186079566077811</v>
      </c>
      <c r="BM119" s="8">
        <f t="shared" si="334"/>
        <v>0.53740572086003768</v>
      </c>
      <c r="BN119" s="8">
        <f t="shared" si="335"/>
        <v>0.46011933106504987</v>
      </c>
    </row>
    <row r="120" spans="1:66" x14ac:dyDescent="0.25">
      <c r="A120" t="s">
        <v>13</v>
      </c>
      <c r="B120" t="s">
        <v>54</v>
      </c>
      <c r="C120" t="s">
        <v>58</v>
      </c>
      <c r="D120" s="11">
        <v>44350</v>
      </c>
      <c r="E120">
        <f>VLOOKUP(A120,home!$A$2:$E$405,3,FALSE)</f>
        <v>1.5879629629629599</v>
      </c>
      <c r="F120">
        <f>VLOOKUP(B120,home!$B$2:$E$405,3,FALSE)</f>
        <v>0.68</v>
      </c>
      <c r="G120">
        <f>VLOOKUP(C120,away!$B$2:$E$405,4,FALSE)</f>
        <v>0.89</v>
      </c>
      <c r="H120">
        <f>VLOOKUP(A120,away!$A$2:$E$405,3,FALSE)</f>
        <v>1.42592592592593</v>
      </c>
      <c r="I120">
        <f>VLOOKUP(C120,away!$B$2:$E$405,3,FALSE)</f>
        <v>0.63</v>
      </c>
      <c r="J120">
        <f>VLOOKUP(B120,home!$B$2:$E$405,4,FALSE)</f>
        <v>1.4</v>
      </c>
      <c r="K120" s="3">
        <f t="shared" si="280"/>
        <v>0.96103518518518338</v>
      </c>
      <c r="L120" s="3">
        <f t="shared" si="281"/>
        <v>1.2576666666666703</v>
      </c>
      <c r="M120" s="5">
        <f t="shared" si="282"/>
        <v>0.10875019109147992</v>
      </c>
      <c r="N120" s="5">
        <f t="shared" si="283"/>
        <v>0.10451276003452449</v>
      </c>
      <c r="O120" s="5">
        <f t="shared" si="284"/>
        <v>0.13677149032938496</v>
      </c>
      <c r="P120" s="5">
        <f t="shared" si="285"/>
        <v>0.131442214536754</v>
      </c>
      <c r="Q120" s="5">
        <f t="shared" si="286"/>
        <v>5.0220219846996934E-2</v>
      </c>
      <c r="R120" s="5">
        <f t="shared" si="287"/>
        <v>8.6006472168795173E-2</v>
      </c>
      <c r="S120" s="5">
        <f t="shared" si="288"/>
        <v>3.9717299778794693E-2</v>
      </c>
      <c r="T120" s="5">
        <f t="shared" si="289"/>
        <v>6.3160296494239987E-2</v>
      </c>
      <c r="U120" s="5">
        <f t="shared" si="290"/>
        <v>8.2655245907862385E-2</v>
      </c>
      <c r="V120" s="5">
        <f t="shared" si="291"/>
        <v>5.3338653027218165E-3</v>
      </c>
      <c r="W120" s="5">
        <f t="shared" si="292"/>
        <v>1.6087799426899776E-2</v>
      </c>
      <c r="X120" s="5">
        <f t="shared" si="293"/>
        <v>2.0233089079231006E-2</v>
      </c>
      <c r="Y120" s="5">
        <f t="shared" si="294"/>
        <v>1.2723240849323136E-2</v>
      </c>
      <c r="Z120" s="5">
        <f t="shared" si="295"/>
        <v>3.6055824388096139E-2</v>
      </c>
      <c r="AA120" s="5">
        <f t="shared" si="296"/>
        <v>3.4650915867818426E-2</v>
      </c>
      <c r="AB120" s="5">
        <f t="shared" si="297"/>
        <v>1.6650374673932541E-2</v>
      </c>
      <c r="AC120" s="5">
        <f t="shared" si="298"/>
        <v>4.0292749166341292E-4</v>
      </c>
      <c r="AD120" s="5">
        <f t="shared" si="299"/>
        <v>3.8652353253631781E-3</v>
      </c>
      <c r="AE120" s="5">
        <f t="shared" si="300"/>
        <v>4.86117762753177E-3</v>
      </c>
      <c r="AF120" s="5">
        <f t="shared" si="301"/>
        <v>3.0568705314462374E-3</v>
      </c>
      <c r="AG120" s="5">
        <f t="shared" si="302"/>
        <v>1.2815080572385212E-3</v>
      </c>
      <c r="AH120" s="5">
        <f t="shared" si="303"/>
        <v>1.1336552118023927E-2</v>
      </c>
      <c r="AI120" s="5">
        <f t="shared" si="304"/>
        <v>1.0894825464106608E-2</v>
      </c>
      <c r="AJ120" s="5">
        <f t="shared" si="305"/>
        <v>5.2351553037289717E-3</v>
      </c>
      <c r="AK120" s="5">
        <f t="shared" si="306"/>
        <v>1.6770561489307895E-3</v>
      </c>
      <c r="AL120" s="5">
        <f t="shared" si="307"/>
        <v>1.9480124593961379E-5</v>
      </c>
      <c r="AM120" s="5">
        <f t="shared" si="308"/>
        <v>7.4292542933894284E-4</v>
      </c>
      <c r="AN120" s="5">
        <f t="shared" si="309"/>
        <v>9.3435254829861306E-4</v>
      </c>
      <c r="AO120" s="5">
        <f t="shared" si="310"/>
        <v>5.8755202745511303E-4</v>
      </c>
      <c r="AP120" s="5">
        <f t="shared" si="311"/>
        <v>2.4631486662090538E-4</v>
      </c>
      <c r="AQ120" s="5">
        <f t="shared" si="312"/>
        <v>7.7445499313389898E-5</v>
      </c>
      <c r="AR120" s="5">
        <f t="shared" si="313"/>
        <v>2.8515207427536244E-3</v>
      </c>
      <c r="AS120" s="5">
        <f t="shared" si="314"/>
        <v>2.7404117650716214E-3</v>
      </c>
      <c r="AT120" s="5">
        <f t="shared" si="315"/>
        <v>1.3168160640646303E-3</v>
      </c>
      <c r="AU120" s="5">
        <f t="shared" si="316"/>
        <v>4.2183552332772546E-4</v>
      </c>
      <c r="AV120" s="5">
        <f t="shared" si="317"/>
        <v>1.0134969506973734E-4</v>
      </c>
      <c r="AW120" s="5">
        <f t="shared" si="318"/>
        <v>6.5402457646367781E-7</v>
      </c>
      <c r="AX120" s="5">
        <f t="shared" si="319"/>
        <v>1.1899624626058878E-4</v>
      </c>
      <c r="AY120" s="5">
        <f t="shared" si="320"/>
        <v>1.496576123804009E-4</v>
      </c>
      <c r="AZ120" s="5">
        <f t="shared" si="321"/>
        <v>9.4109695251875727E-5</v>
      </c>
      <c r="BA120" s="5">
        <f t="shared" si="322"/>
        <v>3.9452875576147584E-5</v>
      </c>
      <c r="BB120" s="5">
        <f t="shared" si="323"/>
        <v>1.2404641629067106E-5</v>
      </c>
      <c r="BC120" s="5">
        <f t="shared" si="324"/>
        <v>3.1201808577646862E-6</v>
      </c>
      <c r="BD120" s="5">
        <f t="shared" si="325"/>
        <v>5.9771043124497007E-4</v>
      </c>
      <c r="BE120" s="5">
        <f t="shared" si="326"/>
        <v>5.744207549786257E-4</v>
      </c>
      <c r="BF120" s="5">
        <f t="shared" si="327"/>
        <v>2.7601927831754811E-4</v>
      </c>
      <c r="BG120" s="5">
        <f t="shared" si="328"/>
        <v>8.8421412750861863E-5</v>
      </c>
      <c r="BH120" s="5">
        <f t="shared" si="329"/>
        <v>2.1244022194340016E-5</v>
      </c>
      <c r="BI120" s="5">
        <f t="shared" si="330"/>
        <v>4.0832505607231406E-6</v>
      </c>
      <c r="BJ120" s="8">
        <f t="shared" si="331"/>
        <v>0.28300852889577782</v>
      </c>
      <c r="BK120" s="8">
        <f t="shared" si="332"/>
        <v>0.28581563593838821</v>
      </c>
      <c r="BL120" s="8">
        <f t="shared" si="333"/>
        <v>0.39487192092291812</v>
      </c>
      <c r="BM120" s="8">
        <f t="shared" si="334"/>
        <v>0.38189955854944085</v>
      </c>
      <c r="BN120" s="8">
        <f t="shared" si="335"/>
        <v>0.61770334800793558</v>
      </c>
    </row>
    <row r="121" spans="1:66" x14ac:dyDescent="0.25">
      <c r="A121" t="s">
        <v>13</v>
      </c>
      <c r="B121" t="s">
        <v>55</v>
      </c>
      <c r="C121" t="s">
        <v>59</v>
      </c>
      <c r="D121" s="11">
        <v>44350</v>
      </c>
      <c r="E121">
        <f>VLOOKUP(A121,home!$A$2:$E$405,3,FALSE)</f>
        <v>1.5879629629629599</v>
      </c>
      <c r="F121">
        <f>VLOOKUP(B121,home!$B$2:$E$405,3,FALSE)</f>
        <v>1.1499999999999999</v>
      </c>
      <c r="G121">
        <f>VLOOKUP(C121,away!$B$2:$E$405,4,FALSE)</f>
        <v>0.63</v>
      </c>
      <c r="H121">
        <f>VLOOKUP(A121,away!$A$2:$E$405,3,FALSE)</f>
        <v>1.42592592592593</v>
      </c>
      <c r="I121">
        <f>VLOOKUP(C121,away!$B$2:$E$405,3,FALSE)</f>
        <v>0.92</v>
      </c>
      <c r="J121">
        <f>VLOOKUP(B121,home!$B$2:$E$405,4,FALSE)</f>
        <v>0.99</v>
      </c>
      <c r="K121" s="3">
        <f t="shared" si="280"/>
        <v>1.1504791666666645</v>
      </c>
      <c r="L121" s="3">
        <f t="shared" si="281"/>
        <v>1.2987333333333371</v>
      </c>
      <c r="M121" s="5">
        <f t="shared" si="282"/>
        <v>8.6361569463517418E-2</v>
      </c>
      <c r="N121" s="5">
        <f t="shared" si="283"/>
        <v>9.9357186468412781E-2</v>
      </c>
      <c r="O121" s="5">
        <f t="shared" si="284"/>
        <v>0.11216064898125251</v>
      </c>
      <c r="P121" s="5">
        <f t="shared" si="285"/>
        <v>0.12903848997274367</v>
      </c>
      <c r="Q121" s="5">
        <f t="shared" si="286"/>
        <v>5.715418654526197E-2</v>
      </c>
      <c r="R121" s="5">
        <f t="shared" si="287"/>
        <v>7.2833386760126212E-2</v>
      </c>
      <c r="S121" s="5">
        <f t="shared" si="288"/>
        <v>4.8201219587260646E-2</v>
      </c>
      <c r="T121" s="5">
        <f t="shared" si="289"/>
        <v>7.4228047205883441E-2</v>
      </c>
      <c r="U121" s="5">
        <f t="shared" si="290"/>
        <v>8.3793294105300883E-2</v>
      </c>
      <c r="V121" s="5">
        <f t="shared" si="291"/>
        <v>8.0022895845179368E-3</v>
      </c>
      <c r="W121" s="5">
        <f t="shared" si="292"/>
        <v>2.1918233636034692E-2</v>
      </c>
      <c r="X121" s="5">
        <f t="shared" si="293"/>
        <v>2.8465940630906204E-2</v>
      </c>
      <c r="Y121" s="5">
        <f t="shared" si="294"/>
        <v>1.8484832981022846E-2</v>
      </c>
      <c r="Z121" s="5">
        <f t="shared" si="295"/>
        <v>3.1530382388311622E-2</v>
      </c>
      <c r="AA121" s="5">
        <f t="shared" si="296"/>
        <v>3.6275048054786034E-2</v>
      </c>
      <c r="AB121" s="5">
        <f t="shared" si="297"/>
        <v>2.0866843528431721E-2</v>
      </c>
      <c r="AC121" s="5">
        <f t="shared" si="298"/>
        <v>7.4729663518550234E-4</v>
      </c>
      <c r="AD121" s="5">
        <f t="shared" si="299"/>
        <v>6.3041177920976172E-3</v>
      </c>
      <c r="AE121" s="5">
        <f t="shared" si="300"/>
        <v>8.1873679138569355E-3</v>
      </c>
      <c r="AF121" s="5">
        <f t="shared" si="301"/>
        <v>5.3166038109949141E-3</v>
      </c>
      <c r="AG121" s="5">
        <f t="shared" si="302"/>
        <v>2.3016168631553829E-3</v>
      </c>
      <c r="AH121" s="5">
        <f t="shared" si="303"/>
        <v>1.0237389655111674E-2</v>
      </c>
      <c r="AI121" s="5">
        <f t="shared" si="304"/>
        <v>1.1777903519254812E-2</v>
      </c>
      <c r="AJ121" s="5">
        <f t="shared" si="305"/>
        <v>6.7751163129563261E-3</v>
      </c>
      <c r="AK121" s="5">
        <f t="shared" si="306"/>
        <v>2.5982100565999059E-3</v>
      </c>
      <c r="AL121" s="5">
        <f t="shared" si="307"/>
        <v>4.4663398298607911E-5</v>
      </c>
      <c r="AM121" s="5">
        <f t="shared" si="308"/>
        <v>1.4505512368041906E-3</v>
      </c>
      <c r="AN121" s="5">
        <f t="shared" si="309"/>
        <v>1.8838792429455012E-3</v>
      </c>
      <c r="AO121" s="5">
        <f t="shared" si="310"/>
        <v>1.2233283843940471E-3</v>
      </c>
      <c r="AP121" s="5">
        <f t="shared" si="311"/>
        <v>5.2959245014178903E-4</v>
      </c>
      <c r="AQ121" s="5">
        <f t="shared" si="312"/>
        <v>1.7194984202020366E-4</v>
      </c>
      <c r="AR121" s="5">
        <f t="shared" si="313"/>
        <v>2.6591278382830782E-3</v>
      </c>
      <c r="AS121" s="5">
        <f t="shared" si="314"/>
        <v>3.0592711794480447E-3</v>
      </c>
      <c r="AT121" s="5">
        <f t="shared" si="315"/>
        <v>1.7598138785693653E-3</v>
      </c>
      <c r="AU121" s="5">
        <f t="shared" si="316"/>
        <v>6.7487640150163796E-4</v>
      </c>
      <c r="AV121" s="5">
        <f t="shared" si="317"/>
        <v>1.941078100006506E-4</v>
      </c>
      <c r="AW121" s="5">
        <f t="shared" si="318"/>
        <v>1.8537365344412812E-6</v>
      </c>
      <c r="AX121" s="5">
        <f t="shared" si="319"/>
        <v>2.7813816302096439E-4</v>
      </c>
      <c r="AY121" s="5">
        <f t="shared" si="320"/>
        <v>3.6122730358742819E-4</v>
      </c>
      <c r="AZ121" s="5">
        <f t="shared" si="321"/>
        <v>2.3456897003955695E-4</v>
      </c>
      <c r="BA121" s="5">
        <f t="shared" si="322"/>
        <v>1.0154751345201384E-4</v>
      </c>
      <c r="BB121" s="5">
        <f t="shared" si="323"/>
        <v>3.2970785159311453E-5</v>
      </c>
      <c r="BC121" s="5">
        <f t="shared" si="324"/>
        <v>8.5640515425139665E-6</v>
      </c>
      <c r="BD121" s="5">
        <f t="shared" si="325"/>
        <v>5.7558299352880973E-4</v>
      </c>
      <c r="BE121" s="5">
        <f t="shared" si="326"/>
        <v>6.6219624274252919E-4</v>
      </c>
      <c r="BF121" s="5">
        <f t="shared" si="327"/>
        <v>3.809214907601106E-4</v>
      </c>
      <c r="BG121" s="5">
        <f t="shared" si="328"/>
        <v>1.4608074641837186E-4</v>
      </c>
      <c r="BH121" s="5">
        <f t="shared" si="329"/>
        <v>4.2015713851363231E-5</v>
      </c>
      <c r="BI121" s="5">
        <f t="shared" si="330"/>
        <v>9.6676406917242724E-6</v>
      </c>
      <c r="BJ121" s="8">
        <f t="shared" si="331"/>
        <v>0.32799445179073422</v>
      </c>
      <c r="BK121" s="8">
        <f t="shared" si="332"/>
        <v>0.27275675594511123</v>
      </c>
      <c r="BL121" s="8">
        <f t="shared" si="333"/>
        <v>0.36748150290961595</v>
      </c>
      <c r="BM121" s="8">
        <f t="shared" si="334"/>
        <v>0.44249825127540543</v>
      </c>
      <c r="BN121" s="8">
        <f t="shared" si="335"/>
        <v>0.55690546819131448</v>
      </c>
    </row>
    <row r="122" spans="1:66" x14ac:dyDescent="0.25">
      <c r="A122" t="s">
        <v>13</v>
      </c>
      <c r="B122" t="s">
        <v>62</v>
      </c>
      <c r="C122" t="s">
        <v>15</v>
      </c>
      <c r="D122" s="11">
        <v>44350</v>
      </c>
      <c r="E122">
        <f>VLOOKUP(A122,home!$A$2:$E$405,3,FALSE)</f>
        <v>1.5879629629629599</v>
      </c>
      <c r="F122">
        <f>VLOOKUP(B122,home!$B$2:$E$405,3,FALSE)</f>
        <v>0.97</v>
      </c>
      <c r="G122">
        <f>VLOOKUP(C122,away!$B$2:$E$405,4,FALSE)</f>
        <v>0.47</v>
      </c>
      <c r="H122">
        <f>VLOOKUP(A122,away!$A$2:$E$405,3,FALSE)</f>
        <v>1.42592592592593</v>
      </c>
      <c r="I122">
        <f>VLOOKUP(C122,away!$B$2:$E$405,3,FALSE)</f>
        <v>0.94</v>
      </c>
      <c r="J122">
        <f>VLOOKUP(B122,home!$B$2:$E$405,4,FALSE)</f>
        <v>0.86</v>
      </c>
      <c r="K122" s="3">
        <f t="shared" si="280"/>
        <v>0.72395231481481337</v>
      </c>
      <c r="L122" s="3">
        <f t="shared" si="281"/>
        <v>1.1527185185185218</v>
      </c>
      <c r="M122" s="5">
        <f t="shared" si="282"/>
        <v>0.15309895019462785</v>
      </c>
      <c r="N122" s="5">
        <f t="shared" si="283"/>
        <v>0.11083633938911865</v>
      </c>
      <c r="O122" s="5">
        <f t="shared" si="284"/>
        <v>0.17647999505509238</v>
      </c>
      <c r="P122" s="5">
        <f t="shared" si="285"/>
        <v>0.12776310093864093</v>
      </c>
      <c r="Q122" s="5">
        <f t="shared" si="286"/>
        <v>4.012011223317636E-2</v>
      </c>
      <c r="R122" s="5">
        <f t="shared" si="287"/>
        <v>0.10171587922403107</v>
      </c>
      <c r="S122" s="5">
        <f t="shared" si="288"/>
        <v>2.6654999823163598E-2</v>
      </c>
      <c r="T122" s="5">
        <f t="shared" si="289"/>
        <v>4.6247196336223872E-2</v>
      </c>
      <c r="U122" s="5">
        <f t="shared" si="290"/>
        <v>7.3637446217661273E-2</v>
      </c>
      <c r="V122" s="5">
        <f t="shared" si="291"/>
        <v>2.4715500288444645E-3</v>
      </c>
      <c r="W122" s="5">
        <f t="shared" si="292"/>
        <v>9.6816827072793796E-3</v>
      </c>
      <c r="X122" s="5">
        <f t="shared" si="293"/>
        <v>1.1160254947101479E-2</v>
      </c>
      <c r="Y122" s="5">
        <f t="shared" si="294"/>
        <v>6.4323162744559098E-3</v>
      </c>
      <c r="Z122" s="5">
        <f t="shared" si="295"/>
        <v>3.9083259202977984E-2</v>
      </c>
      <c r="AA122" s="5">
        <f t="shared" si="296"/>
        <v>2.8294415970503268E-2</v>
      </c>
      <c r="AB122" s="5">
        <f t="shared" si="297"/>
        <v>1.0241903969089533E-2</v>
      </c>
      <c r="AC122" s="5">
        <f t="shared" si="298"/>
        <v>1.2890882637043248E-4</v>
      </c>
      <c r="AD122" s="5">
        <f t="shared" si="299"/>
        <v>1.7522691518093638E-3</v>
      </c>
      <c r="AE122" s="5">
        <f t="shared" si="300"/>
        <v>2.0198731007193965E-3</v>
      </c>
      <c r="AF122" s="5">
        <f t="shared" si="301"/>
        <v>1.164172564128338E-3</v>
      </c>
      <c r="AG122" s="5">
        <f t="shared" si="302"/>
        <v>4.4732109114064211E-4</v>
      </c>
      <c r="AH122" s="5">
        <f t="shared" si="303"/>
        <v>1.126299916183305E-2</v>
      </c>
      <c r="AI122" s="5">
        <f t="shared" si="304"/>
        <v>8.1538743149663379E-3</v>
      </c>
      <c r="AJ122" s="5">
        <f t="shared" si="305"/>
        <v>2.9515080925144655E-3</v>
      </c>
      <c r="AK122" s="5">
        <f t="shared" si="306"/>
        <v>7.1225037192350056E-4</v>
      </c>
      <c r="AL122" s="5">
        <f t="shared" si="307"/>
        <v>4.3030448933869164E-6</v>
      </c>
      <c r="AM122" s="5">
        <f t="shared" si="308"/>
        <v>2.5371186172619582E-4</v>
      </c>
      <c r="AN122" s="5">
        <f t="shared" si="309"/>
        <v>2.9245836137959644E-4</v>
      </c>
      <c r="AO122" s="5">
        <f t="shared" si="310"/>
        <v>1.6856108452892147E-4</v>
      </c>
      <c r="AP122" s="5">
        <f t="shared" si="311"/>
        <v>6.4767827879351212E-5</v>
      </c>
      <c r="AQ122" s="5">
        <f t="shared" si="312"/>
        <v>1.8664768650187099E-5</v>
      </c>
      <c r="AR122" s="5">
        <f t="shared" si="313"/>
        <v>2.5966135415807045E-3</v>
      </c>
      <c r="AS122" s="5">
        <f t="shared" si="314"/>
        <v>1.8798243841068416E-3</v>
      </c>
      <c r="AT122" s="5">
        <f t="shared" si="315"/>
        <v>6.8045160715973936E-4</v>
      </c>
      <c r="AU122" s="5">
        <f t="shared" si="316"/>
        <v>1.6420483870758446E-4</v>
      </c>
      <c r="AV122" s="5">
        <f t="shared" si="317"/>
        <v>2.9719118271537205E-5</v>
      </c>
      <c r="AW122" s="5">
        <f t="shared" si="318"/>
        <v>9.9748553750948847E-8</v>
      </c>
      <c r="AX122" s="5">
        <f t="shared" si="319"/>
        <v>3.0612548265442531E-5</v>
      </c>
      <c r="AY122" s="5">
        <f t="shared" si="320"/>
        <v>3.5287651284617656E-5</v>
      </c>
      <c r="AZ122" s="5">
        <f t="shared" si="321"/>
        <v>2.033836455540134E-5</v>
      </c>
      <c r="BA122" s="5">
        <f t="shared" si="322"/>
        <v>7.8148031531306142E-6</v>
      </c>
      <c r="BB122" s="5">
        <f t="shared" si="323"/>
        <v>2.2520670782976501E-6</v>
      </c>
      <c r="BC122" s="5">
        <f t="shared" si="324"/>
        <v>5.1919988521991966E-7</v>
      </c>
      <c r="BD122" s="5">
        <f t="shared" si="325"/>
        <v>4.988607524693408E-4</v>
      </c>
      <c r="BE122" s="5">
        <f t="shared" si="326"/>
        <v>3.6115139652043892E-4</v>
      </c>
      <c r="BF122" s="5">
        <f t="shared" si="327"/>
        <v>1.3072819475478713E-4</v>
      </c>
      <c r="BG122" s="5">
        <f t="shared" si="328"/>
        <v>3.1546993068096633E-5</v>
      </c>
      <c r="BH122" s="5">
        <f t="shared" si="329"/>
        <v>5.7096296642738563E-6</v>
      </c>
      <c r="BI122" s="5">
        <f t="shared" si="330"/>
        <v>8.2669992243727705E-7</v>
      </c>
      <c r="BJ122" s="8">
        <f t="shared" si="331"/>
        <v>0.23075652633353977</v>
      </c>
      <c r="BK122" s="8">
        <f t="shared" si="332"/>
        <v>0.31015710050782536</v>
      </c>
      <c r="BL122" s="8">
        <f t="shared" si="333"/>
        <v>0.41982990953384075</v>
      </c>
      <c r="BM122" s="8">
        <f t="shared" si="334"/>
        <v>0.28977723064076566</v>
      </c>
      <c r="BN122" s="8">
        <f t="shared" si="335"/>
        <v>0.71001437703468717</v>
      </c>
    </row>
    <row r="123" spans="1:66" x14ac:dyDescent="0.25">
      <c r="A123" t="s">
        <v>13</v>
      </c>
      <c r="B123" t="s">
        <v>248</v>
      </c>
      <c r="C123" t="s">
        <v>51</v>
      </c>
      <c r="D123" s="11">
        <v>44350</v>
      </c>
      <c r="E123">
        <f>VLOOKUP(A123,home!$A$2:$E$405,3,FALSE)</f>
        <v>1.5879629629629599</v>
      </c>
      <c r="F123">
        <f>VLOOKUP(B123,home!$B$2:$E$405,3,FALSE)</f>
        <v>2.41</v>
      </c>
      <c r="G123">
        <f>VLOOKUP(C123,away!$B$2:$E$405,4,FALSE)</f>
        <v>1.02</v>
      </c>
      <c r="H123">
        <f>VLOOKUP(A123,away!$A$2:$E$405,3,FALSE)</f>
        <v>1.42592592592593</v>
      </c>
      <c r="I123">
        <f>VLOOKUP(C123,away!$B$2:$E$405,3,FALSE)</f>
        <v>1.21</v>
      </c>
      <c r="J123">
        <f>VLOOKUP(B123,home!$B$2:$E$405,4,FALSE)</f>
        <v>1.05</v>
      </c>
      <c r="K123" s="3">
        <f t="shared" si="280"/>
        <v>3.9035305555555482</v>
      </c>
      <c r="L123" s="3">
        <f t="shared" si="281"/>
        <v>1.8116388888888941</v>
      </c>
      <c r="M123" s="5">
        <f t="shared" si="282"/>
        <v>3.295592054576343E-3</v>
      </c>
      <c r="N123" s="5">
        <f t="shared" si="283"/>
        <v>1.2864444283684842E-2</v>
      </c>
      <c r="O123" s="5">
        <f t="shared" si="284"/>
        <v>5.9704227279837535E-3</v>
      </c>
      <c r="P123" s="5">
        <f t="shared" si="285"/>
        <v>2.3305727548267891E-2</v>
      </c>
      <c r="Q123" s="5">
        <f t="shared" si="286"/>
        <v>2.5108375670802846E-2</v>
      </c>
      <c r="R123" s="5">
        <f t="shared" si="287"/>
        <v>5.4081249985607448E-3</v>
      </c>
      <c r="S123" s="5">
        <f t="shared" si="288"/>
        <v>4.1203289694172827E-2</v>
      </c>
      <c r="T123" s="5">
        <f t="shared" si="289"/>
        <v>4.5487309802058201E-2</v>
      </c>
      <c r="U123" s="5">
        <f t="shared" si="290"/>
        <v>2.1110781180145671E-2</v>
      </c>
      <c r="V123" s="5">
        <f t="shared" si="291"/>
        <v>3.2375657740610325E-2</v>
      </c>
      <c r="W123" s="5">
        <f t="shared" si="292"/>
        <v>3.2670437210448815E-2</v>
      </c>
      <c r="X123" s="5">
        <f t="shared" si="293"/>
        <v>5.9187034567451863E-2</v>
      </c>
      <c r="Y123" s="5">
        <f t="shared" si="294"/>
        <v>5.3612766770203546E-2</v>
      </c>
      <c r="Z123" s="5">
        <f t="shared" si="295"/>
        <v>3.2658565211216135E-3</v>
      </c>
      <c r="AA123" s="5">
        <f t="shared" si="296"/>
        <v>1.274837072025856E-2</v>
      </c>
      <c r="AB123" s="5">
        <f t="shared" si="297"/>
        <v>2.4881827320039494E-2</v>
      </c>
      <c r="AC123" s="5">
        <f t="shared" si="298"/>
        <v>1.4309611255033518E-2</v>
      </c>
      <c r="AD123" s="5">
        <f t="shared" si="299"/>
        <v>3.1882512478586485E-2</v>
      </c>
      <c r="AE123" s="5">
        <f t="shared" si="300"/>
        <v>5.7759599481692715E-2</v>
      </c>
      <c r="AF123" s="5">
        <f t="shared" si="301"/>
        <v>5.2319768313840678E-2</v>
      </c>
      <c r="AG123" s="5">
        <f t="shared" si="302"/>
        <v>3.1594842311670229E-2</v>
      </c>
      <c r="AH123" s="5">
        <f t="shared" si="303"/>
        <v>1.479138169798827E-3</v>
      </c>
      <c r="AI123" s="5">
        <f t="shared" si="304"/>
        <v>5.7738610416982316E-3</v>
      </c>
      <c r="AJ123" s="5">
        <f t="shared" si="305"/>
        <v>1.1269221499900417E-2</v>
      </c>
      <c r="AK123" s="5">
        <f t="shared" si="306"/>
        <v>1.4663250154061601E-2</v>
      </c>
      <c r="AL123" s="5">
        <f t="shared" si="307"/>
        <v>4.047781348038364E-3</v>
      </c>
      <c r="AM123" s="5">
        <f t="shared" si="308"/>
        <v>2.4890872329608679E-2</v>
      </c>
      <c r="AN123" s="5">
        <f t="shared" si="309"/>
        <v>4.5093272290687575E-2</v>
      </c>
      <c r="AO123" s="5">
        <f t="shared" si="310"/>
        <v>4.0846362854532817E-2</v>
      </c>
      <c r="AP123" s="5">
        <f t="shared" si="311"/>
        <v>2.4666286472312806E-2</v>
      </c>
      <c r="AQ123" s="5">
        <f t="shared" si="312"/>
        <v>1.1171600954428982E-2</v>
      </c>
      <c r="AR123" s="5">
        <f t="shared" si="313"/>
        <v>5.359328460894996E-4</v>
      </c>
      <c r="AS123" s="5">
        <f t="shared" si="314"/>
        <v>2.0920302404362104E-3</v>
      </c>
      <c r="AT123" s="5">
        <f t="shared" si="315"/>
        <v>4.0831519833444841E-3</v>
      </c>
      <c r="AU123" s="5">
        <f t="shared" si="316"/>
        <v>5.3129028433208103E-3</v>
      </c>
      <c r="AV123" s="5">
        <f t="shared" si="317"/>
        <v>5.184769646900185E-3</v>
      </c>
      <c r="AW123" s="5">
        <f t="shared" si="318"/>
        <v>7.9514029404944599E-4</v>
      </c>
      <c r="AX123" s="5">
        <f t="shared" si="319"/>
        <v>1.6193713448843263E-2</v>
      </c>
      <c r="AY123" s="5">
        <f t="shared" si="320"/>
        <v>2.933716103944755E-2</v>
      </c>
      <c r="AZ123" s="5">
        <f t="shared" si="321"/>
        <v>2.6574170914329665E-2</v>
      </c>
      <c r="BA123" s="5">
        <f t="shared" si="322"/>
        <v>1.6047600489459919E-2</v>
      </c>
      <c r="BB123" s="5">
        <f t="shared" si="323"/>
        <v>7.2681142800145098E-3</v>
      </c>
      <c r="BC123" s="5">
        <f t="shared" si="324"/>
        <v>2.6334396957125969E-3</v>
      </c>
      <c r="BD123" s="5">
        <f t="shared" si="325"/>
        <v>1.6181946430144061E-4</v>
      </c>
      <c r="BE123" s="5">
        <f t="shared" si="326"/>
        <v>6.316672233843036E-4</v>
      </c>
      <c r="BF123" s="5">
        <f t="shared" si="327"/>
        <v>1.2328661537117807E-3</v>
      </c>
      <c r="BG123" s="5">
        <f t="shared" si="328"/>
        <v>1.604176900641393E-3</v>
      </c>
      <c r="BH123" s="5">
        <f t="shared" si="329"/>
        <v>1.565488387042519E-3</v>
      </c>
      <c r="BI123" s="5">
        <f t="shared" si="330"/>
        <v>1.2221863506375686E-3</v>
      </c>
      <c r="BJ123" s="8">
        <f t="shared" si="331"/>
        <v>0.64720968565981851</v>
      </c>
      <c r="BK123" s="8">
        <f t="shared" si="332"/>
        <v>0.14787482068014682</v>
      </c>
      <c r="BL123" s="8">
        <f t="shared" si="333"/>
        <v>0.12693198985225748</v>
      </c>
      <c r="BM123" s="8">
        <f t="shared" si="334"/>
        <v>0.82078764468407006</v>
      </c>
      <c r="BN123" s="8">
        <f t="shared" si="335"/>
        <v>7.5952687283876427E-2</v>
      </c>
    </row>
    <row r="124" spans="1:66" x14ac:dyDescent="0.25">
      <c r="A124" t="s">
        <v>16</v>
      </c>
      <c r="B124" t="s">
        <v>65</v>
      </c>
      <c r="C124" t="s">
        <v>67</v>
      </c>
      <c r="D124" s="11">
        <v>44350</v>
      </c>
      <c r="E124">
        <f>VLOOKUP(A124,home!$A$2:$E$405,3,FALSE)</f>
        <v>1.5906976744186001</v>
      </c>
      <c r="F124">
        <f>VLOOKUP(B124,home!$B$2:$E$405,3,FALSE)</f>
        <v>1.1000000000000001</v>
      </c>
      <c r="G124">
        <f>VLOOKUP(C124,away!$B$2:$E$405,4,FALSE)</f>
        <v>0.92</v>
      </c>
      <c r="H124">
        <f>VLOOKUP(A124,away!$A$2:$E$405,3,FALSE)</f>
        <v>1.2651162790697701</v>
      </c>
      <c r="I124">
        <f>VLOOKUP(C124,away!$B$2:$E$405,3,FALSE)</f>
        <v>0.77</v>
      </c>
      <c r="J124">
        <f>VLOOKUP(B124,home!$B$2:$E$405,4,FALSE)</f>
        <v>0.99</v>
      </c>
      <c r="K124" s="3">
        <f t="shared" si="280"/>
        <v>1.6097860465116236</v>
      </c>
      <c r="L124" s="3">
        <f t="shared" si="281"/>
        <v>0.96439813953488573</v>
      </c>
      <c r="M124" s="5">
        <f t="shared" si="282"/>
        <v>7.6215975498934024E-2</v>
      </c>
      <c r="N124" s="5">
        <f t="shared" si="283"/>
        <v>0.12269141387945579</v>
      </c>
      <c r="O124" s="5">
        <f t="shared" si="284"/>
        <v>7.3502544974008405E-2</v>
      </c>
      <c r="P124" s="5">
        <f t="shared" si="285"/>
        <v>0.1183233712822518</v>
      </c>
      <c r="Q124" s="5">
        <f t="shared" si="286"/>
        <v>9.8753463044965226E-2</v>
      </c>
      <c r="R124" s="5">
        <f t="shared" si="287"/>
        <v>3.5442858812006484E-2</v>
      </c>
      <c r="S124" s="5">
        <f t="shared" si="288"/>
        <v>4.5923509146036656E-2</v>
      </c>
      <c r="T124" s="5">
        <f t="shared" si="289"/>
        <v>9.5237656033191551E-2</v>
      </c>
      <c r="U124" s="5">
        <f t="shared" si="290"/>
        <v>5.7055419564049581E-2</v>
      </c>
      <c r="V124" s="5">
        <f t="shared" si="291"/>
        <v>7.9216760698773599E-3</v>
      </c>
      <c r="W124" s="5">
        <f t="shared" si="292"/>
        <v>5.2990648951495446E-2</v>
      </c>
      <c r="X124" s="5">
        <f t="shared" si="293"/>
        <v>5.1104083261568442E-2</v>
      </c>
      <c r="Y124" s="5">
        <f t="shared" si="294"/>
        <v>2.4642341410046252E-2</v>
      </c>
      <c r="Z124" s="5">
        <f t="shared" si="295"/>
        <v>1.1393675699365563E-2</v>
      </c>
      <c r="AA124" s="5">
        <f t="shared" si="296"/>
        <v>1.8341380159317248E-2</v>
      </c>
      <c r="AB124" s="5">
        <f t="shared" si="297"/>
        <v>1.4762848927117021E-2</v>
      </c>
      <c r="AC124" s="5">
        <f t="shared" si="298"/>
        <v>7.6863758931267068E-4</v>
      </c>
      <c r="AD124" s="5">
        <f t="shared" si="299"/>
        <v>2.132590181942828E-2</v>
      </c>
      <c r="AE124" s="5">
        <f t="shared" si="300"/>
        <v>2.0566660038560267E-2</v>
      </c>
      <c r="AF124" s="5">
        <f t="shared" si="301"/>
        <v>9.917224338817001E-3</v>
      </c>
      <c r="AG124" s="5">
        <f t="shared" si="302"/>
        <v>3.1880509005684011E-3</v>
      </c>
      <c r="AH124" s="5">
        <f t="shared" si="303"/>
        <v>2.7470099117329963E-3</v>
      </c>
      <c r="AI124" s="5">
        <f t="shared" si="304"/>
        <v>4.4220982255369044E-3</v>
      </c>
      <c r="AJ124" s="5">
        <f t="shared" si="305"/>
        <v>3.5593160098865593E-3</v>
      </c>
      <c r="AK124" s="5">
        <f t="shared" si="306"/>
        <v>1.9099124159469374E-3</v>
      </c>
      <c r="AL124" s="5">
        <f t="shared" si="307"/>
        <v>4.7731615460598637E-5</v>
      </c>
      <c r="AM124" s="5">
        <f t="shared" si="308"/>
        <v>6.8660278356385005E-3</v>
      </c>
      <c r="AN124" s="5">
        <f t="shared" si="309"/>
        <v>6.6215844706845077E-3</v>
      </c>
      <c r="AO124" s="5">
        <f t="shared" si="310"/>
        <v>3.1929218721506148E-3</v>
      </c>
      <c r="AP124" s="5">
        <f t="shared" si="311"/>
        <v>1.0264159710607658E-3</v>
      </c>
      <c r="AQ124" s="5">
        <f t="shared" si="312"/>
        <v>2.474684132199739E-4</v>
      </c>
      <c r="AR124" s="5">
        <f t="shared" si="313"/>
        <v>5.2984224963183862E-4</v>
      </c>
      <c r="AS124" s="5">
        <f t="shared" si="314"/>
        <v>8.5293266030966224E-4</v>
      </c>
      <c r="AT124" s="5">
        <f t="shared" si="315"/>
        <v>6.8651954759026633E-4</v>
      </c>
      <c r="AU124" s="5">
        <f t="shared" si="316"/>
        <v>3.6838319612276117E-4</v>
      </c>
      <c r="AV124" s="5">
        <f t="shared" si="317"/>
        <v>1.4825453222194388E-4</v>
      </c>
      <c r="AW124" s="5">
        <f t="shared" si="318"/>
        <v>2.058392329995999E-6</v>
      </c>
      <c r="AX124" s="5">
        <f t="shared" si="319"/>
        <v>1.8421393007952082E-3</v>
      </c>
      <c r="AY124" s="5">
        <f t="shared" si="320"/>
        <v>1.7765557144509938E-3</v>
      </c>
      <c r="AZ124" s="5">
        <f t="shared" si="321"/>
        <v>8.5665351289830409E-4</v>
      </c>
      <c r="BA124" s="5">
        <f t="shared" si="322"/>
        <v>2.7538501802171623E-4</v>
      </c>
      <c r="BB124" s="5">
        <f t="shared" si="323"/>
        <v>6.6395199758981021E-5</v>
      </c>
      <c r="BC124" s="5">
        <f t="shared" si="324"/>
        <v>1.2806281424321681E-5</v>
      </c>
      <c r="BD124" s="5">
        <f t="shared" si="325"/>
        <v>8.5163146631987244E-5</v>
      </c>
      <c r="BE124" s="5">
        <f t="shared" si="326"/>
        <v>1.3709444512519645E-4</v>
      </c>
      <c r="BF124" s="5">
        <f t="shared" si="327"/>
        <v>1.1034636240839736E-4</v>
      </c>
      <c r="BG124" s="5">
        <f t="shared" si="328"/>
        <v>5.9211344829450956E-5</v>
      </c>
      <c r="BH124" s="5">
        <f t="shared" si="329"/>
        <v>2.3829399175409566E-5</v>
      </c>
      <c r="BI124" s="5">
        <f t="shared" si="330"/>
        <v>7.6720468578659849E-6</v>
      </c>
      <c r="BJ124" s="8">
        <f t="shared" si="331"/>
        <v>0.5232017972682006</v>
      </c>
      <c r="BK124" s="8">
        <f t="shared" si="332"/>
        <v>0.25097745691632412</v>
      </c>
      <c r="BL124" s="8">
        <f t="shared" si="333"/>
        <v>0.21475263793050692</v>
      </c>
      <c r="BM124" s="8">
        <f t="shared" si="334"/>
        <v>0.47362144300065445</v>
      </c>
      <c r="BN124" s="8">
        <f t="shared" si="335"/>
        <v>0.52492962749162175</v>
      </c>
    </row>
    <row r="125" spans="1:66" x14ac:dyDescent="0.25">
      <c r="A125" t="s">
        <v>16</v>
      </c>
      <c r="B125" t="s">
        <v>17</v>
      </c>
      <c r="C125" t="s">
        <v>63</v>
      </c>
      <c r="D125" s="11">
        <v>44350</v>
      </c>
      <c r="E125">
        <f>VLOOKUP(A125,home!$A$2:$E$405,3,FALSE)</f>
        <v>1.5906976744186001</v>
      </c>
      <c r="F125">
        <f>VLOOKUP(B125,home!$B$2:$E$405,3,FALSE)</f>
        <v>1.1000000000000001</v>
      </c>
      <c r="G125">
        <f>VLOOKUP(C125,away!$B$2:$E$405,4,FALSE)</f>
        <v>0.84</v>
      </c>
      <c r="H125">
        <f>VLOOKUP(A125,away!$A$2:$E$405,3,FALSE)</f>
        <v>1.2651162790697701</v>
      </c>
      <c r="I125">
        <f>VLOOKUP(C125,away!$B$2:$E$405,3,FALSE)</f>
        <v>1</v>
      </c>
      <c r="J125">
        <f>VLOOKUP(B125,home!$B$2:$E$405,4,FALSE)</f>
        <v>0.99</v>
      </c>
      <c r="K125" s="3">
        <f t="shared" si="280"/>
        <v>1.4698046511627867</v>
      </c>
      <c r="L125" s="3">
        <f t="shared" si="281"/>
        <v>1.2524651162790723</v>
      </c>
      <c r="M125" s="5">
        <f t="shared" si="282"/>
        <v>6.5725403613491065E-2</v>
      </c>
      <c r="N125" s="5">
        <f t="shared" si="283"/>
        <v>9.6603503930660597E-2</v>
      </c>
      <c r="O125" s="5">
        <f t="shared" si="284"/>
        <v>8.2318775279260056E-2</v>
      </c>
      <c r="P125" s="5">
        <f t="shared" si="285"/>
        <v>0.12099251878348065</v>
      </c>
      <c r="Q125" s="5">
        <f t="shared" si="286"/>
        <v>7.0994139697953762E-2</v>
      </c>
      <c r="R125" s="5">
        <f t="shared" si="287"/>
        <v>5.1550697226044648E-2</v>
      </c>
      <c r="S125" s="5">
        <f t="shared" si="288"/>
        <v>5.5683148359419218E-2</v>
      </c>
      <c r="T125" s="5">
        <f t="shared" si="289"/>
        <v>8.8917683431930378E-2</v>
      </c>
      <c r="U125" s="5">
        <f t="shared" si="290"/>
        <v>7.5769454553524976E-2</v>
      </c>
      <c r="V125" s="5">
        <f t="shared" si="291"/>
        <v>1.1389549048678399E-2</v>
      </c>
      <c r="W125" s="5">
        <f t="shared" si="292"/>
        <v>3.478250557778436E-2</v>
      </c>
      <c r="X125" s="5">
        <f t="shared" si="293"/>
        <v>4.3563874892957176E-2</v>
      </c>
      <c r="Y125" s="5">
        <f t="shared" si="294"/>
        <v>2.7281116816687288E-2</v>
      </c>
      <c r="Z125" s="5">
        <f t="shared" si="295"/>
        <v>2.1521816665161751E-2</v>
      </c>
      <c r="AA125" s="5">
        <f t="shared" si="296"/>
        <v>3.1632866235927509E-2</v>
      </c>
      <c r="AB125" s="5">
        <f t="shared" si="297"/>
        <v>2.3247066961588271E-2</v>
      </c>
      <c r="AC125" s="5">
        <f t="shared" si="298"/>
        <v>1.3104238919089066E-3</v>
      </c>
      <c r="AD125" s="5">
        <f t="shared" si="299"/>
        <v>1.2780872119330754E-2</v>
      </c>
      <c r="AE125" s="5">
        <f t="shared" si="300"/>
        <v>1.6007596485085547E-2</v>
      </c>
      <c r="AF125" s="5">
        <f t="shared" si="301"/>
        <v>1.0024478096520571E-2</v>
      </c>
      <c r="AG125" s="5">
        <f t="shared" si="302"/>
        <v>4.18510304159855E-3</v>
      </c>
      <c r="AH125" s="5">
        <f t="shared" si="303"/>
        <v>6.7388311530171717E-3</v>
      </c>
      <c r="AI125" s="5">
        <f t="shared" si="304"/>
        <v>9.9047653721053234E-3</v>
      </c>
      <c r="AJ125" s="5">
        <f t="shared" si="305"/>
        <v>7.2790351062982581E-3</v>
      </c>
      <c r="AK125" s="5">
        <f t="shared" si="306"/>
        <v>3.5662532184047965E-3</v>
      </c>
      <c r="AL125" s="5">
        <f t="shared" si="307"/>
        <v>9.6493275743727913E-5</v>
      </c>
      <c r="AM125" s="5">
        <f t="shared" si="308"/>
        <v>3.7570770573818243E-3</v>
      </c>
      <c r="AN125" s="5">
        <f t="shared" si="309"/>
        <v>4.7056079535431616E-3</v>
      </c>
      <c r="AO125" s="5">
        <f t="shared" si="310"/>
        <v>2.9468049063490825E-3</v>
      </c>
      <c r="AP125" s="5">
        <f t="shared" si="311"/>
        <v>1.2302567832274147E-3</v>
      </c>
      <c r="AQ125" s="5">
        <f t="shared" si="312"/>
        <v>3.8521342626451032E-4</v>
      </c>
      <c r="AR125" s="5">
        <f t="shared" si="313"/>
        <v>1.6880301887297368E-3</v>
      </c>
      <c r="AS125" s="5">
        <f t="shared" si="314"/>
        <v>2.4810746226981636E-3</v>
      </c>
      <c r="AT125" s="5">
        <f t="shared" si="315"/>
        <v>1.8233475101618588E-3</v>
      </c>
      <c r="AU125" s="5">
        <f t="shared" si="316"/>
        <v>8.933215503739956E-4</v>
      </c>
      <c r="AV125" s="5">
        <f t="shared" si="317"/>
        <v>3.2825204243091253E-4</v>
      </c>
      <c r="AW125" s="5">
        <f t="shared" si="318"/>
        <v>4.9342347250958441E-6</v>
      </c>
      <c r="AX125" s="5">
        <f t="shared" si="319"/>
        <v>9.2036155561946739E-4</v>
      </c>
      <c r="AY125" s="5">
        <f t="shared" si="320"/>
        <v>1.1527207427777242E-3</v>
      </c>
      <c r="AZ125" s="5">
        <f t="shared" si="321"/>
        <v>7.2187125957020053E-4</v>
      </c>
      <c r="BA125" s="5">
        <f t="shared" si="322"/>
        <v>3.0137285701870383E-4</v>
      </c>
      <c r="BB125" s="5">
        <f t="shared" si="323"/>
        <v>9.4364747602321785E-5</v>
      </c>
      <c r="BC125" s="5">
        <f t="shared" si="324"/>
        <v>2.3637710915677442E-5</v>
      </c>
      <c r="BD125" s="5">
        <f t="shared" si="325"/>
        <v>3.5236648776832926E-4</v>
      </c>
      <c r="BE125" s="5">
        <f t="shared" si="326"/>
        <v>5.1790990263578544E-4</v>
      </c>
      <c r="BF125" s="5">
        <f t="shared" si="327"/>
        <v>3.806131918886718E-4</v>
      </c>
      <c r="BG125" s="5">
        <f t="shared" si="328"/>
        <v>1.8647567991062804E-4</v>
      </c>
      <c r="BH125" s="5">
        <f t="shared" si="329"/>
        <v>6.8520705415346011E-5</v>
      </c>
      <c r="BI125" s="5">
        <f t="shared" si="330"/>
        <v>2.0142410304086142E-5</v>
      </c>
      <c r="BJ125" s="8">
        <f t="shared" si="331"/>
        <v>0.42138016309077897</v>
      </c>
      <c r="BK125" s="8">
        <f t="shared" si="332"/>
        <v>0.25635025771549969</v>
      </c>
      <c r="BL125" s="8">
        <f t="shared" si="333"/>
        <v>0.30074779939848845</v>
      </c>
      <c r="BM125" s="8">
        <f t="shared" si="334"/>
        <v>0.51066721183098551</v>
      </c>
      <c r="BN125" s="8">
        <f t="shared" si="335"/>
        <v>0.48818503853089079</v>
      </c>
    </row>
    <row r="126" spans="1:66" x14ac:dyDescent="0.25">
      <c r="A126" t="s">
        <v>16</v>
      </c>
      <c r="B126" t="s">
        <v>255</v>
      </c>
      <c r="C126" t="s">
        <v>68</v>
      </c>
      <c r="D126" s="11">
        <v>44350</v>
      </c>
      <c r="E126">
        <f>VLOOKUP(A126,home!$A$2:$E$405,3,FALSE)</f>
        <v>1.5906976744186001</v>
      </c>
      <c r="F126">
        <f>VLOOKUP(B126,home!$B$2:$E$405,3,FALSE)</f>
        <v>0.73</v>
      </c>
      <c r="G126">
        <f>VLOOKUP(C126,away!$B$2:$E$405,4,FALSE)</f>
        <v>1.05</v>
      </c>
      <c r="H126">
        <f>VLOOKUP(A126,away!$A$2:$E$405,3,FALSE)</f>
        <v>1.2651162790697701</v>
      </c>
      <c r="I126">
        <f>VLOOKUP(C126,away!$B$2:$E$405,3,FALSE)</f>
        <v>0.94</v>
      </c>
      <c r="J126">
        <f>VLOOKUP(B126,home!$B$2:$E$405,4,FALSE)</f>
        <v>0.86</v>
      </c>
      <c r="K126" s="3">
        <f t="shared" si="280"/>
        <v>1.2192697674418571</v>
      </c>
      <c r="L126" s="3">
        <f t="shared" si="281"/>
        <v>1.0227200000000021</v>
      </c>
      <c r="M126" s="5">
        <f t="shared" si="282"/>
        <v>0.10624688731751881</v>
      </c>
      <c r="N126" s="5">
        <f t="shared" si="283"/>
        <v>0.12954361759105237</v>
      </c>
      <c r="O126" s="5">
        <f t="shared" si="284"/>
        <v>0.10866081659737306</v>
      </c>
      <c r="P126" s="5">
        <f t="shared" si="285"/>
        <v>0.13248684858272136</v>
      </c>
      <c r="Q126" s="5">
        <f t="shared" si="286"/>
        <v>7.8974308246909652E-2</v>
      </c>
      <c r="R126" s="5">
        <f t="shared" si="287"/>
        <v>5.5564795175232801E-2</v>
      </c>
      <c r="S126" s="5">
        <f t="shared" si="288"/>
        <v>4.130183361260386E-2</v>
      </c>
      <c r="T126" s="5">
        <f t="shared" si="289"/>
        <v>8.0768604530279606E-2</v>
      </c>
      <c r="U126" s="5">
        <f t="shared" si="290"/>
        <v>6.7748474891260527E-2</v>
      </c>
      <c r="V126" s="5">
        <f t="shared" si="291"/>
        <v>5.7224680638500594E-3</v>
      </c>
      <c r="W126" s="5">
        <f t="shared" si="292"/>
        <v>3.2096995483363686E-2</v>
      </c>
      <c r="X126" s="5">
        <f t="shared" si="293"/>
        <v>3.2826239220745769E-2</v>
      </c>
      <c r="Y126" s="5">
        <f t="shared" si="294"/>
        <v>1.6786025687920592E-2</v>
      </c>
      <c r="Z126" s="5">
        <f t="shared" si="295"/>
        <v>1.8942409107204732E-2</v>
      </c>
      <c r="AA126" s="5">
        <f t="shared" si="296"/>
        <v>2.3095906746930031E-2</v>
      </c>
      <c r="AB126" s="5">
        <f t="shared" si="297"/>
        <v>1.40800704240941E-2</v>
      </c>
      <c r="AC126" s="5">
        <f t="shared" si="298"/>
        <v>4.4598468896141907E-4</v>
      </c>
      <c r="AD126" s="5">
        <f t="shared" si="299"/>
        <v>9.7837240546457902E-3</v>
      </c>
      <c r="AE126" s="5">
        <f t="shared" si="300"/>
        <v>1.0006010265167363E-2</v>
      </c>
      <c r="AF126" s="5">
        <f t="shared" si="301"/>
        <v>5.1166734091959926E-3</v>
      </c>
      <c r="AG126" s="5">
        <f t="shared" si="302"/>
        <v>1.7443080763509785E-3</v>
      </c>
      <c r="AH126" s="5">
        <f t="shared" si="303"/>
        <v>4.843195160530115E-3</v>
      </c>
      <c r="AI126" s="5">
        <f t="shared" si="304"/>
        <v>5.9051614370550821E-3</v>
      </c>
      <c r="AJ126" s="5">
        <f t="shared" si="305"/>
        <v>3.5999924060323863E-3</v>
      </c>
      <c r="AK126" s="5">
        <f t="shared" si="306"/>
        <v>1.4631206345651863E-3</v>
      </c>
      <c r="AL126" s="5">
        <f t="shared" si="307"/>
        <v>2.2245209228600507E-5</v>
      </c>
      <c r="AM126" s="5">
        <f t="shared" si="308"/>
        <v>2.3857997905646577E-3</v>
      </c>
      <c r="AN126" s="5">
        <f t="shared" si="309"/>
        <v>2.4400051618062918E-3</v>
      </c>
      <c r="AO126" s="5">
        <f t="shared" si="310"/>
        <v>1.2477210395412679E-3</v>
      </c>
      <c r="AP126" s="5">
        <f t="shared" si="311"/>
        <v>4.2535642051988259E-4</v>
      </c>
      <c r="AQ126" s="5">
        <f t="shared" si="312"/>
        <v>1.0875512959852381E-4</v>
      </c>
      <c r="AR126" s="5">
        <f t="shared" si="313"/>
        <v>9.906465109154744E-4</v>
      </c>
      <c r="AS126" s="5">
        <f t="shared" si="314"/>
        <v>1.2078653409809976E-3</v>
      </c>
      <c r="AT126" s="5">
        <f t="shared" si="315"/>
        <v>7.3635684669949022E-4</v>
      </c>
      <c r="AU126" s="5">
        <f t="shared" si="316"/>
        <v>2.9927254707650216E-4</v>
      </c>
      <c r="AV126" s="5">
        <f t="shared" si="317"/>
        <v>9.1223492218924735E-5</v>
      </c>
      <c r="AW126" s="5">
        <f t="shared" si="318"/>
        <v>7.7053176729593193E-7</v>
      </c>
      <c r="AX126" s="5">
        <f t="shared" si="319"/>
        <v>4.8482225930076585E-4</v>
      </c>
      <c r="AY126" s="5">
        <f t="shared" si="320"/>
        <v>4.9583742103208024E-4</v>
      </c>
      <c r="AZ126" s="5">
        <f t="shared" si="321"/>
        <v>2.5355142361896502E-4</v>
      </c>
      <c r="BA126" s="5">
        <f t="shared" si="322"/>
        <v>8.6437370654529475E-5</v>
      </c>
      <c r="BB126" s="5">
        <f t="shared" si="323"/>
        <v>2.2100306928950139E-5</v>
      </c>
      <c r="BC126" s="5">
        <f t="shared" si="324"/>
        <v>4.5204851804751882E-6</v>
      </c>
      <c r="BD126" s="5">
        <f t="shared" si="325"/>
        <v>1.6885899994057926E-4</v>
      </c>
      <c r="BE126" s="5">
        <f t="shared" si="326"/>
        <v>2.0588467358801464E-4</v>
      </c>
      <c r="BF126" s="5">
        <f t="shared" si="327"/>
        <v>1.2551447904275064E-4</v>
      </c>
      <c r="BG126" s="5">
        <f t="shared" si="328"/>
        <v>5.1012003224346793E-5</v>
      </c>
      <c r="BH126" s="5">
        <f t="shared" si="329"/>
        <v>1.5549348327023139E-5</v>
      </c>
      <c r="BI126" s="5">
        <f t="shared" si="330"/>
        <v>3.7917700637123909E-6</v>
      </c>
      <c r="BJ126" s="8">
        <f t="shared" si="331"/>
        <v>0.40560141337437816</v>
      </c>
      <c r="BK126" s="8">
        <f t="shared" si="332"/>
        <v>0.28672210489591621</v>
      </c>
      <c r="BL126" s="8">
        <f t="shared" si="333"/>
        <v>0.28885750948515099</v>
      </c>
      <c r="BM126" s="8">
        <f t="shared" si="334"/>
        <v>0.38815109646257723</v>
      </c>
      <c r="BN126" s="8">
        <f t="shared" si="335"/>
        <v>0.61147727351080816</v>
      </c>
    </row>
    <row r="127" spans="1:66" x14ac:dyDescent="0.25">
      <c r="A127" t="s">
        <v>69</v>
      </c>
      <c r="B127" t="s">
        <v>75</v>
      </c>
      <c r="C127" t="s">
        <v>324</v>
      </c>
      <c r="D127" s="11">
        <v>44350</v>
      </c>
      <c r="E127">
        <f>VLOOKUP(A127,home!$A$2:$E$405,3,FALSE)</f>
        <v>1.3260869565217399</v>
      </c>
      <c r="F127">
        <f>VLOOKUP(B127,home!$B$2:$E$405,3,FALSE)</f>
        <v>0.6</v>
      </c>
      <c r="G127">
        <f>VLOOKUP(C127,away!$B$2:$E$405,4,FALSE)</f>
        <v>0.75</v>
      </c>
      <c r="H127">
        <f>VLOOKUP(A127,away!$A$2:$E$405,3,FALSE)</f>
        <v>1.2934782608695701</v>
      </c>
      <c r="I127">
        <f>VLOOKUP(C127,away!$B$2:$E$405,3,FALSE)</f>
        <v>1.02</v>
      </c>
      <c r="J127">
        <f>VLOOKUP(B127,home!$B$2:$E$405,4,FALSE)</f>
        <v>0.82</v>
      </c>
      <c r="K127" s="3">
        <f t="shared" si="280"/>
        <v>0.59673913043478288</v>
      </c>
      <c r="L127" s="3">
        <f t="shared" si="281"/>
        <v>1.0818652173913084</v>
      </c>
      <c r="M127" s="5">
        <f t="shared" si="282"/>
        <v>0.18663427088251003</v>
      </c>
      <c r="N127" s="5">
        <f t="shared" si="283"/>
        <v>0.11137197251575875</v>
      </c>
      <c r="O127" s="5">
        <f t="shared" si="284"/>
        <v>0.20191312604097503</v>
      </c>
      <c r="P127" s="5">
        <f t="shared" si="285"/>
        <v>0.12048946325706016</v>
      </c>
      <c r="Q127" s="5">
        <f t="shared" si="286"/>
        <v>3.3230007016930206E-2</v>
      </c>
      <c r="R127" s="5">
        <f t="shared" si="287"/>
        <v>0.10922139399923904</v>
      </c>
      <c r="S127" s="5">
        <f t="shared" si="288"/>
        <v>1.9446737578429039E-2</v>
      </c>
      <c r="T127" s="5">
        <f t="shared" si="289"/>
        <v>3.5950388765285897E-2</v>
      </c>
      <c r="U127" s="5">
        <f t="shared" si="290"/>
        <v>6.5176679679980726E-2</v>
      </c>
      <c r="V127" s="5">
        <f t="shared" si="291"/>
        <v>1.3949605300523601E-3</v>
      </c>
      <c r="W127" s="5">
        <f t="shared" si="292"/>
        <v>6.6098818305415563E-3</v>
      </c>
      <c r="X127" s="5">
        <f t="shared" si="293"/>
        <v>7.1510012435296996E-3</v>
      </c>
      <c r="Y127" s="5">
        <f t="shared" si="294"/>
        <v>3.8682097574483875E-3</v>
      </c>
      <c r="Z127" s="5">
        <f t="shared" si="295"/>
        <v>3.9387609054256166E-2</v>
      </c>
      <c r="AA127" s="5">
        <f t="shared" si="296"/>
        <v>2.3504127576942004E-2</v>
      </c>
      <c r="AB127" s="5">
        <f t="shared" si="297"/>
        <v>7.0129163259462857E-3</v>
      </c>
      <c r="AC127" s="5">
        <f t="shared" si="298"/>
        <v>5.6285899668917646E-5</v>
      </c>
      <c r="AD127" s="5">
        <f t="shared" si="299"/>
        <v>9.8609378395850961E-4</v>
      </c>
      <c r="AE127" s="5">
        <f t="shared" si="300"/>
        <v>1.0668205659504907E-3</v>
      </c>
      <c r="AF127" s="5">
        <f t="shared" si="301"/>
        <v>5.7707803174977313E-4</v>
      </c>
      <c r="AG127" s="5">
        <f t="shared" si="302"/>
        <v>2.0810688342357223E-4</v>
      </c>
      <c r="AH127" s="5">
        <f t="shared" si="303"/>
        <v>1.0653021058001675E-2</v>
      </c>
      <c r="AI127" s="5">
        <f t="shared" si="304"/>
        <v>6.3570745226553503E-3</v>
      </c>
      <c r="AJ127" s="5">
        <f t="shared" si="305"/>
        <v>1.896757561379233E-3</v>
      </c>
      <c r="AK127" s="5">
        <f t="shared" si="306"/>
        <v>3.7728981927434769E-4</v>
      </c>
      <c r="AL127" s="5">
        <f t="shared" si="307"/>
        <v>1.4535075059859601E-6</v>
      </c>
      <c r="AM127" s="5">
        <f t="shared" si="308"/>
        <v>1.1768814943330915E-4</v>
      </c>
      <c r="AN127" s="5">
        <f t="shared" si="309"/>
        <v>1.273227153710478E-4</v>
      </c>
      <c r="AO127" s="5">
        <f t="shared" si="310"/>
        <v>6.8873008571875146E-5</v>
      </c>
      <c r="AP127" s="5">
        <f t="shared" si="311"/>
        <v>2.4837104130335047E-5</v>
      </c>
      <c r="AQ127" s="5">
        <f t="shared" si="312"/>
        <v>6.7175997648338712E-6</v>
      </c>
      <c r="AR127" s="5">
        <f t="shared" si="313"/>
        <v>2.3050265885578344E-3</v>
      </c>
      <c r="AS127" s="5">
        <f t="shared" si="314"/>
        <v>1.3754995620850563E-3</v>
      </c>
      <c r="AT127" s="5">
        <f t="shared" si="315"/>
        <v>4.1040720629603055E-4</v>
      </c>
      <c r="AU127" s="5">
        <f t="shared" si="316"/>
        <v>8.1635346469753956E-5</v>
      </c>
      <c r="AV127" s="5">
        <f t="shared" si="317"/>
        <v>1.2178751416275796E-5</v>
      </c>
      <c r="AW127" s="5">
        <f t="shared" si="318"/>
        <v>2.6065883709387872E-8</v>
      </c>
      <c r="AX127" s="5">
        <f t="shared" si="319"/>
        <v>1.1704853992551949E-5</v>
      </c>
      <c r="AY127" s="5">
        <f t="shared" si="320"/>
        <v>1.2663074409185736E-5</v>
      </c>
      <c r="AZ127" s="5">
        <f t="shared" si="321"/>
        <v>6.8498698742680199E-6</v>
      </c>
      <c r="BA127" s="5">
        <f t="shared" si="322"/>
        <v>2.4702119868757153E-6</v>
      </c>
      <c r="BB127" s="5">
        <f t="shared" si="323"/>
        <v>6.681091070459777E-7</v>
      </c>
      <c r="BC127" s="5">
        <f t="shared" si="324"/>
        <v>1.4456080086708196E-7</v>
      </c>
      <c r="BD127" s="5">
        <f t="shared" si="325"/>
        <v>4.1562134855381116E-4</v>
      </c>
      <c r="BE127" s="5">
        <f t="shared" si="326"/>
        <v>2.4801752212613308E-4</v>
      </c>
      <c r="BF127" s="5">
        <f t="shared" si="327"/>
        <v>7.4000880243069091E-5</v>
      </c>
      <c r="BG127" s="5">
        <f t="shared" si="328"/>
        <v>1.4719740309219188E-5</v>
      </c>
      <c r="BH127" s="5">
        <f t="shared" si="329"/>
        <v>2.1959612580873195E-6</v>
      </c>
      <c r="BI127" s="5">
        <f t="shared" si="330"/>
        <v>2.6208320232389984E-7</v>
      </c>
      <c r="BJ127" s="8">
        <f t="shared" si="331"/>
        <v>0.201399499652019</v>
      </c>
      <c r="BK127" s="8">
        <f t="shared" si="332"/>
        <v>0.3280358347296356</v>
      </c>
      <c r="BL127" s="8">
        <f t="shared" si="333"/>
        <v>0.43105195157491133</v>
      </c>
      <c r="BM127" s="8">
        <f t="shared" si="334"/>
        <v>0.23700202428982342</v>
      </c>
      <c r="BN127" s="8">
        <f t="shared" si="335"/>
        <v>0.76286023371247313</v>
      </c>
    </row>
    <row r="128" spans="1:66" x14ac:dyDescent="0.25">
      <c r="A128" t="s">
        <v>69</v>
      </c>
      <c r="B128" t="s">
        <v>258</v>
      </c>
      <c r="C128" t="s">
        <v>79</v>
      </c>
      <c r="D128" s="11">
        <v>44350</v>
      </c>
      <c r="E128">
        <f>VLOOKUP(A128,home!$A$2:$E$405,3,FALSE)</f>
        <v>1.3260869565217399</v>
      </c>
      <c r="F128">
        <f>VLOOKUP(B128,home!$B$2:$E$405,3,FALSE)</f>
        <v>0.5</v>
      </c>
      <c r="G128">
        <f>VLOOKUP(C128,away!$B$2:$E$405,4,FALSE)</f>
        <v>1.66</v>
      </c>
      <c r="H128">
        <f>VLOOKUP(A128,away!$A$2:$E$405,3,FALSE)</f>
        <v>1.2934782608695701</v>
      </c>
      <c r="I128">
        <f>VLOOKUP(C128,away!$B$2:$E$405,3,FALSE)</f>
        <v>0.9</v>
      </c>
      <c r="J128">
        <f>VLOOKUP(B128,home!$B$2:$E$405,4,FALSE)</f>
        <v>1.1299999999999999</v>
      </c>
      <c r="K128" s="3">
        <f t="shared" si="280"/>
        <v>1.1006521739130442</v>
      </c>
      <c r="L128" s="3">
        <f t="shared" si="281"/>
        <v>1.3154673913043526</v>
      </c>
      <c r="M128" s="5">
        <f t="shared" si="282"/>
        <v>8.9267342344314923E-2</v>
      </c>
      <c r="N128" s="5">
        <f t="shared" si="283"/>
        <v>9.8252294410710178E-2</v>
      </c>
      <c r="O128" s="5">
        <f t="shared" si="284"/>
        <v>0.11742827796234852</v>
      </c>
      <c r="P128" s="5">
        <f t="shared" si="285"/>
        <v>0.12924768941812415</v>
      </c>
      <c r="Q128" s="5">
        <f t="shared" si="286"/>
        <v>5.4070800717546302E-2</v>
      </c>
      <c r="R128" s="5">
        <f t="shared" si="287"/>
        <v>7.7236535238246515E-2</v>
      </c>
      <c r="S128" s="5">
        <f t="shared" si="288"/>
        <v>4.6783529063436247E-2</v>
      </c>
      <c r="T128" s="5">
        <f t="shared" si="289"/>
        <v>7.1128375165648156E-2</v>
      </c>
      <c r="U128" s="5">
        <f t="shared" si="290"/>
        <v>8.5010560415487477E-2</v>
      </c>
      <c r="V128" s="5">
        <f t="shared" si="291"/>
        <v>7.5262848720346427E-3</v>
      </c>
      <c r="W128" s="5">
        <f t="shared" si="292"/>
        <v>1.983771478499545E-2</v>
      </c>
      <c r="X128" s="5">
        <f t="shared" si="293"/>
        <v>2.6095866917657751E-2</v>
      </c>
      <c r="Y128" s="5">
        <f t="shared" si="294"/>
        <v>1.7164130988998404E-2</v>
      </c>
      <c r="Z128" s="5">
        <f t="shared" si="295"/>
        <v>3.3867381174414284E-2</v>
      </c>
      <c r="AA128" s="5">
        <f t="shared" si="296"/>
        <v>3.7276206714360799E-2</v>
      </c>
      <c r="AB128" s="5">
        <f t="shared" si="297"/>
        <v>2.0514068977696615E-2</v>
      </c>
      <c r="AC128" s="5">
        <f t="shared" si="298"/>
        <v>6.8106859131432558E-4</v>
      </c>
      <c r="AD128" s="5">
        <f t="shared" si="299"/>
        <v>5.4586059758930435E-3</v>
      </c>
      <c r="AE128" s="5">
        <f t="shared" si="300"/>
        <v>7.1806181632663715E-3</v>
      </c>
      <c r="AF128" s="5">
        <f t="shared" si="301"/>
        <v>4.7229345215923334E-3</v>
      </c>
      <c r="AG128" s="5">
        <f t="shared" si="302"/>
        <v>2.0709554514734461E-3</v>
      </c>
      <c r="AH128" s="5">
        <f t="shared" si="303"/>
        <v>1.1137858890954229E-2</v>
      </c>
      <c r="AI128" s="5">
        <f t="shared" si="304"/>
        <v>1.22589086010655E-2</v>
      </c>
      <c r="AJ128" s="5">
        <f t="shared" si="305"/>
        <v>6.7463972007820302E-3</v>
      </c>
      <c r="AK128" s="5">
        <f t="shared" si="306"/>
        <v>2.4751455817072065E-3</v>
      </c>
      <c r="AL128" s="5">
        <f t="shared" si="307"/>
        <v>3.9444006935080098E-5</v>
      </c>
      <c r="AM128" s="5">
        <f t="shared" si="308"/>
        <v>1.2016053067802812E-3</v>
      </c>
      <c r="AN128" s="5">
        <f t="shared" si="309"/>
        <v>1.5806725982877227E-3</v>
      </c>
      <c r="AO128" s="5">
        <f t="shared" si="310"/>
        <v>1.0396616296879119E-3</v>
      </c>
      <c r="AP128" s="5">
        <f t="shared" si="311"/>
        <v>4.5588032394826316E-4</v>
      </c>
      <c r="AQ128" s="5">
        <f t="shared" si="312"/>
        <v>1.4992392512280128E-4</v>
      </c>
      <c r="AR128" s="5">
        <f t="shared" si="313"/>
        <v>2.9302980359999101E-3</v>
      </c>
      <c r="AS128" s="5">
        <f t="shared" si="314"/>
        <v>3.225238903536425E-3</v>
      </c>
      <c r="AT128" s="5">
        <f t="shared" si="315"/>
        <v>1.7749331052831449E-3</v>
      </c>
      <c r="AU128" s="5">
        <f t="shared" si="316"/>
        <v>6.5119466029337479E-4</v>
      </c>
      <c r="AV128" s="5">
        <f t="shared" si="317"/>
        <v>1.7918470462311724E-4</v>
      </c>
      <c r="AW128" s="5">
        <f t="shared" si="318"/>
        <v>1.5863854150751732E-6</v>
      </c>
      <c r="AX128" s="5">
        <f t="shared" si="319"/>
        <v>2.2042491551552799E-4</v>
      </c>
      <c r="AY128" s="5">
        <f t="shared" si="320"/>
        <v>2.8996178859169394E-4</v>
      </c>
      <c r="AZ128" s="5">
        <f t="shared" si="321"/>
        <v>1.9071763880832993E-4</v>
      </c>
      <c r="BA128" s="5">
        <f t="shared" si="322"/>
        <v>8.3627611599639847E-5</v>
      </c>
      <c r="BB128" s="5">
        <f t="shared" si="323"/>
        <v>2.7502349017997969E-5</v>
      </c>
      <c r="BC128" s="5">
        <f t="shared" si="324"/>
        <v>7.2356886634895233E-6</v>
      </c>
      <c r="BD128" s="5">
        <f t="shared" si="325"/>
        <v>6.424519188601781E-4</v>
      </c>
      <c r="BE128" s="5">
        <f t="shared" si="326"/>
        <v>7.071161011280618E-4</v>
      </c>
      <c r="BF128" s="5">
        <f t="shared" si="327"/>
        <v>3.8914443695775867E-4</v>
      </c>
      <c r="BG128" s="5">
        <f t="shared" si="328"/>
        <v>1.4277089016790826E-4</v>
      </c>
      <c r="BH128" s="5">
        <f t="shared" si="329"/>
        <v>3.9285272658702163E-5</v>
      </c>
      <c r="BI128" s="5">
        <f t="shared" si="330"/>
        <v>8.6478841509134345E-6</v>
      </c>
      <c r="BJ128" s="8">
        <f t="shared" si="331"/>
        <v>0.31122951087380513</v>
      </c>
      <c r="BK128" s="8">
        <f t="shared" si="332"/>
        <v>0.27383532008475109</v>
      </c>
      <c r="BL128" s="8">
        <f t="shared" si="333"/>
        <v>0.38077422549630846</v>
      </c>
      <c r="BM128" s="8">
        <f t="shared" si="334"/>
        <v>0.43391512213481165</v>
      </c>
      <c r="BN128" s="8">
        <f t="shared" si="335"/>
        <v>0.56550294009129054</v>
      </c>
    </row>
    <row r="129" spans="1:66" x14ac:dyDescent="0.25">
      <c r="A129" t="s">
        <v>69</v>
      </c>
      <c r="B129" t="s">
        <v>351</v>
      </c>
      <c r="C129" t="s">
        <v>70</v>
      </c>
      <c r="D129" s="11">
        <v>44350</v>
      </c>
      <c r="E129">
        <f>VLOOKUP(A129,home!$A$2:$E$405,3,FALSE)</f>
        <v>1.3260869565217399</v>
      </c>
      <c r="F129">
        <f>VLOOKUP(B129,home!$B$2:$E$405,3,FALSE)</f>
        <v>1.26</v>
      </c>
      <c r="G129">
        <f>VLOOKUP(C129,away!$B$2:$E$405,4,FALSE)</f>
        <v>1.1599999999999999</v>
      </c>
      <c r="H129">
        <f>VLOOKUP(A129,away!$A$2:$E$405,3,FALSE)</f>
        <v>1.2934782608695701</v>
      </c>
      <c r="I129">
        <f>VLOOKUP(C129,away!$B$2:$E$405,3,FALSE)</f>
        <v>0.65</v>
      </c>
      <c r="J129">
        <f>VLOOKUP(B129,home!$B$2:$E$405,4,FALSE)</f>
        <v>1.03</v>
      </c>
      <c r="K129" s="3">
        <f t="shared" si="280"/>
        <v>1.9382086956521751</v>
      </c>
      <c r="L129" s="3">
        <f t="shared" si="281"/>
        <v>0.86598369565217714</v>
      </c>
      <c r="M129" s="5">
        <f t="shared" si="282"/>
        <v>6.0555656704658289E-2</v>
      </c>
      <c r="N129" s="5">
        <f t="shared" si="283"/>
        <v>0.11736950039589662</v>
      </c>
      <c r="O129" s="5">
        <f t="shared" si="284"/>
        <v>5.2440211385744513E-2</v>
      </c>
      <c r="P129" s="5">
        <f t="shared" si="285"/>
        <v>0.10164007370968821</v>
      </c>
      <c r="Q129" s="5">
        <f t="shared" si="286"/>
        <v>0.11374329313583914</v>
      </c>
      <c r="R129" s="5">
        <f t="shared" si="287"/>
        <v>2.270618402830421E-2</v>
      </c>
      <c r="S129" s="5">
        <f t="shared" si="288"/>
        <v>4.2649626582763826E-2</v>
      </c>
      <c r="T129" s="5">
        <f t="shared" si="289"/>
        <v>9.8499837345422878E-2</v>
      </c>
      <c r="U129" s="5">
        <f t="shared" si="290"/>
        <v>4.4009323328737748E-2</v>
      </c>
      <c r="V129" s="5">
        <f t="shared" si="291"/>
        <v>7.9539521995351213E-3</v>
      </c>
      <c r="W129" s="5">
        <f t="shared" si="292"/>
        <v>7.3486079942665927E-2</v>
      </c>
      <c r="X129" s="5">
        <f t="shared" si="293"/>
        <v>6.363774708774117E-2</v>
      </c>
      <c r="Y129" s="5">
        <f t="shared" si="294"/>
        <v>2.7554625703010337E-2</v>
      </c>
      <c r="Z129" s="5">
        <f t="shared" si="295"/>
        <v>6.5543950529964399E-3</v>
      </c>
      <c r="AA129" s="5">
        <f t="shared" si="296"/>
        <v>1.2703785486457298E-2</v>
      </c>
      <c r="AB129" s="5">
        <f t="shared" si="297"/>
        <v>1.2311293748775718E-2</v>
      </c>
      <c r="AC129" s="5">
        <f t="shared" si="298"/>
        <v>8.3439798591711961E-4</v>
      </c>
      <c r="AD129" s="5">
        <f t="shared" si="299"/>
        <v>3.5607839788566506E-2</v>
      </c>
      <c r="AE129" s="5">
        <f t="shared" si="300"/>
        <v>3.0835808694293455E-2</v>
      </c>
      <c r="AF129" s="5">
        <f t="shared" si="301"/>
        <v>1.3351653785753892E-2</v>
      </c>
      <c r="AG129" s="5">
        <f t="shared" si="302"/>
        <v>3.8541048294851795E-3</v>
      </c>
      <c r="AH129" s="5">
        <f t="shared" si="303"/>
        <v>1.4189998126895506E-3</v>
      </c>
      <c r="AI129" s="5">
        <f t="shared" si="304"/>
        <v>2.7503177760836942E-3</v>
      </c>
      <c r="AJ129" s="5">
        <f t="shared" si="305"/>
        <v>2.6653449147060844E-3</v>
      </c>
      <c r="AK129" s="5">
        <f t="shared" si="306"/>
        <v>1.7219982301985462E-3</v>
      </c>
      <c r="AL129" s="5">
        <f t="shared" si="307"/>
        <v>5.6020049922310571E-5</v>
      </c>
      <c r="AM129" s="5">
        <f t="shared" si="308"/>
        <v>1.3803084942317816E-2</v>
      </c>
      <c r="AN129" s="5">
        <f t="shared" si="309"/>
        <v>1.1953246509749299E-2</v>
      </c>
      <c r="AO129" s="5">
        <f t="shared" si="310"/>
        <v>5.1756582937770934E-3</v>
      </c>
      <c r="AP129" s="5">
        <f t="shared" si="311"/>
        <v>1.494011898892643E-3</v>
      </c>
      <c r="AQ129" s="5">
        <f t="shared" si="312"/>
        <v>3.2344748638784432E-4</v>
      </c>
      <c r="AR129" s="5">
        <f t="shared" si="313"/>
        <v>2.4576614038452894E-4</v>
      </c>
      <c r="AS129" s="5">
        <f t="shared" si="314"/>
        <v>4.7634607039016722E-4</v>
      </c>
      <c r="AT129" s="5">
        <f t="shared" si="315"/>
        <v>4.6162904788498262E-4</v>
      </c>
      <c r="AU129" s="5">
        <f t="shared" si="316"/>
        <v>2.9824447825876926E-4</v>
      </c>
      <c r="AV129" s="5">
        <f t="shared" si="317"/>
        <v>1.4451501029784817E-4</v>
      </c>
      <c r="AW129" s="5">
        <f t="shared" si="318"/>
        <v>2.6118681158494813E-6</v>
      </c>
      <c r="AX129" s="5">
        <f t="shared" si="319"/>
        <v>4.4588765436709994E-3</v>
      </c>
      <c r="AY129" s="5">
        <f t="shared" si="320"/>
        <v>3.8613143877450178E-3</v>
      </c>
      <c r="AZ129" s="5">
        <f t="shared" si="321"/>
        <v>1.6719176517871774E-3</v>
      </c>
      <c r="BA129" s="5">
        <f t="shared" si="322"/>
        <v>4.8261780897358996E-4</v>
      </c>
      <c r="BB129" s="5">
        <f t="shared" si="323"/>
        <v>1.0448478845062643E-4</v>
      </c>
      <c r="BC129" s="5">
        <f t="shared" si="324"/>
        <v>1.8096424648381889E-5</v>
      </c>
      <c r="BD129" s="5">
        <f t="shared" si="325"/>
        <v>3.5471578419394338E-5</v>
      </c>
      <c r="BE129" s="5">
        <f t="shared" si="326"/>
        <v>6.8751321740978145E-5</v>
      </c>
      <c r="BF129" s="5">
        <f t="shared" si="327"/>
        <v>6.6627204817972137E-5</v>
      </c>
      <c r="BG129" s="5">
        <f t="shared" si="328"/>
        <v>4.304580924839737E-5</v>
      </c>
      <c r="BH129" s="5">
        <f t="shared" si="329"/>
        <v>2.0857940449157152E-5</v>
      </c>
      <c r="BI129" s="5">
        <f t="shared" si="330"/>
        <v>8.0854083103903234E-6</v>
      </c>
      <c r="BJ129" s="8">
        <f t="shared" si="331"/>
        <v>0.62128724744507569</v>
      </c>
      <c r="BK129" s="8">
        <f t="shared" si="332"/>
        <v>0.21755104162022987</v>
      </c>
      <c r="BL129" s="8">
        <f t="shared" si="333"/>
        <v>0.15459679872189994</v>
      </c>
      <c r="BM129" s="8">
        <f t="shared" si="334"/>
        <v>0.52767586096044183</v>
      </c>
      <c r="BN129" s="8">
        <f t="shared" si="335"/>
        <v>0.46845491936013095</v>
      </c>
    </row>
    <row r="130" spans="1:66" x14ac:dyDescent="0.25">
      <c r="A130" t="s">
        <v>69</v>
      </c>
      <c r="B130" t="s">
        <v>73</v>
      </c>
      <c r="C130" t="s">
        <v>78</v>
      </c>
      <c r="D130" s="11">
        <v>44350</v>
      </c>
      <c r="E130">
        <f>VLOOKUP(A130,home!$A$2:$E$405,3,FALSE)</f>
        <v>1.3260869565217399</v>
      </c>
      <c r="F130">
        <f>VLOOKUP(B130,home!$B$2:$E$405,3,FALSE)</f>
        <v>0.7</v>
      </c>
      <c r="G130">
        <f>VLOOKUP(C130,away!$B$2:$E$405,4,FALSE)</f>
        <v>0.65</v>
      </c>
      <c r="H130">
        <f>VLOOKUP(A130,away!$A$2:$E$405,3,FALSE)</f>
        <v>1.2934782608695701</v>
      </c>
      <c r="I130">
        <f>VLOOKUP(C130,away!$B$2:$E$405,3,FALSE)</f>
        <v>1.41</v>
      </c>
      <c r="J130">
        <f>VLOOKUP(B130,home!$B$2:$E$405,4,FALSE)</f>
        <v>1.05</v>
      </c>
      <c r="K130" s="3">
        <f t="shared" si="280"/>
        <v>0.60336956521739171</v>
      </c>
      <c r="L130" s="3">
        <f t="shared" si="281"/>
        <v>1.9149945652173985</v>
      </c>
      <c r="M130" s="5">
        <f t="shared" si="282"/>
        <v>8.0591335887910551E-2</v>
      </c>
      <c r="N130" s="5">
        <f t="shared" si="283"/>
        <v>4.8626359294977363E-2</v>
      </c>
      <c r="O130" s="5">
        <f t="shared" si="284"/>
        <v>0.15433197022895859</v>
      </c>
      <c r="P130" s="5">
        <f t="shared" si="285"/>
        <v>9.3119213776190174E-2</v>
      </c>
      <c r="Q130" s="5">
        <f t="shared" si="286"/>
        <v>1.4669832632957581E-2</v>
      </c>
      <c r="R130" s="5">
        <f t="shared" si="287"/>
        <v>0.14777244211387455</v>
      </c>
      <c r="S130" s="5">
        <f t="shared" si="288"/>
        <v>2.6898635811038116E-2</v>
      </c>
      <c r="T130" s="5">
        <f t="shared" si="289"/>
        <v>2.8092649764762608E-2</v>
      </c>
      <c r="U130" s="5">
        <f t="shared" si="290"/>
        <v>8.9161394149360668E-2</v>
      </c>
      <c r="V130" s="5">
        <f t="shared" si="291"/>
        <v>3.4533348484943908E-3</v>
      </c>
      <c r="W130" s="5">
        <f t="shared" si="292"/>
        <v>2.9504435125198404E-3</v>
      </c>
      <c r="X130" s="5">
        <f t="shared" si="293"/>
        <v>5.650083291456426E-3</v>
      </c>
      <c r="Y130" s="5">
        <f t="shared" si="294"/>
        <v>5.4099393980823439E-3</v>
      </c>
      <c r="Z130" s="5">
        <f t="shared" si="295"/>
        <v>9.4327807845657446E-2</v>
      </c>
      <c r="AA130" s="5">
        <f t="shared" si="296"/>
        <v>5.6914528407744004E-2</v>
      </c>
      <c r="AB130" s="5">
        <f t="shared" si="297"/>
        <v>1.7170247129966693E-2</v>
      </c>
      <c r="AC130" s="5">
        <f t="shared" si="298"/>
        <v>2.4938461316500169E-4</v>
      </c>
      <c r="AD130" s="5">
        <f t="shared" si="299"/>
        <v>4.4505195483689241E-4</v>
      </c>
      <c r="AE130" s="5">
        <f t="shared" si="300"/>
        <v>8.5227207475202808E-4</v>
      </c>
      <c r="AF130" s="5">
        <f t="shared" si="301"/>
        <v>8.160481956183453E-4</v>
      </c>
      <c r="AG130" s="5">
        <f t="shared" si="302"/>
        <v>5.2090928652153182E-4</v>
      </c>
      <c r="AH130" s="5">
        <f t="shared" si="303"/>
        <v>4.5159309843326306E-2</v>
      </c>
      <c r="AI130" s="5">
        <f t="shared" si="304"/>
        <v>2.7247753145685272E-2</v>
      </c>
      <c r="AJ130" s="5">
        <f t="shared" si="305"/>
        <v>8.2202324843314682E-3</v>
      </c>
      <c r="AK130" s="5">
        <f t="shared" si="306"/>
        <v>1.6532793666856529E-3</v>
      </c>
      <c r="AL130" s="5">
        <f t="shared" si="307"/>
        <v>1.1526052447177694E-5</v>
      </c>
      <c r="AM130" s="5">
        <f t="shared" si="308"/>
        <v>5.3706160897817216E-5</v>
      </c>
      <c r="AN130" s="5">
        <f t="shared" si="309"/>
        <v>1.0284700623801112E-4</v>
      </c>
      <c r="AO130" s="5">
        <f t="shared" si="310"/>
        <v>9.847572899733561E-5</v>
      </c>
      <c r="AP130" s="5">
        <f t="shared" si="311"/>
        <v>6.286016194523968E-5</v>
      </c>
      <c r="AQ130" s="5">
        <f t="shared" si="312"/>
        <v>3.0094217123454907E-5</v>
      </c>
      <c r="AR130" s="5">
        <f t="shared" si="313"/>
        <v>1.7295966583787677E-2</v>
      </c>
      <c r="AS130" s="5">
        <f t="shared" si="314"/>
        <v>1.0435859837674505E-2</v>
      </c>
      <c r="AT130" s="5">
        <f t="shared" si="315"/>
        <v>3.1483401064636525E-3</v>
      </c>
      <c r="AU130" s="5">
        <f t="shared" si="316"/>
        <v>6.33204200397817E-4</v>
      </c>
      <c r="AV130" s="5">
        <f t="shared" si="317"/>
        <v>9.5514035771964228E-5</v>
      </c>
      <c r="AW130" s="5">
        <f t="shared" si="318"/>
        <v>3.6993807846826846E-7</v>
      </c>
      <c r="AX130" s="5">
        <f t="shared" si="319"/>
        <v>5.400777158401876E-6</v>
      </c>
      <c r="AY130" s="5">
        <f t="shared" si="320"/>
        <v>1.0342458906289858E-5</v>
      </c>
      <c r="AZ130" s="5">
        <f t="shared" si="321"/>
        <v>9.9028762982646807E-6</v>
      </c>
      <c r="BA130" s="5">
        <f t="shared" si="322"/>
        <v>6.321318097065683E-6</v>
      </c>
      <c r="BB130" s="5">
        <f t="shared" si="323"/>
        <v>3.0263224502227951E-6</v>
      </c>
      <c r="BC130" s="5">
        <f t="shared" si="324"/>
        <v>1.1590782089544098E-6</v>
      </c>
      <c r="BD130" s="5">
        <f t="shared" si="325"/>
        <v>5.5202803346891894E-3</v>
      </c>
      <c r="BE130" s="5">
        <f t="shared" si="326"/>
        <v>3.3307691454195331E-3</v>
      </c>
      <c r="BF130" s="5">
        <f t="shared" si="327"/>
        <v>1.0048423655556434E-3</v>
      </c>
      <c r="BG130" s="5">
        <f t="shared" si="328"/>
        <v>2.0209710040577469E-4</v>
      </c>
      <c r="BH130" s="5">
        <f t="shared" si="329"/>
        <v>3.048480990088195E-5</v>
      </c>
      <c r="BI130" s="5">
        <f t="shared" si="330"/>
        <v>3.6787212991259965E-6</v>
      </c>
      <c r="BJ130" s="8">
        <f t="shared" si="331"/>
        <v>0.108417725512806</v>
      </c>
      <c r="BK130" s="8">
        <f t="shared" si="332"/>
        <v>0.20433377344815171</v>
      </c>
      <c r="BL130" s="8">
        <f t="shared" si="333"/>
        <v>0.589332194111299</v>
      </c>
      <c r="BM130" s="8">
        <f t="shared" si="334"/>
        <v>0.4572903744622176</v>
      </c>
      <c r="BN130" s="8">
        <f t="shared" si="335"/>
        <v>0.53911115393486886</v>
      </c>
    </row>
    <row r="131" spans="1:66" x14ac:dyDescent="0.25">
      <c r="A131" t="s">
        <v>80</v>
      </c>
      <c r="B131" t="s">
        <v>95</v>
      </c>
      <c r="C131" t="s">
        <v>93</v>
      </c>
      <c r="D131" s="11">
        <v>44350</v>
      </c>
      <c r="E131">
        <f>VLOOKUP(A131,home!$A$2:$E$405,3,FALSE)</f>
        <v>1.2235576923076901</v>
      </c>
      <c r="F131">
        <f>VLOOKUP(B131,home!$B$2:$E$405,3,FALSE)</f>
        <v>1.59</v>
      </c>
      <c r="G131">
        <f>VLOOKUP(C131,away!$B$2:$E$405,4,FALSE)</f>
        <v>0.86</v>
      </c>
      <c r="H131">
        <f>VLOOKUP(A131,away!$A$2:$E$405,3,FALSE)</f>
        <v>1.01442307692308</v>
      </c>
      <c r="I131">
        <f>VLOOKUP(C131,away!$B$2:$E$405,3,FALSE)</f>
        <v>0.59</v>
      </c>
      <c r="J131">
        <f>VLOOKUP(B131,home!$B$2:$E$405,4,FALSE)</f>
        <v>0.66</v>
      </c>
      <c r="K131" s="3">
        <f t="shared" si="280"/>
        <v>1.6730927884615354</v>
      </c>
      <c r="L131" s="3">
        <f t="shared" si="281"/>
        <v>0.39501634615384729</v>
      </c>
      <c r="M131" s="5">
        <f t="shared" si="282"/>
        <v>0.12642460775449296</v>
      </c>
      <c r="N131" s="5">
        <f t="shared" si="283"/>
        <v>0.21152009951812045</v>
      </c>
      <c r="O131" s="5">
        <f t="shared" si="284"/>
        <v>4.9939786619113156E-2</v>
      </c>
      <c r="P131" s="5">
        <f t="shared" si="285"/>
        <v>8.3553896849746095E-2</v>
      </c>
      <c r="Q131" s="5">
        <f t="shared" si="286"/>
        <v>0.17694637655921686</v>
      </c>
      <c r="R131" s="5">
        <f t="shared" si="287"/>
        <v>9.8635160189924336E-3</v>
      </c>
      <c r="S131" s="5">
        <f t="shared" si="288"/>
        <v>1.3805171720079763E-2</v>
      </c>
      <c r="T131" s="5">
        <f t="shared" si="289"/>
        <v>6.9896711133584616E-2</v>
      </c>
      <c r="U131" s="5">
        <f t="shared" si="290"/>
        <v>1.6502577520251072E-2</v>
      </c>
      <c r="V131" s="5">
        <f t="shared" si="291"/>
        <v>1.01375824285072E-3</v>
      </c>
      <c r="W131" s="5">
        <f t="shared" si="292"/>
        <v>9.8682568855208333E-2</v>
      </c>
      <c r="X131" s="5">
        <f t="shared" si="293"/>
        <v>3.8981227778259846E-2</v>
      </c>
      <c r="Y131" s="5">
        <f t="shared" si="294"/>
        <v>7.6991110827795278E-3</v>
      </c>
      <c r="Z131" s="5">
        <f t="shared" si="295"/>
        <v>1.2987500193507777E-3</v>
      </c>
      <c r="AA131" s="5">
        <f t="shared" si="296"/>
        <v>2.1729292913900658E-3</v>
      </c>
      <c r="AB131" s="5">
        <f t="shared" si="297"/>
        <v>1.8177561636307769E-3</v>
      </c>
      <c r="AC131" s="5">
        <f t="shared" si="298"/>
        <v>4.1874488063578077E-5</v>
      </c>
      <c r="AD131" s="5">
        <f t="shared" si="299"/>
        <v>4.1276273574626994E-2</v>
      </c>
      <c r="AE131" s="5">
        <f t="shared" si="300"/>
        <v>1.6304802770295754E-2</v>
      </c>
      <c r="AF131" s="5">
        <f t="shared" si="301"/>
        <v>3.2203318075406774E-3</v>
      </c>
      <c r="AG131" s="5">
        <f t="shared" si="302"/>
        <v>4.2402790133924429E-4</v>
      </c>
      <c r="AH131" s="5">
        <f t="shared" si="303"/>
        <v>1.2825687180279566E-4</v>
      </c>
      <c r="AI131" s="5">
        <f t="shared" si="304"/>
        <v>2.1458564728389304E-4</v>
      </c>
      <c r="AJ131" s="5">
        <f t="shared" si="305"/>
        <v>1.795108494890161E-4</v>
      </c>
      <c r="AK131" s="5">
        <f t="shared" si="306"/>
        <v>1.0011276924355898E-4</v>
      </c>
      <c r="AL131" s="5">
        <f t="shared" si="307"/>
        <v>1.1069922915938919E-6</v>
      </c>
      <c r="AM131" s="5">
        <f t="shared" si="308"/>
        <v>1.3811807130454766E-2</v>
      </c>
      <c r="AN131" s="5">
        <f t="shared" si="309"/>
        <v>5.4558895864538952E-3</v>
      </c>
      <c r="AO131" s="5">
        <f t="shared" si="310"/>
        <v>1.0775827847299211E-3</v>
      </c>
      <c r="AP131" s="5">
        <f t="shared" si="311"/>
        <v>1.4188760476743374E-4</v>
      </c>
      <c r="AQ131" s="5">
        <f t="shared" si="312"/>
        <v>1.4011980799938218E-5</v>
      </c>
      <c r="AR131" s="5">
        <f t="shared" si="313"/>
        <v>1.0132712173732553E-5</v>
      </c>
      <c r="AS131" s="5">
        <f t="shared" si="314"/>
        <v>1.695296766542834E-5</v>
      </c>
      <c r="AT131" s="5">
        <f t="shared" si="315"/>
        <v>1.4181943972024878E-5</v>
      </c>
      <c r="AU131" s="5">
        <f t="shared" si="316"/>
        <v>7.9092360619867882E-6</v>
      </c>
      <c r="AV131" s="5">
        <f t="shared" si="317"/>
        <v>3.3082214543875019E-6</v>
      </c>
      <c r="AW131" s="5">
        <f t="shared" si="318"/>
        <v>2.0322502739013932E-8</v>
      </c>
      <c r="AX131" s="5">
        <f t="shared" si="319"/>
        <v>3.8514058175975786E-3</v>
      </c>
      <c r="AY131" s="5">
        <f t="shared" si="320"/>
        <v>1.5213682536230663E-3</v>
      </c>
      <c r="AZ131" s="5">
        <f t="shared" si="321"/>
        <v>3.0048266435032158E-4</v>
      </c>
      <c r="BA131" s="5">
        <f t="shared" si="322"/>
        <v>3.9565188051412317E-5</v>
      </c>
      <c r="BB131" s="5">
        <f t="shared" si="323"/>
        <v>3.9072240047396866E-6</v>
      </c>
      <c r="BC131" s="5">
        <f t="shared" si="324"/>
        <v>3.0868346999137479E-7</v>
      </c>
      <c r="BD131" s="5">
        <f t="shared" si="325"/>
        <v>6.6709782324940639E-7</v>
      </c>
      <c r="BE131" s="5">
        <f t="shared" si="326"/>
        <v>1.1161165572769696E-6</v>
      </c>
      <c r="BF131" s="5">
        <f t="shared" si="327"/>
        <v>9.3368328153130732E-7</v>
      </c>
      <c r="BG131" s="5">
        <f t="shared" si="328"/>
        <v>5.2071292167904399E-7</v>
      </c>
      <c r="BH131" s="5">
        <f t="shared" si="329"/>
        <v>2.1780025852998615E-7</v>
      </c>
      <c r="BI131" s="5">
        <f t="shared" si="330"/>
        <v>7.2880008374315537E-8</v>
      </c>
      <c r="BJ131" s="8">
        <f t="shared" si="331"/>
        <v>0.69116974789927543</v>
      </c>
      <c r="BK131" s="8">
        <f t="shared" si="332"/>
        <v>0.22636178430114776</v>
      </c>
      <c r="BL131" s="8">
        <f t="shared" si="333"/>
        <v>8.0975045123375E-2</v>
      </c>
      <c r="BM131" s="8">
        <f t="shared" si="334"/>
        <v>0.34003569609234652</v>
      </c>
      <c r="BN131" s="8">
        <f t="shared" si="335"/>
        <v>0.65824828331968188</v>
      </c>
    </row>
    <row r="132" spans="1:66" x14ac:dyDescent="0.25">
      <c r="A132" t="s">
        <v>80</v>
      </c>
      <c r="B132" t="s">
        <v>97</v>
      </c>
      <c r="C132" t="s">
        <v>82</v>
      </c>
      <c r="D132" s="11">
        <v>44350</v>
      </c>
      <c r="E132">
        <f>VLOOKUP(A132,home!$A$2:$E$405,3,FALSE)</f>
        <v>1.2235576923076901</v>
      </c>
      <c r="F132">
        <f>VLOOKUP(B132,home!$B$2:$E$405,3,FALSE)</f>
        <v>1.04</v>
      </c>
      <c r="G132">
        <f>VLOOKUP(C132,away!$B$2:$E$405,4,FALSE)</f>
        <v>0.68</v>
      </c>
      <c r="H132">
        <f>VLOOKUP(A132,away!$A$2:$E$405,3,FALSE)</f>
        <v>1.01442307692308</v>
      </c>
      <c r="I132">
        <f>VLOOKUP(C132,away!$B$2:$E$405,3,FALSE)</f>
        <v>0.64</v>
      </c>
      <c r="J132">
        <f>VLOOKUP(B132,home!$B$2:$E$405,4,FALSE)</f>
        <v>0.93</v>
      </c>
      <c r="K132" s="3">
        <f t="shared" si="280"/>
        <v>0.86529999999999851</v>
      </c>
      <c r="L132" s="3">
        <f t="shared" si="281"/>
        <v>0.60378461538461725</v>
      </c>
      <c r="M132" s="5">
        <f t="shared" si="282"/>
        <v>0.2301360517985637</v>
      </c>
      <c r="N132" s="5">
        <f t="shared" si="283"/>
        <v>0.19913672562129681</v>
      </c>
      <c r="O132" s="5">
        <f t="shared" si="284"/>
        <v>0.13895260752133012</v>
      </c>
      <c r="P132" s="5">
        <f t="shared" si="285"/>
        <v>0.12023569128820674</v>
      </c>
      <c r="Q132" s="5">
        <f t="shared" si="286"/>
        <v>8.615650434005391E-2</v>
      </c>
      <c r="R132" s="5">
        <f t="shared" si="287"/>
        <v>4.1948723344477995E-2</v>
      </c>
      <c r="S132" s="5">
        <f t="shared" si="288"/>
        <v>1.5704429343611409E-2</v>
      </c>
      <c r="T132" s="5">
        <f t="shared" si="289"/>
        <v>5.2019971835842553E-2</v>
      </c>
      <c r="U132" s="5">
        <f t="shared" si="290"/>
        <v>3.6298230309976739E-2</v>
      </c>
      <c r="V132" s="5">
        <f t="shared" si="291"/>
        <v>9.1165054741361483E-4</v>
      </c>
      <c r="W132" s="5">
        <f t="shared" si="292"/>
        <v>2.4850407735149512E-2</v>
      </c>
      <c r="X132" s="5">
        <f t="shared" si="293"/>
        <v>1.5004293876518164E-2</v>
      </c>
      <c r="Y132" s="5">
        <f t="shared" si="294"/>
        <v>4.5296809036756433E-3</v>
      </c>
      <c r="Z132" s="5">
        <f t="shared" si="295"/>
        <v>8.4426645968071201E-3</v>
      </c>
      <c r="AA132" s="5">
        <f t="shared" si="296"/>
        <v>7.3054376756171886E-3</v>
      </c>
      <c r="AB132" s="5">
        <f t="shared" si="297"/>
        <v>3.1606976103557712E-3</v>
      </c>
      <c r="AC132" s="5">
        <f t="shared" si="298"/>
        <v>2.9768514354036163E-5</v>
      </c>
      <c r="AD132" s="5">
        <f t="shared" si="299"/>
        <v>5.3757644533062076E-3</v>
      </c>
      <c r="AE132" s="5">
        <f t="shared" si="300"/>
        <v>3.2458038728377854E-3</v>
      </c>
      <c r="AF132" s="5">
        <f t="shared" si="301"/>
        <v>9.7988322148763181E-4</v>
      </c>
      <c r="AG132" s="5">
        <f t="shared" si="302"/>
        <v>1.9721280466924985E-4</v>
      </c>
      <c r="AH132" s="5">
        <f t="shared" si="303"/>
        <v>1.2743877491011278E-3</v>
      </c>
      <c r="AI132" s="5">
        <f t="shared" si="304"/>
        <v>1.102727719297204E-3</v>
      </c>
      <c r="AJ132" s="5">
        <f t="shared" si="305"/>
        <v>4.7709514775393444E-4</v>
      </c>
      <c r="AK132" s="5">
        <f t="shared" si="306"/>
        <v>1.3761014378382627E-4</v>
      </c>
      <c r="AL132" s="5">
        <f t="shared" si="307"/>
        <v>6.2210816149975929E-7</v>
      </c>
      <c r="AM132" s="5">
        <f t="shared" si="308"/>
        <v>9.3032979628917113E-4</v>
      </c>
      <c r="AN132" s="5">
        <f t="shared" si="309"/>
        <v>5.6171881823330642E-4</v>
      </c>
      <c r="AO132" s="5">
        <f t="shared" si="310"/>
        <v>1.6957859031064933E-4</v>
      </c>
      <c r="AP132" s="5">
        <f t="shared" si="311"/>
        <v>3.4129647976060332E-5</v>
      </c>
      <c r="AQ132" s="5">
        <f t="shared" si="312"/>
        <v>5.1517390941094916E-6</v>
      </c>
      <c r="AR132" s="5">
        <f t="shared" si="313"/>
        <v>1.5389114338837853E-4</v>
      </c>
      <c r="AS132" s="5">
        <f t="shared" si="314"/>
        <v>1.331620063739637E-4</v>
      </c>
      <c r="AT132" s="5">
        <f t="shared" si="315"/>
        <v>5.7612542057695296E-5</v>
      </c>
      <c r="AU132" s="5">
        <f t="shared" si="316"/>
        <v>1.6617377547507886E-5</v>
      </c>
      <c r="AV132" s="5">
        <f t="shared" si="317"/>
        <v>3.5947541979646368E-6</v>
      </c>
      <c r="AW132" s="5">
        <f t="shared" si="318"/>
        <v>9.0284281200648678E-9</v>
      </c>
      <c r="AX132" s="5">
        <f t="shared" si="319"/>
        <v>1.3416906212150296E-4</v>
      </c>
      <c r="AY132" s="5">
        <f t="shared" si="320"/>
        <v>8.1009215569546476E-5</v>
      </c>
      <c r="AZ132" s="5">
        <f t="shared" si="321"/>
        <v>2.4456059032634085E-5</v>
      </c>
      <c r="BA132" s="5">
        <f t="shared" si="322"/>
        <v>4.9220640656141559E-6</v>
      </c>
      <c r="BB132" s="5">
        <f t="shared" si="323"/>
        <v>7.4296663968882204E-7</v>
      </c>
      <c r="BC132" s="5">
        <f t="shared" si="324"/>
        <v>8.9718365357623395E-8</v>
      </c>
      <c r="BD132" s="5">
        <f t="shared" si="325"/>
        <v>1.5486184136975186E-5</v>
      </c>
      <c r="BE132" s="5">
        <f t="shared" si="326"/>
        <v>1.3400195133724604E-5</v>
      </c>
      <c r="BF132" s="5">
        <f t="shared" si="327"/>
        <v>5.7975944246059397E-6</v>
      </c>
      <c r="BG132" s="5">
        <f t="shared" si="328"/>
        <v>1.6722194852038371E-6</v>
      </c>
      <c r="BH132" s="5">
        <f t="shared" si="329"/>
        <v>3.6174288013671935E-7</v>
      </c>
      <c r="BI132" s="5">
        <f t="shared" si="330"/>
        <v>6.2603222836460579E-8</v>
      </c>
      <c r="BJ132" s="8">
        <f t="shared" si="331"/>
        <v>0.393442546342535</v>
      </c>
      <c r="BK132" s="8">
        <f t="shared" si="332"/>
        <v>0.36709922281588048</v>
      </c>
      <c r="BL132" s="8">
        <f t="shared" si="333"/>
        <v>0.23105917558454295</v>
      </c>
      <c r="BM132" s="8">
        <f t="shared" si="334"/>
        <v>0.18339630523869499</v>
      </c>
      <c r="BN132" s="8">
        <f t="shared" si="335"/>
        <v>0.81656630391392926</v>
      </c>
    </row>
    <row r="133" spans="1:66" x14ac:dyDescent="0.25">
      <c r="A133" t="s">
        <v>80</v>
      </c>
      <c r="B133" t="s">
        <v>359</v>
      </c>
      <c r="C133" t="s">
        <v>92</v>
      </c>
      <c r="D133" s="11">
        <v>44350</v>
      </c>
      <c r="E133">
        <f>VLOOKUP(A133,home!$A$2:$E$405,3,FALSE)</f>
        <v>1.2235576923076901</v>
      </c>
      <c r="F133">
        <f>VLOOKUP(B133,home!$B$2:$E$405,3,FALSE)</f>
        <v>1.63</v>
      </c>
      <c r="G133">
        <f>VLOOKUP(C133,away!$B$2:$E$405,4,FALSE)</f>
        <v>1.07</v>
      </c>
      <c r="H133">
        <f>VLOOKUP(A133,away!$A$2:$E$405,3,FALSE)</f>
        <v>1.01442307692308</v>
      </c>
      <c r="I133">
        <f>VLOOKUP(C133,away!$B$2:$E$405,3,FALSE)</f>
        <v>0.77</v>
      </c>
      <c r="J133">
        <f>VLOOKUP(B133,home!$B$2:$E$405,4,FALSE)</f>
        <v>1.04</v>
      </c>
      <c r="K133" s="3">
        <f t="shared" si="280"/>
        <v>2.1340069711538421</v>
      </c>
      <c r="L133" s="3">
        <f t="shared" si="281"/>
        <v>0.81235000000000246</v>
      </c>
      <c r="M133" s="5">
        <f t="shared" si="282"/>
        <v>5.2530728746517937E-2</v>
      </c>
      <c r="N133" s="5">
        <f t="shared" si="283"/>
        <v>0.1121009413448608</v>
      </c>
      <c r="O133" s="5">
        <f t="shared" si="284"/>
        <v>4.2673337497233968E-2</v>
      </c>
      <c r="P133" s="5">
        <f t="shared" si="285"/>
        <v>9.1065199701497929E-2</v>
      </c>
      <c r="Q133" s="5">
        <f t="shared" si="286"/>
        <v>0.11961209515142047</v>
      </c>
      <c r="R133" s="5">
        <f t="shared" si="287"/>
        <v>1.7332842857939058E-2</v>
      </c>
      <c r="S133" s="5">
        <f t="shared" si="288"/>
        <v>3.946675971644218E-2</v>
      </c>
      <c r="T133" s="5">
        <f t="shared" si="289"/>
        <v>9.7166885496256711E-2</v>
      </c>
      <c r="U133" s="5">
        <f t="shared" si="290"/>
        <v>3.698840748875603E-2</v>
      </c>
      <c r="V133" s="5">
        <f t="shared" si="291"/>
        <v>7.6020020216094886E-3</v>
      </c>
      <c r="W133" s="5">
        <f t="shared" si="292"/>
        <v>8.5084348295815973E-2</v>
      </c>
      <c r="X133" s="5">
        <f t="shared" si="293"/>
        <v>6.9118270338106302E-2</v>
      </c>
      <c r="Y133" s="5">
        <f t="shared" si="294"/>
        <v>2.8074113454580409E-2</v>
      </c>
      <c r="Z133" s="5">
        <f t="shared" si="295"/>
        <v>4.693444965215612E-3</v>
      </c>
      <c r="AA133" s="5">
        <f t="shared" si="296"/>
        <v>1.0015844274497018E-2</v>
      </c>
      <c r="AB133" s="5">
        <f t="shared" si="297"/>
        <v>1.0686940751883969E-2</v>
      </c>
      <c r="AC133" s="5">
        <f t="shared" si="298"/>
        <v>8.2365818153977606E-4</v>
      </c>
      <c r="AD133" s="5">
        <f t="shared" si="299"/>
        <v>4.5392648099838215E-2</v>
      </c>
      <c r="AE133" s="5">
        <f t="shared" si="300"/>
        <v>3.6874717683903678E-2</v>
      </c>
      <c r="AF133" s="5">
        <f t="shared" si="301"/>
        <v>1.497758845525962E-2</v>
      </c>
      <c r="AG133" s="5">
        <f t="shared" si="302"/>
        <v>4.0556813272100631E-3</v>
      </c>
      <c r="AH133" s="5">
        <f t="shared" si="303"/>
        <v>9.5318000437322843E-4</v>
      </c>
      <c r="AI133" s="5">
        <f t="shared" si="304"/>
        <v>2.0340927740969189E-3</v>
      </c>
      <c r="AJ133" s="5">
        <f t="shared" si="305"/>
        <v>2.1703840799482416E-3</v>
      </c>
      <c r="AK133" s="5">
        <f t="shared" si="306"/>
        <v>1.5438715855636215E-3</v>
      </c>
      <c r="AL133" s="5">
        <f t="shared" si="307"/>
        <v>5.7114453636940514E-5</v>
      </c>
      <c r="AM133" s="5">
        <f t="shared" si="308"/>
        <v>1.9373645496837597E-2</v>
      </c>
      <c r="AN133" s="5">
        <f t="shared" si="309"/>
        <v>1.5738180919356068E-2</v>
      </c>
      <c r="AO133" s="5">
        <f t="shared" si="310"/>
        <v>6.3924556349194694E-3</v>
      </c>
      <c r="AP133" s="5">
        <f t="shared" si="311"/>
        <v>1.730970445008949E-3</v>
      </c>
      <c r="AQ133" s="5">
        <f t="shared" si="312"/>
        <v>3.5153846025075594E-4</v>
      </c>
      <c r="AR133" s="5">
        <f t="shared" si="313"/>
        <v>1.5486315531051896E-4</v>
      </c>
      <c r="AS133" s="5">
        <f t="shared" si="314"/>
        <v>3.3047905300752757E-4</v>
      </c>
      <c r="AT133" s="5">
        <f t="shared" si="315"/>
        <v>3.5262230146919203E-4</v>
      </c>
      <c r="AU133" s="5">
        <f t="shared" si="316"/>
        <v>2.5083281650652243E-4</v>
      </c>
      <c r="AV133" s="5">
        <f t="shared" si="317"/>
        <v>1.3381974475476787E-4</v>
      </c>
      <c r="AW133" s="5">
        <f t="shared" si="318"/>
        <v>2.7503156778681412E-6</v>
      </c>
      <c r="AX133" s="5">
        <f t="shared" si="319"/>
        <v>6.8905824244857757E-3</v>
      </c>
      <c r="AY133" s="5">
        <f t="shared" si="320"/>
        <v>5.5975646325310364E-3</v>
      </c>
      <c r="AZ133" s="5">
        <f t="shared" si="321"/>
        <v>2.2735908146183001E-3</v>
      </c>
      <c r="BA133" s="5">
        <f t="shared" si="322"/>
        <v>6.1565049941839393E-4</v>
      </c>
      <c r="BB133" s="5">
        <f t="shared" si="323"/>
        <v>1.2503092080063343E-4</v>
      </c>
      <c r="BC133" s="5">
        <f t="shared" si="324"/>
        <v>2.0313773702478983E-5</v>
      </c>
      <c r="BD133" s="5">
        <f t="shared" si="325"/>
        <v>2.0967180702750067E-5</v>
      </c>
      <c r="BE133" s="5">
        <f t="shared" si="326"/>
        <v>4.4744109785110951E-5</v>
      </c>
      <c r="BF133" s="5">
        <f t="shared" si="327"/>
        <v>4.7742121099749814E-5</v>
      </c>
      <c r="BG133" s="5">
        <f t="shared" si="328"/>
        <v>3.396067308151234E-5</v>
      </c>
      <c r="BH133" s="5">
        <f t="shared" si="329"/>
        <v>1.8118078275255996E-5</v>
      </c>
      <c r="BI133" s="5">
        <f t="shared" si="330"/>
        <v>7.732821068661457E-6</v>
      </c>
      <c r="BJ133" s="8">
        <f t="shared" si="331"/>
        <v>0.67156681366918181</v>
      </c>
      <c r="BK133" s="8">
        <f t="shared" si="332"/>
        <v>0.19714302745377527</v>
      </c>
      <c r="BL133" s="8">
        <f t="shared" si="333"/>
        <v>0.12579478336935362</v>
      </c>
      <c r="BM133" s="8">
        <f t="shared" si="334"/>
        <v>0.55828810984120292</v>
      </c>
      <c r="BN133" s="8">
        <f t="shared" si="335"/>
        <v>0.43531514529947019</v>
      </c>
    </row>
    <row r="134" spans="1:66" x14ac:dyDescent="0.25">
      <c r="A134" t="s">
        <v>80</v>
      </c>
      <c r="B134" t="s">
        <v>87</v>
      </c>
      <c r="C134" t="s">
        <v>410</v>
      </c>
      <c r="D134" s="11">
        <v>44350</v>
      </c>
      <c r="E134">
        <f>VLOOKUP(A134,home!$A$2:$E$405,3,FALSE)</f>
        <v>1.2235576923076901</v>
      </c>
      <c r="F134">
        <f>VLOOKUP(B134,home!$B$2:$E$405,3,FALSE)</f>
        <v>0.68</v>
      </c>
      <c r="G134">
        <f>VLOOKUP(C134,away!$B$2:$E$405,4,FALSE)</f>
        <v>0.96</v>
      </c>
      <c r="H134">
        <f>VLOOKUP(A134,away!$A$2:$E$405,3,FALSE)</f>
        <v>1.01442307692308</v>
      </c>
      <c r="I134">
        <f>VLOOKUP(C134,away!$B$2:$E$405,3,FALSE)</f>
        <v>0.82</v>
      </c>
      <c r="J134">
        <f>VLOOKUP(B134,home!$B$2:$E$405,4,FALSE)</f>
        <v>1.1000000000000001</v>
      </c>
      <c r="K134" s="3">
        <f t="shared" si="280"/>
        <v>0.79873846153846018</v>
      </c>
      <c r="L134" s="3">
        <f t="shared" si="281"/>
        <v>0.91500961538461811</v>
      </c>
      <c r="M134" s="5">
        <f t="shared" si="282"/>
        <v>0.18018916253654743</v>
      </c>
      <c r="N134" s="5">
        <f t="shared" si="283"/>
        <v>0.14392401447034545</v>
      </c>
      <c r="O134" s="5">
        <f t="shared" si="284"/>
        <v>0.16487481630904269</v>
      </c>
      <c r="P134" s="5">
        <f t="shared" si="285"/>
        <v>0.13169185712512099</v>
      </c>
      <c r="Q134" s="5">
        <f t="shared" si="286"/>
        <v>5.7478822948241401E-2</v>
      </c>
      <c r="R134" s="5">
        <f t="shared" si="287"/>
        <v>7.5431021128773354E-2</v>
      </c>
      <c r="S134" s="5">
        <f t="shared" si="288"/>
        <v>2.4061859477183711E-2</v>
      </c>
      <c r="T134" s="5">
        <f t="shared" si="289"/>
        <v>5.2593675678630922E-2</v>
      </c>
      <c r="U134" s="5">
        <f t="shared" si="290"/>
        <v>6.0249657768671513E-2</v>
      </c>
      <c r="V134" s="5">
        <f t="shared" si="291"/>
        <v>1.9539656830183201E-3</v>
      </c>
      <c r="W134" s="5">
        <f t="shared" si="292"/>
        <v>1.5303515537573292E-2</v>
      </c>
      <c r="X134" s="5">
        <f t="shared" si="293"/>
        <v>1.4002863866067463E-2</v>
      </c>
      <c r="Y134" s="5">
        <f t="shared" si="294"/>
        <v>6.4063775401867785E-3</v>
      </c>
      <c r="Z134" s="5">
        <f t="shared" si="295"/>
        <v>2.3006703210369309E-2</v>
      </c>
      <c r="AA134" s="5">
        <f t="shared" si="296"/>
        <v>1.8376338727322333E-2</v>
      </c>
      <c r="AB134" s="5">
        <f t="shared" si="297"/>
        <v>7.3389442618855324E-3</v>
      </c>
      <c r="AC134" s="5">
        <f t="shared" si="298"/>
        <v>8.9253900572143857E-5</v>
      </c>
      <c r="AD134" s="5">
        <f t="shared" si="299"/>
        <v>3.0558766141528027E-3</v>
      </c>
      <c r="AE134" s="5">
        <f t="shared" si="300"/>
        <v>2.7961564853788046E-3</v>
      </c>
      <c r="AF134" s="5">
        <f t="shared" si="301"/>
        <v>1.2792550351208329E-3</v>
      </c>
      <c r="AG134" s="5">
        <f t="shared" si="302"/>
        <v>3.9017688588824986E-4</v>
      </c>
      <c r="AH134" s="5">
        <f t="shared" si="303"/>
        <v>5.2628386639470186E-3</v>
      </c>
      <c r="AI134" s="5">
        <f t="shared" si="304"/>
        <v>4.2036316577661673E-3</v>
      </c>
      <c r="AJ134" s="5">
        <f t="shared" si="305"/>
        <v>1.6788011415992574E-3</v>
      </c>
      <c r="AK134" s="5">
        <f t="shared" si="306"/>
        <v>4.4697434702333384E-4</v>
      </c>
      <c r="AL134" s="5">
        <f t="shared" si="307"/>
        <v>2.6092605696244333E-6</v>
      </c>
      <c r="AM134" s="5">
        <f t="shared" si="308"/>
        <v>4.8816923708795386E-4</v>
      </c>
      <c r="AN134" s="5">
        <f t="shared" si="309"/>
        <v>4.4667954587045106E-4</v>
      </c>
      <c r="AO134" s="5">
        <f t="shared" si="310"/>
        <v>2.0435803973354867E-4</v>
      </c>
      <c r="AP134" s="5">
        <f t="shared" si="311"/>
        <v>6.2329857112449638E-5</v>
      </c>
      <c r="AQ134" s="5">
        <f t="shared" si="312"/>
        <v>1.4258104645860182E-5</v>
      </c>
      <c r="AR134" s="5">
        <f t="shared" si="313"/>
        <v>9.6310959634589213E-4</v>
      </c>
      <c r="AS134" s="5">
        <f t="shared" si="314"/>
        <v>7.692726772782453E-4</v>
      </c>
      <c r="AT134" s="5">
        <f t="shared" si="315"/>
        <v>3.0722383737639898E-4</v>
      </c>
      <c r="AU134" s="5">
        <f t="shared" si="316"/>
        <v>8.1797165071322337E-5</v>
      </c>
      <c r="AV134" s="5">
        <f t="shared" si="317"/>
        <v>1.6333635446818866E-5</v>
      </c>
      <c r="AW134" s="5">
        <f t="shared" si="318"/>
        <v>5.2971857972296954E-8</v>
      </c>
      <c r="AX134" s="5">
        <f t="shared" si="319"/>
        <v>6.498659090033931E-5</v>
      </c>
      <c r="AY134" s="5">
        <f t="shared" si="320"/>
        <v>5.9463355544876983E-5</v>
      </c>
      <c r="AZ134" s="5">
        <f t="shared" si="321"/>
        <v>2.7204771043298344E-5</v>
      </c>
      <c r="BA134" s="5">
        <f t="shared" si="322"/>
        <v>8.2975423629850069E-6</v>
      </c>
      <c r="BB134" s="5">
        <f t="shared" si="323"/>
        <v>1.8980827615481211E-6</v>
      </c>
      <c r="BC134" s="5">
        <f t="shared" si="324"/>
        <v>3.4735279552246413E-7</v>
      </c>
      <c r="BD134" s="5">
        <f t="shared" si="325"/>
        <v>1.468757568876149E-4</v>
      </c>
      <c r="BE134" s="5">
        <f t="shared" si="326"/>
        <v>1.1731531609371042E-4</v>
      </c>
      <c r="BF134" s="5">
        <f t="shared" si="327"/>
        <v>4.6852127545794203E-5</v>
      </c>
      <c r="BG134" s="5">
        <f t="shared" si="328"/>
        <v>1.2474198758577125E-5</v>
      </c>
      <c r="BH134" s="5">
        <f t="shared" si="329"/>
        <v>2.4909055813377154E-6</v>
      </c>
      <c r="BI134" s="5">
        <f t="shared" si="330"/>
        <v>3.9791641837505029E-7</v>
      </c>
      <c r="BJ134" s="8">
        <f t="shared" si="331"/>
        <v>0.29860872754144485</v>
      </c>
      <c r="BK134" s="8">
        <f t="shared" si="332"/>
        <v>0.33804817133855702</v>
      </c>
      <c r="BL134" s="8">
        <f t="shared" si="333"/>
        <v>0.34032716713883521</v>
      </c>
      <c r="BM134" s="8">
        <f t="shared" si="334"/>
        <v>0.24634166432744825</v>
      </c>
      <c r="BN134" s="8">
        <f t="shared" si="335"/>
        <v>0.75358969451807123</v>
      </c>
    </row>
    <row r="135" spans="1:66" x14ac:dyDescent="0.25">
      <c r="A135" t="s">
        <v>80</v>
      </c>
      <c r="B135" t="s">
        <v>369</v>
      </c>
      <c r="C135" t="s">
        <v>91</v>
      </c>
      <c r="D135" s="11">
        <v>44350</v>
      </c>
      <c r="E135">
        <f>VLOOKUP(A135,home!$A$2:$E$405,3,FALSE)</f>
        <v>1.2235576923076901</v>
      </c>
      <c r="F135">
        <f>VLOOKUP(B135,home!$B$2:$E$405,3,FALSE)</f>
        <v>0.86</v>
      </c>
      <c r="G135">
        <f>VLOOKUP(C135,away!$B$2:$E$405,4,FALSE)</f>
        <v>0.95</v>
      </c>
      <c r="H135">
        <f>VLOOKUP(A135,away!$A$2:$E$405,3,FALSE)</f>
        <v>1.01442307692308</v>
      </c>
      <c r="I135">
        <f>VLOOKUP(C135,away!$B$2:$E$405,3,FALSE)</f>
        <v>0.59</v>
      </c>
      <c r="J135">
        <f>VLOOKUP(B135,home!$B$2:$E$405,4,FALSE)</f>
        <v>1.04</v>
      </c>
      <c r="K135" s="3">
        <f t="shared" si="280"/>
        <v>0.99964663461538283</v>
      </c>
      <c r="L135" s="3">
        <f t="shared" si="281"/>
        <v>0.62245000000000184</v>
      </c>
      <c r="M135" s="5">
        <f t="shared" si="282"/>
        <v>0.19748421248608636</v>
      </c>
      <c r="N135" s="5">
        <f t="shared" si="283"/>
        <v>0.1974144284013854</v>
      </c>
      <c r="O135" s="5">
        <f t="shared" si="284"/>
        <v>0.12292404806196482</v>
      </c>
      <c r="P135" s="5">
        <f t="shared" si="285"/>
        <v>0.12288061095844269</v>
      </c>
      <c r="Q135" s="5">
        <f t="shared" si="286"/>
        <v>9.8672334487982169E-2</v>
      </c>
      <c r="R135" s="5">
        <f t="shared" si="287"/>
        <v>3.8257036858085111E-2</v>
      </c>
      <c r="S135" s="5">
        <f t="shared" si="288"/>
        <v>1.9115002105021411E-2</v>
      </c>
      <c r="T135" s="5">
        <f t="shared" si="289"/>
        <v>6.1418594602044678E-2</v>
      </c>
      <c r="U135" s="5">
        <f t="shared" si="290"/>
        <v>3.8243518145541437E-2</v>
      </c>
      <c r="V135" s="5">
        <f t="shared" si="291"/>
        <v>1.3215476302117272E-3</v>
      </c>
      <c r="W135" s="5">
        <f t="shared" si="292"/>
        <v>3.2879155700184917E-2</v>
      </c>
      <c r="X135" s="5">
        <f t="shared" si="293"/>
        <v>2.0465630465580163E-2</v>
      </c>
      <c r="Y135" s="5">
        <f t="shared" si="294"/>
        <v>6.3694158416502042E-3</v>
      </c>
      <c r="Z135" s="5">
        <f t="shared" si="295"/>
        <v>7.9376975307717153E-3</v>
      </c>
      <c r="AA135" s="5">
        <f t="shared" si="296"/>
        <v>7.9348926232307802E-3</v>
      </c>
      <c r="AB135" s="5">
        <f t="shared" si="297"/>
        <v>3.9660443534235371E-3</v>
      </c>
      <c r="AC135" s="5">
        <f t="shared" si="298"/>
        <v>5.1394165312879254E-5</v>
      </c>
      <c r="AD135" s="5">
        <f t="shared" si="299"/>
        <v>8.2168843361712582E-3</v>
      </c>
      <c r="AE135" s="5">
        <f t="shared" si="300"/>
        <v>5.1145996550498148E-3</v>
      </c>
      <c r="AF135" s="5">
        <f t="shared" si="301"/>
        <v>1.591791277642883E-3</v>
      </c>
      <c r="AG135" s="5">
        <f t="shared" si="302"/>
        <v>3.3027016025627187E-4</v>
      </c>
      <c r="AH135" s="5">
        <f t="shared" si="303"/>
        <v>1.2352049570072171E-3</v>
      </c>
      <c r="AI135" s="5">
        <f t="shared" si="304"/>
        <v>1.2347684783325032E-3</v>
      </c>
      <c r="AJ135" s="5">
        <f t="shared" si="305"/>
        <v>6.1716607694712201E-4</v>
      </c>
      <c r="AK135" s="5">
        <f t="shared" si="306"/>
        <v>2.0564933060632299E-4</v>
      </c>
      <c r="AL135" s="5">
        <f t="shared" si="307"/>
        <v>1.2791597573989875E-6</v>
      </c>
      <c r="AM135" s="5">
        <f t="shared" si="308"/>
        <v>1.6427961547354909E-3</v>
      </c>
      <c r="AN135" s="5">
        <f t="shared" si="309"/>
        <v>1.0225584665151093E-3</v>
      </c>
      <c r="AO135" s="5">
        <f t="shared" si="310"/>
        <v>3.182457587411658E-4</v>
      </c>
      <c r="AP135" s="5">
        <f t="shared" si="311"/>
        <v>6.603069084281308E-5</v>
      </c>
      <c r="AQ135" s="5">
        <f t="shared" si="312"/>
        <v>1.027520087877728E-5</v>
      </c>
      <c r="AR135" s="5">
        <f t="shared" si="313"/>
        <v>1.5377066509782893E-4</v>
      </c>
      <c r="AS135" s="5">
        <f t="shared" si="314"/>
        <v>1.5371632786761379E-4</v>
      </c>
      <c r="AT135" s="5">
        <f t="shared" si="315"/>
        <v>7.6831004919147443E-5</v>
      </c>
      <c r="AU135" s="5">
        <f t="shared" si="316"/>
        <v>2.5601285167181228E-5</v>
      </c>
      <c r="AV135" s="5">
        <f t="shared" si="317"/>
        <v>6.3980596398003568E-6</v>
      </c>
      <c r="AW135" s="5">
        <f t="shared" si="318"/>
        <v>2.2109212135644506E-8</v>
      </c>
      <c r="AX135" s="5">
        <f t="shared" si="319"/>
        <v>2.7370260790673744E-4</v>
      </c>
      <c r="AY135" s="5">
        <f t="shared" si="320"/>
        <v>1.7036618829154921E-4</v>
      </c>
      <c r="AZ135" s="5">
        <f t="shared" si="321"/>
        <v>5.302221695103756E-5</v>
      </c>
      <c r="BA135" s="5">
        <f t="shared" si="322"/>
        <v>1.1001226313724475E-5</v>
      </c>
      <c r="BB135" s="5">
        <f t="shared" si="323"/>
        <v>1.711928329744455E-6</v>
      </c>
      <c r="BC135" s="5">
        <f t="shared" si="324"/>
        <v>2.1311795776988783E-7</v>
      </c>
      <c r="BD135" s="5">
        <f t="shared" si="325"/>
        <v>1.5952425081690648E-5</v>
      </c>
      <c r="BE135" s="5">
        <f t="shared" si="326"/>
        <v>1.5946788046866077E-5</v>
      </c>
      <c r="BF135" s="5">
        <f t="shared" si="327"/>
        <v>7.9705765019872429E-6</v>
      </c>
      <c r="BG135" s="5">
        <f t="shared" si="328"/>
        <v>2.6559199920519997E-6</v>
      </c>
      <c r="BH135" s="5">
        <f t="shared" si="329"/>
        <v>6.637453704656239E-7</v>
      </c>
      <c r="BI135" s="5">
        <f t="shared" si="330"/>
        <v>1.3270216516550032E-7</v>
      </c>
      <c r="BJ135" s="8">
        <f t="shared" si="331"/>
        <v>0.43604302848541154</v>
      </c>
      <c r="BK135" s="8">
        <f t="shared" si="332"/>
        <v>0.341024412693124</v>
      </c>
      <c r="BL135" s="8">
        <f t="shared" si="333"/>
        <v>0.21507796838498866</v>
      </c>
      <c r="BM135" s="8">
        <f t="shared" si="334"/>
        <v>0.22228009176127017</v>
      </c>
      <c r="BN135" s="8">
        <f t="shared" si="335"/>
        <v>0.77763267125394653</v>
      </c>
    </row>
    <row r="136" spans="1:66" x14ac:dyDescent="0.25">
      <c r="A136" t="s">
        <v>80</v>
      </c>
      <c r="B136" t="s">
        <v>94</v>
      </c>
      <c r="C136" t="s">
        <v>83</v>
      </c>
      <c r="D136" s="11">
        <v>44350</v>
      </c>
      <c r="E136">
        <f>VLOOKUP(A136,home!$A$2:$E$405,3,FALSE)</f>
        <v>1.2235576923076901</v>
      </c>
      <c r="F136">
        <f>VLOOKUP(B136,home!$B$2:$E$405,3,FALSE)</f>
        <v>0.77</v>
      </c>
      <c r="G136">
        <f>VLOOKUP(C136,away!$B$2:$E$405,4,FALSE)</f>
        <v>0.91</v>
      </c>
      <c r="H136">
        <f>VLOOKUP(A136,away!$A$2:$E$405,3,FALSE)</f>
        <v>1.01442307692308</v>
      </c>
      <c r="I136">
        <f>VLOOKUP(C136,away!$B$2:$E$405,3,FALSE)</f>
        <v>1.0900000000000001</v>
      </c>
      <c r="J136">
        <f>VLOOKUP(B136,home!$B$2:$E$405,4,FALSE)</f>
        <v>0.88</v>
      </c>
      <c r="K136" s="3">
        <f t="shared" si="280"/>
        <v>0.8573468749999984</v>
      </c>
      <c r="L136" s="3">
        <f t="shared" si="281"/>
        <v>0.97303461538461844</v>
      </c>
      <c r="M136" s="5">
        <f t="shared" si="282"/>
        <v>0.1603523832129076</v>
      </c>
      <c r="N136" s="5">
        <f t="shared" si="283"/>
        <v>0.1374776146463885</v>
      </c>
      <c r="O136" s="5">
        <f t="shared" si="284"/>
        <v>0.1560284195255785</v>
      </c>
      <c r="P136" s="5">
        <f t="shared" si="285"/>
        <v>0.13377047789144345</v>
      </c>
      <c r="Q136" s="5">
        <f t="shared" si="286"/>
        <v>5.89330016497676E-2</v>
      </c>
      <c r="R136" s="5">
        <f t="shared" si="287"/>
        <v>7.5910526591070573E-2</v>
      </c>
      <c r="S136" s="5">
        <f t="shared" si="288"/>
        <v>2.7898775803577722E-2</v>
      </c>
      <c r="T136" s="5">
        <f t="shared" si="289"/>
        <v>5.7343850593742696E-2</v>
      </c>
      <c r="U136" s="5">
        <f t="shared" si="290"/>
        <v>6.5081652752458627E-2</v>
      </c>
      <c r="V136" s="5">
        <f t="shared" si="291"/>
        <v>2.5859939057369897E-3</v>
      </c>
      <c r="W136" s="5">
        <f t="shared" si="292"/>
        <v>1.6842008266266004E-2</v>
      </c>
      <c r="X136" s="5">
        <f t="shared" si="293"/>
        <v>1.6387857035670708E-2</v>
      </c>
      <c r="Y136" s="5">
        <f t="shared" si="294"/>
        <v>7.972976083840979E-3</v>
      </c>
      <c r="Z136" s="5">
        <f t="shared" si="295"/>
        <v>2.4621190015062071E-2</v>
      </c>
      <c r="AA136" s="5">
        <f t="shared" si="296"/>
        <v>2.1108900318194627E-2</v>
      </c>
      <c r="AB136" s="5">
        <f t="shared" si="297"/>
        <v>9.0488248612453168E-3</v>
      </c>
      <c r="AC136" s="5">
        <f t="shared" si="298"/>
        <v>1.3483181293581469E-4</v>
      </c>
      <c r="AD136" s="5">
        <f t="shared" si="299"/>
        <v>3.6098607889518239E-3</v>
      </c>
      <c r="AE136" s="5">
        <f t="shared" si="300"/>
        <v>3.512519504369753E-3</v>
      </c>
      <c r="AF136" s="5">
        <f t="shared" si="301"/>
        <v>1.7089015324826965E-3</v>
      </c>
      <c r="AG136" s="5">
        <f t="shared" si="302"/>
        <v>5.5427344846316188E-4</v>
      </c>
      <c r="AH136" s="5">
        <f t="shared" si="303"/>
        <v>5.9893175391543818E-3</v>
      </c>
      <c r="AI136" s="5">
        <f t="shared" si="304"/>
        <v>5.1349226755766884E-3</v>
      </c>
      <c r="AJ136" s="5">
        <f t="shared" si="305"/>
        <v>2.2012049546361523E-3</v>
      </c>
      <c r="AK136" s="5">
        <f t="shared" si="306"/>
        <v>6.2906539636393966E-4</v>
      </c>
      <c r="AL136" s="5">
        <f t="shared" si="307"/>
        <v>4.4992199529571561E-6</v>
      </c>
      <c r="AM136" s="5">
        <f t="shared" si="308"/>
        <v>6.1898057331857511E-4</v>
      </c>
      <c r="AN136" s="5">
        <f t="shared" si="309"/>
        <v>6.022895240895904E-4</v>
      </c>
      <c r="AO136" s="5">
        <f t="shared" si="310"/>
        <v>2.930242777113497E-4</v>
      </c>
      <c r="AP136" s="5">
        <f t="shared" si="311"/>
        <v>9.5040921787072939E-5</v>
      </c>
      <c r="AQ136" s="5">
        <f t="shared" si="312"/>
        <v>2.3119526694221026E-5</v>
      </c>
      <c r="AR136" s="5">
        <f t="shared" si="313"/>
        <v>1.165562657625487E-3</v>
      </c>
      <c r="AS136" s="5">
        <f t="shared" si="314"/>
        <v>9.9929150213190422E-4</v>
      </c>
      <c r="AT136" s="5">
        <f t="shared" si="315"/>
        <v>4.2836972328342112E-4</v>
      </c>
      <c r="AU136" s="5">
        <f t="shared" si="316"/>
        <v>1.2242048120055175E-4</v>
      </c>
      <c r="AV136" s="5">
        <f t="shared" si="317"/>
        <v>2.6239204248322266E-5</v>
      </c>
      <c r="AW136" s="5">
        <f t="shared" si="318"/>
        <v>1.0426044731168274E-7</v>
      </c>
      <c r="AX136" s="5">
        <f t="shared" si="319"/>
        <v>8.8446843370064608E-5</v>
      </c>
      <c r="AY136" s="5">
        <f t="shared" si="320"/>
        <v>8.6061840220574406E-5</v>
      </c>
      <c r="AZ136" s="5">
        <f t="shared" si="321"/>
        <v>4.1870574799159547E-5</v>
      </c>
      <c r="BA136" s="5">
        <f t="shared" si="322"/>
        <v>1.3580506215211037E-5</v>
      </c>
      <c r="BB136" s="5">
        <f t="shared" si="323"/>
        <v>3.3035756604615722E-6</v>
      </c>
      <c r="BC136" s="5">
        <f t="shared" si="324"/>
        <v>6.4289869443424282E-7</v>
      </c>
      <c r="BD136" s="5">
        <f t="shared" si="325"/>
        <v>1.890221353782148E-4</v>
      </c>
      <c r="BE136" s="5">
        <f t="shared" si="326"/>
        <v>1.6205753707233906E-4</v>
      </c>
      <c r="BF136" s="5">
        <f t="shared" si="327"/>
        <v>6.9469761489583136E-5</v>
      </c>
      <c r="BG136" s="5">
        <f t="shared" si="328"/>
        <v>1.9853227640029786E-5</v>
      </c>
      <c r="BH136" s="5">
        <f t="shared" si="329"/>
        <v>4.255275668960781E-6</v>
      </c>
      <c r="BI136" s="5">
        <f t="shared" si="330"/>
        <v>7.2964945940941086E-7</v>
      </c>
      <c r="BJ136" s="8">
        <f t="shared" si="331"/>
        <v>0.30620922461250455</v>
      </c>
      <c r="BK136" s="8">
        <f t="shared" si="332"/>
        <v>0.32483302368677514</v>
      </c>
      <c r="BL136" s="8">
        <f t="shared" si="333"/>
        <v>0.34432010576947691</v>
      </c>
      <c r="BM136" s="8">
        <f t="shared" si="334"/>
        <v>0.27742516298688918</v>
      </c>
      <c r="BN136" s="8">
        <f t="shared" si="335"/>
        <v>0.72247242351715613</v>
      </c>
    </row>
    <row r="137" spans="1:66" x14ac:dyDescent="0.25">
      <c r="A137" t="s">
        <v>80</v>
      </c>
      <c r="B137" t="s">
        <v>90</v>
      </c>
      <c r="C137" t="s">
        <v>86</v>
      </c>
      <c r="D137" s="11">
        <v>44350</v>
      </c>
      <c r="E137">
        <f>VLOOKUP(A137,home!$A$2:$E$405,3,FALSE)</f>
        <v>1.2235576923076901</v>
      </c>
      <c r="F137">
        <f>VLOOKUP(B137,home!$B$2:$E$405,3,FALSE)</f>
        <v>1.18</v>
      </c>
      <c r="G137">
        <f>VLOOKUP(C137,away!$B$2:$E$405,4,FALSE)</f>
        <v>0.95</v>
      </c>
      <c r="H137">
        <f>VLOOKUP(A137,away!$A$2:$E$405,3,FALSE)</f>
        <v>1.01442307692308</v>
      </c>
      <c r="I137">
        <f>VLOOKUP(C137,away!$B$2:$E$405,3,FALSE)</f>
        <v>0.36</v>
      </c>
      <c r="J137">
        <f>VLOOKUP(B137,home!$B$2:$E$405,4,FALSE)</f>
        <v>0.49</v>
      </c>
      <c r="K137" s="3">
        <f t="shared" si="280"/>
        <v>1.3716081730769205</v>
      </c>
      <c r="L137" s="3">
        <f t="shared" si="281"/>
        <v>0.1789442307692313</v>
      </c>
      <c r="M137" s="5">
        <f t="shared" si="282"/>
        <v>0.21213075960743669</v>
      </c>
      <c r="N137" s="5">
        <f t="shared" si="283"/>
        <v>0.29096028363857562</v>
      </c>
      <c r="O137" s="5">
        <f t="shared" si="284"/>
        <v>3.795957560044548E-2</v>
      </c>
      <c r="P137" s="5">
        <f t="shared" si="285"/>
        <v>5.2065664140102268E-2</v>
      </c>
      <c r="Q137" s="5">
        <f t="shared" si="286"/>
        <v>0.19954175153972473</v>
      </c>
      <c r="R137" s="5">
        <f t="shared" si="287"/>
        <v>3.396323528074098E-3</v>
      </c>
      <c r="S137" s="5">
        <f t="shared" si="288"/>
        <v>3.1947669769421053E-3</v>
      </c>
      <c r="T137" s="5">
        <f t="shared" si="289"/>
        <v>3.5706845235621114E-2</v>
      </c>
      <c r="U137" s="5">
        <f t="shared" si="290"/>
        <v>4.6584251095198748E-3</v>
      </c>
      <c r="V137" s="5">
        <f t="shared" si="291"/>
        <v>8.7125331320893996E-5</v>
      </c>
      <c r="W137" s="5">
        <f t="shared" si="292"/>
        <v>9.1231032427323555E-2</v>
      </c>
      <c r="X137" s="5">
        <f t="shared" si="293"/>
        <v>1.632526691999021E-2</v>
      </c>
      <c r="Y137" s="5">
        <f t="shared" si="294"/>
        <v>1.4606561655500128E-3</v>
      </c>
      <c r="Z137" s="5">
        <f t="shared" si="295"/>
        <v>2.0258416705822038E-4</v>
      </c>
      <c r="AA137" s="5">
        <f t="shared" si="296"/>
        <v>2.7786609927303531E-4</v>
      </c>
      <c r="AB137" s="5">
        <f t="shared" si="297"/>
        <v>1.9056170639194915E-4</v>
      </c>
      <c r="AC137" s="5">
        <f t="shared" si="298"/>
        <v>1.3365100395634028E-6</v>
      </c>
      <c r="AD137" s="5">
        <f t="shared" si="299"/>
        <v>3.1283307428890635E-2</v>
      </c>
      <c r="AE137" s="5">
        <f t="shared" si="300"/>
        <v>5.597967383780213E-3</v>
      </c>
      <c r="AF137" s="5">
        <f t="shared" si="301"/>
        <v>5.0086198368089814E-4</v>
      </c>
      <c r="AG137" s="5">
        <f t="shared" si="302"/>
        <v>2.9875454130443196E-5</v>
      </c>
      <c r="AH137" s="5">
        <f t="shared" si="303"/>
        <v>9.0628169850646735E-6</v>
      </c>
      <c r="AI137" s="5">
        <f t="shared" si="304"/>
        <v>1.2430633847815041E-5</v>
      </c>
      <c r="AJ137" s="5">
        <f t="shared" si="305"/>
        <v>8.5249794910948626E-6</v>
      </c>
      <c r="AK137" s="5">
        <f t="shared" si="306"/>
        <v>3.8976438484329478E-6</v>
      </c>
      <c r="AL137" s="5">
        <f t="shared" si="307"/>
        <v>1.312139417565983E-8</v>
      </c>
      <c r="AM137" s="5">
        <f t="shared" si="308"/>
        <v>8.5816880300688646E-3</v>
      </c>
      <c r="AN137" s="5">
        <f t="shared" si="309"/>
        <v>1.5356435632421929E-3</v>
      </c>
      <c r="AO137" s="5">
        <f t="shared" si="310"/>
        <v>1.3739727808004777E-4</v>
      </c>
      <c r="AP137" s="5">
        <f t="shared" si="311"/>
        <v>8.195483411940103E-6</v>
      </c>
      <c r="AQ137" s="5">
        <f t="shared" si="312"/>
        <v>3.6663361873290425E-7</v>
      </c>
      <c r="AR137" s="5">
        <f t="shared" si="313"/>
        <v>3.2434776279894424E-7</v>
      </c>
      <c r="AS137" s="5">
        <f t="shared" si="314"/>
        <v>4.4487804237424625E-7</v>
      </c>
      <c r="AT137" s="5">
        <f t="shared" si="315"/>
        <v>3.0509917947148849E-7</v>
      </c>
      <c r="AU137" s="5">
        <f t="shared" si="316"/>
        <v>1.3949217605405197E-7</v>
      </c>
      <c r="AV137" s="5">
        <f t="shared" si="317"/>
        <v>4.7832152189005578E-8</v>
      </c>
      <c r="AW137" s="5">
        <f t="shared" si="318"/>
        <v>8.9459248765041486E-11</v>
      </c>
      <c r="AX137" s="5">
        <f t="shared" si="319"/>
        <v>1.9617855734731428E-3</v>
      </c>
      <c r="AY137" s="5">
        <f t="shared" si="320"/>
        <v>3.5105021037932686E-4</v>
      </c>
      <c r="AZ137" s="5">
        <f t="shared" si="321"/>
        <v>3.1409204928852727E-5</v>
      </c>
      <c r="BA137" s="5">
        <f t="shared" si="322"/>
        <v>1.8734986716888994E-6</v>
      </c>
      <c r="BB137" s="5">
        <f t="shared" si="323"/>
        <v>8.3812944663136687E-8</v>
      </c>
      <c r="BC137" s="5">
        <f t="shared" si="324"/>
        <v>2.9995685822498271E-9</v>
      </c>
      <c r="BD137" s="5">
        <f t="shared" si="325"/>
        <v>9.673360152629693E-9</v>
      </c>
      <c r="BE137" s="5">
        <f t="shared" si="326"/>
        <v>1.3268059846463494E-8</v>
      </c>
      <c r="BF137" s="5">
        <f t="shared" si="327"/>
        <v>9.0992896631415224E-9</v>
      </c>
      <c r="BG137" s="5">
        <f t="shared" si="328"/>
        <v>4.160220023719751E-9</v>
      </c>
      <c r="BH137" s="5">
        <f t="shared" si="329"/>
        <v>1.4265479465830674E-9</v>
      </c>
      <c r="BI137" s="5">
        <f t="shared" si="330"/>
        <v>3.9133296456388661E-10</v>
      </c>
      <c r="BJ137" s="8">
        <f t="shared" si="331"/>
        <v>0.68524734446565549</v>
      </c>
      <c r="BK137" s="8">
        <f t="shared" si="332"/>
        <v>0.26783071589761503</v>
      </c>
      <c r="BL137" s="8">
        <f t="shared" si="333"/>
        <v>4.6517967786000342E-2</v>
      </c>
      <c r="BM137" s="8">
        <f t="shared" si="334"/>
        <v>0.20339320414105005</v>
      </c>
      <c r="BN137" s="8">
        <f t="shared" si="335"/>
        <v>0.79605435805435887</v>
      </c>
    </row>
    <row r="138" spans="1:66" x14ac:dyDescent="0.25">
      <c r="A138" t="s">
        <v>80</v>
      </c>
      <c r="B138" t="s">
        <v>88</v>
      </c>
      <c r="C138" t="s">
        <v>85</v>
      </c>
      <c r="D138" s="11">
        <v>44350</v>
      </c>
      <c r="E138">
        <f>VLOOKUP(A138,home!$A$2:$E$405,3,FALSE)</f>
        <v>1.2235576923076901</v>
      </c>
      <c r="F138">
        <f>VLOOKUP(B138,home!$B$2:$E$405,3,FALSE)</f>
        <v>0.68</v>
      </c>
      <c r="G138">
        <f>VLOOKUP(C138,away!$B$2:$E$405,4,FALSE)</f>
        <v>0.82</v>
      </c>
      <c r="H138">
        <f>VLOOKUP(A138,away!$A$2:$E$405,3,FALSE)</f>
        <v>1.01442307692308</v>
      </c>
      <c r="I138">
        <f>VLOOKUP(C138,away!$B$2:$E$405,3,FALSE)</f>
        <v>1</v>
      </c>
      <c r="J138">
        <f>VLOOKUP(B138,home!$B$2:$E$405,4,FALSE)</f>
        <v>0.93</v>
      </c>
      <c r="K138" s="3">
        <f t="shared" si="280"/>
        <v>0.68225576923076803</v>
      </c>
      <c r="L138" s="3">
        <f t="shared" si="281"/>
        <v>0.94341346153846439</v>
      </c>
      <c r="M138" s="5">
        <f t="shared" si="282"/>
        <v>0.19677993993788978</v>
      </c>
      <c r="N138" s="5">
        <f t="shared" si="283"/>
        <v>0.13425424929150934</v>
      </c>
      <c r="O138" s="5">
        <f t="shared" si="284"/>
        <v>0.18564484429813571</v>
      </c>
      <c r="P138" s="5">
        <f t="shared" si="285"/>
        <v>0.12665726605035074</v>
      </c>
      <c r="Q138" s="5">
        <f t="shared" si="286"/>
        <v>4.5797868061438998E-2</v>
      </c>
      <c r="R138" s="5">
        <f t="shared" si="287"/>
        <v>8.7569922588036725E-2</v>
      </c>
      <c r="S138" s="5">
        <f t="shared" si="288"/>
        <v>2.0380714427005023E-2</v>
      </c>
      <c r="T138" s="5">
        <f t="shared" si="289"/>
        <v>4.3206325238924044E-2</v>
      </c>
      <c r="U138" s="5">
        <f t="shared" si="290"/>
        <v>5.9745084896779807E-2</v>
      </c>
      <c r="V138" s="5">
        <f t="shared" si="291"/>
        <v>1.4575591226378512E-3</v>
      </c>
      <c r="W138" s="5">
        <f t="shared" si="292"/>
        <v>1.0415286567795428E-2</v>
      </c>
      <c r="X138" s="5">
        <f t="shared" si="293"/>
        <v>9.8259215538389569E-3</v>
      </c>
      <c r="Y138" s="5">
        <f t="shared" si="294"/>
        <v>4.6349533329563082E-3</v>
      </c>
      <c r="Z138" s="5">
        <f t="shared" si="295"/>
        <v>2.7538214598478366E-2</v>
      </c>
      <c r="AA138" s="5">
        <f t="shared" si="296"/>
        <v>1.8788105784126825E-2</v>
      </c>
      <c r="AB138" s="5">
        <f t="shared" si="297"/>
        <v>6.4091467820692437E-3</v>
      </c>
      <c r="AC138" s="5">
        <f t="shared" si="298"/>
        <v>5.8634804708221026E-5</v>
      </c>
      <c r="AD138" s="5">
        <f t="shared" si="299"/>
        <v>1.7764723372675386E-3</v>
      </c>
      <c r="AE138" s="5">
        <f t="shared" si="300"/>
        <v>1.675947917028895E-3</v>
      </c>
      <c r="AF138" s="5">
        <f t="shared" si="301"/>
        <v>7.9055591288120441E-4</v>
      </c>
      <c r="AG138" s="5">
        <f t="shared" si="302"/>
        <v>2.4860703010365262E-4</v>
      </c>
      <c r="AH138" s="5">
        <f t="shared" si="303"/>
        <v>6.4949805897348868E-3</v>
      </c>
      <c r="AI138" s="5">
        <f t="shared" si="304"/>
        <v>4.4312379783884824E-3</v>
      </c>
      <c r="AJ138" s="5">
        <f t="shared" si="305"/>
        <v>1.5116188377950136E-3</v>
      </c>
      <c r="AK138" s="5">
        <f t="shared" si="306"/>
        <v>3.4377022432118557E-4</v>
      </c>
      <c r="AL138" s="5">
        <f t="shared" si="307"/>
        <v>1.5096099860755254E-6</v>
      </c>
      <c r="AM138" s="5">
        <f t="shared" si="308"/>
        <v>2.4240170019592907E-4</v>
      </c>
      <c r="AN138" s="5">
        <f t="shared" si="309"/>
        <v>2.286850270646505E-4</v>
      </c>
      <c r="AO138" s="5">
        <f t="shared" si="310"/>
        <v>1.0787226649253966E-4</v>
      </c>
      <c r="AP138" s="5">
        <f t="shared" si="311"/>
        <v>3.3922716111908851E-5</v>
      </c>
      <c r="AQ138" s="5">
        <f t="shared" si="312"/>
        <v>8.0007867579806412E-6</v>
      </c>
      <c r="AR138" s="5">
        <f t="shared" si="313"/>
        <v>1.2254904241573855E-3</v>
      </c>
      <c r="AS138" s="5">
        <f t="shared" si="314"/>
        <v>8.3609791201843739E-4</v>
      </c>
      <c r="AT138" s="5">
        <f t="shared" si="315"/>
        <v>2.85216312058189E-4</v>
      </c>
      <c r="AU138" s="5">
        <f t="shared" si="316"/>
        <v>6.4863491460140832E-5</v>
      </c>
      <c r="AV138" s="5">
        <f t="shared" si="317"/>
        <v>1.1063372815282934E-5</v>
      </c>
      <c r="AW138" s="5">
        <f t="shared" si="318"/>
        <v>2.6990538220707059E-8</v>
      </c>
      <c r="AX138" s="5">
        <f t="shared" si="319"/>
        <v>2.7563326405003256E-5</v>
      </c>
      <c r="AY138" s="5">
        <f t="shared" si="320"/>
        <v>2.6003613175258677E-5</v>
      </c>
      <c r="AZ138" s="5">
        <f t="shared" si="321"/>
        <v>1.2266079359089003E-5</v>
      </c>
      <c r="BA138" s="5">
        <f t="shared" si="322"/>
        <v>3.8573281292212223E-6</v>
      </c>
      <c r="BB138" s="5">
        <f t="shared" si="323"/>
        <v>9.0976382066957044E-7</v>
      </c>
      <c r="BC138" s="5">
        <f t="shared" si="324"/>
        <v>1.7165668704806771E-7</v>
      </c>
      <c r="BD138" s="5">
        <f t="shared" si="325"/>
        <v>1.9269069385609327E-4</v>
      </c>
      <c r="BE138" s="5">
        <f t="shared" si="326"/>
        <v>1.3146433756039934E-4</v>
      </c>
      <c r="BF138" s="5">
        <f t="shared" si="327"/>
        <v>4.4846151374341797E-5</v>
      </c>
      <c r="BG138" s="5">
        <f t="shared" si="328"/>
        <v>1.0198848500980343E-5</v>
      </c>
      <c r="BH138" s="5">
        <f t="shared" si="329"/>
        <v>1.7395558073261021E-6</v>
      </c>
      <c r="BI138" s="5">
        <f t="shared" si="330"/>
        <v>2.3736439708942399E-7</v>
      </c>
      <c r="BJ138" s="8">
        <f t="shared" si="331"/>
        <v>0.25331784150794373</v>
      </c>
      <c r="BK138" s="8">
        <f t="shared" si="332"/>
        <v>0.345361627565753</v>
      </c>
      <c r="BL138" s="8">
        <f t="shared" si="333"/>
        <v>0.3737426204433934</v>
      </c>
      <c r="BM138" s="8">
        <f t="shared" si="334"/>
        <v>0.2232302372655702</v>
      </c>
      <c r="BN138" s="8">
        <f t="shared" si="335"/>
        <v>0.77670409022736142</v>
      </c>
    </row>
    <row r="139" spans="1:66" x14ac:dyDescent="0.25">
      <c r="A139" t="s">
        <v>80</v>
      </c>
      <c r="B139" t="s">
        <v>412</v>
      </c>
      <c r="C139" t="s">
        <v>416</v>
      </c>
      <c r="D139" s="11">
        <v>44350</v>
      </c>
      <c r="E139">
        <f>VLOOKUP(A139,home!$A$2:$E$405,3,FALSE)</f>
        <v>1.2235576923076901</v>
      </c>
      <c r="F139">
        <f>VLOOKUP(B139,home!$B$2:$E$405,3,FALSE)</f>
        <v>1.27</v>
      </c>
      <c r="G139">
        <f>VLOOKUP(C139,away!$B$2:$E$405,4,FALSE)</f>
        <v>1.45</v>
      </c>
      <c r="H139">
        <f>VLOOKUP(A139,away!$A$2:$E$405,3,FALSE)</f>
        <v>1.01442307692308</v>
      </c>
      <c r="I139">
        <f>VLOOKUP(C139,away!$B$2:$E$405,3,FALSE)</f>
        <v>0.5</v>
      </c>
      <c r="J139">
        <f>VLOOKUP(B139,home!$B$2:$E$405,4,FALSE)</f>
        <v>1.1000000000000001</v>
      </c>
      <c r="K139" s="3">
        <f t="shared" si="280"/>
        <v>2.2531814903846112</v>
      </c>
      <c r="L139" s="3">
        <f t="shared" si="281"/>
        <v>0.55793269230769404</v>
      </c>
      <c r="M139" s="5">
        <f t="shared" si="282"/>
        <v>6.0137950387315953E-2</v>
      </c>
      <c r="N139" s="5">
        <f t="shared" si="283"/>
        <v>0.13550171668236835</v>
      </c>
      <c r="O139" s="5">
        <f t="shared" si="284"/>
        <v>3.3552928569461717E-2</v>
      </c>
      <c r="P139" s="5">
        <f t="shared" si="285"/>
        <v>7.5600837600908147E-2</v>
      </c>
      <c r="Q139" s="5">
        <f t="shared" si="286"/>
        <v>0.15265497997202607</v>
      </c>
      <c r="R139" s="5">
        <f t="shared" si="287"/>
        <v>9.3601378857837599E-3</v>
      </c>
      <c r="S139" s="5">
        <f t="shared" si="288"/>
        <v>2.3759899569026448E-2</v>
      </c>
      <c r="T139" s="5">
        <f t="shared" si="289"/>
        <v>8.5171203969969606E-2</v>
      </c>
      <c r="U139" s="5">
        <f t="shared" si="290"/>
        <v>2.1090089431695713E-2</v>
      </c>
      <c r="V139" s="5">
        <f t="shared" si="291"/>
        <v>3.3187923158579848E-3</v>
      </c>
      <c r="W139" s="5">
        <f t="shared" si="292"/>
        <v>0.1146531250960009</v>
      </c>
      <c r="X139" s="5">
        <f t="shared" si="293"/>
        <v>6.3968726766302608E-2</v>
      </c>
      <c r="Y139" s="5">
        <f t="shared" si="294"/>
        <v>1.7845121974109229E-2</v>
      </c>
      <c r="Z139" s="5">
        <f t="shared" si="295"/>
        <v>1.7407756436621932E-3</v>
      </c>
      <c r="AA139" s="5">
        <f t="shared" si="296"/>
        <v>3.9222834592120108E-3</v>
      </c>
      <c r="AB139" s="5">
        <f t="shared" si="297"/>
        <v>4.4188082451691148E-3</v>
      </c>
      <c r="AC139" s="5">
        <f t="shared" si="298"/>
        <v>2.6075826213562743E-4</v>
      </c>
      <c r="AD139" s="5">
        <f t="shared" si="299"/>
        <v>6.4583574820265152E-2</v>
      </c>
      <c r="AE139" s="5">
        <f t="shared" si="300"/>
        <v>3.6033287778325936E-2</v>
      </c>
      <c r="AF139" s="5">
        <f t="shared" si="301"/>
        <v>1.0052074631429656E-2</v>
      </c>
      <c r="AG139" s="5">
        <f t="shared" si="302"/>
        <v>1.8694603541304729E-3</v>
      </c>
      <c r="AH139" s="5">
        <f t="shared" si="303"/>
        <v>2.4280891039302657E-4</v>
      </c>
      <c r="AI139" s="5">
        <f t="shared" si="304"/>
        <v>5.4709254259802315E-4</v>
      </c>
      <c r="AJ139" s="5">
        <f t="shared" si="305"/>
        <v>6.1634939525466014E-4</v>
      </c>
      <c r="AK139" s="5">
        <f t="shared" si="306"/>
        <v>4.6291568299918303E-4</v>
      </c>
      <c r="AL139" s="5">
        <f t="shared" si="307"/>
        <v>1.3112214767444757E-5</v>
      </c>
      <c r="AM139" s="5">
        <f t="shared" si="308"/>
        <v>2.9103703073578208E-2</v>
      </c>
      <c r="AN139" s="5">
        <f t="shared" si="309"/>
        <v>1.6237907411965201E-2</v>
      </c>
      <c r="AO139" s="5">
        <f t="shared" si="310"/>
        <v>4.5298296999004015E-3</v>
      </c>
      <c r="AP139" s="5">
        <f t="shared" si="311"/>
        <v>8.4244669338692812E-4</v>
      </c>
      <c r="AQ139" s="5">
        <f t="shared" si="312"/>
        <v>1.1750713794177078E-4</v>
      </c>
      <c r="AR139" s="5">
        <f t="shared" si="313"/>
        <v>2.7094205818375799E-5</v>
      </c>
      <c r="AS139" s="5">
        <f t="shared" si="314"/>
        <v>6.1048163046635386E-5</v>
      </c>
      <c r="AT139" s="5">
        <f t="shared" si="315"/>
        <v>6.8776295499330348E-5</v>
      </c>
      <c r="AU139" s="5">
        <f t="shared" si="316"/>
        <v>5.1655158665437864E-5</v>
      </c>
      <c r="AV139" s="5">
        <f t="shared" si="317"/>
        <v>2.909711184696122E-5</v>
      </c>
      <c r="AW139" s="5">
        <f t="shared" si="318"/>
        <v>4.5787985643259939E-7</v>
      </c>
      <c r="AX139" s="5">
        <f t="shared" si="319"/>
        <v>1.0929320844506027E-2</v>
      </c>
      <c r="AY139" s="5">
        <f t="shared" si="320"/>
        <v>6.0978254038698476E-3</v>
      </c>
      <c r="AZ139" s="5">
        <f t="shared" si="321"/>
        <v>1.7010880724016774E-3</v>
      </c>
      <c r="BA139" s="5">
        <f t="shared" si="322"/>
        <v>3.1636421602919114E-4</v>
      </c>
      <c r="BB139" s="5">
        <f t="shared" si="323"/>
        <v>4.4127484699744878E-5</v>
      </c>
      <c r="BC139" s="5">
        <f t="shared" si="324"/>
        <v>4.924033268659049E-6</v>
      </c>
      <c r="BD139" s="5">
        <f t="shared" si="325"/>
        <v>2.5194571996975317E-6</v>
      </c>
      <c r="BE139" s="5">
        <f t="shared" si="326"/>
        <v>5.6767943281747228E-6</v>
      </c>
      <c r="BF139" s="5">
        <f t="shared" si="327"/>
        <v>6.3954239524818163E-6</v>
      </c>
      <c r="BG139" s="5">
        <f t="shared" si="328"/>
        <v>4.8033502909648064E-6</v>
      </c>
      <c r="BH139" s="5">
        <f t="shared" si="329"/>
        <v>2.7057049918588603E-6</v>
      </c>
      <c r="BI139" s="5">
        <f t="shared" si="330"/>
        <v>1.2192888812195254E-6</v>
      </c>
      <c r="BJ139" s="8">
        <f t="shared" si="331"/>
        <v>0.75225831611647576</v>
      </c>
      <c r="BK139" s="8">
        <f t="shared" si="332"/>
        <v>0.16918917575388143</v>
      </c>
      <c r="BL139" s="8">
        <f t="shared" si="333"/>
        <v>7.4474405077088357E-2</v>
      </c>
      <c r="BM139" s="8">
        <f t="shared" si="334"/>
        <v>0.52475675396923038</v>
      </c>
      <c r="BN139" s="8">
        <f t="shared" si="335"/>
        <v>0.46680855109786396</v>
      </c>
    </row>
    <row r="140" spans="1:66" x14ac:dyDescent="0.25">
      <c r="A140" t="s">
        <v>80</v>
      </c>
      <c r="B140" t="s">
        <v>84</v>
      </c>
      <c r="C140" t="s">
        <v>435</v>
      </c>
      <c r="D140" s="11">
        <v>44350</v>
      </c>
      <c r="E140">
        <f>VLOOKUP(A140,home!$A$2:$E$405,3,FALSE)</f>
        <v>1.2235576923076901</v>
      </c>
      <c r="F140">
        <f>VLOOKUP(B140,home!$B$2:$E$405,3,FALSE)</f>
        <v>1.1399999999999999</v>
      </c>
      <c r="G140">
        <f>VLOOKUP(C140,away!$B$2:$E$405,4,FALSE)</f>
        <v>1.68</v>
      </c>
      <c r="H140">
        <f>VLOOKUP(A140,away!$A$2:$E$405,3,FALSE)</f>
        <v>1.01442307692308</v>
      </c>
      <c r="I140">
        <f>VLOOKUP(C140,away!$B$2:$E$405,3,FALSE)</f>
        <v>0.59</v>
      </c>
      <c r="J140">
        <f>VLOOKUP(B140,home!$B$2:$E$405,4,FALSE)</f>
        <v>1.1499999999999999</v>
      </c>
      <c r="K140" s="3">
        <f t="shared" si="280"/>
        <v>2.3433576923076878</v>
      </c>
      <c r="L140" s="3">
        <f t="shared" si="281"/>
        <v>0.68828605769230966</v>
      </c>
      <c r="M140" s="5">
        <f t="shared" si="282"/>
        <v>4.8236284532500104E-2</v>
      </c>
      <c r="N140" s="5">
        <f t="shared" si="283"/>
        <v>0.11303486840757646</v>
      </c>
      <c r="O140" s="5">
        <f t="shared" si="284"/>
        <v>3.3200362118599031E-2</v>
      </c>
      <c r="P140" s="5">
        <f t="shared" si="285"/>
        <v>7.7800323958019793E-2</v>
      </c>
      <c r="Q140" s="5">
        <f t="shared" si="286"/>
        <v>0.13244056419094077</v>
      </c>
      <c r="R140" s="5">
        <f t="shared" si="287"/>
        <v>1.1425673178283812E-2</v>
      </c>
      <c r="S140" s="5">
        <f t="shared" si="288"/>
        <v>3.1371043948744542E-2</v>
      </c>
      <c r="T140" s="5">
        <f t="shared" si="289"/>
        <v>9.11569938055279E-2</v>
      </c>
      <c r="U140" s="5">
        <f t="shared" si="290"/>
        <v>2.6774439132124996E-2</v>
      </c>
      <c r="V140" s="5">
        <f t="shared" si="291"/>
        <v>5.6220411339452016E-3</v>
      </c>
      <c r="W140" s="5">
        <f t="shared" si="292"/>
        <v>0.10345187162347039</v>
      </c>
      <c r="X140" s="5">
        <f t="shared" si="293"/>
        <v>7.120448088060935E-2</v>
      </c>
      <c r="Y140" s="5">
        <f t="shared" si="294"/>
        <v>2.4504525717671023E-2</v>
      </c>
      <c r="Z140" s="5">
        <f t="shared" si="295"/>
        <v>2.6213771827872426E-3</v>
      </c>
      <c r="AA140" s="5">
        <f t="shared" si="296"/>
        <v>6.1428243857243403E-3</v>
      </c>
      <c r="AB140" s="5">
        <f t="shared" si="297"/>
        <v>7.1974173883911901E-3</v>
      </c>
      <c r="AC140" s="5">
        <f t="shared" si="298"/>
        <v>5.6673703437858255E-4</v>
      </c>
      <c r="AD140" s="5">
        <f t="shared" si="299"/>
        <v>6.0606184788121693E-2</v>
      </c>
      <c r="AE140" s="5">
        <f t="shared" si="300"/>
        <v>4.1714391999587902E-2</v>
      </c>
      <c r="AF140" s="5">
        <f t="shared" si="301"/>
        <v>1.435571720921399E-2</v>
      </c>
      <c r="AG140" s="5">
        <f t="shared" si="302"/>
        <v>3.2936133344251815E-3</v>
      </c>
      <c r="AH140" s="5">
        <f t="shared" si="303"/>
        <v>4.5106434171630092E-4</v>
      </c>
      <c r="AI140" s="5">
        <f t="shared" si="304"/>
        <v>1.0570050948865972E-3</v>
      </c>
      <c r="AJ140" s="5">
        <f t="shared" si="305"/>
        <v>1.2384705099554626E-3</v>
      </c>
      <c r="AK140" s="5">
        <f t="shared" si="306"/>
        <v>9.6739313206678599E-4</v>
      </c>
      <c r="AL140" s="5">
        <f t="shared" si="307"/>
        <v>3.6563616208004668E-5</v>
      </c>
      <c r="AM140" s="5">
        <f t="shared" si="308"/>
        <v>2.8404393864933229E-2</v>
      </c>
      <c r="AN140" s="5">
        <f t="shared" si="309"/>
        <v>1.9550348274434515E-2</v>
      </c>
      <c r="AO140" s="5">
        <f t="shared" si="310"/>
        <v>6.7281160701610915E-3</v>
      </c>
      <c r="AP140" s="5">
        <f t="shared" si="311"/>
        <v>1.5436228285424843E-3</v>
      </c>
      <c r="AQ140" s="5">
        <f t="shared" si="312"/>
        <v>2.6561351780533961E-4</v>
      </c>
      <c r="AR140" s="5">
        <f t="shared" si="313"/>
        <v>6.209225950509794E-5</v>
      </c>
      <c r="AS140" s="5">
        <f t="shared" si="314"/>
        <v>1.455043739440364E-4</v>
      </c>
      <c r="AT140" s="5">
        <f t="shared" si="315"/>
        <v>1.7048439697308601E-4</v>
      </c>
      <c r="AU140" s="5">
        <f t="shared" si="316"/>
        <v>1.3316864102177285E-4</v>
      </c>
      <c r="AV140" s="5">
        <f t="shared" si="317"/>
        <v>7.8015439828133133E-5</v>
      </c>
      <c r="AW140" s="5">
        <f t="shared" si="318"/>
        <v>1.6381520062182531E-6</v>
      </c>
      <c r="AX140" s="5">
        <f t="shared" si="319"/>
        <v>1.109360914312142E-2</v>
      </c>
      <c r="AY140" s="5">
        <f t="shared" si="320"/>
        <v>7.6355765026984027E-3</v>
      </c>
      <c r="AZ140" s="5">
        <f t="shared" si="321"/>
        <v>2.6277304246251584E-3</v>
      </c>
      <c r="BA140" s="5">
        <f t="shared" si="322"/>
        <v>6.028767382144631E-4</v>
      </c>
      <c r="BB140" s="5">
        <f t="shared" si="323"/>
        <v>1.0373791335500782E-4</v>
      </c>
      <c r="BC140" s="5">
        <f t="shared" si="324"/>
        <v>1.4280271883268953E-5</v>
      </c>
      <c r="BD140" s="5">
        <f t="shared" si="325"/>
        <v>7.122872751328614E-6</v>
      </c>
      <c r="BE140" s="5">
        <f t="shared" si="326"/>
        <v>1.669143865315473E-5</v>
      </c>
      <c r="BF140" s="5">
        <f t="shared" si="327"/>
        <v>1.9557005581776007E-5</v>
      </c>
      <c r="BG140" s="5">
        <f t="shared" si="328"/>
        <v>1.5276353156186397E-5</v>
      </c>
      <c r="BH140" s="5">
        <f t="shared" si="329"/>
        <v>8.9494899197395563E-6</v>
      </c>
      <c r="BI140" s="5">
        <f t="shared" si="330"/>
        <v>4.1943712091303602E-6</v>
      </c>
      <c r="BJ140" s="8">
        <f t="shared" si="331"/>
        <v>0.73433311750691899</v>
      </c>
      <c r="BK140" s="8">
        <f t="shared" si="332"/>
        <v>0.17126857072649468</v>
      </c>
      <c r="BL140" s="8">
        <f t="shared" si="333"/>
        <v>8.9115705924291952E-2</v>
      </c>
      <c r="BM140" s="8">
        <f t="shared" si="334"/>
        <v>0.57356675660388068</v>
      </c>
      <c r="BN140" s="8">
        <f t="shared" si="335"/>
        <v>0.41613807638591993</v>
      </c>
    </row>
    <row r="141" spans="1:66" x14ac:dyDescent="0.25">
      <c r="A141" t="s">
        <v>80</v>
      </c>
      <c r="B141" t="s">
        <v>98</v>
      </c>
      <c r="C141" t="s">
        <v>81</v>
      </c>
      <c r="D141" s="11">
        <v>44350</v>
      </c>
      <c r="E141">
        <f>VLOOKUP(A141,home!$A$2:$E$405,3,FALSE)</f>
        <v>1.2235576923076901</v>
      </c>
      <c r="F141">
        <f>VLOOKUP(B141,home!$B$2:$E$405,3,FALSE)</f>
        <v>1.04</v>
      </c>
      <c r="G141">
        <f>VLOOKUP(C141,away!$B$2:$E$405,4,FALSE)</f>
        <v>0.91</v>
      </c>
      <c r="H141">
        <f>VLOOKUP(A141,away!$A$2:$E$405,3,FALSE)</f>
        <v>1.01442307692308</v>
      </c>
      <c r="I141">
        <f>VLOOKUP(C141,away!$B$2:$E$405,3,FALSE)</f>
        <v>0.95</v>
      </c>
      <c r="J141">
        <f>VLOOKUP(B141,home!$B$2:$E$405,4,FALSE)</f>
        <v>0.55000000000000004</v>
      </c>
      <c r="K141" s="3">
        <f t="shared" si="280"/>
        <v>1.157974999999998</v>
      </c>
      <c r="L141" s="3">
        <f t="shared" si="281"/>
        <v>0.53003605769230933</v>
      </c>
      <c r="M141" s="5">
        <f t="shared" si="282"/>
        <v>0.18488688789255103</v>
      </c>
      <c r="N141" s="5">
        <f t="shared" si="283"/>
        <v>0.2140943940073764</v>
      </c>
      <c r="O141" s="5">
        <f t="shared" si="284"/>
        <v>9.7996717177567708E-2</v>
      </c>
      <c r="P141" s="5">
        <f t="shared" si="285"/>
        <v>0.11347774857369376</v>
      </c>
      <c r="Q141" s="5">
        <f t="shared" si="286"/>
        <v>0.12395797795034567</v>
      </c>
      <c r="R141" s="5">
        <f t="shared" si="287"/>
        <v>2.5970896819793095E-2</v>
      </c>
      <c r="S141" s="5">
        <f t="shared" si="288"/>
        <v>1.7412266992181433E-2</v>
      </c>
      <c r="T141" s="5">
        <f t="shared" si="289"/>
        <v>6.5702197952311428E-2</v>
      </c>
      <c r="U141" s="5">
        <f t="shared" si="290"/>
        <v>3.0073649244899855E-2</v>
      </c>
      <c r="V141" s="5">
        <f t="shared" si="291"/>
        <v>1.18745567348971E-3</v>
      </c>
      <c r="W141" s="5">
        <f t="shared" si="292"/>
        <v>4.7846746505683747E-2</v>
      </c>
      <c r="X141" s="5">
        <f t="shared" si="293"/>
        <v>2.5360500891275891E-2</v>
      </c>
      <c r="Y141" s="5">
        <f t="shared" si="294"/>
        <v>6.7209899567570843E-3</v>
      </c>
      <c r="Z141" s="5">
        <f t="shared" si="295"/>
        <v>4.5885039216989566E-3</v>
      </c>
      <c r="AA141" s="5">
        <f t="shared" si="296"/>
        <v>5.3133728287293389E-3</v>
      </c>
      <c r="AB141" s="5">
        <f t="shared" si="297"/>
        <v>3.0763764506739244E-3</v>
      </c>
      <c r="AC141" s="5">
        <f t="shared" si="298"/>
        <v>4.5551430760798062E-5</v>
      </c>
      <c r="AD141" s="5">
        <f t="shared" si="299"/>
        <v>1.3851334071229767E-2</v>
      </c>
      <c r="AE141" s="5">
        <f t="shared" si="300"/>
        <v>7.3417065048937899E-3</v>
      </c>
      <c r="AF141" s="5">
        <f t="shared" si="301"/>
        <v>1.9456845862939436E-3</v>
      </c>
      <c r="AG141" s="5">
        <f t="shared" si="302"/>
        <v>3.4376099587731131E-4</v>
      </c>
      <c r="AH141" s="5">
        <f t="shared" si="303"/>
        <v>6.080181323407538E-4</v>
      </c>
      <c r="AI141" s="5">
        <f t="shared" si="304"/>
        <v>7.0406979679728309E-4</v>
      </c>
      <c r="AJ141" s="5">
        <f t="shared" si="305"/>
        <v>4.0764761147316639E-4</v>
      </c>
      <c r="AK141" s="5">
        <f t="shared" si="306"/>
        <v>1.5734858096521297E-4</v>
      </c>
      <c r="AL141" s="5">
        <f t="shared" si="307"/>
        <v>1.1183213403537682E-6</v>
      </c>
      <c r="AM141" s="5">
        <f t="shared" si="308"/>
        <v>3.2078997142264512E-3</v>
      </c>
      <c r="AN141" s="5">
        <f t="shared" si="309"/>
        <v>1.7003025180008739E-3</v>
      </c>
      <c r="AO141" s="5">
        <f t="shared" si="310"/>
        <v>4.5061082176274493E-4</v>
      </c>
      <c r="AP141" s="5">
        <f t="shared" si="311"/>
        <v>7.9613327840205746E-5</v>
      </c>
      <c r="AQ141" s="5">
        <f t="shared" si="312"/>
        <v>1.0549483607047005E-5</v>
      </c>
      <c r="AR141" s="5">
        <f t="shared" si="313"/>
        <v>6.4454306774266814E-5</v>
      </c>
      <c r="AS141" s="5">
        <f t="shared" si="314"/>
        <v>7.4636475886931487E-5</v>
      </c>
      <c r="AT141" s="5">
        <f t="shared" si="315"/>
        <v>4.3213586582584685E-5</v>
      </c>
      <c r="AU141" s="5">
        <f t="shared" si="316"/>
        <v>1.6680084307656132E-5</v>
      </c>
      <c r="AV141" s="5">
        <f t="shared" si="317"/>
        <v>4.8287801565395217E-6</v>
      </c>
      <c r="AW141" s="5">
        <f t="shared" si="318"/>
        <v>1.9066400443204585E-8</v>
      </c>
      <c r="AX141" s="5">
        <f t="shared" si="319"/>
        <v>6.1911127859689478E-4</v>
      </c>
      <c r="AY141" s="5">
        <f t="shared" si="320"/>
        <v>3.281513013803431E-4</v>
      </c>
      <c r="AZ141" s="5">
        <f t="shared" si="321"/>
        <v>8.6966011055118945E-5</v>
      </c>
      <c r="BA141" s="5">
        <f t="shared" si="322"/>
        <v>1.5365040550960348E-5</v>
      </c>
      <c r="BB141" s="5">
        <f t="shared" si="323"/>
        <v>2.0360063799783726E-6</v>
      </c>
      <c r="BC141" s="5">
        <f t="shared" si="324"/>
        <v>2.1583135901602541E-7</v>
      </c>
      <c r="BD141" s="5">
        <f t="shared" si="325"/>
        <v>5.6938511106538456E-6</v>
      </c>
      <c r="BE141" s="5">
        <f t="shared" si="326"/>
        <v>6.5933372398593752E-6</v>
      </c>
      <c r="BF141" s="5">
        <f t="shared" si="327"/>
        <v>3.8174598451630752E-6</v>
      </c>
      <c r="BG141" s="5">
        <f t="shared" si="328"/>
        <v>1.4735076880675675E-6</v>
      </c>
      <c r="BH141" s="5">
        <f t="shared" si="329"/>
        <v>4.265712662725098E-7</v>
      </c>
      <c r="BI141" s="5">
        <f t="shared" si="330"/>
        <v>9.8791772412381705E-8</v>
      </c>
      <c r="BJ141" s="8">
        <f t="shared" si="331"/>
        <v>0.51366611475680468</v>
      </c>
      <c r="BK141" s="8">
        <f t="shared" si="332"/>
        <v>0.31733918018539747</v>
      </c>
      <c r="BL141" s="8">
        <f t="shared" si="333"/>
        <v>0.16453001339587076</v>
      </c>
      <c r="BM141" s="8">
        <f t="shared" si="334"/>
        <v>0.23941105760346423</v>
      </c>
      <c r="BN141" s="8">
        <f t="shared" si="335"/>
        <v>0.76038462242132776</v>
      </c>
    </row>
    <row r="142" spans="1:66" x14ac:dyDescent="0.25">
      <c r="A142" t="s">
        <v>99</v>
      </c>
      <c r="B142" t="s">
        <v>103</v>
      </c>
      <c r="C142" t="s">
        <v>107</v>
      </c>
      <c r="D142" s="11">
        <v>44350</v>
      </c>
      <c r="E142">
        <f>VLOOKUP(A142,home!$A$2:$E$405,3,FALSE)</f>
        <v>1.3409090909090899</v>
      </c>
      <c r="F142">
        <f>VLOOKUP(B142,home!$B$2:$E$405,3,FALSE)</f>
        <v>1.04</v>
      </c>
      <c r="G142">
        <f>VLOOKUP(C142,away!$B$2:$E$405,4,FALSE)</f>
        <v>0.91</v>
      </c>
      <c r="H142">
        <f>VLOOKUP(A142,away!$A$2:$E$405,3,FALSE)</f>
        <v>1.2702020202020201</v>
      </c>
      <c r="I142">
        <f>VLOOKUP(C142,away!$B$2:$E$405,3,FALSE)</f>
        <v>0.96</v>
      </c>
      <c r="J142">
        <f>VLOOKUP(B142,home!$B$2:$E$405,4,FALSE)</f>
        <v>1.1399999999999999</v>
      </c>
      <c r="K142" s="3">
        <f t="shared" si="280"/>
        <v>1.2690363636363629</v>
      </c>
      <c r="L142" s="3">
        <f t="shared" si="281"/>
        <v>1.3901090909090907</v>
      </c>
      <c r="M142" s="5">
        <f t="shared" si="282"/>
        <v>7.0008021226649592E-2</v>
      </c>
      <c r="N142" s="5">
        <f t="shared" si="283"/>
        <v>8.8842724682844695E-2</v>
      </c>
      <c r="O142" s="5">
        <f t="shared" si="284"/>
        <v>9.7318786743722185E-2</v>
      </c>
      <c r="P142" s="5">
        <f t="shared" si="285"/>
        <v>0.12350107924275587</v>
      </c>
      <c r="Q142" s="5">
        <f t="shared" si="286"/>
        <v>5.6372324133531888E-2</v>
      </c>
      <c r="R142" s="5">
        <f t="shared" si="287"/>
        <v>6.7641865084345679E-2</v>
      </c>
      <c r="S142" s="5">
        <f t="shared" si="288"/>
        <v>5.4467032158878444E-2</v>
      </c>
      <c r="T142" s="5">
        <f t="shared" si="289"/>
        <v>7.836368025369661E-2</v>
      </c>
      <c r="U142" s="5">
        <f t="shared" si="290"/>
        <v>8.5839986496219489E-2</v>
      </c>
      <c r="V142" s="5">
        <f t="shared" si="291"/>
        <v>1.0676137354467022E-2</v>
      </c>
      <c r="W142" s="5">
        <f t="shared" si="292"/>
        <v>2.384617640938257E-2</v>
      </c>
      <c r="X142" s="5">
        <f t="shared" si="293"/>
        <v>3.3148786610104605E-2</v>
      </c>
      <c r="Y142" s="5">
        <f t="shared" si="294"/>
        <v>2.3040214809655984E-2</v>
      </c>
      <c r="Z142" s="5">
        <f t="shared" si="295"/>
        <v>3.134319052659839E-2</v>
      </c>
      <c r="AA142" s="5">
        <f t="shared" si="296"/>
        <v>3.9775648530636122E-2</v>
      </c>
      <c r="AB142" s="5">
        <f t="shared" si="297"/>
        <v>2.5238372186298253E-2</v>
      </c>
      <c r="AC142" s="5">
        <f t="shared" si="298"/>
        <v>1.1771101924448705E-3</v>
      </c>
      <c r="AD142" s="5">
        <f t="shared" si="299"/>
        <v>7.5654162492985177E-3</v>
      </c>
      <c r="AE142" s="5">
        <f t="shared" si="300"/>
        <v>1.0516753904661226E-2</v>
      </c>
      <c r="AF142" s="5">
        <f t="shared" si="301"/>
        <v>7.3097176048616246E-3</v>
      </c>
      <c r="AG142" s="5">
        <f t="shared" si="302"/>
        <v>3.3871016314987916E-3</v>
      </c>
      <c r="AH142" s="5">
        <f t="shared" si="303"/>
        <v>1.0892613522280025E-2</v>
      </c>
      <c r="AI142" s="5">
        <f t="shared" si="304"/>
        <v>1.3823122654810517E-2</v>
      </c>
      <c r="AJ142" s="5">
        <f t="shared" si="305"/>
        <v>8.7710226539800835E-3</v>
      </c>
      <c r="AK142" s="5">
        <f t="shared" si="306"/>
        <v>3.7102488980596832E-3</v>
      </c>
      <c r="AL142" s="5">
        <f t="shared" si="307"/>
        <v>8.3061555865972958E-5</v>
      </c>
      <c r="AM142" s="5">
        <f t="shared" si="308"/>
        <v>1.9201576652810482E-3</v>
      </c>
      <c r="AN142" s="5">
        <f t="shared" si="309"/>
        <v>2.6692286264859599E-3</v>
      </c>
      <c r="AO142" s="5">
        <f t="shared" si="310"/>
        <v>1.8552594896964598E-3</v>
      </c>
      <c r="AP142" s="5">
        <f t="shared" si="311"/>
        <v>8.5967102754080352E-4</v>
      </c>
      <c r="AQ142" s="5">
        <f t="shared" si="312"/>
        <v>2.9875912764390749E-4</v>
      </c>
      <c r="AR142" s="5">
        <f t="shared" si="313"/>
        <v>3.0283842162161477E-3</v>
      </c>
      <c r="AS142" s="5">
        <f t="shared" si="314"/>
        <v>3.843129693440697E-3</v>
      </c>
      <c r="AT142" s="5">
        <f t="shared" si="315"/>
        <v>2.4385356655734561E-3</v>
      </c>
      <c r="AU142" s="5">
        <f t="shared" si="316"/>
        <v>1.0315301445456393E-3</v>
      </c>
      <c r="AV142" s="5">
        <f t="shared" si="317"/>
        <v>3.2726231590387238E-4</v>
      </c>
      <c r="AW142" s="5">
        <f t="shared" si="318"/>
        <v>4.0702446239138141E-6</v>
      </c>
      <c r="AX142" s="5">
        <f t="shared" si="319"/>
        <v>4.0612498352612491E-4</v>
      </c>
      <c r="AY142" s="5">
        <f t="shared" si="320"/>
        <v>5.6455803164497098E-4</v>
      </c>
      <c r="AZ142" s="5">
        <f t="shared" si="321"/>
        <v>3.9239862606770822E-4</v>
      </c>
      <c r="BA142" s="5">
        <f t="shared" si="322"/>
        <v>1.8182563245231945E-4</v>
      </c>
      <c r="BB142" s="5">
        <f t="shared" si="323"/>
        <v>6.3189366158066047E-5</v>
      </c>
      <c r="BC142" s="5">
        <f t="shared" si="324"/>
        <v>1.7568022469022152E-5</v>
      </c>
      <c r="BD142" s="5">
        <f t="shared" si="325"/>
        <v>7.0163073828794539E-4</v>
      </c>
      <c r="BE142" s="5">
        <f t="shared" si="326"/>
        <v>8.9039492073243081E-4</v>
      </c>
      <c r="BF142" s="5">
        <f t="shared" si="327"/>
        <v>5.6497176620328587E-4</v>
      </c>
      <c r="BG142" s="5">
        <f t="shared" si="328"/>
        <v>2.3898990524661047E-4</v>
      </c>
      <c r="BH142" s="5">
        <f t="shared" si="329"/>
        <v>7.5821720074989359E-5</v>
      </c>
      <c r="BI142" s="5">
        <f t="shared" si="330"/>
        <v>1.9244103985723736E-5</v>
      </c>
      <c r="BJ142" s="8">
        <f t="shared" si="331"/>
        <v>0.34162163688850289</v>
      </c>
      <c r="BK142" s="8">
        <f t="shared" si="332"/>
        <v>0.26047699976270672</v>
      </c>
      <c r="BL142" s="8">
        <f t="shared" si="333"/>
        <v>0.36617156196056294</v>
      </c>
      <c r="BM142" s="8">
        <f t="shared" si="334"/>
        <v>0.49536810023749994</v>
      </c>
      <c r="BN142" s="8">
        <f t="shared" si="335"/>
        <v>0.50368480111384994</v>
      </c>
    </row>
    <row r="143" spans="1:66" x14ac:dyDescent="0.25">
      <c r="A143" t="s">
        <v>99</v>
      </c>
      <c r="B143" t="s">
        <v>102</v>
      </c>
      <c r="C143" t="s">
        <v>120</v>
      </c>
      <c r="D143" s="11">
        <v>44350</v>
      </c>
      <c r="E143">
        <f>VLOOKUP(A143,home!$A$2:$E$405,3,FALSE)</f>
        <v>1.3409090909090899</v>
      </c>
      <c r="F143">
        <f>VLOOKUP(B143,home!$B$2:$E$405,3,FALSE)</f>
        <v>0.98</v>
      </c>
      <c r="G143">
        <f>VLOOKUP(C143,away!$B$2:$E$405,4,FALSE)</f>
        <v>1.63</v>
      </c>
      <c r="H143">
        <f>VLOOKUP(A143,away!$A$2:$E$405,3,FALSE)</f>
        <v>1.2702020202020201</v>
      </c>
      <c r="I143">
        <f>VLOOKUP(C143,away!$B$2:$E$405,3,FALSE)</f>
        <v>0.93</v>
      </c>
      <c r="J143">
        <f>VLOOKUP(B143,home!$B$2:$E$405,4,FALSE)</f>
        <v>0.64</v>
      </c>
      <c r="K143" s="3">
        <f t="shared" si="280"/>
        <v>2.1419681818181799</v>
      </c>
      <c r="L143" s="3">
        <f t="shared" si="281"/>
        <v>0.75602424242424238</v>
      </c>
      <c r="M143" s="5">
        <f t="shared" si="282"/>
        <v>5.5133794295038945E-2</v>
      </c>
      <c r="N143" s="5">
        <f t="shared" si="283"/>
        <v>0.1180948331228821</v>
      </c>
      <c r="O143" s="5">
        <f t="shared" si="284"/>
        <v>4.1682485063880829E-2</v>
      </c>
      <c r="P143" s="5">
        <f t="shared" si="285"/>
        <v>8.9282556745944264E-2</v>
      </c>
      <c r="Q143" s="5">
        <f t="shared" si="286"/>
        <v>0.12647768749317059</v>
      </c>
      <c r="R143" s="5">
        <f t="shared" si="287"/>
        <v>1.575648459639015E-2</v>
      </c>
      <c r="S143" s="5">
        <f t="shared" si="288"/>
        <v>3.6145593827786128E-2</v>
      </c>
      <c r="T143" s="5">
        <f t="shared" si="289"/>
        <v>9.5620197870594378E-2</v>
      </c>
      <c r="U143" s="5">
        <f t="shared" si="290"/>
        <v>3.3749888662775972E-2</v>
      </c>
      <c r="V143" s="5">
        <f t="shared" si="291"/>
        <v>6.5037163449567833E-3</v>
      </c>
      <c r="W143" s="5">
        <f t="shared" si="292"/>
        <v>9.030372744010487E-2</v>
      </c>
      <c r="X143" s="5">
        <f t="shared" si="293"/>
        <v>6.8271807125990541E-2</v>
      </c>
      <c r="Y143" s="5">
        <f t="shared" si="294"/>
        <v>2.5807570630680496E-2</v>
      </c>
      <c r="Z143" s="5">
        <f t="shared" si="295"/>
        <v>3.9707614434183695E-3</v>
      </c>
      <c r="AA143" s="5">
        <f t="shared" si="296"/>
        <v>8.5052446693925782E-3</v>
      </c>
      <c r="AB143" s="5">
        <f t="shared" si="297"/>
        <v>9.1089817302087948E-3</v>
      </c>
      <c r="AC143" s="5">
        <f t="shared" si="298"/>
        <v>6.5824920887085927E-4</v>
      </c>
      <c r="AD143" s="5">
        <f t="shared" si="299"/>
        <v>4.8356927719071477E-2</v>
      </c>
      <c r="AE143" s="5">
        <f t="shared" si="300"/>
        <v>3.6559009644774862E-2</v>
      </c>
      <c r="AF143" s="5">
        <f t="shared" si="301"/>
        <v>1.3819748785235741E-2</v>
      </c>
      <c r="AG143" s="5">
        <f t="shared" si="302"/>
        <v>3.4826883686170651E-3</v>
      </c>
      <c r="AH143" s="5">
        <f t="shared" si="303"/>
        <v>7.5049797802694094E-4</v>
      </c>
      <c r="AI143" s="5">
        <f t="shared" si="304"/>
        <v>1.6075427894525873E-3</v>
      </c>
      <c r="AJ143" s="5">
        <f t="shared" si="305"/>
        <v>1.721652752959342E-3</v>
      </c>
      <c r="AK143" s="5">
        <f t="shared" si="306"/>
        <v>1.2292418056595287E-3</v>
      </c>
      <c r="AL143" s="5">
        <f t="shared" si="307"/>
        <v>4.2638220783055128E-5</v>
      </c>
      <c r="AM143" s="5">
        <f t="shared" si="308"/>
        <v>2.0715800108946518E-2</v>
      </c>
      <c r="AN143" s="5">
        <f t="shared" si="309"/>
        <v>1.5661647083578329E-2</v>
      </c>
      <c r="AO143" s="5">
        <f t="shared" si="310"/>
        <v>5.9202924357390748E-3</v>
      </c>
      <c r="AP143" s="5">
        <f t="shared" si="311"/>
        <v>1.4919615345532025E-3</v>
      </c>
      <c r="AQ143" s="5">
        <f t="shared" si="312"/>
        <v>2.8198977222167372E-4</v>
      </c>
      <c r="AR143" s="5">
        <f t="shared" si="313"/>
        <v>1.1347893305574879E-4</v>
      </c>
      <c r="AS143" s="5">
        <f t="shared" si="314"/>
        <v>2.4306826391208922E-4</v>
      </c>
      <c r="AT143" s="5">
        <f t="shared" si="315"/>
        <v>2.6032224365473967E-4</v>
      </c>
      <c r="AU143" s="5">
        <f t="shared" si="316"/>
        <v>1.8586732097599065E-4</v>
      </c>
      <c r="AV143" s="5">
        <f t="shared" si="317"/>
        <v>9.9530471892589692E-5</v>
      </c>
      <c r="AW143" s="5">
        <f t="shared" si="318"/>
        <v>1.9179854586692247E-6</v>
      </c>
      <c r="AX143" s="5">
        <f t="shared" si="319"/>
        <v>7.3954307823781741E-3</v>
      </c>
      <c r="AY143" s="5">
        <f t="shared" si="320"/>
        <v>5.5911249546483814E-3</v>
      </c>
      <c r="AZ143" s="5">
        <f t="shared" si="321"/>
        <v>2.1135130040686591E-3</v>
      </c>
      <c r="BA143" s="5">
        <f t="shared" si="322"/>
        <v>5.3262235591826433E-4</v>
      </c>
      <c r="BB143" s="5">
        <f t="shared" si="323"/>
        <v>1.0066885328283024E-4</v>
      </c>
      <c r="BC143" s="5">
        <f t="shared" si="324"/>
        <v>1.5221618707773793E-5</v>
      </c>
      <c r="BD143" s="5">
        <f t="shared" si="325"/>
        <v>1.4298804065763957E-5</v>
      </c>
      <c r="BE143" s="5">
        <f t="shared" si="326"/>
        <v>3.0627583346918822E-5</v>
      </c>
      <c r="BF143" s="5">
        <f t="shared" si="327"/>
        <v>3.2801654507542246E-5</v>
      </c>
      <c r="BG143" s="5">
        <f t="shared" si="328"/>
        <v>2.3420033422049456E-5</v>
      </c>
      <c r="BH143" s="5">
        <f t="shared" si="329"/>
        <v>1.2541241601787071E-5</v>
      </c>
      <c r="BI143" s="5">
        <f t="shared" si="330"/>
        <v>5.3725880943044696E-6</v>
      </c>
      <c r="BJ143" s="8">
        <f t="shared" si="331"/>
        <v>0.68661447070516524</v>
      </c>
      <c r="BK143" s="8">
        <f t="shared" si="332"/>
        <v>0.19335767359802841</v>
      </c>
      <c r="BL143" s="8">
        <f t="shared" si="333"/>
        <v>0.11513334918727626</v>
      </c>
      <c r="BM143" s="8">
        <f t="shared" si="334"/>
        <v>0.5470592066473916</v>
      </c>
      <c r="BN143" s="8">
        <f t="shared" si="335"/>
        <v>0.44642784131730689</v>
      </c>
    </row>
    <row r="144" spans="1:66" x14ac:dyDescent="0.25">
      <c r="A144" t="s">
        <v>99</v>
      </c>
      <c r="B144" t="s">
        <v>111</v>
      </c>
      <c r="C144" t="s">
        <v>100</v>
      </c>
      <c r="D144" s="11">
        <v>44350</v>
      </c>
      <c r="E144">
        <f>VLOOKUP(A144,home!$A$2:$E$405,3,FALSE)</f>
        <v>1.3409090909090899</v>
      </c>
      <c r="F144">
        <f>VLOOKUP(B144,home!$B$2:$E$405,3,FALSE)</f>
        <v>0.92</v>
      </c>
      <c r="G144">
        <f>VLOOKUP(C144,away!$B$2:$E$405,4,FALSE)</f>
        <v>1.2</v>
      </c>
      <c r="H144">
        <f>VLOOKUP(A144,away!$A$2:$E$405,3,FALSE)</f>
        <v>1.2702020202020201</v>
      </c>
      <c r="I144">
        <f>VLOOKUP(C144,away!$B$2:$E$405,3,FALSE)</f>
        <v>0.7</v>
      </c>
      <c r="J144">
        <f>VLOOKUP(B144,home!$B$2:$E$405,4,FALSE)</f>
        <v>0.73</v>
      </c>
      <c r="K144" s="3">
        <f t="shared" si="280"/>
        <v>1.4803636363636352</v>
      </c>
      <c r="L144" s="3">
        <f t="shared" si="281"/>
        <v>0.64907323232323222</v>
      </c>
      <c r="M144" s="5">
        <f t="shared" si="282"/>
        <v>0.11890423369993902</v>
      </c>
      <c r="N144" s="5">
        <f t="shared" si="283"/>
        <v>0.17602150377907325</v>
      </c>
      <c r="O144" s="5">
        <f t="shared" si="284"/>
        <v>7.7177555304536405E-2</v>
      </c>
      <c r="P144" s="5">
        <f t="shared" si="285"/>
        <v>0.1142508464162791</v>
      </c>
      <c r="Q144" s="5">
        <f t="shared" si="286"/>
        <v>0.13028791670629211</v>
      </c>
      <c r="R144" s="5">
        <f t="shared" si="287"/>
        <v>2.5046942642160227E-2</v>
      </c>
      <c r="S144" s="5">
        <f t="shared" si="288"/>
        <v>2.7444893046821101E-2</v>
      </c>
      <c r="T144" s="5">
        <f t="shared" si="289"/>
        <v>8.4566399229213066E-2</v>
      </c>
      <c r="U144" s="5">
        <f t="shared" si="290"/>
        <v>3.7078583089539714E-2</v>
      </c>
      <c r="V144" s="5">
        <f t="shared" si="291"/>
        <v>2.9300912197555364E-3</v>
      </c>
      <c r="W144" s="5">
        <f t="shared" si="292"/>
        <v>6.4291164716523005E-2</v>
      </c>
      <c r="X144" s="5">
        <f t="shared" si="293"/>
        <v>4.1729674092378925E-2</v>
      </c>
      <c r="Y144" s="5">
        <f t="shared" si="294"/>
        <v>1.3542807223467712E-2</v>
      </c>
      <c r="Z144" s="5">
        <f t="shared" si="295"/>
        <v>5.4191000068538478E-3</v>
      </c>
      <c r="AA144" s="5">
        <f t="shared" si="296"/>
        <v>8.0222385919643622E-3</v>
      </c>
      <c r="AB144" s="5">
        <f t="shared" si="297"/>
        <v>5.9379151468885267E-3</v>
      </c>
      <c r="AC144" s="5">
        <f t="shared" si="298"/>
        <v>1.7596377328054995E-4</v>
      </c>
      <c r="AD144" s="5">
        <f t="shared" si="299"/>
        <v>2.3793575596451361E-2</v>
      </c>
      <c r="AE144" s="5">
        <f t="shared" si="300"/>
        <v>1.5443773020915862E-2</v>
      </c>
      <c r="AF144" s="5">
        <f t="shared" si="301"/>
        <v>5.0120698369760927E-3</v>
      </c>
      <c r="AG144" s="5">
        <f t="shared" si="302"/>
        <v>1.0844001232386165E-3</v>
      </c>
      <c r="AH144" s="5">
        <f t="shared" si="303"/>
        <v>8.7934818943286887E-4</v>
      </c>
      <c r="AI144" s="5">
        <f t="shared" si="304"/>
        <v>1.3017550833386207E-3</v>
      </c>
      <c r="AJ144" s="5">
        <f t="shared" si="305"/>
        <v>9.6353544441300364E-4</v>
      </c>
      <c r="AK144" s="5">
        <f t="shared" si="306"/>
        <v>4.7546094475216184E-4</v>
      </c>
      <c r="AL144" s="5">
        <f t="shared" si="307"/>
        <v>6.7630930910798592E-6</v>
      </c>
      <c r="AM144" s="5">
        <f t="shared" si="308"/>
        <v>7.044628818411152E-3</v>
      </c>
      <c r="AN144" s="5">
        <f t="shared" si="309"/>
        <v>4.5724799976835182E-3</v>
      </c>
      <c r="AO144" s="5">
        <f t="shared" si="310"/>
        <v>1.4839371859148829E-3</v>
      </c>
      <c r="AP144" s="5">
        <f t="shared" si="311"/>
        <v>3.2106130194213821E-4</v>
      </c>
      <c r="AQ144" s="5">
        <f t="shared" si="312"/>
        <v>5.2098074256372198E-5</v>
      </c>
      <c r="AR144" s="5">
        <f t="shared" si="313"/>
        <v>1.1415227433055488E-4</v>
      </c>
      <c r="AS144" s="5">
        <f t="shared" si="314"/>
        <v>1.6898687592715951E-4</v>
      </c>
      <c r="AT144" s="5">
        <f t="shared" si="315"/>
        <v>1.2508101307263014E-4</v>
      </c>
      <c r="AU144" s="5">
        <f t="shared" si="316"/>
        <v>6.1721794450748718E-5</v>
      </c>
      <c r="AV144" s="5">
        <f t="shared" si="317"/>
        <v>2.2842675018999809E-5</v>
      </c>
      <c r="AW144" s="5">
        <f t="shared" si="318"/>
        <v>1.805115404417447E-7</v>
      </c>
      <c r="AX144" s="5">
        <f t="shared" si="319"/>
        <v>1.7381020557425335E-3</v>
      </c>
      <c r="AY144" s="5">
        <f t="shared" si="320"/>
        <v>1.1281555194284608E-3</v>
      </c>
      <c r="AZ144" s="5">
        <f t="shared" si="321"/>
        <v>3.6612777477936295E-4</v>
      </c>
      <c r="BA144" s="5">
        <f t="shared" si="322"/>
        <v>7.9214579406451194E-5</v>
      </c>
      <c r="BB144" s="5">
        <f t="shared" si="323"/>
        <v>1.2854015775617652E-5</v>
      </c>
      <c r="BC144" s="5">
        <f t="shared" si="324"/>
        <v>1.6686395135627946E-6</v>
      </c>
      <c r="BD144" s="5">
        <f t="shared" si="325"/>
        <v>1.2348864279463591E-5</v>
      </c>
      <c r="BE144" s="5">
        <f t="shared" si="326"/>
        <v>1.8280809629707723E-5</v>
      </c>
      <c r="BF144" s="5">
        <f t="shared" si="327"/>
        <v>1.3531122909552742E-5</v>
      </c>
      <c r="BG144" s="5">
        <f t="shared" si="328"/>
        <v>6.676994104822931E-6</v>
      </c>
      <c r="BH144" s="5">
        <f t="shared" si="329"/>
        <v>2.4710948182485576E-6</v>
      </c>
      <c r="BI144" s="5">
        <f t="shared" si="330"/>
        <v>7.3162378218835354E-7</v>
      </c>
      <c r="BJ144" s="8">
        <f t="shared" si="331"/>
        <v>0.57257361228738402</v>
      </c>
      <c r="BK144" s="8">
        <f t="shared" si="332"/>
        <v>0.26484094676859476</v>
      </c>
      <c r="BL144" s="8">
        <f t="shared" si="333"/>
        <v>0.15743015957934992</v>
      </c>
      <c r="BM144" s="8">
        <f t="shared" si="334"/>
        <v>0.35744684508601465</v>
      </c>
      <c r="BN144" s="8">
        <f t="shared" si="335"/>
        <v>0.6416889985482801</v>
      </c>
    </row>
    <row r="145" spans="1:66" x14ac:dyDescent="0.25">
      <c r="A145" t="s">
        <v>99</v>
      </c>
      <c r="B145" t="s">
        <v>106</v>
      </c>
      <c r="C145" t="s">
        <v>114</v>
      </c>
      <c r="D145" s="11">
        <v>44350</v>
      </c>
      <c r="E145">
        <f>VLOOKUP(A145,home!$A$2:$E$405,3,FALSE)</f>
        <v>1.3409090909090899</v>
      </c>
      <c r="F145">
        <f>VLOOKUP(B145,home!$B$2:$E$405,3,FALSE)</f>
        <v>0.98</v>
      </c>
      <c r="G145">
        <f>VLOOKUP(C145,away!$B$2:$E$405,4,FALSE)</f>
        <v>0.75</v>
      </c>
      <c r="H145">
        <f>VLOOKUP(A145,away!$A$2:$E$405,3,FALSE)</f>
        <v>1.2702020202020201</v>
      </c>
      <c r="I145">
        <f>VLOOKUP(C145,away!$B$2:$E$405,3,FALSE)</f>
        <v>0.79</v>
      </c>
      <c r="J145">
        <f>VLOOKUP(B145,home!$B$2:$E$405,4,FALSE)</f>
        <v>1.57</v>
      </c>
      <c r="K145" s="3">
        <f t="shared" si="280"/>
        <v>0.98556818181818107</v>
      </c>
      <c r="L145" s="3">
        <f t="shared" si="281"/>
        <v>1.5754315656565658</v>
      </c>
      <c r="M145" s="5">
        <f t="shared" si="282"/>
        <v>7.7227493844235731E-2</v>
      </c>
      <c r="N145" s="5">
        <f t="shared" si="283"/>
        <v>7.6112960694438181E-2</v>
      </c>
      <c r="O145" s="5">
        <f t="shared" si="284"/>
        <v>0.12166663153875709</v>
      </c>
      <c r="P145" s="5">
        <f t="shared" si="285"/>
        <v>0.11991076083359541</v>
      </c>
      <c r="Q145" s="5">
        <f t="shared" si="286"/>
        <v>3.7507256142208054E-2</v>
      </c>
      <c r="R145" s="5">
        <f t="shared" si="287"/>
        <v>9.5838725906632311E-2</v>
      </c>
      <c r="S145" s="5">
        <f t="shared" si="288"/>
        <v>4.6546216405431551E-2</v>
      </c>
      <c r="T145" s="5">
        <f t="shared" si="289"/>
        <v>5.9090115267600683E-2</v>
      </c>
      <c r="U145" s="5">
        <f t="shared" si="290"/>
        <v>9.4455598839570609E-2</v>
      </c>
      <c r="V145" s="5">
        <f t="shared" si="291"/>
        <v>8.0302319884474286E-3</v>
      </c>
      <c r="W145" s="5">
        <f t="shared" si="292"/>
        <v>1.2321986080354933E-2</v>
      </c>
      <c r="X145" s="5">
        <f t="shared" si="293"/>
        <v>1.9412445822571983E-2</v>
      </c>
      <c r="Y145" s="5">
        <f t="shared" si="294"/>
        <v>1.5291489957738921E-2</v>
      </c>
      <c r="Z145" s="5">
        <f t="shared" si="295"/>
        <v>5.0329118001872078E-2</v>
      </c>
      <c r="AA145" s="5">
        <f t="shared" si="296"/>
        <v>4.9602777321617747E-2</v>
      </c>
      <c r="AB145" s="5">
        <f t="shared" si="297"/>
        <v>2.4443459528999453E-2</v>
      </c>
      <c r="AC145" s="5">
        <f t="shared" si="298"/>
        <v>7.7928142837571678E-4</v>
      </c>
      <c r="AD145" s="5">
        <f t="shared" si="299"/>
        <v>3.0360393544010865E-3</v>
      </c>
      <c r="AE145" s="5">
        <f t="shared" si="300"/>
        <v>4.7830722334990528E-3</v>
      </c>
      <c r="AF145" s="5">
        <f t="shared" si="301"/>
        <v>3.7677014887349302E-3</v>
      </c>
      <c r="AG145" s="5">
        <f t="shared" si="302"/>
        <v>1.9785852851080818E-3</v>
      </c>
      <c r="AH145" s="5">
        <f t="shared" si="303"/>
        <v>1.982252029295084E-2</v>
      </c>
      <c r="AI145" s="5">
        <f t="shared" si="304"/>
        <v>1.9536445284177556E-2</v>
      </c>
      <c r="AJ145" s="5">
        <f t="shared" si="305"/>
        <v>9.6272494289586247E-3</v>
      </c>
      <c r="AK145" s="5">
        <f t="shared" si="306"/>
        <v>3.1627702385362915E-3</v>
      </c>
      <c r="AL145" s="5">
        <f t="shared" si="307"/>
        <v>4.8399462071627456E-5</v>
      </c>
      <c r="AM145" s="5">
        <f t="shared" si="308"/>
        <v>5.9844475728910475E-4</v>
      </c>
      <c r="AN145" s="5">
        <f t="shared" si="309"/>
        <v>9.4280876093493784E-4</v>
      </c>
      <c r="AO145" s="5">
        <f t="shared" si="310"/>
        <v>7.4266534117722806E-4</v>
      </c>
      <c r="AP145" s="5">
        <f t="shared" si="311"/>
        <v>3.9000614040323605E-4</v>
      </c>
      <c r="AQ145" s="5">
        <f t="shared" si="312"/>
        <v>1.536069960977861E-4</v>
      </c>
      <c r="AR145" s="5">
        <f t="shared" si="313"/>
        <v>6.2458048360765203E-3</v>
      </c>
      <c r="AS145" s="5">
        <f t="shared" si="314"/>
        <v>6.1556665162831384E-3</v>
      </c>
      <c r="AT145" s="5">
        <f t="shared" si="315"/>
        <v>3.0334145281661145E-3</v>
      </c>
      <c r="AU145" s="5">
        <f t="shared" si="316"/>
        <v>9.965456137418444E-4</v>
      </c>
      <c r="AV145" s="5">
        <f t="shared" si="317"/>
        <v>2.4554091215860818E-4</v>
      </c>
      <c r="AW145" s="5">
        <f t="shared" si="318"/>
        <v>2.0874892663986617E-6</v>
      </c>
      <c r="AX145" s="5">
        <f t="shared" si="319"/>
        <v>9.8301351893340916E-5</v>
      </c>
      <c r="AY145" s="5">
        <f t="shared" si="320"/>
        <v>1.548670527194831E-4</v>
      </c>
      <c r="AZ145" s="5">
        <f t="shared" si="321"/>
        <v>1.219912216672366E-4</v>
      </c>
      <c r="BA145" s="5">
        <f t="shared" si="322"/>
        <v>6.406294044919058E-5</v>
      </c>
      <c r="BB145" s="5">
        <f t="shared" si="323"/>
        <v>2.523169464310791E-5</v>
      </c>
      <c r="BC145" s="5">
        <f t="shared" si="324"/>
        <v>7.9501616391519789E-6</v>
      </c>
      <c r="BD145" s="5">
        <f t="shared" si="325"/>
        <v>1.6399730152808969E-3</v>
      </c>
      <c r="BE145" s="5">
        <f t="shared" si="326"/>
        <v>1.6163052229012738E-3</v>
      </c>
      <c r="BF145" s="5">
        <f t="shared" si="327"/>
        <v>7.9648949989901904E-4</v>
      </c>
      <c r="BG145" s="5">
        <f t="shared" si="328"/>
        <v>2.6166490275091617E-4</v>
      </c>
      <c r="BH145" s="5">
        <f t="shared" si="329"/>
        <v>6.4472150612462892E-5</v>
      </c>
      <c r="BI145" s="5">
        <f t="shared" si="330"/>
        <v>1.2708340051406602E-5</v>
      </c>
      <c r="BJ145" s="8">
        <f t="shared" si="331"/>
        <v>0.23660158874556969</v>
      </c>
      <c r="BK145" s="8">
        <f t="shared" si="332"/>
        <v>0.252697251014877</v>
      </c>
      <c r="BL145" s="8">
        <f t="shared" si="333"/>
        <v>0.45922476391812284</v>
      </c>
      <c r="BM145" s="8">
        <f t="shared" si="334"/>
        <v>0.47043611315712164</v>
      </c>
      <c r="BN145" s="8">
        <f t="shared" si="335"/>
        <v>0.52826382895986679</v>
      </c>
    </row>
    <row r="146" spans="1:66" x14ac:dyDescent="0.25">
      <c r="A146" t="s">
        <v>99</v>
      </c>
      <c r="B146" t="s">
        <v>121</v>
      </c>
      <c r="C146" t="s">
        <v>116</v>
      </c>
      <c r="D146" s="11">
        <v>44350</v>
      </c>
      <c r="E146">
        <f>VLOOKUP(A146,home!$A$2:$E$405,3,FALSE)</f>
        <v>1.3409090909090899</v>
      </c>
      <c r="F146">
        <f>VLOOKUP(B146,home!$B$2:$E$405,3,FALSE)</f>
        <v>1.4</v>
      </c>
      <c r="G146">
        <f>VLOOKUP(C146,away!$B$2:$E$405,4,FALSE)</f>
        <v>1.31</v>
      </c>
      <c r="H146">
        <f>VLOOKUP(A146,away!$A$2:$E$405,3,FALSE)</f>
        <v>1.2702020202020201</v>
      </c>
      <c r="I146">
        <f>VLOOKUP(C146,away!$B$2:$E$405,3,FALSE)</f>
        <v>0.79</v>
      </c>
      <c r="J146">
        <f>VLOOKUP(B146,home!$B$2:$E$405,4,FALSE)</f>
        <v>0.88</v>
      </c>
      <c r="K146" s="3">
        <f t="shared" si="280"/>
        <v>2.4592272727272708</v>
      </c>
      <c r="L146" s="3">
        <f t="shared" si="281"/>
        <v>0.88304444444444452</v>
      </c>
      <c r="M146" s="5">
        <f t="shared" si="282"/>
        <v>3.5356546346761213E-2</v>
      </c>
      <c r="N146" s="5">
        <f t="shared" si="283"/>
        <v>8.6949783045400922E-2</v>
      </c>
      <c r="O146" s="5">
        <f t="shared" si="284"/>
        <v>3.1221401826250009E-2</v>
      </c>
      <c r="P146" s="5">
        <f t="shared" si="285"/>
        <v>7.6780522863891032E-2</v>
      </c>
      <c r="Q146" s="5">
        <f t="shared" si="286"/>
        <v>0.10691463891148462</v>
      </c>
      <c r="R146" s="5">
        <f t="shared" si="287"/>
        <v>1.3784942715218853E-2</v>
      </c>
      <c r="S146" s="5">
        <f t="shared" si="288"/>
        <v>4.1684279860330034E-2</v>
      </c>
      <c r="T146" s="5">
        <f t="shared" si="289"/>
        <v>9.4410377920570318E-2</v>
      </c>
      <c r="U146" s="5">
        <f t="shared" si="290"/>
        <v>3.3900307078249314E-2</v>
      </c>
      <c r="V146" s="5">
        <f t="shared" si="291"/>
        <v>1.0057985903850037E-2</v>
      </c>
      <c r="W146" s="5">
        <f t="shared" si="292"/>
        <v>8.7642465288303759E-2</v>
      </c>
      <c r="X146" s="5">
        <f t="shared" si="293"/>
        <v>7.7392192070251706E-2</v>
      </c>
      <c r="Y146" s="5">
        <f t="shared" si="294"/>
        <v>3.4170372625506581E-2</v>
      </c>
      <c r="Z146" s="5">
        <f t="shared" si="295"/>
        <v>4.0575723605529744E-3</v>
      </c>
      <c r="AA146" s="5">
        <f t="shared" si="296"/>
        <v>9.9784926101362456E-3</v>
      </c>
      <c r="AB146" s="5">
        <f t="shared" si="297"/>
        <v>1.2269690583777294E-2</v>
      </c>
      <c r="AC146" s="5">
        <f t="shared" si="298"/>
        <v>1.3651245251043748E-3</v>
      </c>
      <c r="AD146" s="5">
        <f t="shared" si="299"/>
        <v>5.3883185221512447E-2</v>
      </c>
      <c r="AE146" s="5">
        <f t="shared" si="300"/>
        <v>4.7581247358827558E-2</v>
      </c>
      <c r="AF146" s="5">
        <f t="shared" si="301"/>
        <v>2.1008178069974785E-2</v>
      </c>
      <c r="AG146" s="5">
        <f t="shared" si="302"/>
        <v>6.1837183108636156E-3</v>
      </c>
      <c r="AH146" s="5">
        <f t="shared" si="303"/>
        <v>8.9575418272940844E-4</v>
      </c>
      <c r="AI146" s="5">
        <f t="shared" si="304"/>
        <v>2.2028631158276884E-3</v>
      </c>
      <c r="AJ146" s="5">
        <f t="shared" si="305"/>
        <v>2.7086705262642126E-3</v>
      </c>
      <c r="AK146" s="5">
        <f t="shared" si="306"/>
        <v>2.2204121436738269E-3</v>
      </c>
      <c r="AL146" s="5">
        <f t="shared" si="307"/>
        <v>1.1858055793555899E-4</v>
      </c>
      <c r="AM146" s="5">
        <f t="shared" si="308"/>
        <v>2.6502199727631678E-2</v>
      </c>
      <c r="AN146" s="5">
        <f t="shared" si="309"/>
        <v>2.3402620235042224E-2</v>
      </c>
      <c r="AO146" s="5">
        <f t="shared" si="310"/>
        <v>1.0332776891998588E-2</v>
      </c>
      <c r="AP146" s="5">
        <f t="shared" si="311"/>
        <v>3.041433743387762E-3</v>
      </c>
      <c r="AQ146" s="5">
        <f t="shared" si="312"/>
        <v>6.7143029256110836E-4</v>
      </c>
      <c r="AR146" s="5">
        <f t="shared" si="313"/>
        <v>1.5819815092941566E-4</v>
      </c>
      <c r="AS146" s="5">
        <f t="shared" si="314"/>
        <v>3.89045207260644E-4</v>
      </c>
      <c r="AT146" s="5">
        <f t="shared" si="315"/>
        <v>4.7837529200960472E-4</v>
      </c>
      <c r="AU146" s="5">
        <f t="shared" si="316"/>
        <v>3.9214452156963072E-4</v>
      </c>
      <c r="AV146" s="5">
        <f t="shared" si="317"/>
        <v>2.4109312557365586E-4</v>
      </c>
      <c r="AW146" s="5">
        <f t="shared" si="318"/>
        <v>7.1530657611382425E-6</v>
      </c>
      <c r="AX146" s="5">
        <f t="shared" si="319"/>
        <v>1.0862488726242845E-2</v>
      </c>
      <c r="AY146" s="5">
        <f t="shared" si="320"/>
        <v>9.5920603225491553E-3</v>
      </c>
      <c r="AZ146" s="5">
        <f t="shared" si="321"/>
        <v>4.2351077893015088E-3</v>
      </c>
      <c r="BA146" s="5">
        <f t="shared" si="322"/>
        <v>1.2465961349886969E-3</v>
      </c>
      <c r="BB146" s="5">
        <f t="shared" si="323"/>
        <v>2.7519994786692135E-4</v>
      </c>
      <c r="BC146" s="5">
        <f t="shared" si="324"/>
        <v>4.8602757015057146E-5</v>
      </c>
      <c r="BD146" s="5">
        <f t="shared" si="325"/>
        <v>2.3282666383267366E-5</v>
      </c>
      <c r="BE146" s="5">
        <f t="shared" si="326"/>
        <v>5.725736815154151E-5</v>
      </c>
      <c r="BF146" s="5">
        <f t="shared" si="327"/>
        <v>7.0404440661428366E-5</v>
      </c>
      <c r="BG146" s="5">
        <f t="shared" si="328"/>
        <v>5.7713506865231157E-5</v>
      </c>
      <c r="BH146" s="5">
        <f t="shared" si="329"/>
        <v>3.5482657521927263E-5</v>
      </c>
      <c r="BI146" s="5">
        <f t="shared" si="330"/>
        <v>1.7451983817352989E-5</v>
      </c>
      <c r="BJ146" s="8">
        <f t="shared" si="331"/>
        <v>0.70634667539128182</v>
      </c>
      <c r="BK146" s="8">
        <f t="shared" si="332"/>
        <v>0.17495510038042142</v>
      </c>
      <c r="BL146" s="8">
        <f t="shared" si="333"/>
        <v>0.11110298370287056</v>
      </c>
      <c r="BM146" s="8">
        <f t="shared" si="334"/>
        <v>0.6358695888693322</v>
      </c>
      <c r="BN146" s="8">
        <f t="shared" si="335"/>
        <v>0.35100783570900662</v>
      </c>
    </row>
    <row r="147" spans="1:66" x14ac:dyDescent="0.25">
      <c r="A147" t="s">
        <v>99</v>
      </c>
      <c r="B147" t="s">
        <v>110</v>
      </c>
      <c r="C147" t="s">
        <v>104</v>
      </c>
      <c r="D147" s="11">
        <v>44350</v>
      </c>
      <c r="E147">
        <f>VLOOKUP(A147,home!$A$2:$E$405,3,FALSE)</f>
        <v>1.3409090909090899</v>
      </c>
      <c r="F147">
        <f>VLOOKUP(B147,home!$B$2:$E$405,3,FALSE)</f>
        <v>0.83</v>
      </c>
      <c r="G147">
        <f>VLOOKUP(C147,away!$B$2:$E$405,4,FALSE)</f>
        <v>1.23</v>
      </c>
      <c r="H147">
        <f>VLOOKUP(A147,away!$A$2:$E$405,3,FALSE)</f>
        <v>1.2702020202020201</v>
      </c>
      <c r="I147">
        <f>VLOOKUP(C147,away!$B$2:$E$405,3,FALSE)</f>
        <v>0.56999999999999995</v>
      </c>
      <c r="J147">
        <f>VLOOKUP(B147,home!$B$2:$E$405,4,FALSE)</f>
        <v>0.42</v>
      </c>
      <c r="K147" s="3">
        <f t="shared" si="280"/>
        <v>1.3689340909090899</v>
      </c>
      <c r="L147" s="3">
        <f t="shared" si="281"/>
        <v>0.3040863636363636</v>
      </c>
      <c r="M147" s="5">
        <f t="shared" si="282"/>
        <v>0.18767933177246493</v>
      </c>
      <c r="N147" s="5">
        <f t="shared" si="283"/>
        <v>0.25692063542236476</v>
      </c>
      <c r="O147" s="5">
        <f t="shared" si="284"/>
        <v>5.70707255283915E-2</v>
      </c>
      <c r="P147" s="5">
        <f t="shared" si="285"/>
        <v>7.8126061768730798E-2</v>
      </c>
      <c r="Q147" s="5">
        <f t="shared" si="286"/>
        <v>0.17585370824385033</v>
      </c>
      <c r="R147" s="5">
        <f t="shared" si="287"/>
        <v>8.6772146980087783E-3</v>
      </c>
      <c r="S147" s="5">
        <f t="shared" si="288"/>
        <v>8.1304657655263367E-3</v>
      </c>
      <c r="T147" s="5">
        <f t="shared" si="289"/>
        <v>5.3474714671842463E-2</v>
      </c>
      <c r="U147" s="5">
        <f t="shared" si="290"/>
        <v>1.1878535014241638E-2</v>
      </c>
      <c r="V147" s="5">
        <f t="shared" si="291"/>
        <v>3.7605589432615304E-4</v>
      </c>
      <c r="W147" s="5">
        <f t="shared" si="292"/>
        <v>8.024404540926254E-2</v>
      </c>
      <c r="X147" s="5">
        <f t="shared" si="293"/>
        <v>2.4401119971973882E-2</v>
      </c>
      <c r="Y147" s="5">
        <f t="shared" si="294"/>
        <v>3.7100239204660916E-3</v>
      </c>
      <c r="Z147" s="5">
        <f t="shared" si="295"/>
        <v>8.795408880031653E-4</v>
      </c>
      <c r="AA147" s="5">
        <f t="shared" si="296"/>
        <v>1.2040335059359867E-3</v>
      </c>
      <c r="AB147" s="5">
        <f t="shared" si="297"/>
        <v>8.2412125643628229E-4</v>
      </c>
      <c r="AC147" s="5">
        <f t="shared" si="298"/>
        <v>9.7838976697495407E-6</v>
      </c>
      <c r="AD147" s="5">
        <f t="shared" si="299"/>
        <v>2.746220233829913E-2</v>
      </c>
      <c r="AE147" s="5">
        <f t="shared" si="300"/>
        <v>8.3508812464994243E-3</v>
      </c>
      <c r="AF147" s="5">
        <f t="shared" si="301"/>
        <v>1.2696945557035566E-3</v>
      </c>
      <c r="AG147" s="5">
        <f t="shared" si="302"/>
        <v>1.2869893345759424E-4</v>
      </c>
      <c r="AH147" s="5">
        <f t="shared" si="303"/>
        <v>6.6864097575595148E-5</v>
      </c>
      <c r="AI147" s="5">
        <f t="shared" si="304"/>
        <v>9.1532542629104021E-5</v>
      </c>
      <c r="AJ147" s="5">
        <f t="shared" si="305"/>
        <v>6.2651009016285027E-5</v>
      </c>
      <c r="AK147" s="5">
        <f t="shared" si="306"/>
        <v>2.8588367357415119E-5</v>
      </c>
      <c r="AL147" s="5">
        <f t="shared" si="307"/>
        <v>1.629113630077276E-7</v>
      </c>
      <c r="AM147" s="5">
        <f t="shared" si="308"/>
        <v>7.5187889984682033E-3</v>
      </c>
      <c r="AN147" s="5">
        <f t="shared" si="309"/>
        <v>2.2863612054932923E-3</v>
      </c>
      <c r="AO147" s="5">
        <f t="shared" si="310"/>
        <v>3.4762563246885393E-4</v>
      </c>
      <c r="AP147" s="5">
        <f t="shared" si="311"/>
        <v>3.5236071494748259E-5</v>
      </c>
      <c r="AQ147" s="5">
        <f t="shared" si="312"/>
        <v>2.6787022124172309E-6</v>
      </c>
      <c r="AR147" s="5">
        <f t="shared" si="313"/>
        <v>4.0664920579179459E-6</v>
      </c>
      <c r="AS147" s="5">
        <f t="shared" si="314"/>
        <v>5.5667596084949373E-6</v>
      </c>
      <c r="AT147" s="5">
        <f t="shared" si="315"/>
        <v>3.8102635019822302E-6</v>
      </c>
      <c r="AU147" s="5">
        <f t="shared" si="316"/>
        <v>1.7386665344033767E-6</v>
      </c>
      <c r="AV147" s="5">
        <f t="shared" si="317"/>
        <v>5.9502997291688596E-7</v>
      </c>
      <c r="AW147" s="5">
        <f t="shared" si="318"/>
        <v>1.8837721010869263E-9</v>
      </c>
      <c r="AX147" s="5">
        <f t="shared" si="319"/>
        <v>1.7154544303925546E-3</v>
      </c>
      <c r="AY147" s="5">
        <f t="shared" si="320"/>
        <v>5.216462997219614E-4</v>
      </c>
      <c r="AZ147" s="5">
        <f t="shared" si="321"/>
        <v>7.9312763193407928E-5</v>
      </c>
      <c r="BA147" s="5">
        <f t="shared" si="322"/>
        <v>8.0393099164784773E-6</v>
      </c>
      <c r="BB147" s="5">
        <f t="shared" si="323"/>
        <v>6.1116112966192448E-7</v>
      </c>
      <c r="BC147" s="5">
        <f t="shared" si="324"/>
        <v>3.7169153102957357E-8</v>
      </c>
      <c r="BD147" s="5">
        <f t="shared" si="325"/>
        <v>2.0609413044140344E-7</v>
      </c>
      <c r="BE147" s="5">
        <f t="shared" si="326"/>
        <v>2.82129281097502E-7</v>
      </c>
      <c r="BF147" s="5">
        <f t="shared" si="327"/>
        <v>1.9310819546902203E-7</v>
      </c>
      <c r="BG147" s="5">
        <f t="shared" si="328"/>
        <v>8.8117464003826838E-8</v>
      </c>
      <c r="BH147" s="5">
        <f t="shared" si="329"/>
        <v>3.0156750119823282E-8</v>
      </c>
      <c r="BI147" s="5">
        <f t="shared" si="330"/>
        <v>8.2565206620105774E-9</v>
      </c>
      <c r="BJ147" s="8">
        <f t="shared" si="331"/>
        <v>0.64433151645736431</v>
      </c>
      <c r="BK147" s="8">
        <f t="shared" si="332"/>
        <v>0.27484350830980292</v>
      </c>
      <c r="BL147" s="8">
        <f t="shared" si="333"/>
        <v>7.9920851093610121E-2</v>
      </c>
      <c r="BM147" s="8">
        <f t="shared" si="334"/>
        <v>0.23512609489901967</v>
      </c>
      <c r="BN147" s="8">
        <f t="shared" si="335"/>
        <v>0.76432767743381103</v>
      </c>
    </row>
    <row r="148" spans="1:66" x14ac:dyDescent="0.25">
      <c r="A148" t="s">
        <v>99</v>
      </c>
      <c r="B148" t="s">
        <v>395</v>
      </c>
      <c r="C148" t="s">
        <v>117</v>
      </c>
      <c r="D148" s="11">
        <v>44350</v>
      </c>
      <c r="E148">
        <f>VLOOKUP(A148,home!$A$2:$E$405,3,FALSE)</f>
        <v>1.3409090909090899</v>
      </c>
      <c r="F148">
        <f>VLOOKUP(B148,home!$B$2:$E$405,3,FALSE)</f>
        <v>1.18</v>
      </c>
      <c r="G148">
        <f>VLOOKUP(C148,away!$B$2:$E$405,4,FALSE)</f>
        <v>1.18</v>
      </c>
      <c r="H148">
        <f>VLOOKUP(A148,away!$A$2:$E$405,3,FALSE)</f>
        <v>1.2702020202020201</v>
      </c>
      <c r="I148">
        <f>VLOOKUP(C148,away!$B$2:$E$405,3,FALSE)</f>
        <v>0.7</v>
      </c>
      <c r="J148">
        <f>VLOOKUP(B148,home!$B$2:$E$405,4,FALSE)</f>
        <v>0.97</v>
      </c>
      <c r="K148" s="3">
        <f t="shared" si="280"/>
        <v>1.8670818181818165</v>
      </c>
      <c r="L148" s="3">
        <f t="shared" si="281"/>
        <v>0.86246717171717158</v>
      </c>
      <c r="M148" s="5">
        <f t="shared" si="282"/>
        <v>6.5248710860677475E-2</v>
      </c>
      <c r="N148" s="5">
        <f t="shared" si="283"/>
        <v>0.12182468170777333</v>
      </c>
      <c r="O148" s="5">
        <f t="shared" si="284"/>
        <v>5.6274871114199987E-2</v>
      </c>
      <c r="P148" s="5">
        <f t="shared" si="285"/>
        <v>0.1050697886778479</v>
      </c>
      <c r="Q148" s="5">
        <f t="shared" si="286"/>
        <v>0.11372832411118527</v>
      </c>
      <c r="R148" s="5">
        <f t="shared" si="287"/>
        <v>2.4267614464306208E-2</v>
      </c>
      <c r="S148" s="5">
        <f t="shared" si="288"/>
        <v>4.2298385466879529E-2</v>
      </c>
      <c r="T148" s="5">
        <f t="shared" si="289"/>
        <v>9.8086946040307765E-2</v>
      </c>
      <c r="U148" s="5">
        <f t="shared" si="290"/>
        <v>4.5309621736952181E-2</v>
      </c>
      <c r="V148" s="5">
        <f t="shared" si="291"/>
        <v>7.5681059676563417E-3</v>
      </c>
      <c r="W148" s="5">
        <f t="shared" si="292"/>
        <v>7.0780028720094257E-2</v>
      </c>
      <c r="X148" s="5">
        <f t="shared" si="293"/>
        <v>6.1045451184279863E-2</v>
      </c>
      <c r="Y148" s="5">
        <f t="shared" si="294"/>
        <v>2.6324848814552257E-2</v>
      </c>
      <c r="Z148" s="5">
        <f t="shared" si="295"/>
        <v>6.9766736037843013E-3</v>
      </c>
      <c r="AA148" s="5">
        <f t="shared" si="296"/>
        <v>1.3026020437014679E-2</v>
      </c>
      <c r="AB148" s="5">
        <f t="shared" si="297"/>
        <v>1.2160322960607437E-2</v>
      </c>
      <c r="AC148" s="5">
        <f t="shared" si="298"/>
        <v>7.6168103957938789E-4</v>
      </c>
      <c r="AD148" s="5">
        <f t="shared" si="299"/>
        <v>3.3038026178418702E-2</v>
      </c>
      <c r="AE148" s="5">
        <f t="shared" si="300"/>
        <v>2.8494212997218649E-2</v>
      </c>
      <c r="AF148" s="5">
        <f t="shared" si="301"/>
        <v>1.2287661647008919E-2</v>
      </c>
      <c r="AG148" s="5">
        <f t="shared" si="302"/>
        <v>3.5325682625711157E-3</v>
      </c>
      <c r="AH148" s="5">
        <f t="shared" si="303"/>
        <v>1.5042879877624228E-3</v>
      </c>
      <c r="AI148" s="5">
        <f t="shared" si="304"/>
        <v>2.8086287512605304E-3</v>
      </c>
      <c r="AJ148" s="5">
        <f t="shared" si="305"/>
        <v>2.6219698377506185E-3</v>
      </c>
      <c r="AK148" s="5">
        <f t="shared" si="306"/>
        <v>1.6318107372951028E-3</v>
      </c>
      <c r="AL148" s="5">
        <f t="shared" si="307"/>
        <v>4.9061300867331113E-5</v>
      </c>
      <c r="AM148" s="5">
        <f t="shared" si="308"/>
        <v>1.2336939597268086E-2</v>
      </c>
      <c r="AN148" s="5">
        <f t="shared" si="309"/>
        <v>1.0640205402101387E-2</v>
      </c>
      <c r="AO148" s="5">
        <f t="shared" si="310"/>
        <v>4.5884139298200764E-3</v>
      </c>
      <c r="AP148" s="5">
        <f t="shared" si="311"/>
        <v>1.3191187949065316E-3</v>
      </c>
      <c r="AQ148" s="5">
        <f t="shared" si="312"/>
        <v>2.8442416405049988E-4</v>
      </c>
      <c r="AR148" s="5">
        <f t="shared" si="313"/>
        <v>2.594798012507145E-4</v>
      </c>
      <c r="AS148" s="5">
        <f t="shared" si="314"/>
        <v>4.8447001910064037E-4</v>
      </c>
      <c r="AT148" s="5">
        <f t="shared" si="315"/>
        <v>4.5227258205850159E-4</v>
      </c>
      <c r="AU148" s="5">
        <f t="shared" si="316"/>
        <v>2.8147663827452407E-4</v>
      </c>
      <c r="AV148" s="5">
        <f t="shared" si="317"/>
        <v>1.3138497839132601E-4</v>
      </c>
      <c r="AW148" s="5">
        <f t="shared" si="318"/>
        <v>2.1945348491242504E-6</v>
      </c>
      <c r="AX148" s="5">
        <f t="shared" si="319"/>
        <v>3.8390126023444228E-3</v>
      </c>
      <c r="AY148" s="5">
        <f t="shared" si="320"/>
        <v>3.3110223413305726E-3</v>
      </c>
      <c r="AZ148" s="5">
        <f t="shared" si="321"/>
        <v>1.4278240371098732E-3</v>
      </c>
      <c r="BA148" s="5">
        <f t="shared" si="322"/>
        <v>4.1048378633198212E-4</v>
      </c>
      <c r="BB148" s="5">
        <f t="shared" si="323"/>
        <v>8.8507197558375066E-5</v>
      </c>
      <c r="BC148" s="5">
        <f t="shared" si="324"/>
        <v>1.5266910470956944E-5</v>
      </c>
      <c r="BD148" s="5">
        <f t="shared" si="325"/>
        <v>3.7298801717072905E-5</v>
      </c>
      <c r="BE148" s="5">
        <f t="shared" si="326"/>
        <v>6.9639914525915542E-5</v>
      </c>
      <c r="BF148" s="5">
        <f t="shared" si="327"/>
        <v>6.5011709115536355E-5</v>
      </c>
      <c r="BG148" s="5">
        <f t="shared" si="328"/>
        <v>4.0460726686181006E-5</v>
      </c>
      <c r="BH148" s="5">
        <f t="shared" si="329"/>
        <v>1.8885871786548099E-5</v>
      </c>
      <c r="BI148" s="5">
        <f t="shared" si="330"/>
        <v>7.052293566635378E-6</v>
      </c>
      <c r="BJ148" s="8">
        <f t="shared" si="331"/>
        <v>0.60740396842670297</v>
      </c>
      <c r="BK148" s="8">
        <f t="shared" si="332"/>
        <v>0.22430675565483851</v>
      </c>
      <c r="BL148" s="8">
        <f t="shared" si="333"/>
        <v>0.16145258136362273</v>
      </c>
      <c r="BM148" s="8">
        <f t="shared" si="334"/>
        <v>0.51041716030647699</v>
      </c>
      <c r="BN148" s="8">
        <f t="shared" si="335"/>
        <v>0.48641399093599014</v>
      </c>
    </row>
    <row r="149" spans="1:66" x14ac:dyDescent="0.25">
      <c r="A149" t="s">
        <v>99</v>
      </c>
      <c r="B149" t="s">
        <v>112</v>
      </c>
      <c r="C149" t="s">
        <v>109</v>
      </c>
      <c r="D149" s="11">
        <v>44350</v>
      </c>
      <c r="E149">
        <f>VLOOKUP(A149,home!$A$2:$E$405,3,FALSE)</f>
        <v>1.3409090909090899</v>
      </c>
      <c r="F149">
        <f>VLOOKUP(B149,home!$B$2:$E$405,3,FALSE)</f>
        <v>0.61</v>
      </c>
      <c r="G149">
        <f>VLOOKUP(C149,away!$B$2:$E$405,4,FALSE)</f>
        <v>0.85</v>
      </c>
      <c r="H149">
        <f>VLOOKUP(A149,away!$A$2:$E$405,3,FALSE)</f>
        <v>1.2702020202020201</v>
      </c>
      <c r="I149">
        <f>VLOOKUP(C149,away!$B$2:$E$405,3,FALSE)</f>
        <v>1.29</v>
      </c>
      <c r="J149">
        <f>VLOOKUP(B149,home!$B$2:$E$405,4,FALSE)</f>
        <v>0.97</v>
      </c>
      <c r="K149" s="3">
        <f t="shared" si="280"/>
        <v>0.69526136363636304</v>
      </c>
      <c r="L149" s="3">
        <f t="shared" si="281"/>
        <v>1.5894037878787877</v>
      </c>
      <c r="M149" s="5">
        <f t="shared" si="282"/>
        <v>0.10180814670304629</v>
      </c>
      <c r="N149" s="5">
        <f t="shared" si="283"/>
        <v>7.0783270906050855E-2</v>
      </c>
      <c r="O149" s="5">
        <f t="shared" si="284"/>
        <v>0.1618142540067411</v>
      </c>
      <c r="P149" s="5">
        <f t="shared" si="285"/>
        <v>0.11250319889652763</v>
      </c>
      <c r="Q149" s="5">
        <f t="shared" si="286"/>
        <v>2.4606436726391512E-2</v>
      </c>
      <c r="R149" s="5">
        <f t="shared" si="287"/>
        <v>0.12859409412554734</v>
      </c>
      <c r="S149" s="5">
        <f t="shared" si="288"/>
        <v>3.1080444374627189E-2</v>
      </c>
      <c r="T149" s="5">
        <f t="shared" si="289"/>
        <v>3.9109563739126385E-2</v>
      </c>
      <c r="U149" s="5">
        <f t="shared" si="290"/>
        <v>8.9406505237310849E-2</v>
      </c>
      <c r="V149" s="5">
        <f t="shared" si="291"/>
        <v>3.8161641703391186E-3</v>
      </c>
      <c r="W149" s="5">
        <f t="shared" si="292"/>
        <v>5.7026349175409493E-3</v>
      </c>
      <c r="X149" s="5">
        <f t="shared" si="293"/>
        <v>9.063789538829423E-3</v>
      </c>
      <c r="Y149" s="5">
        <f t="shared" si="294"/>
        <v>7.203010712775809E-3</v>
      </c>
      <c r="Z149" s="5">
        <f t="shared" si="295"/>
        <v>6.812931343399542E-2</v>
      </c>
      <c r="AA149" s="5">
        <f t="shared" si="296"/>
        <v>4.7367679361728837E-2</v>
      </c>
      <c r="AB149" s="5">
        <f t="shared" si="297"/>
        <v>1.64664586726628E-2</v>
      </c>
      <c r="AC149" s="5">
        <f t="shared" si="298"/>
        <v>2.6356601275346269E-4</v>
      </c>
      <c r="AD149" s="5">
        <f t="shared" si="299"/>
        <v>9.9120543227246456E-4</v>
      </c>
      <c r="AE149" s="5">
        <f t="shared" si="300"/>
        <v>1.5754256686198865E-3</v>
      </c>
      <c r="AF149" s="5">
        <f t="shared" si="301"/>
        <v>1.2519937626129601E-3</v>
      </c>
      <c r="AG149" s="5">
        <f t="shared" si="302"/>
        <v>6.6330787623255138E-4</v>
      </c>
      <c r="AH149" s="5">
        <f t="shared" si="303"/>
        <v>2.707124720939336E-2</v>
      </c>
      <c r="AI149" s="5">
        <f t="shared" si="304"/>
        <v>1.8821592250139914E-2</v>
      </c>
      <c r="AJ149" s="5">
        <f t="shared" si="305"/>
        <v>6.5429629468199387E-3</v>
      </c>
      <c r="AK149" s="5">
        <f t="shared" si="306"/>
        <v>1.5163564468760758E-3</v>
      </c>
      <c r="AL149" s="5">
        <f t="shared" si="307"/>
        <v>1.1650155912043652E-5</v>
      </c>
      <c r="AM149" s="5">
        <f t="shared" si="308"/>
        <v>1.3782936809710492E-4</v>
      </c>
      <c r="AN149" s="5">
        <f t="shared" si="309"/>
        <v>2.1906651973447832E-4</v>
      </c>
      <c r="AO149" s="5">
        <f t="shared" si="310"/>
        <v>1.7409257813170157E-4</v>
      </c>
      <c r="AP149" s="5">
        <f t="shared" si="311"/>
        <v>9.223446770803674E-5</v>
      </c>
      <c r="AQ149" s="5">
        <f t="shared" si="312"/>
        <v>3.6649453087034309E-5</v>
      </c>
      <c r="AR149" s="5">
        <f t="shared" si="313"/>
        <v>8.6054285714425739E-3</v>
      </c>
      <c r="AS149" s="5">
        <f t="shared" si="314"/>
        <v>5.9830220032564829E-3</v>
      </c>
      <c r="AT149" s="5">
        <f t="shared" si="315"/>
        <v>2.0798820183252332E-3</v>
      </c>
      <c r="AU149" s="5">
        <f t="shared" si="316"/>
        <v>4.8202053608785092E-4</v>
      </c>
      <c r="AV149" s="5">
        <f t="shared" si="317"/>
        <v>8.3782563805292497E-5</v>
      </c>
      <c r="AW149" s="5">
        <f t="shared" si="318"/>
        <v>3.5761158233873166E-7</v>
      </c>
      <c r="AX149" s="5">
        <f t="shared" si="319"/>
        <v>1.5971239068721891E-5</v>
      </c>
      <c r="AY149" s="5">
        <f t="shared" si="320"/>
        <v>2.5384747872944257E-5</v>
      </c>
      <c r="AZ149" s="5">
        <f t="shared" si="321"/>
        <v>2.0173307211802806E-5</v>
      </c>
      <c r="BA149" s="5">
        <f t="shared" si="322"/>
        <v>1.0687843632160613E-5</v>
      </c>
      <c r="BB149" s="5">
        <f t="shared" si="323"/>
        <v>4.2468247883030627E-6</v>
      </c>
      <c r="BC149" s="5">
        <f t="shared" si="324"/>
        <v>1.3499838809972836E-6</v>
      </c>
      <c r="BD149" s="5">
        <f t="shared" si="325"/>
        <v>2.279583461295196E-3</v>
      </c>
      <c r="BE149" s="5">
        <f t="shared" si="326"/>
        <v>1.5849063058229983E-3</v>
      </c>
      <c r="BF149" s="5">
        <f t="shared" si="327"/>
        <v>5.5096205971118413E-4</v>
      </c>
      <c r="BG149" s="5">
        <f t="shared" si="328"/>
        <v>1.2768754431556574E-4</v>
      </c>
      <c r="BH149" s="5">
        <f t="shared" si="329"/>
        <v>2.2194054045054691E-5</v>
      </c>
      <c r="BI149" s="5">
        <f t="shared" si="330"/>
        <v>3.0861336559967733E-6</v>
      </c>
      <c r="BJ149" s="8">
        <f t="shared" si="331"/>
        <v>0.16168832561366606</v>
      </c>
      <c r="BK149" s="8">
        <f t="shared" si="332"/>
        <v>0.24950855506107869</v>
      </c>
      <c r="BL149" s="8">
        <f t="shared" si="333"/>
        <v>0.5194037055089834</v>
      </c>
      <c r="BM149" s="8">
        <f t="shared" si="334"/>
        <v>0.39859547111712851</v>
      </c>
      <c r="BN149" s="8">
        <f t="shared" si="335"/>
        <v>0.60010940136430468</v>
      </c>
    </row>
    <row r="150" spans="1:66" x14ac:dyDescent="0.25">
      <c r="A150" t="s">
        <v>99</v>
      </c>
      <c r="B150" t="s">
        <v>113</v>
      </c>
      <c r="C150" t="s">
        <v>105</v>
      </c>
      <c r="D150" s="11">
        <v>44350</v>
      </c>
      <c r="E150">
        <f>VLOOKUP(A150,home!$A$2:$E$405,3,FALSE)</f>
        <v>1.3409090909090899</v>
      </c>
      <c r="F150">
        <f>VLOOKUP(B150,home!$B$2:$E$405,3,FALSE)</f>
        <v>0.94</v>
      </c>
      <c r="G150">
        <f>VLOOKUP(C150,away!$B$2:$E$405,4,FALSE)</f>
        <v>0.62</v>
      </c>
      <c r="H150">
        <f>VLOOKUP(A150,away!$A$2:$E$405,3,FALSE)</f>
        <v>1.2702020202020201</v>
      </c>
      <c r="I150">
        <f>VLOOKUP(C150,away!$B$2:$E$405,3,FALSE)</f>
        <v>0.91</v>
      </c>
      <c r="J150">
        <f>VLOOKUP(B150,home!$B$2:$E$405,4,FALSE)</f>
        <v>0.63</v>
      </c>
      <c r="K150" s="3">
        <f t="shared" si="280"/>
        <v>0.7814818181818175</v>
      </c>
      <c r="L150" s="3">
        <f t="shared" si="281"/>
        <v>0.72820681818181821</v>
      </c>
      <c r="M150" s="5">
        <f t="shared" si="282"/>
        <v>0.22097877200285079</v>
      </c>
      <c r="N150" s="5">
        <f t="shared" si="283"/>
        <v>0.17269089252437314</v>
      </c>
      <c r="O150" s="5">
        <f t="shared" si="284"/>
        <v>0.16091824844592142</v>
      </c>
      <c r="P150" s="5">
        <f t="shared" si="285"/>
        <v>0.12575468537415208</v>
      </c>
      <c r="Q150" s="5">
        <f t="shared" si="286"/>
        <v>6.7477396336693959E-2</v>
      </c>
      <c r="R150" s="5">
        <f t="shared" si="287"/>
        <v>5.8590882844097879E-2</v>
      </c>
      <c r="S150" s="5">
        <f t="shared" si="288"/>
        <v>1.7891131295349E-2</v>
      </c>
      <c r="T150" s="5">
        <f t="shared" si="289"/>
        <v>4.9137500085537383E-2</v>
      </c>
      <c r="U150" s="5">
        <f t="shared" si="290"/>
        <v>4.5787709653883464E-2</v>
      </c>
      <c r="V150" s="5">
        <f t="shared" si="291"/>
        <v>1.1312768827130375E-3</v>
      </c>
      <c r="W150" s="5">
        <f t="shared" si="292"/>
        <v>1.7577452791791577E-2</v>
      </c>
      <c r="X150" s="5">
        <f t="shared" si="293"/>
        <v>1.280002096925166E-2</v>
      </c>
      <c r="Y150" s="5">
        <f t="shared" si="294"/>
        <v>4.660531271339652E-3</v>
      </c>
      <c r="Z150" s="5">
        <f t="shared" si="295"/>
        <v>1.4222093456788066E-2</v>
      </c>
      <c r="AA150" s="5">
        <f t="shared" si="296"/>
        <v>1.1114307452962466E-2</v>
      </c>
      <c r="AB150" s="5">
        <f t="shared" si="297"/>
        <v>4.3428145980864159E-3</v>
      </c>
      <c r="AC150" s="5">
        <f t="shared" si="298"/>
        <v>4.0236717979519953E-5</v>
      </c>
      <c r="AD150" s="5">
        <f t="shared" si="299"/>
        <v>3.4341149416835851E-3</v>
      </c>
      <c r="AE150" s="5">
        <f t="shared" si="300"/>
        <v>2.5007459149540435E-3</v>
      </c>
      <c r="AF150" s="5">
        <f t="shared" si="301"/>
        <v>9.1053011290493204E-4</v>
      </c>
      <c r="AG150" s="5">
        <f t="shared" si="302"/>
        <v>2.2101807879241076E-4</v>
      </c>
      <c r="AH150" s="5">
        <f t="shared" si="303"/>
        <v>2.5891563560130229E-3</v>
      </c>
      <c r="AI150" s="5">
        <f t="shared" si="304"/>
        <v>2.0233786166540665E-3</v>
      </c>
      <c r="AJ150" s="5">
        <f t="shared" si="305"/>
        <v>7.9061680010651507E-4</v>
      </c>
      <c r="AK150" s="5">
        <f t="shared" si="306"/>
        <v>2.0595088481077672E-4</v>
      </c>
      <c r="AL150" s="5">
        <f t="shared" si="307"/>
        <v>9.1591708364416953E-7</v>
      </c>
      <c r="AM150" s="5">
        <f t="shared" si="308"/>
        <v>5.3673967769444705E-4</v>
      </c>
      <c r="AN150" s="5">
        <f t="shared" si="309"/>
        <v>3.9085749288580789E-4</v>
      </c>
      <c r="AO150" s="5">
        <f t="shared" si="310"/>
        <v>1.4231254562844842E-4</v>
      </c>
      <c r="AP150" s="5">
        <f t="shared" si="311"/>
        <v>3.4544322013149083E-5</v>
      </c>
      <c r="AQ150" s="5">
        <f t="shared" si="312"/>
        <v>6.2888527048608578E-6</v>
      </c>
      <c r="AR150" s="5">
        <f t="shared" si="313"/>
        <v>3.7708826235749497E-4</v>
      </c>
      <c r="AS150" s="5">
        <f t="shared" si="314"/>
        <v>2.9468762088215739E-4</v>
      </c>
      <c r="AT150" s="5">
        <f t="shared" si="315"/>
        <v>1.1514650888133122E-4</v>
      </c>
      <c r="AU150" s="5">
        <f t="shared" si="316"/>
        <v>2.999496770595718E-5</v>
      </c>
      <c r="AV150" s="5">
        <f t="shared" si="317"/>
        <v>5.8601304747890783E-6</v>
      </c>
      <c r="AW150" s="5">
        <f t="shared" si="318"/>
        <v>1.4478623599922266E-8</v>
      </c>
      <c r="AX150" s="5">
        <f t="shared" si="319"/>
        <v>6.9908716535829838E-5</v>
      </c>
      <c r="AY150" s="5">
        <f t="shared" si="320"/>
        <v>5.0908004031731303E-5</v>
      </c>
      <c r="AZ150" s="5">
        <f t="shared" si="321"/>
        <v>1.8535777817967113E-5</v>
      </c>
      <c r="BA150" s="5">
        <f t="shared" si="322"/>
        <v>4.4992932624489857E-6</v>
      </c>
      <c r="BB150" s="5">
        <f t="shared" si="323"/>
        <v>8.1910400767871696E-7</v>
      </c>
      <c r="BC150" s="5">
        <f t="shared" si="324"/>
        <v>1.1929542463833884E-7</v>
      </c>
      <c r="BD150" s="5">
        <f t="shared" si="325"/>
        <v>4.5766373950843674E-5</v>
      </c>
      <c r="BE150" s="5">
        <f t="shared" si="326"/>
        <v>3.5765589126694281E-5</v>
      </c>
      <c r="BF150" s="5">
        <f t="shared" si="327"/>
        <v>1.3975078809536443E-5</v>
      </c>
      <c r="BG150" s="5">
        <f t="shared" si="328"/>
        <v>3.6404233324369109E-6</v>
      </c>
      <c r="BH150" s="5">
        <f t="shared" si="329"/>
        <v>7.1123116119607682E-7</v>
      </c>
      <c r="BI150" s="5">
        <f t="shared" si="330"/>
        <v>1.1116284419981513E-7</v>
      </c>
      <c r="BJ150" s="8">
        <f t="shared" si="331"/>
        <v>0.33266573610932948</v>
      </c>
      <c r="BK150" s="8">
        <f t="shared" si="332"/>
        <v>0.36584792619415984</v>
      </c>
      <c r="BL150" s="8">
        <f t="shared" si="333"/>
        <v>0.28728581300206268</v>
      </c>
      <c r="BM150" s="8">
        <f t="shared" si="334"/>
        <v>0.19355979770884249</v>
      </c>
      <c r="BN150" s="8">
        <f t="shared" si="335"/>
        <v>0.80641087752808926</v>
      </c>
    </row>
    <row r="151" spans="1:66" x14ac:dyDescent="0.25">
      <c r="A151" t="s">
        <v>99</v>
      </c>
      <c r="B151" t="s">
        <v>417</v>
      </c>
      <c r="C151" t="s">
        <v>108</v>
      </c>
      <c r="D151" s="11">
        <v>44350</v>
      </c>
      <c r="E151">
        <f>VLOOKUP(A151,home!$A$2:$E$405,3,FALSE)</f>
        <v>1.3409090909090899</v>
      </c>
      <c r="F151">
        <f>VLOOKUP(B151,home!$B$2:$E$405,3,FALSE)</f>
        <v>0.99</v>
      </c>
      <c r="G151">
        <f>VLOOKUP(C151,away!$B$2:$E$405,4,FALSE)</f>
        <v>0.83</v>
      </c>
      <c r="H151">
        <f>VLOOKUP(A151,away!$A$2:$E$405,3,FALSE)</f>
        <v>1.2702020202020201</v>
      </c>
      <c r="I151">
        <f>VLOOKUP(C151,away!$B$2:$E$405,3,FALSE)</f>
        <v>0.75</v>
      </c>
      <c r="J151">
        <f>VLOOKUP(B151,home!$B$2:$E$405,4,FALSE)</f>
        <v>1.05</v>
      </c>
      <c r="K151" s="3">
        <f t="shared" si="280"/>
        <v>1.1018249999999992</v>
      </c>
      <c r="L151" s="3">
        <f t="shared" si="281"/>
        <v>1.0002840909090909</v>
      </c>
      <c r="M151" s="5">
        <f t="shared" si="282"/>
        <v>0.12219842868130702</v>
      </c>
      <c r="N151" s="5">
        <f t="shared" si="283"/>
        <v>0.13464128368178102</v>
      </c>
      <c r="O151" s="5">
        <f t="shared" si="284"/>
        <v>0.12223314414400056</v>
      </c>
      <c r="P151" s="5">
        <f t="shared" si="285"/>
        <v>0.13467953404646332</v>
      </c>
      <c r="Q151" s="5">
        <f t="shared" si="286"/>
        <v>7.4175566196339152E-2</v>
      </c>
      <c r="R151" s="5">
        <f t="shared" si="287"/>
        <v>6.113393473452073E-2</v>
      </c>
      <c r="S151" s="5">
        <f t="shared" si="288"/>
        <v>3.7108858695470238E-2</v>
      </c>
      <c r="T151" s="5">
        <f t="shared" si="289"/>
        <v>7.4196638800372194E-2</v>
      </c>
      <c r="U151" s="5">
        <f t="shared" si="290"/>
        <v>6.7358897638863255E-2</v>
      </c>
      <c r="V151" s="5">
        <f t="shared" si="291"/>
        <v>4.5443426655729941E-3</v>
      </c>
      <c r="W151" s="5">
        <f t="shared" si="292"/>
        <v>2.7242831074760436E-2</v>
      </c>
      <c r="X151" s="5">
        <f t="shared" si="293"/>
        <v>2.725057051540667E-2</v>
      </c>
      <c r="Y151" s="5">
        <f t="shared" si="294"/>
        <v>1.3629156077378817E-2</v>
      </c>
      <c r="Z151" s="5">
        <f t="shared" si="295"/>
        <v>2.0383767443205254E-2</v>
      </c>
      <c r="AA151" s="5">
        <f t="shared" si="296"/>
        <v>2.2459344563109614E-2</v>
      </c>
      <c r="AB151" s="5">
        <f t="shared" si="297"/>
        <v>1.2373133661624122E-2</v>
      </c>
      <c r="AC151" s="5">
        <f t="shared" si="298"/>
        <v>3.1303080129154408E-4</v>
      </c>
      <c r="AD151" s="5">
        <f t="shared" si="299"/>
        <v>7.5042080872369772E-3</v>
      </c>
      <c r="AE151" s="5">
        <f t="shared" si="300"/>
        <v>7.5063399645344869E-3</v>
      </c>
      <c r="AF151" s="5">
        <f t="shared" si="301"/>
        <v>3.7542362237394781E-3</v>
      </c>
      <c r="AG151" s="5">
        <f t="shared" si="302"/>
        <v>1.251767589373741E-3</v>
      </c>
      <c r="AH151" s="5">
        <f t="shared" si="303"/>
        <v>5.0973895715572225E-3</v>
      </c>
      <c r="AI151" s="5">
        <f t="shared" si="304"/>
        <v>5.616431264681033E-3</v>
      </c>
      <c r="AJ151" s="5">
        <f t="shared" si="305"/>
        <v>3.0941621891035884E-3</v>
      </c>
      <c r="AK151" s="5">
        <f t="shared" si="306"/>
        <v>1.1364084180030191E-3</v>
      </c>
      <c r="AL151" s="5">
        <f t="shared" si="307"/>
        <v>1.3800125882170303E-5</v>
      </c>
      <c r="AM151" s="5">
        <f t="shared" si="308"/>
        <v>1.6536648151439736E-3</v>
      </c>
      <c r="AN151" s="5">
        <f t="shared" si="309"/>
        <v>1.6541346062846393E-3</v>
      </c>
      <c r="AO151" s="5">
        <f t="shared" si="310"/>
        <v>8.273022654443485E-4</v>
      </c>
      <c r="AP151" s="5">
        <f t="shared" si="311"/>
        <v>2.7584576483234387E-4</v>
      </c>
      <c r="AQ151" s="5">
        <f t="shared" si="312"/>
        <v>6.8981032526610985E-5</v>
      </c>
      <c r="AR151" s="5">
        <f t="shared" si="313"/>
        <v>1.0197675387189195E-3</v>
      </c>
      <c r="AS151" s="5">
        <f t="shared" si="314"/>
        <v>1.1236053683489728E-3</v>
      </c>
      <c r="AT151" s="5">
        <f t="shared" si="315"/>
        <v>6.1900824249055324E-4</v>
      </c>
      <c r="AU151" s="5">
        <f t="shared" si="316"/>
        <v>2.273462522607177E-4</v>
      </c>
      <c r="AV151" s="5">
        <f t="shared" si="317"/>
        <v>6.2623946099291304E-5</v>
      </c>
      <c r="AW151" s="5">
        <f t="shared" si="318"/>
        <v>4.2249009428764619E-7</v>
      </c>
      <c r="AX151" s="5">
        <f t="shared" si="319"/>
        <v>3.0367487249100114E-4</v>
      </c>
      <c r="AY151" s="5">
        <f t="shared" si="320"/>
        <v>3.0376114376159512E-4</v>
      </c>
      <c r="AZ151" s="5">
        <f t="shared" si="321"/>
        <v>1.519237197705364E-4</v>
      </c>
      <c r="BA151" s="5">
        <f t="shared" si="322"/>
        <v>5.0655626639399498E-5</v>
      </c>
      <c r="BB151" s="5">
        <f t="shared" si="323"/>
        <v>1.2667504360605512E-5</v>
      </c>
      <c r="BC151" s="5">
        <f t="shared" si="324"/>
        <v>2.5342206166870467E-6</v>
      </c>
      <c r="BD151" s="5">
        <f t="shared" si="325"/>
        <v>1.7000954090100922E-4</v>
      </c>
      <c r="BE151" s="5">
        <f t="shared" si="326"/>
        <v>1.8732076240325434E-4</v>
      </c>
      <c r="BF151" s="5">
        <f t="shared" si="327"/>
        <v>1.0319734951748282E-4</v>
      </c>
      <c r="BG151" s="5">
        <f t="shared" si="328"/>
        <v>3.790180654403346E-5</v>
      </c>
      <c r="BH151" s="5">
        <f t="shared" si="329"/>
        <v>1.0440289498844915E-5</v>
      </c>
      <c r="BI151" s="5">
        <f t="shared" si="330"/>
        <v>2.3006743954129555E-6</v>
      </c>
      <c r="BJ151" s="8">
        <f t="shared" si="331"/>
        <v>0.37645774378279473</v>
      </c>
      <c r="BK151" s="8">
        <f t="shared" si="332"/>
        <v>0.29916175615974888</v>
      </c>
      <c r="BL151" s="8">
        <f t="shared" si="333"/>
        <v>0.30406636795664166</v>
      </c>
      <c r="BM151" s="8">
        <f t="shared" si="334"/>
        <v>0.35070440520431134</v>
      </c>
      <c r="BN151" s="8">
        <f t="shared" si="335"/>
        <v>0.64906189148441185</v>
      </c>
    </row>
    <row r="152" spans="1:66" x14ac:dyDescent="0.25">
      <c r="A152" t="s">
        <v>99</v>
      </c>
      <c r="B152" t="s">
        <v>101</v>
      </c>
      <c r="C152" t="s">
        <v>118</v>
      </c>
      <c r="D152" s="11">
        <v>44350</v>
      </c>
      <c r="E152">
        <f>VLOOKUP(A152,home!$A$2:$E$405,3,FALSE)</f>
        <v>1.3409090909090899</v>
      </c>
      <c r="F152">
        <f>VLOOKUP(B152,home!$B$2:$E$405,3,FALSE)</f>
        <v>1.01</v>
      </c>
      <c r="G152">
        <f>VLOOKUP(C152,away!$B$2:$E$405,4,FALSE)</f>
        <v>1.23</v>
      </c>
      <c r="H152">
        <f>VLOOKUP(A152,away!$A$2:$E$405,3,FALSE)</f>
        <v>1.2702020202020201</v>
      </c>
      <c r="I152">
        <f>VLOOKUP(C152,away!$B$2:$E$405,3,FALSE)</f>
        <v>1.05</v>
      </c>
      <c r="J152">
        <f>VLOOKUP(B152,home!$B$2:$E$405,4,FALSE)</f>
        <v>0.74</v>
      </c>
      <c r="K152" s="3">
        <f t="shared" si="280"/>
        <v>1.6658113636363625</v>
      </c>
      <c r="L152" s="3">
        <f t="shared" si="281"/>
        <v>0.98694696969696971</v>
      </c>
      <c r="M152" s="5">
        <f t="shared" si="282"/>
        <v>7.0456601988897402E-2</v>
      </c>
      <c r="N152" s="5">
        <f t="shared" si="283"/>
        <v>0.11736740823630963</v>
      </c>
      <c r="O152" s="5">
        <f t="shared" si="284"/>
        <v>6.9536929828087776E-2</v>
      </c>
      <c r="P152" s="5">
        <f t="shared" si="285"/>
        <v>0.11583540790001295</v>
      </c>
      <c r="Q152" s="5">
        <f t="shared" si="286"/>
        <v>9.7755981180296311E-2</v>
      </c>
      <c r="R152" s="5">
        <f t="shared" si="287"/>
        <v>3.4314631087931022E-2</v>
      </c>
      <c r="S152" s="5">
        <f t="shared" si="288"/>
        <v>4.7610306715745301E-2</v>
      </c>
      <c r="T152" s="5">
        <f t="shared" si="289"/>
        <v>9.6479969395647444E-2</v>
      </c>
      <c r="U152" s="5">
        <f t="shared" si="290"/>
        <v>5.7161702405265094E-2</v>
      </c>
      <c r="V152" s="5">
        <f t="shared" si="291"/>
        <v>8.697172984634861E-3</v>
      </c>
      <c r="W152" s="5">
        <f t="shared" si="292"/>
        <v>5.4281008104519989E-2</v>
      </c>
      <c r="X152" s="5">
        <f t="shared" si="293"/>
        <v>5.3572476460852655E-2</v>
      </c>
      <c r="Y152" s="5">
        <f t="shared" si="294"/>
        <v>2.6436596651100382E-2</v>
      </c>
      <c r="Z152" s="5">
        <f t="shared" si="295"/>
        <v>1.1288907056167653E-2</v>
      </c>
      <c r="AA152" s="5">
        <f t="shared" si="296"/>
        <v>1.8805189657198795E-2</v>
      </c>
      <c r="AB152" s="5">
        <f t="shared" si="297"/>
        <v>1.5662949313149373E-2</v>
      </c>
      <c r="AC152" s="5">
        <f t="shared" si="298"/>
        <v>8.9367120310005301E-4</v>
      </c>
      <c r="AD152" s="5">
        <f t="shared" si="299"/>
        <v>2.2605480032536731E-2</v>
      </c>
      <c r="AE152" s="5">
        <f t="shared" si="300"/>
        <v>2.2310410016657484E-2</v>
      </c>
      <c r="AF152" s="5">
        <f t="shared" si="301"/>
        <v>1.100959577931851E-2</v>
      </c>
      <c r="AG152" s="5">
        <f t="shared" si="302"/>
        <v>3.6219623973289842E-3</v>
      </c>
      <c r="AH152" s="5">
        <f t="shared" si="303"/>
        <v>2.7853881525688505E-3</v>
      </c>
      <c r="AI152" s="5">
        <f t="shared" si="304"/>
        <v>4.6399312366872851E-3</v>
      </c>
      <c r="AJ152" s="5">
        <f t="shared" si="305"/>
        <v>3.8646250902825011E-3</v>
      </c>
      <c r="AK152" s="5">
        <f t="shared" si="306"/>
        <v>2.1459121305289308E-3</v>
      </c>
      <c r="AL152" s="5">
        <f t="shared" si="307"/>
        <v>5.8770230421218762E-5</v>
      </c>
      <c r="AM152" s="5">
        <f t="shared" si="308"/>
        <v>7.5312931037309159E-3</v>
      </c>
      <c r="AN152" s="5">
        <f t="shared" si="309"/>
        <v>7.4329869066269132E-3</v>
      </c>
      <c r="AO152" s="5">
        <f t="shared" si="310"/>
        <v>3.6679819516463419E-3</v>
      </c>
      <c r="AP152" s="5">
        <f t="shared" si="311"/>
        <v>1.2067012240268447E-3</v>
      </c>
      <c r="AQ152" s="5">
        <f t="shared" si="312"/>
        <v>2.9773752909572959E-4</v>
      </c>
      <c r="AR152" s="5">
        <f t="shared" si="313"/>
        <v>5.4980607932153384E-4</v>
      </c>
      <c r="AS152" s="5">
        <f t="shared" si="314"/>
        <v>9.1587321473016636E-4</v>
      </c>
      <c r="AT152" s="5">
        <f t="shared" si="315"/>
        <v>7.6283600437383877E-4</v>
      </c>
      <c r="AU152" s="5">
        <f t="shared" si="316"/>
        <v>4.235802948922995E-4</v>
      </c>
      <c r="AV152" s="5">
        <f t="shared" si="317"/>
        <v>1.7640121716100857E-4</v>
      </c>
      <c r="AW152" s="5">
        <f t="shared" si="318"/>
        <v>2.6839506799015797E-6</v>
      </c>
      <c r="AX152" s="5">
        <f t="shared" si="319"/>
        <v>2.0909522725118552E-3</v>
      </c>
      <c r="AY152" s="5">
        <f t="shared" si="320"/>
        <v>2.0636590091365676E-3</v>
      </c>
      <c r="AZ152" s="5">
        <f t="shared" si="321"/>
        <v>1.0183610027775932E-3</v>
      </c>
      <c r="BA152" s="5">
        <f t="shared" si="322"/>
        <v>3.3502276858297101E-4</v>
      </c>
      <c r="BB152" s="5">
        <f t="shared" si="323"/>
        <v>8.266242655811308E-5</v>
      </c>
      <c r="BC152" s="5">
        <f t="shared" si="324"/>
        <v>1.6316686279865609E-5</v>
      </c>
      <c r="BD152" s="5">
        <f t="shared" si="325"/>
        <v>9.0438240651226557E-5</v>
      </c>
      <c r="BE152" s="5">
        <f t="shared" si="326"/>
        <v>1.5065304898409323E-4</v>
      </c>
      <c r="BF152" s="5">
        <f t="shared" si="327"/>
        <v>1.2547978048208403E-4</v>
      </c>
      <c r="BG152" s="5">
        <f t="shared" si="328"/>
        <v>6.9675214744550605E-5</v>
      </c>
      <c r="BH152" s="5">
        <f t="shared" si="329"/>
        <v>2.9016441121319073E-5</v>
      </c>
      <c r="BI152" s="5">
        <f t="shared" si="330"/>
        <v>9.6671834704357492E-6</v>
      </c>
      <c r="BJ152" s="8">
        <f t="shared" si="331"/>
        <v>0.53118456313554174</v>
      </c>
      <c r="BK152" s="8">
        <f t="shared" si="332"/>
        <v>0.24561559003194836</v>
      </c>
      <c r="BL152" s="8">
        <f t="shared" si="333"/>
        <v>0.21222068562163221</v>
      </c>
      <c r="BM152" s="8">
        <f t="shared" si="334"/>
        <v>0.49298181056529833</v>
      </c>
      <c r="BN152" s="8">
        <f t="shared" si="335"/>
        <v>0.50526696022153506</v>
      </c>
    </row>
    <row r="153" spans="1:66" x14ac:dyDescent="0.25">
      <c r="A153" t="s">
        <v>99</v>
      </c>
      <c r="B153" t="s">
        <v>119</v>
      </c>
      <c r="C153" t="s">
        <v>115</v>
      </c>
      <c r="D153" s="11">
        <v>44350</v>
      </c>
      <c r="E153">
        <f>VLOOKUP(A153,home!$A$2:$E$405,3,FALSE)</f>
        <v>1.3409090909090899</v>
      </c>
      <c r="F153">
        <f>VLOOKUP(B153,home!$B$2:$E$405,3,FALSE)</f>
        <v>0.79</v>
      </c>
      <c r="G153">
        <f>VLOOKUP(C153,away!$B$2:$E$405,4,FALSE)</f>
        <v>1.1599999999999999</v>
      </c>
      <c r="H153">
        <f>VLOOKUP(A153,away!$A$2:$E$405,3,FALSE)</f>
        <v>1.2702020202020201</v>
      </c>
      <c r="I153">
        <f>VLOOKUP(C153,away!$B$2:$E$405,3,FALSE)</f>
        <v>0.95</v>
      </c>
      <c r="J153">
        <f>VLOOKUP(B153,home!$B$2:$E$405,4,FALSE)</f>
        <v>1.62</v>
      </c>
      <c r="K153" s="3">
        <f t="shared" si="280"/>
        <v>1.2288090909090901</v>
      </c>
      <c r="L153" s="3">
        <f t="shared" si="281"/>
        <v>1.9548409090909089</v>
      </c>
      <c r="M153" s="5">
        <f t="shared" si="282"/>
        <v>4.1434144155701617E-2</v>
      </c>
      <c r="N153" s="5">
        <f t="shared" si="283"/>
        <v>5.0914653012563892E-2</v>
      </c>
      <c r="O153" s="5">
        <f t="shared" si="284"/>
        <v>8.0997160028735513E-2</v>
      </c>
      <c r="P153" s="5">
        <f t="shared" si="285"/>
        <v>9.9530046581128587E-2</v>
      </c>
      <c r="Q153" s="5">
        <f t="shared" si="286"/>
        <v>3.1282194241160202E-2</v>
      </c>
      <c r="R153" s="5">
        <f t="shared" si="287"/>
        <v>7.9168280972177596E-2</v>
      </c>
      <c r="S153" s="5">
        <f t="shared" si="288"/>
        <v>5.9770935144792078E-2</v>
      </c>
      <c r="T153" s="5">
        <f t="shared" si="289"/>
        <v>6.1151713028748007E-2</v>
      </c>
      <c r="U153" s="5">
        <f t="shared" si="290"/>
        <v>9.7282703370256976E-2</v>
      </c>
      <c r="V153" s="5">
        <f t="shared" si="291"/>
        <v>1.5953037123745479E-2</v>
      </c>
      <c r="W153" s="5">
        <f t="shared" si="292"/>
        <v>1.281328155570721E-2</v>
      </c>
      <c r="X153" s="5">
        <f t="shared" si="293"/>
        <v>2.5047926964796463E-2</v>
      </c>
      <c r="Y153" s="5">
        <f t="shared" si="294"/>
        <v>2.4482356159352705E-2</v>
      </c>
      <c r="Z153" s="5">
        <f t="shared" si="295"/>
        <v>5.15871314489387E-2</v>
      </c>
      <c r="AA153" s="5">
        <f t="shared" si="296"/>
        <v>6.33907360983781E-2</v>
      </c>
      <c r="AB153" s="5">
        <f t="shared" si="297"/>
        <v>3.8947556398553018E-2</v>
      </c>
      <c r="AC153" s="5">
        <f t="shared" si="298"/>
        <v>2.3950756079185978E-3</v>
      </c>
      <c r="AD153" s="5">
        <f t="shared" si="299"/>
        <v>3.9362692150077009E-3</v>
      </c>
      <c r="AE153" s="5">
        <f t="shared" si="300"/>
        <v>7.6947800906922124E-3</v>
      </c>
      <c r="AF153" s="5">
        <f t="shared" si="301"/>
        <v>7.5210354538716969E-3</v>
      </c>
      <c r="AG153" s="5">
        <f t="shared" si="302"/>
        <v>4.9008092613171657E-3</v>
      </c>
      <c r="AH153" s="5">
        <f t="shared" si="303"/>
        <v>2.5211158734758876E-2</v>
      </c>
      <c r="AI153" s="5">
        <f t="shared" si="304"/>
        <v>3.0979701045623823E-2</v>
      </c>
      <c r="AJ153" s="5">
        <f t="shared" si="305"/>
        <v>1.9034069139254203E-2</v>
      </c>
      <c r="AK153" s="5">
        <f t="shared" si="306"/>
        <v>7.7964123984359058E-3</v>
      </c>
      <c r="AL153" s="5">
        <f t="shared" si="307"/>
        <v>2.3013096245035874E-4</v>
      </c>
      <c r="AM153" s="5">
        <f t="shared" si="308"/>
        <v>9.6738467913341005E-4</v>
      </c>
      <c r="AN153" s="5">
        <f t="shared" si="309"/>
        <v>1.8910831455977728E-3</v>
      </c>
      <c r="AO153" s="5">
        <f t="shared" si="310"/>
        <v>1.8483833477534232E-3</v>
      </c>
      <c r="AP153" s="5">
        <f t="shared" si="311"/>
        <v>1.2044317946235993E-3</v>
      </c>
      <c r="AQ153" s="5">
        <f t="shared" si="312"/>
        <v>5.8861813608499772E-4</v>
      </c>
      <c r="AR153" s="5">
        <f t="shared" si="313"/>
        <v>9.8567608920582545E-3</v>
      </c>
      <c r="AS153" s="5">
        <f t="shared" si="314"/>
        <v>1.2112077391078377E-2</v>
      </c>
      <c r="AT153" s="5">
        <f t="shared" si="315"/>
        <v>7.4417154039757823E-3</v>
      </c>
      <c r="AU153" s="5">
        <f t="shared" si="316"/>
        <v>3.048149180121217E-3</v>
      </c>
      <c r="AV153" s="5">
        <f t="shared" si="317"/>
        <v>9.3639835574501099E-4</v>
      </c>
      <c r="AW153" s="5">
        <f t="shared" si="318"/>
        <v>1.5355656467480095E-5</v>
      </c>
      <c r="AX153" s="5">
        <f t="shared" si="319"/>
        <v>1.9812184802088411E-4</v>
      </c>
      <c r="AY153" s="5">
        <f t="shared" si="320"/>
        <v>3.8729669349591605E-4</v>
      </c>
      <c r="AZ153" s="5">
        <f t="shared" si="321"/>
        <v>3.7855171020072985E-4</v>
      </c>
      <c r="BA153" s="5">
        <f t="shared" si="322"/>
        <v>2.466694564355709E-4</v>
      </c>
      <c r="BB153" s="5">
        <f t="shared" si="323"/>
        <v>1.2054988611586791E-4</v>
      </c>
      <c r="BC153" s="5">
        <f t="shared" si="324"/>
        <v>4.7131169793109768E-5</v>
      </c>
      <c r="BD153" s="5">
        <f t="shared" si="325"/>
        <v>3.2113999038204753E-3</v>
      </c>
      <c r="BE153" s="5">
        <f t="shared" si="326"/>
        <v>3.9461973963591775E-3</v>
      </c>
      <c r="BF153" s="5">
        <f t="shared" si="327"/>
        <v>2.4245616175839701E-3</v>
      </c>
      <c r="BG153" s="5">
        <f t="shared" si="328"/>
        <v>9.9310778571881013E-4</v>
      </c>
      <c r="BH153" s="5">
        <f t="shared" si="329"/>
        <v>3.0508496883596789E-4</v>
      </c>
      <c r="BI153" s="5">
        <f t="shared" si="330"/>
        <v>7.4978236641070752E-5</v>
      </c>
      <c r="BJ153" s="8">
        <f t="shared" si="331"/>
        <v>0.23762324085047248</v>
      </c>
      <c r="BK153" s="8">
        <f t="shared" si="332"/>
        <v>0.21970066626923265</v>
      </c>
      <c r="BL153" s="8">
        <f t="shared" si="333"/>
        <v>0.48715820931811205</v>
      </c>
      <c r="BM153" s="8">
        <f t="shared" si="334"/>
        <v>0.61237082785826003</v>
      </c>
      <c r="BN153" s="8">
        <f t="shared" si="335"/>
        <v>0.38332647899146738</v>
      </c>
    </row>
    <row r="154" spans="1:66" x14ac:dyDescent="0.25">
      <c r="A154" t="s">
        <v>122</v>
      </c>
      <c r="B154" t="s">
        <v>136</v>
      </c>
      <c r="C154" t="s">
        <v>137</v>
      </c>
      <c r="D154" s="11">
        <v>44350</v>
      </c>
      <c r="E154">
        <f>VLOOKUP(A154,home!$A$2:$E$405,3,FALSE)</f>
        <v>1.30632911392405</v>
      </c>
      <c r="F154">
        <f>VLOOKUP(B154,home!$B$2:$E$405,3,FALSE)</f>
        <v>1.58</v>
      </c>
      <c r="G154">
        <f>VLOOKUP(C154,away!$B$2:$E$405,4,FALSE)</f>
        <v>1.05</v>
      </c>
      <c r="H154">
        <f>VLOOKUP(A154,away!$A$2:$E$405,3,FALSE)</f>
        <v>1.12658227848101</v>
      </c>
      <c r="I154">
        <f>VLOOKUP(C154,away!$B$2:$E$405,3,FALSE)</f>
        <v>0.67</v>
      </c>
      <c r="J154">
        <f>VLOOKUP(B154,home!$B$2:$E$405,4,FALSE)</f>
        <v>0.89</v>
      </c>
      <c r="K154" s="3">
        <f t="shared" si="280"/>
        <v>2.1671999999999993</v>
      </c>
      <c r="L154" s="3">
        <f t="shared" si="281"/>
        <v>0.67178101265822632</v>
      </c>
      <c r="M154" s="5">
        <f t="shared" si="282"/>
        <v>5.8485231321571747E-2</v>
      </c>
      <c r="N154" s="5">
        <f t="shared" si="283"/>
        <v>0.12674919332011025</v>
      </c>
      <c r="O154" s="5">
        <f t="shared" si="284"/>
        <v>3.9289267922756083E-2</v>
      </c>
      <c r="P154" s="5">
        <f t="shared" si="285"/>
        <v>8.5147701442196952E-2</v>
      </c>
      <c r="Q154" s="5">
        <f t="shared" si="286"/>
        <v>0.13734542588167145</v>
      </c>
      <c r="R154" s="5">
        <f t="shared" si="287"/>
        <v>1.3196892095874725E-2</v>
      </c>
      <c r="S154" s="5">
        <f t="shared" si="288"/>
        <v>3.0991290010574712E-2</v>
      </c>
      <c r="T154" s="5">
        <f t="shared" si="289"/>
        <v>9.2266049282764606E-2</v>
      </c>
      <c r="U154" s="5">
        <f t="shared" si="290"/>
        <v>2.8600304550179693E-2</v>
      </c>
      <c r="V154" s="5">
        <f t="shared" si="291"/>
        <v>5.0133019330027865E-3</v>
      </c>
      <c r="W154" s="5">
        <f t="shared" si="292"/>
        <v>9.921833565691944E-2</v>
      </c>
      <c r="X154" s="5">
        <f t="shared" si="293"/>
        <v>6.6652994001869137E-2</v>
      </c>
      <c r="Y154" s="5">
        <f t="shared" si="294"/>
        <v>2.2388107903639164E-2</v>
      </c>
      <c r="Z154" s="5">
        <f t="shared" si="295"/>
        <v>2.9551405120360214E-3</v>
      </c>
      <c r="AA154" s="5">
        <f t="shared" si="296"/>
        <v>6.4043805176844642E-3</v>
      </c>
      <c r="AB154" s="5">
        <f t="shared" si="297"/>
        <v>6.9397867289628847E-3</v>
      </c>
      <c r="AC154" s="5">
        <f t="shared" si="298"/>
        <v>4.5617407012958871E-4</v>
      </c>
      <c r="AD154" s="5">
        <f t="shared" si="299"/>
        <v>5.3756494258918951E-2</v>
      </c>
      <c r="AE154" s="5">
        <f t="shared" si="300"/>
        <v>3.6112592150212695E-2</v>
      </c>
      <c r="AF154" s="5">
        <f t="shared" si="301"/>
        <v>1.2129876862191699E-2</v>
      </c>
      <c r="AG154" s="5">
        <f t="shared" si="302"/>
        <v>2.7162069873009095E-3</v>
      </c>
      <c r="AH154" s="5">
        <f t="shared" si="303"/>
        <v>4.9630182143072692E-4</v>
      </c>
      <c r="AI154" s="5">
        <f t="shared" si="304"/>
        <v>1.0755853074046712E-3</v>
      </c>
      <c r="AJ154" s="5">
        <f t="shared" si="305"/>
        <v>1.1655042391037014E-3</v>
      </c>
      <c r="AK154" s="5">
        <f t="shared" si="306"/>
        <v>8.4196026232851362E-4</v>
      </c>
      <c r="AL154" s="5">
        <f t="shared" si="307"/>
        <v>2.6565457741287556E-5</v>
      </c>
      <c r="AM154" s="5">
        <f t="shared" si="308"/>
        <v>2.3300214871585817E-2</v>
      </c>
      <c r="AN154" s="5">
        <f t="shared" si="309"/>
        <v>1.5652641941588184E-2</v>
      </c>
      <c r="AO154" s="5">
        <f t="shared" si="310"/>
        <v>5.2575738271483678E-3</v>
      </c>
      <c r="AP154" s="5">
        <f t="shared" si="311"/>
        <v>1.1773127565757058E-3</v>
      </c>
      <c r="AQ154" s="5">
        <f t="shared" si="312"/>
        <v>1.9772408895696883E-4</v>
      </c>
      <c r="AR154" s="5">
        <f t="shared" si="313"/>
        <v>6.6681228036971204E-5</v>
      </c>
      <c r="AS154" s="5">
        <f t="shared" si="314"/>
        <v>1.4451155740172395E-4</v>
      </c>
      <c r="AT154" s="5">
        <f t="shared" si="315"/>
        <v>1.5659272360050807E-4</v>
      </c>
      <c r="AU154" s="5">
        <f t="shared" si="316"/>
        <v>1.1312258352900699E-4</v>
      </c>
      <c r="AV154" s="5">
        <f t="shared" si="317"/>
        <v>6.1289815756015989E-5</v>
      </c>
      <c r="AW154" s="5">
        <f t="shared" si="318"/>
        <v>1.0743394402109217E-6</v>
      </c>
      <c r="AX154" s="5">
        <f t="shared" si="319"/>
        <v>8.4160376116167931E-3</v>
      </c>
      <c r="AY154" s="5">
        <f t="shared" si="320"/>
        <v>5.6537342693016492E-3</v>
      </c>
      <c r="AZ154" s="5">
        <f t="shared" si="321"/>
        <v>1.8990356663659896E-3</v>
      </c>
      <c r="BA154" s="5">
        <f t="shared" si="322"/>
        <v>4.2524536767514471E-4</v>
      </c>
      <c r="BB154" s="5">
        <f t="shared" si="323"/>
        <v>7.1417940931257101E-5</v>
      </c>
      <c r="BC154" s="5">
        <f t="shared" si="324"/>
        <v>9.5954433361530607E-6</v>
      </c>
      <c r="BD154" s="5">
        <f t="shared" si="325"/>
        <v>7.4658638159951024E-6</v>
      </c>
      <c r="BE154" s="5">
        <f t="shared" si="326"/>
        <v>1.6180020062024583E-5</v>
      </c>
      <c r="BF154" s="5">
        <f t="shared" si="327"/>
        <v>1.7532669739209835E-5</v>
      </c>
      <c r="BG154" s="5">
        <f t="shared" si="328"/>
        <v>1.266560061960518E-5</v>
      </c>
      <c r="BH154" s="5">
        <f t="shared" si="329"/>
        <v>6.8622224157020868E-6</v>
      </c>
      <c r="BI154" s="5">
        <f t="shared" si="330"/>
        <v>2.974361683861911E-6</v>
      </c>
      <c r="BJ154" s="8">
        <f t="shared" si="331"/>
        <v>0.71139581009068042</v>
      </c>
      <c r="BK154" s="8">
        <f t="shared" si="332"/>
        <v>0.18577399850451876</v>
      </c>
      <c r="BL154" s="8">
        <f t="shared" si="333"/>
        <v>9.8615862092386097E-2</v>
      </c>
      <c r="BM154" s="8">
        <f t="shared" si="334"/>
        <v>0.53287443928557854</v>
      </c>
      <c r="BN154" s="8">
        <f t="shared" si="335"/>
        <v>0.46021371198418115</v>
      </c>
    </row>
    <row r="155" spans="1:66" s="10" customFormat="1" x14ac:dyDescent="0.25">
      <c r="A155" t="s">
        <v>122</v>
      </c>
      <c r="B155" t="s">
        <v>123</v>
      </c>
      <c r="C155" t="s">
        <v>401</v>
      </c>
      <c r="D155" s="11">
        <v>44350</v>
      </c>
      <c r="E155">
        <f>VLOOKUP(A155,home!$A$2:$E$405,3,FALSE)</f>
        <v>1.30632911392405</v>
      </c>
      <c r="F155">
        <f>VLOOKUP(B155,home!$B$2:$E$405,3,FALSE)</f>
        <v>1.05</v>
      </c>
      <c r="G155">
        <f>VLOOKUP(C155,away!$B$2:$E$405,4,FALSE)</f>
        <v>0.9</v>
      </c>
      <c r="H155">
        <f>VLOOKUP(A155,away!$A$2:$E$405,3,FALSE)</f>
        <v>1.12658227848101</v>
      </c>
      <c r="I155">
        <f>VLOOKUP(C155,away!$B$2:$E$405,3,FALSE)</f>
        <v>0.86</v>
      </c>
      <c r="J155">
        <f>VLOOKUP(B155,home!$B$2:$E$405,4,FALSE)</f>
        <v>1.17</v>
      </c>
      <c r="K155" s="3">
        <f t="shared" si="280"/>
        <v>1.2344810126582273</v>
      </c>
      <c r="L155" s="3">
        <f t="shared" si="281"/>
        <v>1.1335670886075921</v>
      </c>
      <c r="M155" s="5">
        <f t="shared" si="282"/>
        <v>9.36633693817846E-2</v>
      </c>
      <c r="N155" s="5">
        <f t="shared" si="283"/>
        <v>0.11562565108340705</v>
      </c>
      <c r="O155" s="5">
        <f t="shared" si="284"/>
        <v>0.10617371293928704</v>
      </c>
      <c r="P155" s="5">
        <f t="shared" si="285"/>
        <v>0.13106943266697502</v>
      </c>
      <c r="Q155" s="5">
        <f t="shared" si="286"/>
        <v>7.1368835419355625E-2</v>
      </c>
      <c r="R155" s="5">
        <f t="shared" si="287"/>
        <v>6.0177513331622932E-2</v>
      </c>
      <c r="S155" s="5">
        <f t="shared" si="288"/>
        <v>4.5853561250871644E-2</v>
      </c>
      <c r="T155" s="5">
        <f t="shared" si="289"/>
        <v>8.0901362983633346E-2</v>
      </c>
      <c r="U155" s="5">
        <f t="shared" si="290"/>
        <v>7.4287997596875849E-2</v>
      </c>
      <c r="V155" s="5">
        <f t="shared" si="291"/>
        <v>7.1295514025748923E-3</v>
      </c>
      <c r="W155" s="5">
        <f t="shared" si="292"/>
        <v>2.9367824073574824E-2</v>
      </c>
      <c r="X155" s="5">
        <f t="shared" si="293"/>
        <v>3.329039883382217E-2</v>
      </c>
      <c r="Y155" s="5">
        <f t="shared" si="294"/>
        <v>1.886845024232069E-2</v>
      </c>
      <c r="Z155" s="5">
        <f t="shared" si="295"/>
        <v>2.2738416195657453E-2</v>
      </c>
      <c r="AA155" s="5">
        <f t="shared" si="296"/>
        <v>2.807014305145945E-2</v>
      </c>
      <c r="AB155" s="5">
        <f t="shared" si="297"/>
        <v>1.7326029309813487E-2</v>
      </c>
      <c r="AC155" s="5">
        <f t="shared" si="298"/>
        <v>6.235537059961218E-4</v>
      </c>
      <c r="AD155" s="5">
        <f t="shared" si="299"/>
        <v>9.0635053004788323E-3</v>
      </c>
      <c r="AE155" s="5">
        <f t="shared" si="300"/>
        <v>1.0274091316043269E-2</v>
      </c>
      <c r="AF155" s="5">
        <f t="shared" si="301"/>
        <v>5.8231858906078572E-3</v>
      </c>
      <c r="AG155" s="5">
        <f t="shared" si="302"/>
        <v>2.2003239588123851E-3</v>
      </c>
      <c r="AH155" s="5">
        <f t="shared" si="303"/>
        <v>6.4438800616147852E-3</v>
      </c>
      <c r="AI155" s="5">
        <f t="shared" si="304"/>
        <v>7.9548475839103811E-3</v>
      </c>
      <c r="AJ155" s="5">
        <f t="shared" si="305"/>
        <v>4.9100541504637713E-3</v>
      </c>
      <c r="AK155" s="5">
        <f t="shared" si="306"/>
        <v>2.0204562066237488E-3</v>
      </c>
      <c r="AL155" s="5">
        <f t="shared" si="307"/>
        <v>3.4903220339709763E-5</v>
      </c>
      <c r="AM155" s="5">
        <f t="shared" si="308"/>
        <v>2.237745040313661E-3</v>
      </c>
      <c r="AN155" s="5">
        <f t="shared" si="309"/>
        <v>2.5366341303944356E-3</v>
      </c>
      <c r="AO155" s="5">
        <f t="shared" si="310"/>
        <v>1.4377224830269359E-3</v>
      </c>
      <c r="AP155" s="5">
        <f t="shared" si="311"/>
        <v>5.4325162977017396E-4</v>
      </c>
      <c r="AQ155" s="5">
        <f t="shared" si="312"/>
        <v>1.5395304208497639E-4</v>
      </c>
      <c r="AR155" s="5">
        <f t="shared" si="313"/>
        <v>1.4609140721562367E-3</v>
      </c>
      <c r="AS155" s="5">
        <f t="shared" si="314"/>
        <v>1.8034706832020856E-3</v>
      </c>
      <c r="AT155" s="5">
        <f t="shared" si="315"/>
        <v>1.1131751576493683E-3</v>
      </c>
      <c r="AU155" s="5">
        <f t="shared" si="316"/>
        <v>4.5806453196032453E-4</v>
      </c>
      <c r="AV155" s="5">
        <f t="shared" si="317"/>
        <v>1.4136799181929964E-4</v>
      </c>
      <c r="AW155" s="5">
        <f t="shared" si="318"/>
        <v>1.3567337887121487E-6</v>
      </c>
      <c r="AX155" s="5">
        <f t="shared" si="319"/>
        <v>4.6040896057288977E-4</v>
      </c>
      <c r="AY155" s="5">
        <f t="shared" si="320"/>
        <v>5.2190444500545838E-4</v>
      </c>
      <c r="AZ155" s="5">
        <f t="shared" si="321"/>
        <v>2.9580685112809933E-4</v>
      </c>
      <c r="BA155" s="5">
        <f t="shared" si="322"/>
        <v>1.1177230367448631E-4</v>
      </c>
      <c r="BB155" s="5">
        <f t="shared" si="323"/>
        <v>3.1675351215812785E-5</v>
      </c>
      <c r="BC155" s="5">
        <f t="shared" si="324"/>
        <v>7.1812271316663695E-6</v>
      </c>
      <c r="BD155" s="5">
        <f t="shared" si="325"/>
        <v>2.7600735191333434E-4</v>
      </c>
      <c r="BE155" s="5">
        <f t="shared" si="326"/>
        <v>3.4072583529108874E-4</v>
      </c>
      <c r="BF155" s="5">
        <f t="shared" si="327"/>
        <v>2.1030978709448187E-4</v>
      </c>
      <c r="BG155" s="5">
        <f t="shared" si="328"/>
        <v>8.6541146314777362E-5</v>
      </c>
      <c r="BH155" s="5">
        <f t="shared" si="329"/>
        <v>2.6708350484817556E-5</v>
      </c>
      <c r="BI155" s="5">
        <f t="shared" si="330"/>
        <v>6.5941903105856777E-6</v>
      </c>
      <c r="BJ155" s="8">
        <f t="shared" si="331"/>
        <v>0.38512168456637458</v>
      </c>
      <c r="BK155" s="8">
        <f t="shared" si="332"/>
        <v>0.27889627607354744</v>
      </c>
      <c r="BL155" s="8">
        <f t="shared" si="333"/>
        <v>0.31328851332986785</v>
      </c>
      <c r="BM155" s="8">
        <f t="shared" si="334"/>
        <v>0.42144582763179839</v>
      </c>
      <c r="BN155" s="8">
        <f t="shared" si="335"/>
        <v>0.57807851482243233</v>
      </c>
    </row>
    <row r="156" spans="1:66" x14ac:dyDescent="0.25">
      <c r="A156" t="s">
        <v>122</v>
      </c>
      <c r="B156" t="s">
        <v>127</v>
      </c>
      <c r="C156" t="s">
        <v>125</v>
      </c>
      <c r="D156" s="11">
        <v>44350</v>
      </c>
      <c r="E156">
        <f>VLOOKUP(A156,home!$A$2:$E$405,3,FALSE)</f>
        <v>1.30632911392405</v>
      </c>
      <c r="F156">
        <f>VLOOKUP(B156,home!$B$2:$E$405,3,FALSE)</f>
        <v>0.81</v>
      </c>
      <c r="G156">
        <f>VLOOKUP(C156,away!$B$2:$E$405,4,FALSE)</f>
        <v>1.1000000000000001</v>
      </c>
      <c r="H156">
        <f>VLOOKUP(A156,away!$A$2:$E$405,3,FALSE)</f>
        <v>1.12658227848101</v>
      </c>
      <c r="I156">
        <f>VLOOKUP(C156,away!$B$2:$E$405,3,FALSE)</f>
        <v>1.1000000000000001</v>
      </c>
      <c r="J156">
        <f>VLOOKUP(B156,home!$B$2:$E$405,4,FALSE)</f>
        <v>0.78</v>
      </c>
      <c r="K156" s="3">
        <f t="shared" si="280"/>
        <v>1.1639392405063289</v>
      </c>
      <c r="L156" s="3">
        <f t="shared" si="281"/>
        <v>0.96660759493670678</v>
      </c>
      <c r="M156" s="5">
        <f t="shared" si="282"/>
        <v>0.11877232717283712</v>
      </c>
      <c r="N156" s="5">
        <f t="shared" si="283"/>
        <v>0.13824377228272122</v>
      </c>
      <c r="O156" s="5">
        <f t="shared" si="284"/>
        <v>0.11480623351357175</v>
      </c>
      <c r="P156" s="5">
        <f t="shared" si="285"/>
        <v>0.13362748024117893</v>
      </c>
      <c r="Q156" s="5">
        <f t="shared" si="286"/>
        <v>8.0453675657740226E-2</v>
      </c>
      <c r="R156" s="5">
        <f t="shared" si="287"/>
        <v>5.5486288630147755E-2</v>
      </c>
      <c r="S156" s="5">
        <f t="shared" si="288"/>
        <v>3.7585151147249626E-2</v>
      </c>
      <c r="T156" s="5">
        <f t="shared" si="289"/>
        <v>7.7767133931346155E-2</v>
      </c>
      <c r="U156" s="5">
        <f t="shared" si="290"/>
        <v>6.4582668646689129E-2</v>
      </c>
      <c r="V156" s="5">
        <f t="shared" si="291"/>
        <v>4.6984467040993389E-3</v>
      </c>
      <c r="W156" s="5">
        <f t="shared" si="292"/>
        <v>3.1214396713670892E-2</v>
      </c>
      <c r="X156" s="5">
        <f t="shared" si="293"/>
        <v>3.0172072934801664E-2</v>
      </c>
      <c r="Y156" s="5">
        <f t="shared" si="294"/>
        <v>1.4582277426881767E-2</v>
      </c>
      <c r="Z156" s="5">
        <f t="shared" si="295"/>
        <v>1.7877822668250356E-2</v>
      </c>
      <c r="AA156" s="5">
        <f t="shared" si="296"/>
        <v>2.0808699338390146E-2</v>
      </c>
      <c r="AB156" s="5">
        <f t="shared" si="297"/>
        <v>1.2110030851925189E-2</v>
      </c>
      <c r="AC156" s="5">
        <f t="shared" si="298"/>
        <v>3.3038082663114458E-4</v>
      </c>
      <c r="AD156" s="5">
        <f t="shared" si="299"/>
        <v>9.0829153009433384E-3</v>
      </c>
      <c r="AE156" s="5">
        <f t="shared" si="300"/>
        <v>8.779614914058655E-3</v>
      </c>
      <c r="AF156" s="5">
        <f t="shared" si="301"/>
        <v>4.2432212282743379E-3</v>
      </c>
      <c r="AG156" s="5">
        <f t="shared" si="302"/>
        <v>1.3671766220822125E-3</v>
      </c>
      <c r="AH156" s="5">
        <f t="shared" si="303"/>
        <v>4.320209793015603E-3</v>
      </c>
      <c r="AI156" s="5">
        <f t="shared" si="304"/>
        <v>5.0284617053105857E-3</v>
      </c>
      <c r="AJ156" s="5">
        <f t="shared" si="305"/>
        <v>2.9264119490971813E-3</v>
      </c>
      <c r="AK156" s="5">
        <f t="shared" si="306"/>
        <v>1.1353885671469396E-3</v>
      </c>
      <c r="AL156" s="5">
        <f t="shared" si="307"/>
        <v>1.4868095433871125E-5</v>
      </c>
      <c r="AM156" s="5">
        <f t="shared" si="308"/>
        <v>2.1143923073926618E-3</v>
      </c>
      <c r="AN156" s="5">
        <f t="shared" si="309"/>
        <v>2.0437876630014949E-3</v>
      </c>
      <c r="AO156" s="5">
        <f t="shared" si="310"/>
        <v>9.8777033874759357E-4</v>
      </c>
      <c r="AP156" s="5">
        <f t="shared" si="311"/>
        <v>3.1826210382887587E-4</v>
      </c>
      <c r="AQ156" s="5">
        <f t="shared" si="312"/>
        <v>7.6908641685381551E-5</v>
      </c>
      <c r="AR156" s="5">
        <f t="shared" si="313"/>
        <v>8.3518951952976433E-4</v>
      </c>
      <c r="AS156" s="5">
        <f t="shared" si="314"/>
        <v>9.7210985504031955E-4</v>
      </c>
      <c r="AT156" s="5">
        <f t="shared" si="315"/>
        <v>5.657384031821735E-4</v>
      </c>
      <c r="AU156" s="5">
        <f t="shared" si="316"/>
        <v>2.1949504244170745E-4</v>
      </c>
      <c r="AV156" s="5">
        <f t="shared" si="317"/>
        <v>6.3869723248626361E-5</v>
      </c>
      <c r="AW156" s="5">
        <f t="shared" si="318"/>
        <v>4.6465792909694132E-7</v>
      </c>
      <c r="AX156" s="5">
        <f t="shared" si="319"/>
        <v>4.1017069606650631E-4</v>
      </c>
      <c r="AY156" s="5">
        <f t="shared" si="320"/>
        <v>3.9647411003836065E-4</v>
      </c>
      <c r="AZ156" s="5">
        <f t="shared" si="321"/>
        <v>1.9161744297942546E-4</v>
      </c>
      <c r="BA156" s="5">
        <f t="shared" si="322"/>
        <v>6.1739625235421338E-5</v>
      </c>
      <c r="BB156" s="5">
        <f t="shared" si="323"/>
        <v>1.4919497665276057E-5</v>
      </c>
      <c r="BC156" s="5">
        <f t="shared" si="324"/>
        <v>2.8842599511792611E-6</v>
      </c>
      <c r="BD156" s="5">
        <f t="shared" si="325"/>
        <v>1.3455008879816816E-4</v>
      </c>
      <c r="BE156" s="5">
        <f t="shared" si="326"/>
        <v>1.5660812816579894E-4</v>
      </c>
      <c r="BF156" s="5">
        <f t="shared" si="327"/>
        <v>9.1141172877208927E-5</v>
      </c>
      <c r="BG156" s="5">
        <f t="shared" si="328"/>
        <v>3.5360929179184861E-5</v>
      </c>
      <c r="BH156" s="5">
        <f t="shared" si="329"/>
        <v>1.028949326310463E-5</v>
      </c>
      <c r="BI156" s="5">
        <f t="shared" si="330"/>
        <v>2.3952689947705994E-6</v>
      </c>
      <c r="BJ156" s="8">
        <f t="shared" si="331"/>
        <v>0.40252518369911267</v>
      </c>
      <c r="BK156" s="8">
        <f t="shared" si="332"/>
        <v>0.29542512829746842</v>
      </c>
      <c r="BL156" s="8">
        <f t="shared" si="333"/>
        <v>0.28429114062001515</v>
      </c>
      <c r="BM156" s="8">
        <f t="shared" si="334"/>
        <v>0.35833348833454032</v>
      </c>
      <c r="BN156" s="8">
        <f t="shared" si="335"/>
        <v>0.64138977749819703</v>
      </c>
    </row>
    <row r="157" spans="1:66" x14ac:dyDescent="0.25">
      <c r="A157" t="s">
        <v>122</v>
      </c>
      <c r="B157" t="s">
        <v>130</v>
      </c>
      <c r="C157" t="s">
        <v>143</v>
      </c>
      <c r="D157" s="11">
        <v>44350</v>
      </c>
      <c r="E157">
        <f>VLOOKUP(A157,home!$A$2:$E$405,3,FALSE)</f>
        <v>1.30632911392405</v>
      </c>
      <c r="F157">
        <f>VLOOKUP(B157,home!$B$2:$E$405,3,FALSE)</f>
        <v>0.98</v>
      </c>
      <c r="G157">
        <f>VLOOKUP(C157,away!$B$2:$E$405,4,FALSE)</f>
        <v>1.02</v>
      </c>
      <c r="H157">
        <f>VLOOKUP(A157,away!$A$2:$E$405,3,FALSE)</f>
        <v>1.12658227848101</v>
      </c>
      <c r="I157">
        <f>VLOOKUP(C157,away!$B$2:$E$405,3,FALSE)</f>
        <v>0.97</v>
      </c>
      <c r="J157">
        <f>VLOOKUP(B157,home!$B$2:$E$405,4,FALSE)</f>
        <v>0.69</v>
      </c>
      <c r="K157" s="3">
        <f t="shared" si="280"/>
        <v>1.3058065822784803</v>
      </c>
      <c r="L157" s="3">
        <f t="shared" si="281"/>
        <v>0.75402151898733982</v>
      </c>
      <c r="M157" s="5">
        <f t="shared" si="282"/>
        <v>0.12747588095409959</v>
      </c>
      <c r="N157" s="5">
        <f t="shared" si="283"/>
        <v>0.16645884443161119</v>
      </c>
      <c r="O157" s="5">
        <f t="shared" si="284"/>
        <v>9.6119557391259478E-2</v>
      </c>
      <c r="P157" s="5">
        <f t="shared" si="285"/>
        <v>0.12551355072720075</v>
      </c>
      <c r="Q157" s="5">
        <f t="shared" si="286"/>
        <v>0.10868152736863376</v>
      </c>
      <c r="R157" s="5">
        <f t="shared" si="287"/>
        <v>3.6238107334274121E-2</v>
      </c>
      <c r="S157" s="5">
        <f t="shared" si="288"/>
        <v>3.0895357024090776E-2</v>
      </c>
      <c r="T157" s="5">
        <f t="shared" si="289"/>
        <v>8.194821035236137E-2</v>
      </c>
      <c r="U157" s="5">
        <f t="shared" si="290"/>
        <v>4.7319959086409208E-2</v>
      </c>
      <c r="V157" s="5">
        <f t="shared" si="291"/>
        <v>3.3799735570496539E-3</v>
      </c>
      <c r="W157" s="5">
        <f t="shared" si="292"/>
        <v>4.7305684603346908E-2</v>
      </c>
      <c r="X157" s="5">
        <f t="shared" si="293"/>
        <v>3.5669504161351652E-2</v>
      </c>
      <c r="Y157" s="5">
        <f t="shared" si="294"/>
        <v>1.3447786854633801E-2</v>
      </c>
      <c r="Z157" s="5">
        <f t="shared" si="295"/>
        <v>9.1081042458052118E-3</v>
      </c>
      <c r="AA157" s="5">
        <f t="shared" si="296"/>
        <v>1.1893422476251017E-2</v>
      </c>
      <c r="AB157" s="5">
        <f t="shared" si="297"/>
        <v>7.7652546776537032E-3</v>
      </c>
      <c r="AC157" s="5">
        <f t="shared" si="298"/>
        <v>2.0799644574632473E-4</v>
      </c>
      <c r="AD157" s="5">
        <f t="shared" si="299"/>
        <v>1.5443018583560049E-2</v>
      </c>
      <c r="AE157" s="5">
        <f t="shared" si="300"/>
        <v>1.1644368330125665E-2</v>
      </c>
      <c r="AF157" s="5">
        <f t="shared" si="301"/>
        <v>4.3900521479647127E-3</v>
      </c>
      <c r="AG157" s="5">
        <f t="shared" si="302"/>
        <v>1.1033979296806624E-3</v>
      </c>
      <c r="AH157" s="5">
        <f t="shared" si="303"/>
        <v>1.7169266496292711E-3</v>
      </c>
      <c r="AI157" s="5">
        <f t="shared" si="304"/>
        <v>2.24197412037524E-3</v>
      </c>
      <c r="AJ157" s="5">
        <f t="shared" si="305"/>
        <v>1.4637922818419977E-3</v>
      </c>
      <c r="AK157" s="5">
        <f t="shared" si="306"/>
        <v>6.3714319890590548E-4</v>
      </c>
      <c r="AL157" s="5">
        <f t="shared" si="307"/>
        <v>8.1917841238246342E-6</v>
      </c>
      <c r="AM157" s="5">
        <f t="shared" si="308"/>
        <v>4.0331190633323211E-3</v>
      </c>
      <c r="AN157" s="5">
        <f t="shared" si="309"/>
        <v>3.0410585623906338E-3</v>
      </c>
      <c r="AO157" s="5">
        <f t="shared" si="310"/>
        <v>1.1465117982716205E-3</v>
      </c>
      <c r="AP157" s="5">
        <f t="shared" si="311"/>
        <v>2.8816485588989134E-4</v>
      </c>
      <c r="AQ157" s="5">
        <f t="shared" si="312"/>
        <v>5.432062558921593E-5</v>
      </c>
      <c r="AR157" s="5">
        <f t="shared" si="313"/>
        <v>2.589199280686615E-4</v>
      </c>
      <c r="AS157" s="5">
        <f t="shared" si="314"/>
        <v>3.3809934635512884E-4</v>
      </c>
      <c r="AT157" s="5">
        <f t="shared" si="315"/>
        <v>2.2074617596728953E-4</v>
      </c>
      <c r="AU157" s="5">
        <f t="shared" si="316"/>
        <v>9.6083936530296762E-5</v>
      </c>
      <c r="AV157" s="5">
        <f t="shared" si="317"/>
        <v>3.1366759193122327E-5</v>
      </c>
      <c r="AW157" s="5">
        <f t="shared" si="318"/>
        <v>2.240467208551479E-7</v>
      </c>
      <c r="AX157" s="5">
        <f t="shared" si="319"/>
        <v>8.7774557000202668E-4</v>
      </c>
      <c r="AY157" s="5">
        <f t="shared" si="320"/>
        <v>6.6183904797733663E-4</v>
      </c>
      <c r="AZ157" s="5">
        <f t="shared" si="321"/>
        <v>2.4952044214050301E-4</v>
      </c>
      <c r="BA157" s="5">
        <f t="shared" si="322"/>
        <v>6.2714594267058261E-5</v>
      </c>
      <c r="BB157" s="5">
        <f t="shared" si="323"/>
        <v>1.1822038407980494E-5</v>
      </c>
      <c r="BC157" s="5">
        <f t="shared" si="324"/>
        <v>1.7828142715824255E-6</v>
      </c>
      <c r="BD157" s="5">
        <f t="shared" si="325"/>
        <v>3.2538532909737463E-5</v>
      </c>
      <c r="BE157" s="5">
        <f t="shared" si="326"/>
        <v>4.2489030451220131E-5</v>
      </c>
      <c r="BF157" s="5">
        <f t="shared" si="327"/>
        <v>2.7741227818917025E-5</v>
      </c>
      <c r="BG157" s="5">
        <f t="shared" si="328"/>
        <v>1.2074892628809577E-5</v>
      </c>
      <c r="BH157" s="5">
        <f t="shared" si="329"/>
        <v>3.9418685687513646E-6</v>
      </c>
      <c r="BI157" s="5">
        <f t="shared" si="330"/>
        <v>1.0294635847104369E-6</v>
      </c>
      <c r="BJ157" s="8">
        <f t="shared" si="331"/>
        <v>0.49652099417581008</v>
      </c>
      <c r="BK157" s="8">
        <f t="shared" si="332"/>
        <v>0.28814278954028827</v>
      </c>
      <c r="BL157" s="8">
        <f t="shared" si="333"/>
        <v>0.20646116837867662</v>
      </c>
      <c r="BM157" s="8">
        <f t="shared" si="334"/>
        <v>0.33908397313224475</v>
      </c>
      <c r="BN157" s="8">
        <f t="shared" si="335"/>
        <v>0.66048746820707893</v>
      </c>
    </row>
    <row r="158" spans="1:66" x14ac:dyDescent="0.25">
      <c r="A158" t="s">
        <v>122</v>
      </c>
      <c r="B158" t="s">
        <v>126</v>
      </c>
      <c r="C158" t="s">
        <v>132</v>
      </c>
      <c r="D158" s="11">
        <v>44350</v>
      </c>
      <c r="E158">
        <f>VLOOKUP(A158,home!$A$2:$E$405,3,FALSE)</f>
        <v>1.30632911392405</v>
      </c>
      <c r="F158">
        <f>VLOOKUP(B158,home!$B$2:$E$405,3,FALSE)</f>
        <v>1.1499999999999999</v>
      </c>
      <c r="G158">
        <f>VLOOKUP(C158,away!$B$2:$E$405,4,FALSE)</f>
        <v>1.35</v>
      </c>
      <c r="H158">
        <f>VLOOKUP(A158,away!$A$2:$E$405,3,FALSE)</f>
        <v>1.12658227848101</v>
      </c>
      <c r="I158">
        <f>VLOOKUP(C158,away!$B$2:$E$405,3,FALSE)</f>
        <v>0.99</v>
      </c>
      <c r="J158">
        <f>VLOOKUP(B158,home!$B$2:$E$405,4,FALSE)</f>
        <v>0.94</v>
      </c>
      <c r="K158" s="3">
        <f t="shared" si="280"/>
        <v>2.0280759493670879</v>
      </c>
      <c r="L158" s="3">
        <f t="shared" si="281"/>
        <v>1.0483974683544277</v>
      </c>
      <c r="M158" s="5">
        <f t="shared" si="282"/>
        <v>4.6121621877969469E-2</v>
      </c>
      <c r="N158" s="5">
        <f t="shared" si="283"/>
        <v>9.3538152076512782E-2</v>
      </c>
      <c r="O158" s="5">
        <f t="shared" si="284"/>
        <v>4.8353791613263378E-2</v>
      </c>
      <c r="P158" s="5">
        <f t="shared" si="285"/>
        <v>9.8065161831567452E-2</v>
      </c>
      <c r="Q158" s="5">
        <f t="shared" si="286"/>
        <v>9.4851238287308376E-2</v>
      </c>
      <c r="R158" s="5">
        <f t="shared" si="287"/>
        <v>2.5346996356341439E-2</v>
      </c>
      <c r="S158" s="5">
        <f t="shared" si="288"/>
        <v>5.2127264683449269E-2</v>
      </c>
      <c r="T158" s="5">
        <f t="shared" si="289"/>
        <v>9.9441798090696656E-2</v>
      </c>
      <c r="U158" s="5">
        <f t="shared" si="290"/>
        <v>5.1405633698991281E-2</v>
      </c>
      <c r="V158" s="5">
        <f t="shared" si="291"/>
        <v>1.2314948653088954E-2</v>
      </c>
      <c r="W158" s="5">
        <f t="shared" si="292"/>
        <v>6.4121838379392254E-2</v>
      </c>
      <c r="X158" s="5">
        <f t="shared" si="293"/>
        <v>6.7225173023186618E-2</v>
      </c>
      <c r="Y158" s="5">
        <f t="shared" si="294"/>
        <v>3.5239350603598611E-2</v>
      </c>
      <c r="Z158" s="5">
        <f t="shared" si="295"/>
        <v>8.8579089367924243E-3</v>
      </c>
      <c r="AA158" s="5">
        <f t="shared" si="296"/>
        <v>1.7964512076392509E-2</v>
      </c>
      <c r="AB158" s="5">
        <f t="shared" si="297"/>
        <v>1.821669744212313E-2</v>
      </c>
      <c r="AC158" s="5">
        <f t="shared" si="298"/>
        <v>1.6365255917928107E-3</v>
      </c>
      <c r="AD158" s="5">
        <f t="shared" si="299"/>
        <v>3.2510989561612226E-2</v>
      </c>
      <c r="AE158" s="5">
        <f t="shared" si="300"/>
        <v>3.4084439150091482E-2</v>
      </c>
      <c r="AF158" s="5">
        <f t="shared" si="301"/>
        <v>1.7867019857618224E-2</v>
      </c>
      <c r="AG158" s="5">
        <f t="shared" si="302"/>
        <v>6.2439127952550796E-3</v>
      </c>
      <c r="AH158" s="5">
        <f t="shared" si="303"/>
        <v>2.3216523260618095E-3</v>
      </c>
      <c r="AI158" s="5">
        <f t="shared" si="304"/>
        <v>4.708487245278112E-3</v>
      </c>
      <c r="AJ158" s="5">
        <f t="shared" si="305"/>
        <v>4.7745848700251163E-3</v>
      </c>
      <c r="AK158" s="5">
        <f t="shared" si="306"/>
        <v>3.2277402477033069E-3</v>
      </c>
      <c r="AL158" s="5">
        <f t="shared" si="307"/>
        <v>1.3918517213057656E-4</v>
      </c>
      <c r="AM158" s="5">
        <f t="shared" si="308"/>
        <v>1.3186951204006037E-2</v>
      </c>
      <c r="AN158" s="5">
        <f t="shared" si="309"/>
        <v>1.3825166257593301E-2</v>
      </c>
      <c r="AO158" s="5">
        <f t="shared" si="310"/>
        <v>7.247134652019936E-3</v>
      </c>
      <c r="AP158" s="5">
        <f t="shared" si="311"/>
        <v>2.5326258740004499E-3</v>
      </c>
      <c r="AQ158" s="5">
        <f t="shared" si="312"/>
        <v>6.6379963864774771E-4</v>
      </c>
      <c r="AR158" s="5">
        <f t="shared" si="313"/>
        <v>4.8680288420847396E-4</v>
      </c>
      <c r="AS158" s="5">
        <f t="shared" si="314"/>
        <v>9.8727322154573737E-4</v>
      </c>
      <c r="AT158" s="5">
        <f t="shared" si="315"/>
        <v>1.0011325380355374E-3</v>
      </c>
      <c r="AU158" s="5">
        <f t="shared" si="316"/>
        <v>6.7679094083956818E-4</v>
      </c>
      <c r="AV158" s="5">
        <f t="shared" si="317"/>
        <v>3.4314585746656297E-4</v>
      </c>
      <c r="AW158" s="5">
        <f t="shared" si="318"/>
        <v>8.2205457089887556E-6</v>
      </c>
      <c r="AX158" s="5">
        <f t="shared" si="319"/>
        <v>4.4573564303870064E-3</v>
      </c>
      <c r="AY158" s="5">
        <f t="shared" si="320"/>
        <v>4.6730811971710667E-3</v>
      </c>
      <c r="AZ158" s="5">
        <f t="shared" si="321"/>
        <v>2.4496232482644118E-3</v>
      </c>
      <c r="BA158" s="5">
        <f t="shared" si="322"/>
        <v>8.5605960396751993E-4</v>
      </c>
      <c r="BB158" s="5">
        <f t="shared" si="323"/>
        <v>2.2437268039001044E-4</v>
      </c>
      <c r="BC158" s="5">
        <f t="shared" si="324"/>
        <v>4.7046350017756827E-5</v>
      </c>
      <c r="BD158" s="5">
        <f t="shared" si="325"/>
        <v>8.5060485231966277E-5</v>
      </c>
      <c r="BE158" s="5">
        <f t="shared" si="326"/>
        <v>1.7250912434044514E-4</v>
      </c>
      <c r="BF158" s="5">
        <f t="shared" si="327"/>
        <v>1.7493080306061671E-4</v>
      </c>
      <c r="BG158" s="5">
        <f t="shared" si="328"/>
        <v>1.1825765149690241E-4</v>
      </c>
      <c r="BH158" s="5">
        <f t="shared" si="329"/>
        <v>5.9958874707375641E-5</v>
      </c>
      <c r="BI158" s="5">
        <f t="shared" si="330"/>
        <v>2.4320230349028617E-5</v>
      </c>
      <c r="BJ158" s="8">
        <f t="shared" si="331"/>
        <v>0.59528712896173752</v>
      </c>
      <c r="BK158" s="8">
        <f t="shared" si="332"/>
        <v>0.21507778900716962</v>
      </c>
      <c r="BL158" s="8">
        <f t="shared" si="333"/>
        <v>0.18045027848746226</v>
      </c>
      <c r="BM158" s="8">
        <f t="shared" si="334"/>
        <v>0.58873128269873698</v>
      </c>
      <c r="BN158" s="8">
        <f t="shared" si="335"/>
        <v>0.40627696204296282</v>
      </c>
    </row>
    <row r="159" spans="1:66" x14ac:dyDescent="0.25">
      <c r="A159" t="s">
        <v>122</v>
      </c>
      <c r="B159" t="s">
        <v>129</v>
      </c>
      <c r="C159" t="s">
        <v>139</v>
      </c>
      <c r="D159" s="11">
        <v>44350</v>
      </c>
      <c r="E159">
        <f>VLOOKUP(A159,home!$A$2:$E$405,3,FALSE)</f>
        <v>1.30632911392405</v>
      </c>
      <c r="F159">
        <f>VLOOKUP(B159,home!$B$2:$E$405,3,FALSE)</f>
        <v>1.1000000000000001</v>
      </c>
      <c r="G159">
        <f>VLOOKUP(C159,away!$B$2:$E$405,4,FALSE)</f>
        <v>0.81</v>
      </c>
      <c r="H159">
        <f>VLOOKUP(A159,away!$A$2:$E$405,3,FALSE)</f>
        <v>1.12658227848101</v>
      </c>
      <c r="I159">
        <f>VLOOKUP(C159,away!$B$2:$E$405,3,FALSE)</f>
        <v>1.04</v>
      </c>
      <c r="J159">
        <f>VLOOKUP(B159,home!$B$2:$E$405,4,FALSE)</f>
        <v>1.05</v>
      </c>
      <c r="K159" s="3">
        <f t="shared" si="280"/>
        <v>1.1639392405063289</v>
      </c>
      <c r="L159" s="3">
        <f t="shared" si="281"/>
        <v>1.230227848101263</v>
      </c>
      <c r="M159" s="5">
        <f t="shared" si="282"/>
        <v>9.1248649319461389E-2</v>
      </c>
      <c r="N159" s="5">
        <f t="shared" si="283"/>
        <v>0.10620788358612224</v>
      </c>
      <c r="O159" s="5">
        <f t="shared" si="284"/>
        <v>0.11225662949442776</v>
      </c>
      <c r="P159" s="5">
        <f t="shared" si="285"/>
        <v>0.1306598960755446</v>
      </c>
      <c r="Q159" s="5">
        <f t="shared" si="286"/>
        <v>6.1809761678507859E-2</v>
      </c>
      <c r="R159" s="5">
        <f t="shared" si="287"/>
        <v>6.9050615869015328E-2</v>
      </c>
      <c r="S159" s="5">
        <f t="shared" si="288"/>
        <v>4.6773318207437353E-2</v>
      </c>
      <c r="T159" s="5">
        <f t="shared" si="289"/>
        <v>7.6040090101402627E-2</v>
      </c>
      <c r="U159" s="5">
        <f t="shared" si="290"/>
        <v>8.0370721391075955E-2</v>
      </c>
      <c r="V159" s="5">
        <f t="shared" si="291"/>
        <v>7.4416893250491998E-3</v>
      </c>
      <c r="W159" s="5">
        <f t="shared" si="292"/>
        <v>2.3980935687986545E-2</v>
      </c>
      <c r="X159" s="5">
        <f t="shared" si="293"/>
        <v>2.9502014906886465E-2</v>
      </c>
      <c r="Y159" s="5">
        <f t="shared" si="294"/>
        <v>1.8147100156775162E-2</v>
      </c>
      <c r="Z159" s="5">
        <f t="shared" si="295"/>
        <v>2.8315996856868551E-2</v>
      </c>
      <c r="AA159" s="5">
        <f t="shared" si="296"/>
        <v>3.2958099875763175E-2</v>
      </c>
      <c r="AB159" s="5">
        <f t="shared" si="297"/>
        <v>1.9180612868963762E-2</v>
      </c>
      <c r="AC159" s="5">
        <f t="shared" si="298"/>
        <v>6.6598955237222931E-4</v>
      </c>
      <c r="AD159" s="5">
        <f t="shared" si="299"/>
        <v>6.9780880178265453E-3</v>
      </c>
      <c r="AE159" s="5">
        <f t="shared" si="300"/>
        <v>8.5846382060319575E-3</v>
      </c>
      <c r="AF159" s="5">
        <f t="shared" si="301"/>
        <v>5.2805304934672916E-3</v>
      </c>
      <c r="AG159" s="5">
        <f t="shared" si="302"/>
        <v>2.1654185552704556E-3</v>
      </c>
      <c r="AH159" s="5">
        <f t="shared" si="303"/>
        <v>8.7087819700168764E-3</v>
      </c>
      <c r="AI159" s="5">
        <f t="shared" si="304"/>
        <v>1.0136493071916653E-2</v>
      </c>
      <c r="AJ159" s="5">
        <f t="shared" si="305"/>
        <v>5.8991310237621669E-3</v>
      </c>
      <c r="AK159" s="5">
        <f t="shared" si="306"/>
        <v>2.2887433611483532E-3</v>
      </c>
      <c r="AL159" s="5">
        <f t="shared" si="307"/>
        <v>3.814549644267221E-5</v>
      </c>
      <c r="AM159" s="5">
        <f t="shared" si="308"/>
        <v>1.6244140935310696E-3</v>
      </c>
      <c r="AN159" s="5">
        <f t="shared" si="309"/>
        <v>1.9983994547100913E-3</v>
      </c>
      <c r="AO159" s="5">
        <f t="shared" si="310"/>
        <v>1.2292433304073667E-3</v>
      </c>
      <c r="AP159" s="5">
        <f t="shared" si="311"/>
        <v>5.0408312571996157E-4</v>
      </c>
      <c r="AQ159" s="5">
        <f t="shared" si="312"/>
        <v>1.5503427475465657E-4</v>
      </c>
      <c r="AR159" s="5">
        <f t="shared" si="313"/>
        <v>2.1427572205113868E-3</v>
      </c>
      <c r="AS159" s="5">
        <f t="shared" si="314"/>
        <v>2.4940392118314759E-3</v>
      </c>
      <c r="AT159" s="5">
        <f t="shared" si="315"/>
        <v>1.4514550530060656E-3</v>
      </c>
      <c r="AU159" s="5">
        <f t="shared" si="316"/>
        <v>5.6313516400831787E-4</v>
      </c>
      <c r="AV159" s="5">
        <f t="shared" si="317"/>
        <v>1.6386377877456213E-4</v>
      </c>
      <c r="AW159" s="5">
        <f t="shared" si="318"/>
        <v>1.5172482119891525E-6</v>
      </c>
      <c r="AX159" s="5">
        <f t="shared" si="319"/>
        <v>3.1511988438205483E-4</v>
      </c>
      <c r="AY159" s="5">
        <f t="shared" si="320"/>
        <v>3.8766925725725406E-4</v>
      </c>
      <c r="AZ159" s="5">
        <f t="shared" si="321"/>
        <v>2.3846075806530334E-4</v>
      </c>
      <c r="BA159" s="5">
        <f t="shared" si="322"/>
        <v>9.7787021750424681E-5</v>
      </c>
      <c r="BB159" s="5">
        <f t="shared" si="323"/>
        <v>3.0075079335064071E-5</v>
      </c>
      <c r="BC159" s="5">
        <f t="shared" si="324"/>
        <v>7.3998400263701238E-6</v>
      </c>
      <c r="BD159" s="5">
        <f t="shared" si="325"/>
        <v>4.3934660073219475E-4</v>
      </c>
      <c r="BE159" s="5">
        <f t="shared" si="326"/>
        <v>5.1137274877526809E-4</v>
      </c>
      <c r="BF159" s="5">
        <f t="shared" si="327"/>
        <v>2.9760340441255961E-4</v>
      </c>
      <c r="BG159" s="5">
        <f t="shared" si="328"/>
        <v>1.1546409350135083E-4</v>
      </c>
      <c r="BH159" s="5">
        <f t="shared" si="329"/>
        <v>3.3598297323928518E-5</v>
      </c>
      <c r="BI159" s="5">
        <f t="shared" si="330"/>
        <v>7.8212753339038411E-6</v>
      </c>
      <c r="BJ159" s="8">
        <f t="shared" si="331"/>
        <v>0.3452841475102168</v>
      </c>
      <c r="BK159" s="8">
        <f t="shared" si="332"/>
        <v>0.27721535723356466</v>
      </c>
      <c r="BL159" s="8">
        <f t="shared" si="333"/>
        <v>0.34907028577430105</v>
      </c>
      <c r="BM159" s="8">
        <f t="shared" si="334"/>
        <v>0.42826619934282673</v>
      </c>
      <c r="BN159" s="8">
        <f t="shared" si="335"/>
        <v>0.57123343602307908</v>
      </c>
    </row>
    <row r="160" spans="1:66" x14ac:dyDescent="0.25">
      <c r="A160" t="s">
        <v>122</v>
      </c>
      <c r="B160" t="s">
        <v>133</v>
      </c>
      <c r="C160" t="s">
        <v>131</v>
      </c>
      <c r="D160" s="11">
        <v>44350</v>
      </c>
      <c r="E160">
        <f>VLOOKUP(A160,home!$A$2:$E$405,3,FALSE)</f>
        <v>1.30632911392405</v>
      </c>
      <c r="F160">
        <f>VLOOKUP(B160,home!$B$2:$E$405,3,FALSE)</f>
        <v>0.56999999999999995</v>
      </c>
      <c r="G160">
        <f>VLOOKUP(C160,away!$B$2:$E$405,4,FALSE)</f>
        <v>0.77</v>
      </c>
      <c r="H160">
        <f>VLOOKUP(A160,away!$A$2:$E$405,3,FALSE)</f>
        <v>1.12658227848101</v>
      </c>
      <c r="I160">
        <f>VLOOKUP(C160,away!$B$2:$E$405,3,FALSE)</f>
        <v>1.04</v>
      </c>
      <c r="J160">
        <f>VLOOKUP(B160,home!$B$2:$E$405,4,FALSE)</f>
        <v>1.33</v>
      </c>
      <c r="K160" s="3">
        <f t="shared" si="280"/>
        <v>0.57334784810126549</v>
      </c>
      <c r="L160" s="3">
        <f t="shared" si="281"/>
        <v>1.5582886075949332</v>
      </c>
      <c r="M160" s="5">
        <f t="shared" si="282"/>
        <v>0.11864298092157925</v>
      </c>
      <c r="N160" s="5">
        <f t="shared" si="283"/>
        <v>6.8023697803706956E-2</v>
      </c>
      <c r="O160" s="5">
        <f t="shared" si="284"/>
        <v>0.18488000554119993</v>
      </c>
      <c r="P160" s="5">
        <f t="shared" si="285"/>
        <v>0.10600055333399702</v>
      </c>
      <c r="Q160" s="5">
        <f t="shared" si="286"/>
        <v>1.9500620377823078E-2</v>
      </c>
      <c r="R160" s="5">
        <f t="shared" si="287"/>
        <v>0.14404820320347</v>
      </c>
      <c r="S160" s="5">
        <f t="shared" si="288"/>
        <v>2.3676321219837707E-2</v>
      </c>
      <c r="T160" s="5">
        <f t="shared" si="289"/>
        <v>3.0387594575795304E-2</v>
      </c>
      <c r="U160" s="5">
        <f t="shared" si="290"/>
        <v>8.258972732956335E-2</v>
      </c>
      <c r="V160" s="5">
        <f t="shared" si="291"/>
        <v>2.3503784498124006E-3</v>
      </c>
      <c r="W160" s="5">
        <f t="shared" si="292"/>
        <v>3.7268795767548498E-3</v>
      </c>
      <c r="X160" s="5">
        <f t="shared" si="293"/>
        <v>5.8075539863353086E-3</v>
      </c>
      <c r="Y160" s="5">
        <f t="shared" si="294"/>
        <v>4.5249226074494265E-3</v>
      </c>
      <c r="Z160" s="5">
        <f t="shared" si="295"/>
        <v>7.4822891332162425E-2</v>
      </c>
      <c r="AA160" s="5">
        <f t="shared" si="296"/>
        <v>4.2899543734010157E-2</v>
      </c>
      <c r="AB160" s="5">
        <f t="shared" si="297"/>
        <v>1.2298180542210423E-2</v>
      </c>
      <c r="AC160" s="5">
        <f t="shared" si="298"/>
        <v>1.3124534121675851E-4</v>
      </c>
      <c r="AD160" s="5">
        <f t="shared" si="299"/>
        <v>5.3419959636623684E-4</v>
      </c>
      <c r="AE160" s="5">
        <f t="shared" si="300"/>
        <v>8.324371451993186E-4</v>
      </c>
      <c r="AF160" s="5">
        <f t="shared" si="301"/>
        <v>6.4858865995147375E-4</v>
      </c>
      <c r="AG160" s="5">
        <f t="shared" si="302"/>
        <v>3.3689610660588189E-4</v>
      </c>
      <c r="AH160" s="5">
        <f t="shared" si="303"/>
        <v>2.9148914787555606E-2</v>
      </c>
      <c r="AI160" s="5">
        <f t="shared" si="304"/>
        <v>1.6712467567932161E-2</v>
      </c>
      <c r="AJ160" s="5">
        <f t="shared" si="305"/>
        <v>4.791028658268047E-3</v>
      </c>
      <c r="AK160" s="5">
        <f t="shared" si="306"/>
        <v>9.1564199046982608E-4</v>
      </c>
      <c r="AL160" s="5">
        <f t="shared" si="307"/>
        <v>4.6904009604011092E-6</v>
      </c>
      <c r="AM160" s="5">
        <f t="shared" si="308"/>
        <v>6.125643780662934E-5</v>
      </c>
      <c r="AN160" s="5">
        <f t="shared" si="309"/>
        <v>9.5455209175918042E-5</v>
      </c>
      <c r="AO160" s="5">
        <f t="shared" si="310"/>
        <v>7.4373382497212222E-5</v>
      </c>
      <c r="AP160" s="5">
        <f t="shared" si="311"/>
        <v>3.8631731551235404E-5</v>
      </c>
      <c r="AQ160" s="5">
        <f t="shared" si="312"/>
        <v>1.5049846791988971E-5</v>
      </c>
      <c r="AR160" s="5">
        <f t="shared" si="313"/>
        <v>9.0844843674406702E-3</v>
      </c>
      <c r="AS160" s="5">
        <f t="shared" si="314"/>
        <v>5.2085695631816937E-3</v>
      </c>
      <c r="AT160" s="5">
        <f t="shared" si="315"/>
        <v>1.493161075367986E-3</v>
      </c>
      <c r="AU160" s="5">
        <f t="shared" si="316"/>
        <v>2.8536689647693544E-4</v>
      </c>
      <c r="AV160" s="5">
        <f t="shared" si="317"/>
        <v>4.0903624003596873E-5</v>
      </c>
      <c r="AW160" s="5">
        <f t="shared" si="318"/>
        <v>1.1640551371922248E-7</v>
      </c>
      <c r="AX160" s="5">
        <f t="shared" si="319"/>
        <v>5.8535411331299865E-6</v>
      </c>
      <c r="AY160" s="5">
        <f t="shared" si="320"/>
        <v>9.1215064618447945E-6</v>
      </c>
      <c r="AZ160" s="5">
        <f t="shared" si="321"/>
        <v>7.1069698017981557E-6</v>
      </c>
      <c r="BA160" s="5">
        <f t="shared" si="322"/>
        <v>3.6915700255544288E-6</v>
      </c>
      <c r="BB160" s="5">
        <f t="shared" si="323"/>
        <v>1.4381328787401011E-6</v>
      </c>
      <c r="BC160" s="5">
        <f t="shared" si="324"/>
        <v>4.4820521622968068E-7</v>
      </c>
      <c r="BD160" s="5">
        <f t="shared" si="325"/>
        <v>2.3593747492761758E-3</v>
      </c>
      <c r="BE160" s="5">
        <f t="shared" si="326"/>
        <v>1.3527424353619582E-3</v>
      </c>
      <c r="BF160" s="5">
        <f t="shared" si="327"/>
        <v>3.8779598217502189E-4</v>
      </c>
      <c r="BG160" s="5">
        <f t="shared" si="328"/>
        <v>7.4113997294121837E-5</v>
      </c>
      <c r="BH160" s="5">
        <f t="shared" si="329"/>
        <v>1.062327521569194E-5</v>
      </c>
      <c r="BI160" s="5">
        <f t="shared" si="330"/>
        <v>1.2181663969408966E-6</v>
      </c>
      <c r="BJ160" s="8">
        <f t="shared" si="331"/>
        <v>0.13463581696932814</v>
      </c>
      <c r="BK160" s="8">
        <f t="shared" si="332"/>
        <v>0.25081529117386536</v>
      </c>
      <c r="BL160" s="8">
        <f t="shared" si="333"/>
        <v>0.53858206748687032</v>
      </c>
      <c r="BM160" s="8">
        <f t="shared" si="334"/>
        <v>0.35775100067950188</v>
      </c>
      <c r="BN160" s="8">
        <f t="shared" si="335"/>
        <v>0.6410960611817762</v>
      </c>
    </row>
    <row r="161" spans="1:66" x14ac:dyDescent="0.25">
      <c r="A161" t="s">
        <v>122</v>
      </c>
      <c r="B161" t="s">
        <v>138</v>
      </c>
      <c r="C161" t="s">
        <v>362</v>
      </c>
      <c r="D161" s="11">
        <v>44350</v>
      </c>
      <c r="E161">
        <f>VLOOKUP(A161,home!$A$2:$E$405,3,FALSE)</f>
        <v>1.30632911392405</v>
      </c>
      <c r="F161">
        <f>VLOOKUP(B161,home!$B$2:$E$405,3,FALSE)</f>
        <v>1.2</v>
      </c>
      <c r="G161">
        <f>VLOOKUP(C161,away!$B$2:$E$405,4,FALSE)</f>
        <v>0.82</v>
      </c>
      <c r="H161">
        <f>VLOOKUP(A161,away!$A$2:$E$405,3,FALSE)</f>
        <v>1.12658227848101</v>
      </c>
      <c r="I161">
        <f>VLOOKUP(C161,away!$B$2:$E$405,3,FALSE)</f>
        <v>0.61</v>
      </c>
      <c r="J161">
        <f>VLOOKUP(B161,home!$B$2:$E$405,4,FALSE)</f>
        <v>1</v>
      </c>
      <c r="K161" s="3">
        <f t="shared" si="280"/>
        <v>1.2854278481012651</v>
      </c>
      <c r="L161" s="3">
        <f t="shared" si="281"/>
        <v>0.68721518987341612</v>
      </c>
      <c r="M161" s="5">
        <f t="shared" si="282"/>
        <v>0.13908875311776381</v>
      </c>
      <c r="N161" s="5">
        <f t="shared" si="283"/>
        <v>0.17878855661525531</v>
      </c>
      <c r="O161" s="5">
        <f t="shared" si="284"/>
        <v>9.5583903883080759E-2</v>
      </c>
      <c r="P161" s="5">
        <f t="shared" si="285"/>
        <v>0.12286621188154669</v>
      </c>
      <c r="Q161" s="5">
        <f t="shared" si="286"/>
        <v>0.11490989479753942</v>
      </c>
      <c r="R161" s="5">
        <f t="shared" si="287"/>
        <v>3.284335532792685E-2</v>
      </c>
      <c r="S161" s="5">
        <f t="shared" si="288"/>
        <v>2.7133944484604614E-2</v>
      </c>
      <c r="T161" s="5">
        <f t="shared" si="289"/>
        <v>7.896782517162533E-2</v>
      </c>
      <c r="U161" s="5">
        <f t="shared" si="290"/>
        <v>4.221776356360224E-2</v>
      </c>
      <c r="V161" s="5">
        <f t="shared" si="291"/>
        <v>2.6632435105860873E-3</v>
      </c>
      <c r="W161" s="5">
        <f t="shared" si="292"/>
        <v>4.923612626504794E-2</v>
      </c>
      <c r="X161" s="5">
        <f t="shared" si="293"/>
        <v>3.3835813859866413E-2</v>
      </c>
      <c r="Y161" s="5">
        <f t="shared" si="294"/>
        <v>1.1626242623114829E-2</v>
      </c>
      <c r="Z161" s="5">
        <f t="shared" si="295"/>
        <v>7.523484222587108E-3</v>
      </c>
      <c r="AA161" s="5">
        <f t="shared" si="296"/>
        <v>9.6708961344639677E-3</v>
      </c>
      <c r="AB161" s="5">
        <f t="shared" si="297"/>
        <v>6.2156196036674306E-3</v>
      </c>
      <c r="AC161" s="5">
        <f t="shared" si="298"/>
        <v>1.4703859681719335E-4</v>
      </c>
      <c r="AD161" s="5">
        <f t="shared" si="299"/>
        <v>1.5822371958430687E-2</v>
      </c>
      <c r="AE161" s="5">
        <f t="shared" si="300"/>
        <v>1.0873374349660759E-2</v>
      </c>
      <c r="AF161" s="5">
        <f t="shared" si="301"/>
        <v>3.7361740091334254E-3</v>
      </c>
      <c r="AG161" s="5">
        <f t="shared" si="302"/>
        <v>8.5585184369558315E-4</v>
      </c>
      <c r="AH161" s="5">
        <f t="shared" si="303"/>
        <v>1.2925631596337125E-3</v>
      </c>
      <c r="AI161" s="5">
        <f t="shared" si="304"/>
        <v>1.6614966808229353E-3</v>
      </c>
      <c r="AJ161" s="5">
        <f t="shared" si="305"/>
        <v>1.0678670515288102E-3</v>
      </c>
      <c r="AK161" s="5">
        <f t="shared" si="306"/>
        <v>4.5755534870164032E-4</v>
      </c>
      <c r="AL161" s="5">
        <f t="shared" si="307"/>
        <v>5.1955531950194161E-6</v>
      </c>
      <c r="AM161" s="5">
        <f t="shared" si="308"/>
        <v>4.0677035076766756E-3</v>
      </c>
      <c r="AN161" s="5">
        <f t="shared" si="309"/>
        <v>2.7953876383767875E-3</v>
      </c>
      <c r="AO161" s="5">
        <f t="shared" si="310"/>
        <v>9.6051642333845209E-4</v>
      </c>
      <c r="AP161" s="5">
        <f t="shared" si="311"/>
        <v>2.2002715874702299E-4</v>
      </c>
      <c r="AQ161" s="5">
        <f t="shared" si="312"/>
        <v>3.7801501418910915E-5</v>
      </c>
      <c r="AR161" s="5">
        <f t="shared" si="313"/>
        <v>1.7765380743421292E-4</v>
      </c>
      <c r="AS161" s="5">
        <f t="shared" si="314"/>
        <v>2.2836115139715689E-4</v>
      </c>
      <c r="AT161" s="5">
        <f t="shared" si="315"/>
        <v>1.4677089171518729E-4</v>
      </c>
      <c r="AU161" s="5">
        <f t="shared" si="316"/>
        <v>6.2887797167118987E-5</v>
      </c>
      <c r="AV161" s="5">
        <f t="shared" si="317"/>
        <v>2.0209431446089646E-5</v>
      </c>
      <c r="AW161" s="5">
        <f t="shared" si="318"/>
        <v>1.2748812965979915E-7</v>
      </c>
      <c r="AX161" s="5">
        <f t="shared" si="319"/>
        <v>8.7145656109779903E-4</v>
      </c>
      <c r="AY161" s="5">
        <f t="shared" si="320"/>
        <v>5.9887818610125816E-4</v>
      </c>
      <c r="AZ161" s="5">
        <f t="shared" si="321"/>
        <v>2.057790931863116E-4</v>
      </c>
      <c r="BA161" s="5">
        <f t="shared" si="322"/>
        <v>4.713817286533684E-5</v>
      </c>
      <c r="BB161" s="5">
        <f t="shared" si="323"/>
        <v>8.0985171039845923E-6</v>
      </c>
      <c r="BC161" s="5">
        <f t="shared" si="324"/>
        <v>1.1130847938615761E-6</v>
      </c>
      <c r="BD161" s="5">
        <f t="shared" si="325"/>
        <v>2.0347732501272979E-5</v>
      </c>
      <c r="BE161" s="5">
        <f t="shared" si="326"/>
        <v>2.6155542002851505E-5</v>
      </c>
      <c r="BF161" s="5">
        <f t="shared" si="327"/>
        <v>1.6810531036323831E-5</v>
      </c>
      <c r="BG161" s="5">
        <f t="shared" si="328"/>
        <v>7.2029082451537562E-6</v>
      </c>
      <c r="BH161" s="5">
        <f t="shared" si="329"/>
        <v>2.3147047114097127E-6</v>
      </c>
      <c r="BI161" s="5">
        <f t="shared" si="330"/>
        <v>5.9507717923545E-7</v>
      </c>
      <c r="BJ161" s="8">
        <f t="shared" si="331"/>
        <v>0.50846613133807628</v>
      </c>
      <c r="BK161" s="8">
        <f t="shared" si="332"/>
        <v>0.29250326533061466</v>
      </c>
      <c r="BL161" s="8">
        <f t="shared" si="333"/>
        <v>0.19172033032826441</v>
      </c>
      <c r="BM161" s="8">
        <f t="shared" si="334"/>
        <v>0.31553378489845774</v>
      </c>
      <c r="BN161" s="8">
        <f t="shared" si="335"/>
        <v>0.68408067562311281</v>
      </c>
    </row>
    <row r="162" spans="1:66" x14ac:dyDescent="0.25">
      <c r="A162" t="s">
        <v>122</v>
      </c>
      <c r="B162" t="s">
        <v>144</v>
      </c>
      <c r="C162" t="s">
        <v>134</v>
      </c>
      <c r="D162" s="11">
        <v>44350</v>
      </c>
      <c r="E162">
        <f>VLOOKUP(A162,home!$A$2:$E$405,3,FALSE)</f>
        <v>1.30632911392405</v>
      </c>
      <c r="F162">
        <f>VLOOKUP(B162,home!$B$2:$E$405,3,FALSE)</f>
        <v>0.95</v>
      </c>
      <c r="G162">
        <f>VLOOKUP(C162,away!$B$2:$E$405,4,FALSE)</f>
        <v>1.08</v>
      </c>
      <c r="H162">
        <f>VLOOKUP(A162,away!$A$2:$E$405,3,FALSE)</f>
        <v>1.12658227848101</v>
      </c>
      <c r="I162">
        <f>VLOOKUP(C162,away!$B$2:$E$405,3,FALSE)</f>
        <v>0.36</v>
      </c>
      <c r="J162">
        <f>VLOOKUP(B162,home!$B$2:$E$405,4,FALSE)</f>
        <v>1.51</v>
      </c>
      <c r="K162" s="3">
        <f t="shared" si="280"/>
        <v>1.3402936708860755</v>
      </c>
      <c r="L162" s="3">
        <f t="shared" si="281"/>
        <v>0.612410126582277</v>
      </c>
      <c r="M162" s="5">
        <f t="shared" si="282"/>
        <v>0.14188991089233646</v>
      </c>
      <c r="N162" s="5">
        <f t="shared" si="283"/>
        <v>0.19017414953158779</v>
      </c>
      <c r="O162" s="5">
        <f t="shared" si="284"/>
        <v>8.6894818290323764E-2</v>
      </c>
      <c r="P162" s="5">
        <f t="shared" si="285"/>
        <v>0.11646457498731654</v>
      </c>
      <c r="Q162" s="5">
        <f t="shared" si="286"/>
        <v>0.12744460449166464</v>
      </c>
      <c r="R162" s="5">
        <f t="shared" si="287"/>
        <v>2.6607633334260569E-2</v>
      </c>
      <c r="S162" s="5">
        <f t="shared" si="288"/>
        <v>2.3898804963779982E-2</v>
      </c>
      <c r="T162" s="5">
        <f t="shared" si="289"/>
        <v>7.8048366368968558E-2</v>
      </c>
      <c r="U162" s="5">
        <f t="shared" si="290"/>
        <v>3.5662042555166806E-2</v>
      </c>
      <c r="V162" s="5">
        <f t="shared" si="291"/>
        <v>2.1795960178697003E-3</v>
      </c>
      <c r="W162" s="5">
        <f t="shared" si="292"/>
        <v>5.6937732262919087E-2</v>
      </c>
      <c r="X162" s="5">
        <f t="shared" si="293"/>
        <v>3.4869243822442067E-2</v>
      </c>
      <c r="Y162" s="5">
        <f t="shared" si="294"/>
        <v>1.0677139011565015E-2</v>
      </c>
      <c r="Z162" s="5">
        <f t="shared" si="295"/>
        <v>5.4315946994297776E-3</v>
      </c>
      <c r="AA162" s="5">
        <f t="shared" si="296"/>
        <v>7.2799319984640865E-3</v>
      </c>
      <c r="AB162" s="5">
        <f t="shared" si="297"/>
        <v>4.8786233910112177E-3</v>
      </c>
      <c r="AC162" s="5">
        <f t="shared" si="298"/>
        <v>1.1181455849680518E-4</v>
      </c>
      <c r="AD162" s="5">
        <f t="shared" si="299"/>
        <v>1.9078320546649083E-2</v>
      </c>
      <c r="AE162" s="5">
        <f t="shared" si="300"/>
        <v>1.168375670095062E-2</v>
      </c>
      <c r="AF162" s="5">
        <f t="shared" si="301"/>
        <v>3.577625460092848E-3</v>
      </c>
      <c r="AG162" s="5">
        <f t="shared" si="302"/>
        <v>7.303246869598129E-4</v>
      </c>
      <c r="AH162" s="5">
        <f t="shared" si="303"/>
        <v>8.3159089935535343E-4</v>
      </c>
      <c r="AI162" s="5">
        <f t="shared" si="304"/>
        <v>1.1145760191724396E-3</v>
      </c>
      <c r="AJ162" s="5">
        <f t="shared" si="305"/>
        <v>7.4692959210910916E-4</v>
      </c>
      <c r="AK162" s="5">
        <f t="shared" si="306"/>
        <v>3.3370166830045241E-4</v>
      </c>
      <c r="AL162" s="5">
        <f t="shared" si="307"/>
        <v>3.6711377012861906E-6</v>
      </c>
      <c r="AM162" s="5">
        <f t="shared" si="308"/>
        <v>5.1141104559619087E-3</v>
      </c>
      <c r="AN162" s="5">
        <f t="shared" si="309"/>
        <v>3.1319330316913786E-3</v>
      </c>
      <c r="AO162" s="5">
        <f t="shared" si="310"/>
        <v>9.5901375219266578E-4</v>
      </c>
      <c r="AP162" s="5">
        <f t="shared" si="311"/>
        <v>1.9576991112481838E-4</v>
      </c>
      <c r="AQ162" s="5">
        <f t="shared" si="312"/>
        <v>2.9972869013237774E-5</v>
      </c>
      <c r="AR162" s="5">
        <f t="shared" si="313"/>
        <v>1.0185493758777632E-4</v>
      </c>
      <c r="AS162" s="5">
        <f t="shared" si="314"/>
        <v>1.3651552819739284E-4</v>
      </c>
      <c r="AT162" s="5">
        <f t="shared" si="315"/>
        <v>9.1485449210317607E-5</v>
      </c>
      <c r="AU162" s="5">
        <f t="shared" si="316"/>
        <v>4.0872456184919413E-5</v>
      </c>
      <c r="AV162" s="5">
        <f t="shared" si="317"/>
        <v>1.3695273584553976E-5</v>
      </c>
      <c r="AW162" s="5">
        <f t="shared" si="318"/>
        <v>8.3702899861536794E-8</v>
      </c>
      <c r="AX162" s="5">
        <f t="shared" si="319"/>
        <v>1.1424016460563407E-3</v>
      </c>
      <c r="AY162" s="5">
        <f t="shared" si="320"/>
        <v>6.9961833666916504E-4</v>
      </c>
      <c r="AZ162" s="5">
        <f t="shared" si="321"/>
        <v>2.1422667705942275E-4</v>
      </c>
      <c r="BA162" s="5">
        <f t="shared" si="322"/>
        <v>4.3731528805087235E-5</v>
      </c>
      <c r="BB162" s="5">
        <f t="shared" si="323"/>
        <v>6.6954077727899896E-6</v>
      </c>
      <c r="BC162" s="5">
        <f t="shared" si="324"/>
        <v>8.2006710433085572E-7</v>
      </c>
      <c r="BD162" s="5">
        <f t="shared" si="325"/>
        <v>1.0396165870193338E-5</v>
      </c>
      <c r="BE162" s="5">
        <f t="shared" si="326"/>
        <v>1.3933915317301961E-5</v>
      </c>
      <c r="BF162" s="5">
        <f t="shared" si="327"/>
        <v>9.3377692552211821E-6</v>
      </c>
      <c r="BG162" s="5">
        <f t="shared" si="328"/>
        <v>4.1717843443225116E-6</v>
      </c>
      <c r="BH162" s="5">
        <f t="shared" si="329"/>
        <v>1.3978540382492692E-6</v>
      </c>
      <c r="BI162" s="5">
        <f t="shared" si="330"/>
        <v>3.7470698405760763E-7</v>
      </c>
      <c r="BJ162" s="8">
        <f t="shared" si="331"/>
        <v>0.54475955656725061</v>
      </c>
      <c r="BK162" s="8">
        <f t="shared" si="332"/>
        <v>0.28524799089416991</v>
      </c>
      <c r="BL162" s="8">
        <f t="shared" si="333"/>
        <v>0.16477388358873812</v>
      </c>
      <c r="BM162" s="8">
        <f t="shared" si="334"/>
        <v>0.31003779958832939</v>
      </c>
      <c r="BN162" s="8">
        <f t="shared" si="335"/>
        <v>0.68947569152748966</v>
      </c>
    </row>
    <row r="163" spans="1:66" x14ac:dyDescent="0.25">
      <c r="A163" t="s">
        <v>122</v>
      </c>
      <c r="B163" t="s">
        <v>140</v>
      </c>
      <c r="C163" t="s">
        <v>124</v>
      </c>
      <c r="D163" s="11">
        <v>44350</v>
      </c>
      <c r="E163">
        <f>VLOOKUP(A163,home!$A$2:$E$405,3,FALSE)</f>
        <v>1.30632911392405</v>
      </c>
      <c r="F163">
        <f>VLOOKUP(B163,home!$B$2:$E$405,3,FALSE)</f>
        <v>1.26</v>
      </c>
      <c r="G163">
        <f>VLOOKUP(C163,away!$B$2:$E$405,4,FALSE)</f>
        <v>0.91</v>
      </c>
      <c r="H163">
        <f>VLOOKUP(A163,away!$A$2:$E$405,3,FALSE)</f>
        <v>1.12658227848101</v>
      </c>
      <c r="I163">
        <f>VLOOKUP(C163,away!$B$2:$E$405,3,FALSE)</f>
        <v>0.72</v>
      </c>
      <c r="J163">
        <f>VLOOKUP(B163,home!$B$2:$E$405,4,FALSE)</f>
        <v>0.63</v>
      </c>
      <c r="K163" s="3">
        <f t="shared" si="280"/>
        <v>1.4978369620253158</v>
      </c>
      <c r="L163" s="3">
        <f t="shared" si="281"/>
        <v>0.51101772151898606</v>
      </c>
      <c r="M163" s="5">
        <f t="shared" si="282"/>
        <v>0.13414222201614751</v>
      </c>
      <c r="N163" s="5">
        <f t="shared" si="283"/>
        <v>0.20092317830399181</v>
      </c>
      <c r="O163" s="5">
        <f t="shared" si="284"/>
        <v>6.8549052654185663E-2</v>
      </c>
      <c r="P163" s="5">
        <f t="shared" si="285"/>
        <v>0.10267530477725886</v>
      </c>
      <c r="Q163" s="5">
        <f t="shared" si="286"/>
        <v>0.150475081495661</v>
      </c>
      <c r="R163" s="5">
        <f t="shared" si="287"/>
        <v>1.7514890349813482E-2</v>
      </c>
      <c r="S163" s="5">
        <f t="shared" si="288"/>
        <v>1.9647464557866739E-2</v>
      </c>
      <c r="T163" s="5">
        <f t="shared" si="289"/>
        <v>7.6895433291296417E-2</v>
      </c>
      <c r="U163" s="5">
        <f t="shared" si="290"/>
        <v>2.6234450151771144E-2</v>
      </c>
      <c r="V163" s="5">
        <f t="shared" si="291"/>
        <v>1.6709540576158243E-3</v>
      </c>
      <c r="W163" s="5">
        <f t="shared" si="292"/>
        <v>7.5129046309324238E-2</v>
      </c>
      <c r="X163" s="5">
        <f t="shared" si="293"/>
        <v>3.8392274064885254E-2</v>
      </c>
      <c r="Y163" s="5">
        <f t="shared" si="294"/>
        <v>9.8095662082850633E-3</v>
      </c>
      <c r="Z163" s="5">
        <f t="shared" si="295"/>
        <v>2.9834731197388542E-3</v>
      </c>
      <c r="AA163" s="5">
        <f t="shared" si="296"/>
        <v>4.4687563139538368E-3</v>
      </c>
      <c r="AB163" s="5">
        <f t="shared" si="297"/>
        <v>3.3467341906620318E-3</v>
      </c>
      <c r="AC163" s="5">
        <f t="shared" si="298"/>
        <v>7.9936482039306029E-5</v>
      </c>
      <c r="AD163" s="5">
        <f t="shared" si="299"/>
        <v>2.8132765620954361E-2</v>
      </c>
      <c r="AE163" s="5">
        <f t="shared" si="300"/>
        <v>1.4376341787647759E-2</v>
      </c>
      <c r="AF163" s="5">
        <f t="shared" si="301"/>
        <v>3.6732827120509724E-3</v>
      </c>
      <c r="AG163" s="5">
        <f t="shared" si="302"/>
        <v>6.2570418733578993E-4</v>
      </c>
      <c r="AH163" s="5">
        <f t="shared" si="303"/>
        <v>3.8115190896552252E-4</v>
      </c>
      <c r="AI163" s="5">
        <f t="shared" si="304"/>
        <v>5.7090341739506794E-4</v>
      </c>
      <c r="AJ163" s="5">
        <f t="shared" si="305"/>
        <v>4.2756012016044974E-4</v>
      </c>
      <c r="AK163" s="5">
        <f t="shared" si="306"/>
        <v>2.1347178382143573E-4</v>
      </c>
      <c r="AL163" s="5">
        <f t="shared" si="307"/>
        <v>2.4474032211035373E-6</v>
      </c>
      <c r="AM163" s="5">
        <f t="shared" si="308"/>
        <v>8.4276592382121068E-3</v>
      </c>
      <c r="AN163" s="5">
        <f t="shared" si="309"/>
        <v>4.3066832216495845E-3</v>
      </c>
      <c r="AO163" s="5">
        <f t="shared" si="310"/>
        <v>1.1003957236157085E-3</v>
      </c>
      <c r="AP163" s="5">
        <f t="shared" si="311"/>
        <v>1.8744057181711179E-4</v>
      </c>
      <c r="AQ163" s="5">
        <f t="shared" si="312"/>
        <v>2.3946363482549077E-5</v>
      </c>
      <c r="AR163" s="5">
        <f t="shared" si="313"/>
        <v>3.8955076014434671E-5</v>
      </c>
      <c r="AS163" s="5">
        <f t="shared" si="314"/>
        <v>5.8348352712926077E-5</v>
      </c>
      <c r="AT163" s="5">
        <f t="shared" si="315"/>
        <v>4.36981596833554E-5</v>
      </c>
      <c r="AU163" s="5">
        <f t="shared" si="316"/>
        <v>2.1817572915404735E-5</v>
      </c>
      <c r="AV163" s="5">
        <f t="shared" si="317"/>
        <v>8.1697917835939078E-6</v>
      </c>
      <c r="AW163" s="5">
        <f t="shared" si="318"/>
        <v>5.2035955210408846E-8</v>
      </c>
      <c r="AX163" s="5">
        <f t="shared" si="319"/>
        <v>2.1038765850580374E-3</v>
      </c>
      <c r="AY163" s="5">
        <f t="shared" si="320"/>
        <v>1.0751182188535034E-3</v>
      </c>
      <c r="AZ163" s="5">
        <f t="shared" si="321"/>
        <v>2.7470223128103397E-4</v>
      </c>
      <c r="BA163" s="5">
        <f t="shared" si="322"/>
        <v>4.679256944180518E-5</v>
      </c>
      <c r="BB163" s="5">
        <f t="shared" si="323"/>
        <v>5.9779580550425526E-6</v>
      </c>
      <c r="BC163" s="5">
        <f t="shared" si="324"/>
        <v>6.1096850092478309E-7</v>
      </c>
      <c r="BD163" s="5">
        <f t="shared" si="325"/>
        <v>3.3177890310825505E-6</v>
      </c>
      <c r="BE163" s="5">
        <f t="shared" si="326"/>
        <v>4.9695070429576033E-6</v>
      </c>
      <c r="BF163" s="5">
        <f t="shared" si="327"/>
        <v>3.7217556659935143E-6</v>
      </c>
      <c r="BG163" s="5">
        <f t="shared" si="328"/>
        <v>1.8581944000507441E-6</v>
      </c>
      <c r="BH163" s="5">
        <f t="shared" si="329"/>
        <v>6.9581806375611503E-7</v>
      </c>
      <c r="BI163" s="5">
        <f t="shared" si="330"/>
        <v>2.0844440294775939E-7</v>
      </c>
      <c r="BJ163" s="8">
        <f t="shared" si="331"/>
        <v>0.61598587763140011</v>
      </c>
      <c r="BK163" s="8">
        <f t="shared" si="332"/>
        <v>0.25929344751300276</v>
      </c>
      <c r="BL163" s="8">
        <f t="shared" si="333"/>
        <v>0.12189273135244513</v>
      </c>
      <c r="BM163" s="8">
        <f t="shared" si="334"/>
        <v>0.32480073383663027</v>
      </c>
      <c r="BN163" s="8">
        <f t="shared" si="335"/>
        <v>0.67427972959705829</v>
      </c>
    </row>
    <row r="164" spans="1:66" x14ac:dyDescent="0.25">
      <c r="A164" t="s">
        <v>122</v>
      </c>
      <c r="B164" t="s">
        <v>141</v>
      </c>
      <c r="C164" t="s">
        <v>135</v>
      </c>
      <c r="D164" s="11">
        <v>44350</v>
      </c>
      <c r="E164">
        <f>VLOOKUP(A164,home!$A$2:$E$405,3,FALSE)</f>
        <v>1.30632911392405</v>
      </c>
      <c r="F164">
        <f>VLOOKUP(B164,home!$B$2:$E$405,3,FALSE)</f>
        <v>0.77</v>
      </c>
      <c r="G164">
        <f>VLOOKUP(C164,away!$B$2:$E$405,4,FALSE)</f>
        <v>0.98</v>
      </c>
      <c r="H164">
        <f>VLOOKUP(A164,away!$A$2:$E$405,3,FALSE)</f>
        <v>1.12658227848101</v>
      </c>
      <c r="I164">
        <f>VLOOKUP(C164,away!$B$2:$E$405,3,FALSE)</f>
        <v>1.02</v>
      </c>
      <c r="J164">
        <f>VLOOKUP(B164,home!$B$2:$E$405,4,FALSE)</f>
        <v>0.63</v>
      </c>
      <c r="K164" s="3">
        <f t="shared" si="280"/>
        <v>0.9857559493670881</v>
      </c>
      <c r="L164" s="3">
        <f t="shared" si="281"/>
        <v>0.72394177215189703</v>
      </c>
      <c r="M164" s="5">
        <f t="shared" si="282"/>
        <v>0.18092047271807452</v>
      </c>
      <c r="N164" s="5">
        <f t="shared" si="283"/>
        <v>0.17834343234414787</v>
      </c>
      <c r="O164" s="5">
        <f t="shared" si="284"/>
        <v>0.13097588763808177</v>
      </c>
      <c r="P164" s="5">
        <f t="shared" si="285"/>
        <v>0.12911026046287435</v>
      </c>
      <c r="Q164" s="5">
        <f t="shared" si="286"/>
        <v>8.7901549731895276E-2</v>
      </c>
      <c r="R164" s="5">
        <f t="shared" si="287"/>
        <v>4.7409458102940331E-2</v>
      </c>
      <c r="S164" s="5">
        <f t="shared" si="288"/>
        <v>2.3034235852853167E-2</v>
      </c>
      <c r="T164" s="5">
        <f t="shared" si="289"/>
        <v>6.3635603687806366E-2</v>
      </c>
      <c r="U164" s="5">
        <f t="shared" si="290"/>
        <v>4.6734155381243134E-2</v>
      </c>
      <c r="V164" s="5">
        <f t="shared" si="291"/>
        <v>1.8264355147907209E-3</v>
      </c>
      <c r="W164" s="5">
        <f t="shared" si="292"/>
        <v>2.8883158535600917E-2</v>
      </c>
      <c r="X164" s="5">
        <f t="shared" si="293"/>
        <v>2.0909724975607114E-2</v>
      </c>
      <c r="Y164" s="5">
        <f t="shared" si="294"/>
        <v>7.5687116770248985E-3</v>
      </c>
      <c r="Z164" s="5">
        <f t="shared" si="295"/>
        <v>1.1440562371934582E-2</v>
      </c>
      <c r="AA164" s="5">
        <f t="shared" si="296"/>
        <v>1.1277602422239758E-2</v>
      </c>
      <c r="AB164" s="5">
        <f t="shared" si="297"/>
        <v>5.5584818411597622E-3</v>
      </c>
      <c r="AC164" s="5">
        <f t="shared" si="298"/>
        <v>8.146243812631397E-5</v>
      </c>
      <c r="AD164" s="5">
        <f t="shared" si="299"/>
        <v>7.1179363407453469E-3</v>
      </c>
      <c r="AE164" s="5">
        <f t="shared" si="300"/>
        <v>5.1529714485835749E-3</v>
      </c>
      <c r="AF164" s="5">
        <f t="shared" si="301"/>
        <v>1.8652256411678606E-3</v>
      </c>
      <c r="AG164" s="5">
        <f t="shared" si="302"/>
        <v>4.5010491871007318E-4</v>
      </c>
      <c r="AH164" s="5">
        <f t="shared" si="303"/>
        <v>2.0705752494881574E-3</v>
      </c>
      <c r="AI164" s="5">
        <f t="shared" si="304"/>
        <v>2.0410818707951939E-3</v>
      </c>
      <c r="AJ164" s="5">
        <f t="shared" si="305"/>
        <v>1.0060042986408343E-3</v>
      </c>
      <c r="AK164" s="5">
        <f t="shared" si="306"/>
        <v>3.3055824082468913E-4</v>
      </c>
      <c r="AL164" s="5">
        <f t="shared" si="307"/>
        <v>2.3253612919348615E-6</v>
      </c>
      <c r="AM164" s="5">
        <f t="shared" si="308"/>
        <v>1.4033096190211858E-3</v>
      </c>
      <c r="AN164" s="5">
        <f t="shared" si="309"/>
        <v>1.0159144524720005E-3</v>
      </c>
      <c r="AO164" s="5">
        <f t="shared" si="310"/>
        <v>3.677314545386521E-4</v>
      </c>
      <c r="AP164" s="5">
        <f t="shared" si="311"/>
        <v>8.8738720291568865E-5</v>
      </c>
      <c r="AQ164" s="5">
        <f t="shared" si="312"/>
        <v>1.6060416606592464E-5</v>
      </c>
      <c r="AR164" s="5">
        <f t="shared" si="313"/>
        <v>2.9979518309766263E-4</v>
      </c>
      <c r="AS164" s="5">
        <f t="shared" si="314"/>
        <v>2.9552488533011643E-4</v>
      </c>
      <c r="AT164" s="5">
        <f t="shared" si="315"/>
        <v>1.4565770695009438E-4</v>
      </c>
      <c r="AU164" s="5">
        <f t="shared" si="316"/>
        <v>4.7860983732407809E-5</v>
      </c>
      <c r="AV164" s="5">
        <f t="shared" si="317"/>
        <v>1.1794812364195602E-5</v>
      </c>
      <c r="AW164" s="5">
        <f t="shared" si="318"/>
        <v>4.6095760191925193E-8</v>
      </c>
      <c r="AX164" s="5">
        <f t="shared" si="319"/>
        <v>2.3055346762569922E-4</v>
      </c>
      <c r="AY164" s="5">
        <f t="shared" si="320"/>
        <v>1.669072859287137E-4</v>
      </c>
      <c r="AZ164" s="5">
        <f t="shared" si="321"/>
        <v>6.0415578180148192E-5</v>
      </c>
      <c r="BA164" s="5">
        <f t="shared" si="322"/>
        <v>1.4579120244439323E-5</v>
      </c>
      <c r="BB164" s="5">
        <f t="shared" si="323"/>
        <v>2.6386085365437499E-6</v>
      </c>
      <c r="BC164" s="5">
        <f t="shared" si="324"/>
        <v>3.8203978799212124E-7</v>
      </c>
      <c r="BD164" s="5">
        <f t="shared" si="325"/>
        <v>3.6172376022387379E-5</v>
      </c>
      <c r="BE164" s="5">
        <f t="shared" si="326"/>
        <v>3.5657134866811764E-5</v>
      </c>
      <c r="BF164" s="5">
        <f t="shared" si="327"/>
        <v>1.7574616416172163E-5</v>
      </c>
      <c r="BG164" s="5">
        <f t="shared" si="328"/>
        <v>5.774760896695402E-6</v>
      </c>
      <c r="BH164" s="5">
        <f t="shared" si="329"/>
        <v>1.4231262275224778E-6</v>
      </c>
      <c r="BI164" s="5">
        <f t="shared" si="330"/>
        <v>2.8057102909612464E-7</v>
      </c>
      <c r="BJ164" s="8">
        <f t="shared" si="331"/>
        <v>0.40519565006452279</v>
      </c>
      <c r="BK164" s="8">
        <f t="shared" si="332"/>
        <v>0.33514209963393971</v>
      </c>
      <c r="BL164" s="8">
        <f t="shared" si="333"/>
        <v>0.2483013212023468</v>
      </c>
      <c r="BM164" s="8">
        <f t="shared" si="334"/>
        <v>0.24525171108456131</v>
      </c>
      <c r="BN164" s="8">
        <f t="shared" si="335"/>
        <v>0.754661060998014</v>
      </c>
    </row>
    <row r="165" spans="1:66" x14ac:dyDescent="0.25">
      <c r="A165" t="s">
        <v>122</v>
      </c>
      <c r="B165" t="s">
        <v>142</v>
      </c>
      <c r="C165" t="s">
        <v>128</v>
      </c>
      <c r="D165" s="11">
        <v>44350</v>
      </c>
      <c r="E165">
        <f>VLOOKUP(A165,home!$A$2:$E$405,3,FALSE)</f>
        <v>1.30632911392405</v>
      </c>
      <c r="F165">
        <f>VLOOKUP(B165,home!$B$2:$E$405,3,FALSE)</f>
        <v>1.1299999999999999</v>
      </c>
      <c r="G165">
        <f>VLOOKUP(C165,away!$B$2:$E$405,4,FALSE)</f>
        <v>1.2</v>
      </c>
      <c r="H165">
        <f>VLOOKUP(A165,away!$A$2:$E$405,3,FALSE)</f>
        <v>1.12658227848101</v>
      </c>
      <c r="I165">
        <f>VLOOKUP(C165,away!$B$2:$E$405,3,FALSE)</f>
        <v>0.91</v>
      </c>
      <c r="J165">
        <f>VLOOKUP(B165,home!$B$2:$E$405,4,FALSE)</f>
        <v>0.99</v>
      </c>
      <c r="K165" s="3">
        <f t="shared" si="280"/>
        <v>1.7713822784810116</v>
      </c>
      <c r="L165" s="3">
        <f t="shared" si="281"/>
        <v>1.0149379746835419</v>
      </c>
      <c r="M165" s="5">
        <f t="shared" si="282"/>
        <v>6.1647644781165176E-2</v>
      </c>
      <c r="N165" s="5">
        <f t="shared" si="283"/>
        <v>0.10920154547544841</v>
      </c>
      <c r="O165" s="5">
        <f t="shared" si="284"/>
        <v>6.2568535738206213E-2</v>
      </c>
      <c r="P165" s="5">
        <f t="shared" si="285"/>
        <v>0.11083279539716433</v>
      </c>
      <c r="Q165" s="5">
        <f t="shared" si="286"/>
        <v>9.6718841218973825E-2</v>
      </c>
      <c r="R165" s="5">
        <f t="shared" si="287"/>
        <v>3.1751591470524906E-2</v>
      </c>
      <c r="S165" s="5">
        <f t="shared" si="288"/>
        <v>4.9814995281469029E-2</v>
      </c>
      <c r="T165" s="5">
        <f t="shared" si="289"/>
        <v>9.8163624820524376E-2</v>
      </c>
      <c r="U165" s="5">
        <f t="shared" si="290"/>
        <v>5.6244206444456657E-2</v>
      </c>
      <c r="V165" s="5">
        <f t="shared" si="291"/>
        <v>9.9510608490136158E-3</v>
      </c>
      <c r="W165" s="5">
        <f t="shared" si="292"/>
        <v>5.7108680443503014E-2</v>
      </c>
      <c r="X165" s="5">
        <f t="shared" si="293"/>
        <v>5.7961768466178551E-2</v>
      </c>
      <c r="Y165" s="5">
        <f t="shared" si="294"/>
        <v>2.9413799948069815E-2</v>
      </c>
      <c r="Z165" s="5">
        <f t="shared" si="295"/>
        <v>1.0741965313357924E-2</v>
      </c>
      <c r="AA165" s="5">
        <f t="shared" si="296"/>
        <v>1.9028126992139953E-2</v>
      </c>
      <c r="AB165" s="5">
        <f t="shared" si="297"/>
        <v>1.6853043473281457E-2</v>
      </c>
      <c r="AC165" s="5">
        <f t="shared" si="298"/>
        <v>1.1181529065085445E-3</v>
      </c>
      <c r="AD165" s="5">
        <f t="shared" si="299"/>
        <v>2.5290326121264094E-2</v>
      </c>
      <c r="AE165" s="5">
        <f t="shared" si="300"/>
        <v>2.566811237260206E-2</v>
      </c>
      <c r="AF165" s="5">
        <f t="shared" si="301"/>
        <v>1.3025770992699146E-2</v>
      </c>
      <c r="AG165" s="5">
        <f t="shared" si="302"/>
        <v>4.4067832100072339E-3</v>
      </c>
      <c r="AH165" s="5">
        <f t="shared" si="303"/>
        <v>2.7256071298150867E-3</v>
      </c>
      <c r="AI165" s="5">
        <f t="shared" si="304"/>
        <v>4.8280921678559392E-3</v>
      </c>
      <c r="AJ165" s="5">
        <f t="shared" si="305"/>
        <v>4.2761984525064908E-3</v>
      </c>
      <c r="AK165" s="5">
        <f t="shared" si="306"/>
        <v>2.5249273860126413E-3</v>
      </c>
      <c r="AL165" s="5">
        <f t="shared" si="307"/>
        <v>8.0410541391952168E-5</v>
      </c>
      <c r="AM165" s="5">
        <f t="shared" si="308"/>
        <v>8.9597671016425282E-3</v>
      </c>
      <c r="AN165" s="5">
        <f t="shared" si="309"/>
        <v>9.0936078757772962E-3</v>
      </c>
      <c r="AO165" s="5">
        <f t="shared" si="310"/>
        <v>4.6147239800038561E-3</v>
      </c>
      <c r="AP165" s="5">
        <f t="shared" si="311"/>
        <v>1.561219536662896E-3</v>
      </c>
      <c r="AQ165" s="5">
        <f t="shared" si="312"/>
        <v>3.9613524864425426E-4</v>
      </c>
      <c r="AR165" s="5">
        <f t="shared" si="313"/>
        <v>5.5326443602350932E-4</v>
      </c>
      <c r="AS165" s="5">
        <f t="shared" si="314"/>
        <v>9.8004281728583599E-4</v>
      </c>
      <c r="AT165" s="5">
        <f t="shared" si="315"/>
        <v>8.6801523934636703E-4</v>
      </c>
      <c r="AU165" s="5">
        <f t="shared" si="316"/>
        <v>5.1252893747653612E-4</v>
      </c>
      <c r="AV165" s="5">
        <f t="shared" si="317"/>
        <v>2.2697116926365967E-4</v>
      </c>
      <c r="AW165" s="5">
        <f t="shared" si="318"/>
        <v>4.0157094554172464E-6</v>
      </c>
      <c r="AX165" s="5">
        <f t="shared" si="319"/>
        <v>2.6451954438611218E-3</v>
      </c>
      <c r="AY165" s="5">
        <f t="shared" si="320"/>
        <v>2.68470930643454E-3</v>
      </c>
      <c r="AZ165" s="5">
        <f t="shared" si="321"/>
        <v>1.362406713043364E-3</v>
      </c>
      <c r="BA165" s="5">
        <f t="shared" si="322"/>
        <v>4.6091943667716438E-4</v>
      </c>
      <c r="BB165" s="5">
        <f t="shared" si="323"/>
        <v>1.1695115988835005E-4</v>
      </c>
      <c r="BC165" s="5">
        <f t="shared" si="324"/>
        <v>2.3739634670794626E-5</v>
      </c>
      <c r="BD165" s="5">
        <f t="shared" si="325"/>
        <v>9.3588181027022053E-5</v>
      </c>
      <c r="BE165" s="5">
        <f t="shared" si="326"/>
        <v>1.657804453465397E-4</v>
      </c>
      <c r="BF165" s="5">
        <f t="shared" si="327"/>
        <v>1.4683027150277521E-4</v>
      </c>
      <c r="BG165" s="5">
        <f t="shared" si="328"/>
        <v>8.669751362819049E-5</v>
      </c>
      <c r="BH165" s="5">
        <f t="shared" si="329"/>
        <v>3.8393609807335666E-5</v>
      </c>
      <c r="BI165" s="5">
        <f t="shared" si="330"/>
        <v>1.3601952003925835E-5</v>
      </c>
      <c r="BJ165" s="8">
        <f t="shared" si="331"/>
        <v>0.54887862850657654</v>
      </c>
      <c r="BK165" s="8">
        <f t="shared" si="332"/>
        <v>0.2361297690631472</v>
      </c>
      <c r="BL165" s="8">
        <f t="shared" si="333"/>
        <v>0.20448604382751107</v>
      </c>
      <c r="BM165" s="8">
        <f t="shared" si="334"/>
        <v>0.52483475903213062</v>
      </c>
      <c r="BN165" s="8">
        <f t="shared" si="335"/>
        <v>0.4727209540814829</v>
      </c>
    </row>
    <row r="166" spans="1:66" x14ac:dyDescent="0.25">
      <c r="A166" t="s">
        <v>145</v>
      </c>
      <c r="B166" t="s">
        <v>366</v>
      </c>
      <c r="C166" t="s">
        <v>147</v>
      </c>
      <c r="D166" s="11">
        <v>44350</v>
      </c>
      <c r="E166">
        <f>VLOOKUP(A166,home!$A$2:$E$405,3,FALSE)</f>
        <v>1.43816254416961</v>
      </c>
      <c r="F166">
        <f>VLOOKUP(B166,home!$B$2:$E$405,3,FALSE)</f>
        <v>1.33</v>
      </c>
      <c r="G166">
        <f>VLOOKUP(C166,away!$B$2:$E$405,4,FALSE)</f>
        <v>1.25</v>
      </c>
      <c r="H166">
        <f>VLOOKUP(A166,away!$A$2:$E$405,3,FALSE)</f>
        <v>1.2261484098939901</v>
      </c>
      <c r="I166">
        <f>VLOOKUP(C166,away!$B$2:$E$405,3,FALSE)</f>
        <v>0.97</v>
      </c>
      <c r="J166">
        <f>VLOOKUP(B166,home!$B$2:$E$405,4,FALSE)</f>
        <v>0.68</v>
      </c>
      <c r="K166" s="3">
        <f t="shared" si="280"/>
        <v>2.3909452296819769</v>
      </c>
      <c r="L166" s="3">
        <f t="shared" si="281"/>
        <v>0.80876749116607594</v>
      </c>
      <c r="M166" s="5">
        <f t="shared" si="282"/>
        <v>4.0773915791956009E-2</v>
      </c>
      <c r="N166" s="5">
        <f t="shared" si="283"/>
        <v>9.7488199458231853E-2</v>
      </c>
      <c r="O166" s="5">
        <f t="shared" si="284"/>
        <v>3.2976617580077104E-2</v>
      </c>
      <c r="P166" s="5">
        <f t="shared" si="285"/>
        <v>7.884528649413218E-2</v>
      </c>
      <c r="Q166" s="5">
        <f t="shared" si="286"/>
        <v>0.11654447272247227</v>
      </c>
      <c r="R166" s="5">
        <f t="shared" si="287"/>
        <v>1.3335208133691037E-2</v>
      </c>
      <c r="S166" s="5">
        <f t="shared" si="288"/>
        <v>3.8116152702018659E-2</v>
      </c>
      <c r="T166" s="5">
        <f t="shared" si="289"/>
        <v>9.4257380813027078E-2</v>
      </c>
      <c r="U166" s="5">
        <f t="shared" si="290"/>
        <v>3.1883752274064883E-2</v>
      </c>
      <c r="V166" s="5">
        <f t="shared" si="291"/>
        <v>8.1895466786462891E-3</v>
      </c>
      <c r="W166" s="5">
        <f t="shared" si="292"/>
        <v>9.2883817033865446E-2</v>
      </c>
      <c r="X166" s="5">
        <f t="shared" si="293"/>
        <v>7.5121411672408184E-2</v>
      </c>
      <c r="Y166" s="5">
        <f t="shared" si="294"/>
        <v>3.0377877825573767E-2</v>
      </c>
      <c r="Z166" s="5">
        <f t="shared" si="295"/>
        <v>3.5950276088209166E-3</v>
      </c>
      <c r="AA166" s="5">
        <f t="shared" si="296"/>
        <v>8.5955141118853745E-3</v>
      </c>
      <c r="AB166" s="5">
        <f t="shared" si="297"/>
        <v>1.0275701731238226E-2</v>
      </c>
      <c r="AC166" s="5">
        <f t="shared" si="298"/>
        <v>9.897675106641374E-4</v>
      </c>
      <c r="AD166" s="5">
        <f t="shared" si="299"/>
        <v>5.5520029812943551E-2</v>
      </c>
      <c r="AE166" s="5">
        <f t="shared" si="300"/>
        <v>4.4902795221280094E-2</v>
      </c>
      <c r="AF166" s="5">
        <f t="shared" si="301"/>
        <v>1.815796051872938E-2</v>
      </c>
      <c r="AG166" s="5">
        <f t="shared" si="302"/>
        <v>4.8951893911418068E-3</v>
      </c>
      <c r="AH166" s="5">
        <f t="shared" si="303"/>
        <v>7.2688536496471733E-4</v>
      </c>
      <c r="AI166" s="5">
        <f t="shared" si="304"/>
        <v>1.7379430958880337E-3</v>
      </c>
      <c r="AJ166" s="5">
        <f t="shared" si="305"/>
        <v>2.0776633772861108E-3</v>
      </c>
      <c r="AK166" s="5">
        <f t="shared" si="306"/>
        <v>1.655859780269057E-3</v>
      </c>
      <c r="AL166" s="5">
        <f t="shared" si="307"/>
        <v>7.6557280727296327E-5</v>
      </c>
      <c r="AM166" s="5">
        <f t="shared" si="308"/>
        <v>2.6549070086611698E-2</v>
      </c>
      <c r="AN166" s="5">
        <f t="shared" si="309"/>
        <v>2.1472024806741256E-2</v>
      </c>
      <c r="AO166" s="5">
        <f t="shared" si="310"/>
        <v>8.6829378166019353E-3</v>
      </c>
      <c r="AP166" s="5">
        <f t="shared" si="311"/>
        <v>2.3408259446280645E-3</v>
      </c>
      <c r="AQ166" s="5">
        <f t="shared" si="312"/>
        <v>4.7329598162332477E-4</v>
      </c>
      <c r="AR166" s="5">
        <f t="shared" si="313"/>
        <v>1.1757625059757042E-4</v>
      </c>
      <c r="AS166" s="5">
        <f t="shared" si="314"/>
        <v>2.8111837549015369E-4</v>
      </c>
      <c r="AT166" s="5">
        <f t="shared" si="315"/>
        <v>3.3606931942706486E-4</v>
      </c>
      <c r="AU166" s="5">
        <f t="shared" si="316"/>
        <v>2.6784111204220304E-4</v>
      </c>
      <c r="AV166" s="5">
        <f t="shared" si="317"/>
        <v>1.6009835728750539E-4</v>
      </c>
      <c r="AW166" s="5">
        <f t="shared" si="318"/>
        <v>4.1122291972112917E-6</v>
      </c>
      <c r="AX166" s="5">
        <f t="shared" si="319"/>
        <v>1.0579562079346115E-2</v>
      </c>
      <c r="AY166" s="5">
        <f t="shared" si="320"/>
        <v>8.5564058805485104E-3</v>
      </c>
      <c r="AZ166" s="5">
        <f t="shared" si="321"/>
        <v>3.4600714587049385E-3</v>
      </c>
      <c r="BA166" s="5">
        <f t="shared" si="322"/>
        <v>9.3279777097071269E-4</v>
      </c>
      <c r="BB166" s="5">
        <f t="shared" si="323"/>
        <v>1.8860412824832275E-4</v>
      </c>
      <c r="BC166" s="5">
        <f t="shared" si="324"/>
        <v>3.0507377525392175E-5</v>
      </c>
      <c r="BD166" s="5">
        <f t="shared" si="325"/>
        <v>1.5848641536085138E-5</v>
      </c>
      <c r="BE166" s="5">
        <f t="shared" si="326"/>
        <v>3.7893233877642402E-5</v>
      </c>
      <c r="BF166" s="5">
        <f t="shared" si="327"/>
        <v>4.5300323388486295E-5</v>
      </c>
      <c r="BG166" s="5">
        <f t="shared" si="328"/>
        <v>3.6103530702917392E-5</v>
      </c>
      <c r="BH166" s="5">
        <f t="shared" si="329"/>
        <v>2.1580391127204291E-5</v>
      </c>
      <c r="BI166" s="5">
        <f t="shared" si="330"/>
        <v>1.0319506644052069E-5</v>
      </c>
      <c r="BJ166" s="8">
        <f t="shared" si="331"/>
        <v>0.71341523780122351</v>
      </c>
      <c r="BK166" s="8">
        <f t="shared" si="332"/>
        <v>0.17554763233869308</v>
      </c>
      <c r="BL166" s="8">
        <f t="shared" si="333"/>
        <v>0.10459489449148542</v>
      </c>
      <c r="BM166" s="8">
        <f t="shared" si="334"/>
        <v>0.6086367984083112</v>
      </c>
      <c r="BN166" s="8">
        <f t="shared" si="335"/>
        <v>0.37996370018056047</v>
      </c>
    </row>
    <row r="167" spans="1:66" x14ac:dyDescent="0.25">
      <c r="A167" t="s">
        <v>145</v>
      </c>
      <c r="B167" t="s">
        <v>371</v>
      </c>
      <c r="C167" t="s">
        <v>357</v>
      </c>
      <c r="D167" s="11">
        <v>44350</v>
      </c>
      <c r="E167">
        <f>VLOOKUP(A167,home!$A$2:$E$405,3,FALSE)</f>
        <v>1.43816254416961</v>
      </c>
      <c r="F167">
        <f>VLOOKUP(B167,home!$B$2:$E$405,3,FALSE)</f>
        <v>0.75</v>
      </c>
      <c r="G167">
        <f>VLOOKUP(C167,away!$B$2:$E$405,4,FALSE)</f>
        <v>0.65</v>
      </c>
      <c r="H167">
        <f>VLOOKUP(A167,away!$A$2:$E$405,3,FALSE)</f>
        <v>1.2261484098939901</v>
      </c>
      <c r="I167">
        <f>VLOOKUP(C167,away!$B$2:$E$405,3,FALSE)</f>
        <v>0.87</v>
      </c>
      <c r="J167">
        <f>VLOOKUP(B167,home!$B$2:$E$405,4,FALSE)</f>
        <v>0.95</v>
      </c>
      <c r="K167" s="3">
        <f t="shared" si="280"/>
        <v>0.70110424028268492</v>
      </c>
      <c r="L167" s="3">
        <f t="shared" si="281"/>
        <v>1.0134116607773829</v>
      </c>
      <c r="M167" s="5">
        <f t="shared" si="282"/>
        <v>0.18005086205034831</v>
      </c>
      <c r="N167" s="5">
        <f t="shared" si="283"/>
        <v>0.12623442285005199</v>
      </c>
      <c r="O167" s="5">
        <f t="shared" si="284"/>
        <v>0.18246564313484295</v>
      </c>
      <c r="P167" s="5">
        <f t="shared" si="285"/>
        <v>0.1279274361077456</v>
      </c>
      <c r="Q167" s="5">
        <f t="shared" si="286"/>
        <v>4.4251744564904438E-2</v>
      </c>
      <c r="R167" s="5">
        <f t="shared" si="287"/>
        <v>9.2456405222047233E-2</v>
      </c>
      <c r="S167" s="5">
        <f t="shared" si="288"/>
        <v>2.2723341508530233E-2</v>
      </c>
      <c r="T167" s="5">
        <f t="shared" si="289"/>
        <v>4.4845233951816339E-2</v>
      </c>
      <c r="U167" s="5">
        <f t="shared" si="290"/>
        <v>6.4821577742471492E-2</v>
      </c>
      <c r="V167" s="5">
        <f t="shared" si="291"/>
        <v>1.7938997816036289E-3</v>
      </c>
      <c r="W167" s="5">
        <f t="shared" si="292"/>
        <v>1.0341695251453589E-2</v>
      </c>
      <c r="X167" s="5">
        <f t="shared" si="293"/>
        <v>1.0480394560029156E-2</v>
      </c>
      <c r="Y167" s="5">
        <f t="shared" si="294"/>
        <v>5.3104770283406971E-3</v>
      </c>
      <c r="Z167" s="5">
        <f t="shared" si="295"/>
        <v>3.1232133055193859E-2</v>
      </c>
      <c r="AA167" s="5">
        <f t="shared" si="296"/>
        <v>2.1896980918069422E-2</v>
      </c>
      <c r="AB167" s="5">
        <f t="shared" si="297"/>
        <v>7.6760330855237544E-3</v>
      </c>
      <c r="AC167" s="5">
        <f t="shared" si="298"/>
        <v>7.9661170835794155E-5</v>
      </c>
      <c r="AD167" s="5">
        <f t="shared" si="299"/>
        <v>1.8126515981263538E-3</v>
      </c>
      <c r="AE167" s="5">
        <f t="shared" si="300"/>
        <v>1.8369622664680056E-3</v>
      </c>
      <c r="AF167" s="5">
        <f t="shared" si="301"/>
        <v>9.3079949062336339E-4</v>
      </c>
      <c r="AG167" s="5">
        <f t="shared" si="302"/>
        <v>3.1442768588112153E-4</v>
      </c>
      <c r="AH167" s="5">
        <f t="shared" si="303"/>
        <v>7.9127519572710497E-3</v>
      </c>
      <c r="AI167" s="5">
        <f t="shared" si="304"/>
        <v>5.5476639495478479E-3</v>
      </c>
      <c r="AJ167" s="5">
        <f t="shared" si="305"/>
        <v>1.9447453593456913E-3</v>
      </c>
      <c r="AK167" s="5">
        <f t="shared" si="306"/>
        <v>4.5448973923577945E-4</v>
      </c>
      <c r="AL167" s="5">
        <f t="shared" si="307"/>
        <v>2.2639934574741586E-6</v>
      </c>
      <c r="AM167" s="5">
        <f t="shared" si="308"/>
        <v>2.5417154432031455E-4</v>
      </c>
      <c r="AN167" s="5">
        <f t="shared" si="309"/>
        <v>2.5758040685200216E-4</v>
      </c>
      <c r="AO167" s="5">
        <f t="shared" si="310"/>
        <v>1.3051749394580071E-4</v>
      </c>
      <c r="AP167" s="5">
        <f t="shared" si="311"/>
        <v>4.4089316766705305E-5</v>
      </c>
      <c r="AQ167" s="5">
        <f t="shared" si="312"/>
        <v>1.1170156931771733E-5</v>
      </c>
      <c r="AR167" s="5">
        <f t="shared" si="313"/>
        <v>1.6037750204675094E-3</v>
      </c>
      <c r="AS167" s="5">
        <f t="shared" si="314"/>
        <v>1.1244134673092207E-3</v>
      </c>
      <c r="AT167" s="5">
        <f t="shared" si="315"/>
        <v>3.9416552488072534E-4</v>
      </c>
      <c r="AU167" s="5">
        <f t="shared" si="316"/>
        <v>9.2117040289042243E-5</v>
      </c>
      <c r="AV167" s="5">
        <f t="shared" si="317"/>
        <v>1.6145911887234602E-5</v>
      </c>
      <c r="AW167" s="5">
        <f t="shared" si="318"/>
        <v>4.4682880017781636E-8</v>
      </c>
      <c r="AX167" s="5">
        <f t="shared" si="319"/>
        <v>2.9700124580361808E-5</v>
      </c>
      <c r="AY167" s="5">
        <f t="shared" si="320"/>
        <v>3.0098452576279633E-5</v>
      </c>
      <c r="AZ167" s="5">
        <f t="shared" si="321"/>
        <v>1.525106140607842E-5</v>
      </c>
      <c r="BA167" s="5">
        <f t="shared" si="322"/>
        <v>5.1518678227172592E-6</v>
      </c>
      <c r="BB167" s="5">
        <f t="shared" si="323"/>
        <v>1.3052407315813641E-6</v>
      </c>
      <c r="BC167" s="5">
        <f t="shared" si="324"/>
        <v>2.6454923550123148E-7</v>
      </c>
      <c r="BD167" s="5">
        <f t="shared" si="325"/>
        <v>2.7088071783420981E-4</v>
      </c>
      <c r="BE167" s="5">
        <f t="shared" si="326"/>
        <v>1.8991561988438203E-4</v>
      </c>
      <c r="BF167" s="5">
        <f t="shared" si="327"/>
        <v>6.6575323198427404E-5</v>
      </c>
      <c r="BG167" s="5">
        <f t="shared" si="328"/>
        <v>1.5558747130869222E-5</v>
      </c>
      <c r="BH167" s="5">
        <f t="shared" si="329"/>
        <v>2.7270758967346163E-6</v>
      </c>
      <c r="BI167" s="5">
        <f t="shared" si="330"/>
        <v>3.8239289495466917E-7</v>
      </c>
      <c r="BJ167" s="8">
        <f t="shared" si="331"/>
        <v>0.24713810946286413</v>
      </c>
      <c r="BK167" s="8">
        <f t="shared" si="332"/>
        <v>0.33260756306509731</v>
      </c>
      <c r="BL167" s="8">
        <f t="shared" si="333"/>
        <v>0.3889529479500286</v>
      </c>
      <c r="BM167" s="8">
        <f t="shared" si="334"/>
        <v>0.24651418583354706</v>
      </c>
      <c r="BN167" s="8">
        <f t="shared" si="335"/>
        <v>0.75338651392994049</v>
      </c>
    </row>
    <row r="168" spans="1:66" x14ac:dyDescent="0.25">
      <c r="A168" t="s">
        <v>145</v>
      </c>
      <c r="B168" t="s">
        <v>375</v>
      </c>
      <c r="C168" t="s">
        <v>360</v>
      </c>
      <c r="D168" s="11">
        <v>44350</v>
      </c>
      <c r="E168">
        <f>VLOOKUP(A168,home!$A$2:$E$405,3,FALSE)</f>
        <v>1.43816254416961</v>
      </c>
      <c r="F168">
        <f>VLOOKUP(B168,home!$B$2:$E$405,3,FALSE)</f>
        <v>0.84</v>
      </c>
      <c r="G168">
        <f>VLOOKUP(C168,away!$B$2:$E$405,4,FALSE)</f>
        <v>0.76</v>
      </c>
      <c r="H168">
        <f>VLOOKUP(A168,away!$A$2:$E$405,3,FALSE)</f>
        <v>1.2261484098939901</v>
      </c>
      <c r="I168">
        <f>VLOOKUP(C168,away!$B$2:$E$405,3,FALSE)</f>
        <v>1.07</v>
      </c>
      <c r="J168">
        <f>VLOOKUP(B168,home!$B$2:$E$405,4,FALSE)</f>
        <v>0.64</v>
      </c>
      <c r="K168" s="3">
        <f t="shared" si="280"/>
        <v>0.91812296819787897</v>
      </c>
      <c r="L168" s="3">
        <f t="shared" si="281"/>
        <v>0.8396664310954044</v>
      </c>
      <c r="M168" s="5">
        <f t="shared" si="282"/>
        <v>0.17242560700112411</v>
      </c>
      <c r="N168" s="5">
        <f t="shared" si="283"/>
        <v>0.15830791009319303</v>
      </c>
      <c r="O168" s="5">
        <f t="shared" si="284"/>
        <v>0.14477999406009265</v>
      </c>
      <c r="P168" s="5">
        <f t="shared" si="285"/>
        <v>0.13292583788212356</v>
      </c>
      <c r="Q168" s="5">
        <f t="shared" si="286"/>
        <v>7.2673064151982672E-2</v>
      </c>
      <c r="R168" s="5">
        <f t="shared" si="287"/>
        <v>6.0783450453225925E-2</v>
      </c>
      <c r="S168" s="5">
        <f t="shared" si="288"/>
        <v>2.5618698237422178E-2</v>
      </c>
      <c r="T168" s="5">
        <f t="shared" si="289"/>
        <v>6.1021132413262659E-2</v>
      </c>
      <c r="U168" s="5">
        <f t="shared" si="290"/>
        <v>5.5806681947424497E-2</v>
      </c>
      <c r="V168" s="5">
        <f t="shared" si="291"/>
        <v>2.1944323235240067E-3</v>
      </c>
      <c r="W168" s="5">
        <f t="shared" si="292"/>
        <v>2.2240936455751075E-2</v>
      </c>
      <c r="X168" s="5">
        <f t="shared" si="293"/>
        <v>1.8674967738020177E-2</v>
      </c>
      <c r="Y168" s="5">
        <f t="shared" si="294"/>
        <v>7.8403717557026104E-3</v>
      </c>
      <c r="Z168" s="5">
        <f t="shared" si="295"/>
        <v>1.7012607637241516E-2</v>
      </c>
      <c r="AA168" s="5">
        <f t="shared" si="296"/>
        <v>1.5619665820690085E-2</v>
      </c>
      <c r="AB168" s="5">
        <f t="shared" si="297"/>
        <v>7.1703869727754686E-3</v>
      </c>
      <c r="AC168" s="5">
        <f t="shared" si="298"/>
        <v>1.057328289114498E-4</v>
      </c>
      <c r="AD168" s="5">
        <f t="shared" si="299"/>
        <v>5.1049786485636468E-3</v>
      </c>
      <c r="AE168" s="5">
        <f t="shared" si="300"/>
        <v>4.2864792026576781E-3</v>
      </c>
      <c r="AF168" s="5">
        <f t="shared" si="301"/>
        <v>1.7996063470301239E-3</v>
      </c>
      <c r="AG168" s="5">
        <f t="shared" si="302"/>
        <v>5.0368967959580724E-4</v>
      </c>
      <c r="AH168" s="5">
        <f t="shared" si="303"/>
        <v>3.571228884597251E-3</v>
      </c>
      <c r="AI168" s="5">
        <f t="shared" si="304"/>
        <v>3.2788272636404283E-3</v>
      </c>
      <c r="AJ168" s="5">
        <f t="shared" si="305"/>
        <v>1.5051833097508396E-3</v>
      </c>
      <c r="AK168" s="5">
        <f t="shared" si="306"/>
        <v>4.6064778934344961E-4</v>
      </c>
      <c r="AL168" s="5">
        <f t="shared" si="307"/>
        <v>3.2604495629492111E-6</v>
      </c>
      <c r="AM168" s="5">
        <f t="shared" si="308"/>
        <v>9.3739962988121078E-4</v>
      </c>
      <c r="AN168" s="5">
        <f t="shared" si="309"/>
        <v>7.8710300173250925E-4</v>
      </c>
      <c r="AO168" s="5">
        <f t="shared" si="310"/>
        <v>3.3045198418460799E-4</v>
      </c>
      <c r="AP168" s="5">
        <f t="shared" si="311"/>
        <v>9.2489812736228254E-5</v>
      </c>
      <c r="AQ168" s="5">
        <f t="shared" si="312"/>
        <v>1.9415147743227764E-5</v>
      </c>
      <c r="AR168" s="5">
        <f t="shared" si="313"/>
        <v>5.9972820243091925E-4</v>
      </c>
      <c r="AS168" s="5">
        <f t="shared" si="314"/>
        <v>5.5062423732785398E-4</v>
      </c>
      <c r="AT168" s="5">
        <f t="shared" si="315"/>
        <v>2.5277037956857127E-4</v>
      </c>
      <c r="AU168" s="5">
        <f t="shared" si="316"/>
        <v>7.7358097054000416E-5</v>
      </c>
      <c r="AV168" s="5">
        <f t="shared" si="317"/>
        <v>1.7756061420339613E-5</v>
      </c>
      <c r="AW168" s="5">
        <f t="shared" si="318"/>
        <v>6.9820447587224853E-8</v>
      </c>
      <c r="AX168" s="5">
        <f t="shared" si="319"/>
        <v>1.4344135509568832E-4</v>
      </c>
      <c r="AY168" s="5">
        <f t="shared" si="320"/>
        <v>1.2044289070468522E-4</v>
      </c>
      <c r="AZ168" s="5">
        <f t="shared" si="321"/>
        <v>5.056592609440845E-5</v>
      </c>
      <c r="BA168" s="5">
        <f t="shared" si="322"/>
        <v>1.4152836899575305E-5</v>
      </c>
      <c r="BB168" s="5">
        <f t="shared" si="323"/>
        <v>2.9709155123354362E-6</v>
      </c>
      <c r="BC168" s="5">
        <f t="shared" si="324"/>
        <v>4.9891560506573427E-7</v>
      </c>
      <c r="BD168" s="5">
        <f t="shared" si="325"/>
        <v>8.3928606560405324E-5</v>
      </c>
      <c r="BE168" s="5">
        <f t="shared" si="326"/>
        <v>7.7056781371951302E-5</v>
      </c>
      <c r="BF168" s="5">
        <f t="shared" si="327"/>
        <v>3.5373800416495475E-5</v>
      </c>
      <c r="BG168" s="5">
        <f t="shared" si="328"/>
        <v>1.0825832878277402E-5</v>
      </c>
      <c r="BH168" s="5">
        <f t="shared" si="329"/>
        <v>2.4848614538545588E-6</v>
      </c>
      <c r="BI168" s="5">
        <f t="shared" si="330"/>
        <v>4.5628167471468896E-7</v>
      </c>
      <c r="BJ168" s="8">
        <f t="shared" si="331"/>
        <v>0.35495206890194914</v>
      </c>
      <c r="BK168" s="8">
        <f t="shared" si="332"/>
        <v>0.33339401161337295</v>
      </c>
      <c r="BL168" s="8">
        <f t="shared" si="333"/>
        <v>0.29468442964369806</v>
      </c>
      <c r="BM168" s="8">
        <f t="shared" si="334"/>
        <v>0.25802688108426258</v>
      </c>
      <c r="BN168" s="8">
        <f t="shared" si="335"/>
        <v>0.74189586364174198</v>
      </c>
    </row>
    <row r="169" spans="1:66" x14ac:dyDescent="0.25">
      <c r="A169" t="s">
        <v>145</v>
      </c>
      <c r="B169" t="s">
        <v>419</v>
      </c>
      <c r="C169" t="s">
        <v>146</v>
      </c>
      <c r="D169" s="11">
        <v>44350</v>
      </c>
      <c r="E169">
        <f>VLOOKUP(A169,home!$A$2:$E$405,3,FALSE)</f>
        <v>1.43816254416961</v>
      </c>
      <c r="F169">
        <f>VLOOKUP(B169,home!$B$2:$E$405,3,FALSE)</f>
        <v>0.95</v>
      </c>
      <c r="G169">
        <f>VLOOKUP(C169,away!$B$2:$E$405,4,FALSE)</f>
        <v>0.91</v>
      </c>
      <c r="H169">
        <f>VLOOKUP(A169,away!$A$2:$E$405,3,FALSE)</f>
        <v>1.2261484098939901</v>
      </c>
      <c r="I169">
        <f>VLOOKUP(C169,away!$B$2:$E$405,3,FALSE)</f>
        <v>0.8</v>
      </c>
      <c r="J169">
        <f>VLOOKUP(B169,home!$B$2:$E$405,4,FALSE)</f>
        <v>0.89</v>
      </c>
      <c r="K169" s="3">
        <f t="shared" si="280"/>
        <v>1.2432915194346279</v>
      </c>
      <c r="L169" s="3">
        <f t="shared" si="281"/>
        <v>0.87301766784452095</v>
      </c>
      <c r="M169" s="5">
        <f t="shared" si="282"/>
        <v>0.12047546132093315</v>
      </c>
      <c r="N169" s="5">
        <f t="shared" si="283"/>
        <v>0.14978611936029071</v>
      </c>
      <c r="O169" s="5">
        <f t="shared" si="284"/>
        <v>0.10517720627489384</v>
      </c>
      <c r="P169" s="5">
        <f t="shared" si="285"/>
        <v>0.13076592859940203</v>
      </c>
      <c r="Q169" s="5">
        <f t="shared" si="286"/>
        <v>9.3113905964836208E-2</v>
      </c>
      <c r="R169" s="5">
        <f t="shared" si="287"/>
        <v>4.591077966625496E-2</v>
      </c>
      <c r="S169" s="5">
        <f t="shared" si="288"/>
        <v>3.5483840225587829E-2</v>
      </c>
      <c r="T169" s="5">
        <f t="shared" si="289"/>
        <v>8.1290085029315326E-2</v>
      </c>
      <c r="U169" s="5">
        <f t="shared" si="290"/>
        <v>5.7080483009686545E-2</v>
      </c>
      <c r="V169" s="5">
        <f t="shared" si="291"/>
        <v>4.2794120953912789E-3</v>
      </c>
      <c r="W169" s="5">
        <f t="shared" si="292"/>
        <v>3.8589243209171419E-2</v>
      </c>
      <c r="X169" s="5">
        <f t="shared" si="293"/>
        <v>3.3689091110355854E-2</v>
      </c>
      <c r="Y169" s="5">
        <f t="shared" si="294"/>
        <v>1.470558587648222E-2</v>
      </c>
      <c r="Z169" s="5">
        <f t="shared" si="295"/>
        <v>1.3360307264385854E-2</v>
      </c>
      <c r="AA169" s="5">
        <f t="shared" si="296"/>
        <v>1.6610756718851784E-2</v>
      </c>
      <c r="AB169" s="5">
        <f t="shared" si="297"/>
        <v>1.0326006479970097E-2</v>
      </c>
      <c r="AC169" s="5">
        <f t="shared" si="298"/>
        <v>2.9030875373794909E-4</v>
      </c>
      <c r="AD169" s="5">
        <f t="shared" si="299"/>
        <v>1.1994419705840786E-2</v>
      </c>
      <c r="AE169" s="5">
        <f t="shared" si="300"/>
        <v>1.0471340318741487E-2</v>
      </c>
      <c r="AF169" s="5">
        <f t="shared" si="301"/>
        <v>4.5708325521369971E-3</v>
      </c>
      <c r="AG169" s="5">
        <f t="shared" si="302"/>
        <v>1.3301391915914872E-3</v>
      </c>
      <c r="AH169" s="5">
        <f t="shared" si="303"/>
        <v>2.915946072410087E-3</v>
      </c>
      <c r="AI169" s="5">
        <f t="shared" si="304"/>
        <v>3.6253710229561726E-3</v>
      </c>
      <c r="AJ169" s="5">
        <f t="shared" si="305"/>
        <v>2.253696523822726E-3</v>
      </c>
      <c r="AK169" s="5">
        <f t="shared" si="306"/>
        <v>9.3400059181603199E-4</v>
      </c>
      <c r="AL169" s="5">
        <f t="shared" si="307"/>
        <v>1.2604224411127246E-5</v>
      </c>
      <c r="AM169" s="5">
        <f t="shared" si="308"/>
        <v>2.9825120601622858E-3</v>
      </c>
      <c r="AN169" s="5">
        <f t="shared" si="309"/>
        <v>2.6037857230810364E-3</v>
      </c>
      <c r="AO169" s="5">
        <f t="shared" si="310"/>
        <v>1.1365754697655328E-3</v>
      </c>
      <c r="AP169" s="5">
        <f t="shared" si="311"/>
        <v>3.3075015531466547E-4</v>
      </c>
      <c r="AQ169" s="5">
        <f t="shared" si="312"/>
        <v>7.2187682308005578E-5</v>
      </c>
      <c r="AR169" s="5">
        <f t="shared" si="313"/>
        <v>5.0913448793916906E-4</v>
      </c>
      <c r="AS169" s="5">
        <f t="shared" si="314"/>
        <v>6.3300259110646078E-4</v>
      </c>
      <c r="AT169" s="5">
        <f t="shared" si="315"/>
        <v>3.9350337665140415E-4</v>
      </c>
      <c r="AU169" s="5">
        <f t="shared" si="316"/>
        <v>1.6307980368652697E-4</v>
      </c>
      <c r="AV169" s="5">
        <f t="shared" si="317"/>
        <v>5.0688934228630748E-5</v>
      </c>
      <c r="AW169" s="5">
        <f t="shared" si="318"/>
        <v>3.8002277977164967E-7</v>
      </c>
      <c r="AX169" s="5">
        <f t="shared" si="319"/>
        <v>6.1802199183521114E-4</v>
      </c>
      <c r="AY169" s="5">
        <f t="shared" si="320"/>
        <v>5.3954411798860162E-4</v>
      </c>
      <c r="AZ169" s="5">
        <f t="shared" si="321"/>
        <v>2.3551577379281896E-4</v>
      </c>
      <c r="BA169" s="5">
        <f t="shared" si="322"/>
        <v>6.8536477192401529E-5</v>
      </c>
      <c r="BB169" s="5">
        <f t="shared" si="323"/>
        <v>1.4958388870197394E-5</v>
      </c>
      <c r="BC169" s="5">
        <f t="shared" si="324"/>
        <v>2.611787553234234E-6</v>
      </c>
      <c r="BD169" s="5">
        <f t="shared" si="325"/>
        <v>7.4080567213311282E-5</v>
      </c>
      <c r="BE169" s="5">
        <f t="shared" si="326"/>
        <v>9.2103740971216861E-5</v>
      </c>
      <c r="BF169" s="5">
        <f t="shared" si="327"/>
        <v>5.7255900028858814E-5</v>
      </c>
      <c r="BG169" s="5">
        <f t="shared" si="328"/>
        <v>2.3728591647825676E-5</v>
      </c>
      <c r="BH169" s="5">
        <f t="shared" si="329"/>
        <v>7.375389190967252E-6</v>
      </c>
      <c r="BI169" s="5">
        <f t="shared" si="330"/>
        <v>1.8339517667318808E-6</v>
      </c>
      <c r="BJ169" s="8">
        <f t="shared" si="331"/>
        <v>0.44814576194662642</v>
      </c>
      <c r="BK169" s="8">
        <f t="shared" si="332"/>
        <v>0.29184709933745195</v>
      </c>
      <c r="BL169" s="8">
        <f t="shared" si="333"/>
        <v>0.2468400336950933</v>
      </c>
      <c r="BM169" s="8">
        <f t="shared" si="334"/>
        <v>0.35442463696173787</v>
      </c>
      <c r="BN169" s="8">
        <f t="shared" si="335"/>
        <v>0.64522940118661087</v>
      </c>
    </row>
    <row r="170" spans="1:66" x14ac:dyDescent="0.25">
      <c r="A170" t="s">
        <v>145</v>
      </c>
      <c r="B170" t="s">
        <v>427</v>
      </c>
      <c r="C170" t="s">
        <v>389</v>
      </c>
      <c r="D170" s="11">
        <v>44350</v>
      </c>
      <c r="E170">
        <f>VLOOKUP(A170,home!$A$2:$E$405,3,FALSE)</f>
        <v>1.43816254416961</v>
      </c>
      <c r="F170">
        <f>VLOOKUP(B170,home!$B$2:$E$405,3,FALSE)</f>
        <v>1.1200000000000001</v>
      </c>
      <c r="G170">
        <f>VLOOKUP(C170,away!$B$2:$E$405,4,FALSE)</f>
        <v>0.64</v>
      </c>
      <c r="H170">
        <f>VLOOKUP(A170,away!$A$2:$E$405,3,FALSE)</f>
        <v>1.2261484098939901</v>
      </c>
      <c r="I170">
        <f>VLOOKUP(C170,away!$B$2:$E$405,3,FALSE)</f>
        <v>0.75</v>
      </c>
      <c r="J170">
        <f>VLOOKUP(B170,home!$B$2:$E$405,4,FALSE)</f>
        <v>0.82</v>
      </c>
      <c r="K170" s="3">
        <f t="shared" si="280"/>
        <v>1.0308749116607765</v>
      </c>
      <c r="L170" s="3">
        <f t="shared" si="281"/>
        <v>0.75408127208480391</v>
      </c>
      <c r="M170" s="5">
        <f t="shared" si="282"/>
        <v>0.16780441339997765</v>
      </c>
      <c r="N170" s="5">
        <f t="shared" si="283"/>
        <v>0.17298535983999039</v>
      </c>
      <c r="O170" s="5">
        <f t="shared" si="284"/>
        <v>0.12653816551809946</v>
      </c>
      <c r="P170" s="5">
        <f t="shared" si="285"/>
        <v>0.13044502020018747</v>
      </c>
      <c r="Q170" s="5">
        <f t="shared" si="286"/>
        <v>8.9163133771828856E-2</v>
      </c>
      <c r="R170" s="5">
        <f t="shared" si="287"/>
        <v>4.7710030410582957E-2</v>
      </c>
      <c r="S170" s="5">
        <f t="shared" si="288"/>
        <v>2.5350798215402582E-2</v>
      </c>
      <c r="T170" s="5">
        <f t="shared" si="289"/>
        <v>6.7236249337728232E-2</v>
      </c>
      <c r="U170" s="5">
        <f t="shared" si="290"/>
        <v>4.9183073384842659E-2</v>
      </c>
      <c r="V170" s="5">
        <f t="shared" si="291"/>
        <v>2.1896427038653981E-3</v>
      </c>
      <c r="W170" s="5">
        <f t="shared" si="292"/>
        <v>3.0638679216810693E-2</v>
      </c>
      <c r="X170" s="5">
        <f t="shared" si="293"/>
        <v>2.3104054198810849E-2</v>
      </c>
      <c r="Y170" s="5">
        <f t="shared" si="294"/>
        <v>8.7111672902777694E-3</v>
      </c>
      <c r="Z170" s="5">
        <f t="shared" si="295"/>
        <v>1.199241347440569E-2</v>
      </c>
      <c r="AA170" s="5">
        <f t="shared" si="296"/>
        <v>1.2362678181027471E-2</v>
      </c>
      <c r="AB170" s="5">
        <f t="shared" si="297"/>
        <v>6.372187388878652E-3</v>
      </c>
      <c r="AC170" s="5">
        <f t="shared" si="298"/>
        <v>1.0638426492696503E-4</v>
      </c>
      <c r="AD170" s="5">
        <f t="shared" si="299"/>
        <v>7.8961614327581458E-3</v>
      </c>
      <c r="AE170" s="5">
        <f t="shared" si="300"/>
        <v>5.9543474578012297E-3</v>
      </c>
      <c r="AF170" s="5">
        <f t="shared" si="301"/>
        <v>2.2450309527068352E-3</v>
      </c>
      <c r="AG170" s="5">
        <f t="shared" si="302"/>
        <v>5.6431193222897637E-4</v>
      </c>
      <c r="AH170" s="5">
        <f t="shared" si="303"/>
        <v>2.2608136020366961E-3</v>
      </c>
      <c r="AI170" s="5">
        <f t="shared" si="304"/>
        <v>2.3306160222810609E-3</v>
      </c>
      <c r="AJ170" s="5">
        <f t="shared" si="305"/>
        <v>1.2012867930420894E-3</v>
      </c>
      <c r="AK170" s="5">
        <f t="shared" si="306"/>
        <v>4.1279213888550719E-4</v>
      </c>
      <c r="AL170" s="5">
        <f t="shared" si="307"/>
        <v>3.3079696311210156E-6</v>
      </c>
      <c r="AM170" s="5">
        <f t="shared" si="308"/>
        <v>1.6279909438907576E-3</v>
      </c>
      <c r="AN170" s="5">
        <f t="shared" si="309"/>
        <v>1.2276374819116828E-3</v>
      </c>
      <c r="AO170" s="5">
        <f t="shared" si="310"/>
        <v>4.6286921700947368E-4</v>
      </c>
      <c r="AP170" s="5">
        <f t="shared" si="311"/>
        <v>1.1634700265713367E-4</v>
      </c>
      <c r="AQ170" s="5">
        <f t="shared" si="312"/>
        <v>2.1933773941736353E-5</v>
      </c>
      <c r="AR170" s="5">
        <f t="shared" si="313"/>
        <v>3.4096743939409198E-4</v>
      </c>
      <c r="AS170" s="5">
        <f t="shared" si="314"/>
        <v>3.5149477896458575E-4</v>
      </c>
      <c r="AT170" s="5">
        <f t="shared" si="315"/>
        <v>1.8117357460717073E-4</v>
      </c>
      <c r="AU170" s="5">
        <f t="shared" si="316"/>
        <v>6.2255764239478091E-5</v>
      </c>
      <c r="AV170" s="5">
        <f t="shared" si="317"/>
        <v>1.6044476365186522E-5</v>
      </c>
      <c r="AW170" s="5">
        <f t="shared" si="318"/>
        <v>7.1430409270028293E-8</v>
      </c>
      <c r="AX170" s="5">
        <f t="shared" si="319"/>
        <v>2.7970917007798804E-4</v>
      </c>
      <c r="AY170" s="5">
        <f t="shared" si="320"/>
        <v>2.1092344678619397E-4</v>
      </c>
      <c r="AZ170" s="5">
        <f t="shared" si="321"/>
        <v>7.9526710532522288E-5</v>
      </c>
      <c r="BA170" s="5">
        <f t="shared" si="322"/>
        <v>1.9989867681028126E-5</v>
      </c>
      <c r="BB170" s="5">
        <f t="shared" si="323"/>
        <v>3.7684962124291491E-6</v>
      </c>
      <c r="BC170" s="5">
        <f t="shared" si="324"/>
        <v>5.6835048354306785E-7</v>
      </c>
      <c r="BD170" s="5">
        <f t="shared" si="325"/>
        <v>4.2852860072965839E-5</v>
      </c>
      <c r="BE170" s="5">
        <f t="shared" si="326"/>
        <v>4.4175938342130277E-5</v>
      </c>
      <c r="BF170" s="5">
        <f t="shared" si="327"/>
        <v>2.276993326798773E-5</v>
      </c>
      <c r="BG170" s="5">
        <f t="shared" si="328"/>
        <v>7.8243176487195429E-6</v>
      </c>
      <c r="BH170" s="5">
        <f t="shared" si="329"/>
        <v>2.0164731912324029E-6</v>
      </c>
      <c r="BI170" s="5">
        <f t="shared" si="330"/>
        <v>4.1574632457560564E-7</v>
      </c>
      <c r="BJ170" s="8">
        <f t="shared" si="331"/>
        <v>0.41254975989212639</v>
      </c>
      <c r="BK170" s="8">
        <f t="shared" si="332"/>
        <v>0.32611049020077737</v>
      </c>
      <c r="BL170" s="8">
        <f t="shared" si="333"/>
        <v>0.24944363474209474</v>
      </c>
      <c r="BM170" s="8">
        <f t="shared" si="334"/>
        <v>0.26523932315236043</v>
      </c>
      <c r="BN170" s="8">
        <f t="shared" si="335"/>
        <v>0.7346461231406668</v>
      </c>
    </row>
    <row r="171" spans="1:66" x14ac:dyDescent="0.25">
      <c r="A171" t="s">
        <v>145</v>
      </c>
      <c r="B171" t="s">
        <v>432</v>
      </c>
      <c r="C171" t="s">
        <v>388</v>
      </c>
      <c r="D171" s="11">
        <v>44350</v>
      </c>
      <c r="E171">
        <f>VLOOKUP(A171,home!$A$2:$E$405,3,FALSE)</f>
        <v>1.43816254416961</v>
      </c>
      <c r="F171">
        <f>VLOOKUP(B171,home!$B$2:$E$405,3,FALSE)</f>
        <v>1.39</v>
      </c>
      <c r="G171">
        <f>VLOOKUP(C171,away!$B$2:$E$405,4,FALSE)</f>
        <v>0.83</v>
      </c>
      <c r="H171">
        <f>VLOOKUP(A171,away!$A$2:$E$405,3,FALSE)</f>
        <v>1.2261484098939901</v>
      </c>
      <c r="I171">
        <f>VLOOKUP(C171,away!$B$2:$E$405,3,FALSE)</f>
        <v>1.02</v>
      </c>
      <c r="J171">
        <f>VLOOKUP(B171,home!$B$2:$E$405,4,FALSE)</f>
        <v>1.56</v>
      </c>
      <c r="K171" s="3">
        <f t="shared" si="280"/>
        <v>1.6592081272084789</v>
      </c>
      <c r="L171" s="3">
        <f t="shared" si="281"/>
        <v>1.9510473498233172</v>
      </c>
      <c r="M171" s="5">
        <f t="shared" si="282"/>
        <v>2.7044936623550137E-2</v>
      </c>
      <c r="N171" s="5">
        <f t="shared" si="283"/>
        <v>4.4873178645632623E-2</v>
      </c>
      <c r="O171" s="5">
        <f t="shared" si="284"/>
        <v>5.2765951925517064E-2</v>
      </c>
      <c r="P171" s="5">
        <f t="shared" si="285"/>
        <v>8.7549696274709807E-2</v>
      </c>
      <c r="Q171" s="5">
        <f t="shared" si="286"/>
        <v>3.7226971351255814E-2</v>
      </c>
      <c r="R171" s="5">
        <f t="shared" si="287"/>
        <v>5.1474435332592335E-2</v>
      </c>
      <c r="S171" s="5">
        <f t="shared" si="288"/>
        <v>7.0853829540124258E-2</v>
      </c>
      <c r="T171" s="5">
        <f t="shared" si="289"/>
        <v>7.263158379681621E-2</v>
      </c>
      <c r="U171" s="5">
        <f t="shared" si="290"/>
        <v>8.5406801447304476E-2</v>
      </c>
      <c r="V171" s="5">
        <f t="shared" si="291"/>
        <v>2.5485284988557816E-2</v>
      </c>
      <c r="W171" s="5">
        <f t="shared" si="292"/>
        <v>2.0589097805786948E-2</v>
      </c>
      <c r="X171" s="5">
        <f t="shared" si="293"/>
        <v>4.0170304709233703E-2</v>
      </c>
      <c r="Y171" s="5">
        <f t="shared" si="294"/>
        <v>3.9187083272272778E-2</v>
      </c>
      <c r="Z171" s="5">
        <f t="shared" si="295"/>
        <v>3.3476353546435328E-2</v>
      </c>
      <c r="AA171" s="5">
        <f t="shared" si="296"/>
        <v>5.5544237873549882E-2</v>
      </c>
      <c r="AB171" s="5">
        <f t="shared" si="297"/>
        <v>4.607972544969749E-2</v>
      </c>
      <c r="AC171" s="5">
        <f t="shared" si="298"/>
        <v>5.1563001220895667E-3</v>
      </c>
      <c r="AD171" s="5">
        <f t="shared" si="299"/>
        <v>8.5403996028129928E-3</v>
      </c>
      <c r="AE171" s="5">
        <f t="shared" si="300"/>
        <v>1.6662724011500402E-2</v>
      </c>
      <c r="AF171" s="5">
        <f t="shared" si="301"/>
        <v>1.6254881761737609E-2</v>
      </c>
      <c r="AG171" s="5">
        <f t="shared" si="302"/>
        <v>1.0571347994309845E-2</v>
      </c>
      <c r="AH171" s="5">
        <f t="shared" si="303"/>
        <v>1.6328487717130268E-2</v>
      </c>
      <c r="AI171" s="5">
        <f t="shared" si="304"/>
        <v>2.7092359525286359E-2</v>
      </c>
      <c r="AJ171" s="5">
        <f t="shared" si="305"/>
        <v>2.2475931554804592E-2</v>
      </c>
      <c r="AK171" s="5">
        <f t="shared" si="306"/>
        <v>1.2430749434104426E-2</v>
      </c>
      <c r="AL171" s="5">
        <f t="shared" si="307"/>
        <v>6.6767767419664479E-4</v>
      </c>
      <c r="AM171" s="5">
        <f t="shared" si="308"/>
        <v>2.8340600861190778E-3</v>
      </c>
      <c r="AN171" s="5">
        <f t="shared" si="309"/>
        <v>5.5293854202626688E-3</v>
      </c>
      <c r="AO171" s="5">
        <f t="shared" si="310"/>
        <v>5.3940463851775856E-3</v>
      </c>
      <c r="AP171" s="5">
        <f t="shared" si="311"/>
        <v>3.5080133015415907E-3</v>
      </c>
      <c r="AQ171" s="5">
        <f t="shared" si="312"/>
        <v>1.7110750137794167E-3</v>
      </c>
      <c r="AR171" s="5">
        <f t="shared" si="313"/>
        <v>6.3715305374259122E-3</v>
      </c>
      <c r="AS171" s="5">
        <f t="shared" si="314"/>
        <v>1.0571695250454082E-2</v>
      </c>
      <c r="AT171" s="5">
        <f t="shared" si="315"/>
        <v>8.7703213389623454E-3</v>
      </c>
      <c r="AU171" s="5">
        <f t="shared" si="316"/>
        <v>4.8505961479454237E-3</v>
      </c>
      <c r="AV171" s="5">
        <f t="shared" si="317"/>
        <v>2.0120371376192974E-3</v>
      </c>
      <c r="AW171" s="5">
        <f t="shared" si="318"/>
        <v>6.0038941853392983E-5</v>
      </c>
      <c r="AX171" s="5">
        <f t="shared" si="319"/>
        <v>7.8371592131432175E-4</v>
      </c>
      <c r="AY171" s="5">
        <f t="shared" si="320"/>
        <v>1.5290668712946468E-3</v>
      </c>
      <c r="AZ171" s="5">
        <f t="shared" si="321"/>
        <v>1.4916409334710264E-3</v>
      </c>
      <c r="BA171" s="5">
        <f t="shared" si="322"/>
        <v>9.7008736337887485E-4</v>
      </c>
      <c r="BB171" s="5">
        <f t="shared" si="323"/>
        <v>4.7317159485436085E-4</v>
      </c>
      <c r="BC171" s="5">
        <f t="shared" si="324"/>
        <v>1.8463603723045446E-4</v>
      </c>
      <c r="BD171" s="5">
        <f t="shared" si="325"/>
        <v>2.0718596282271961E-3</v>
      </c>
      <c r="BE171" s="5">
        <f t="shared" si="326"/>
        <v>3.4376463335897014E-3</v>
      </c>
      <c r="BF171" s="5">
        <f t="shared" si="327"/>
        <v>2.8518853675802316E-3</v>
      </c>
      <c r="BG171" s="5">
        <f t="shared" si="328"/>
        <v>1.5772904599186865E-3</v>
      </c>
      <c r="BH171" s="5">
        <f t="shared" si="329"/>
        <v>6.5426328751637126E-4</v>
      </c>
      <c r="BI171" s="5">
        <f t="shared" si="330"/>
        <v>2.1711179279626023E-4</v>
      </c>
      <c r="BJ171" s="8">
        <f t="shared" si="331"/>
        <v>0.33111647187978305</v>
      </c>
      <c r="BK171" s="8">
        <f t="shared" si="332"/>
        <v>0.21828679209452287</v>
      </c>
      <c r="BL171" s="8">
        <f t="shared" si="333"/>
        <v>0.41298491754202243</v>
      </c>
      <c r="BM171" s="8">
        <f t="shared" si="334"/>
        <v>0.69346033698006437</v>
      </c>
      <c r="BN171" s="8">
        <f t="shared" si="335"/>
        <v>0.30093517015325777</v>
      </c>
    </row>
    <row r="172" spans="1:66" x14ac:dyDescent="0.25">
      <c r="A172" t="s">
        <v>145</v>
      </c>
      <c r="B172" t="s">
        <v>433</v>
      </c>
      <c r="C172" t="s">
        <v>423</v>
      </c>
      <c r="D172" s="11">
        <v>44350</v>
      </c>
      <c r="E172">
        <f>VLOOKUP(A172,home!$A$2:$E$405,3,FALSE)</f>
        <v>1.43816254416961</v>
      </c>
      <c r="F172">
        <f>VLOOKUP(B172,home!$B$2:$E$405,3,FALSE)</f>
        <v>0.74</v>
      </c>
      <c r="G172">
        <f>VLOOKUP(C172,away!$B$2:$E$405,4,FALSE)</f>
        <v>0.7</v>
      </c>
      <c r="H172">
        <f>VLOOKUP(A172,away!$A$2:$E$405,3,FALSE)</f>
        <v>1.2261484098939901</v>
      </c>
      <c r="I172">
        <f>VLOOKUP(C172,away!$B$2:$E$405,3,FALSE)</f>
        <v>1.1399999999999999</v>
      </c>
      <c r="J172">
        <f>VLOOKUP(B172,home!$B$2:$E$405,4,FALSE)</f>
        <v>1.41</v>
      </c>
      <c r="K172" s="3">
        <f t="shared" si="280"/>
        <v>0.74496819787985791</v>
      </c>
      <c r="L172" s="3">
        <f t="shared" si="281"/>
        <v>1.9709109540635992</v>
      </c>
      <c r="M172" s="5">
        <f t="shared" si="282"/>
        <v>6.6146774371648009E-2</v>
      </c>
      <c r="N172" s="5">
        <f t="shared" si="283"/>
        <v>4.9277243299212181E-2</v>
      </c>
      <c r="O172" s="5">
        <f t="shared" si="284"/>
        <v>0.13036940218505438</v>
      </c>
      <c r="P172" s="5">
        <f t="shared" si="285"/>
        <v>9.7121058604474356E-2</v>
      </c>
      <c r="Q172" s="5">
        <f t="shared" si="286"/>
        <v>1.8354989568550698E-2</v>
      </c>
      <c r="R172" s="5">
        <f t="shared" si="287"/>
        <v>0.12847324142062336</v>
      </c>
      <c r="S172" s="5">
        <f t="shared" si="288"/>
        <v>3.56498866122213E-2</v>
      </c>
      <c r="T172" s="5">
        <f t="shared" si="289"/>
        <v>3.617605000237966E-2</v>
      </c>
      <c r="U172" s="5">
        <f t="shared" si="290"/>
        <v>9.570847913690568E-2</v>
      </c>
      <c r="V172" s="5">
        <f t="shared" si="291"/>
        <v>5.8159461957451846E-3</v>
      </c>
      <c r="W172" s="5">
        <f t="shared" si="292"/>
        <v>4.5579611669956024E-3</v>
      </c>
      <c r="X172" s="5">
        <f t="shared" si="293"/>
        <v>8.9833355922281366E-3</v>
      </c>
      <c r="Y172" s="5">
        <f t="shared" si="294"/>
        <v>8.8526772613759259E-3</v>
      </c>
      <c r="Z172" s="5">
        <f t="shared" si="295"/>
        <v>8.4403106273321274E-2</v>
      </c>
      <c r="AA172" s="5">
        <f t="shared" si="296"/>
        <v>6.2877629975898283E-2</v>
      </c>
      <c r="AB172" s="5">
        <f t="shared" si="297"/>
        <v>2.3420917345050734E-2</v>
      </c>
      <c r="AC172" s="5">
        <f t="shared" si="298"/>
        <v>5.3370974688784849E-4</v>
      </c>
      <c r="AD172" s="5">
        <f t="shared" si="299"/>
        <v>8.488840291457719E-4</v>
      </c>
      <c r="AE172" s="5">
        <f t="shared" si="300"/>
        <v>1.6730748317730451E-3</v>
      </c>
      <c r="AF172" s="5">
        <f t="shared" si="301"/>
        <v>1.6487407564548047E-3</v>
      </c>
      <c r="AG172" s="5">
        <f t="shared" si="302"/>
        <v>1.0831737391026263E-3</v>
      </c>
      <c r="AH172" s="5">
        <f t="shared" si="303"/>
        <v>4.1587751677770762E-2</v>
      </c>
      <c r="AI172" s="5">
        <f t="shared" si="304"/>
        <v>3.0981552421263919E-2</v>
      </c>
      <c r="AJ172" s="5">
        <f t="shared" si="305"/>
        <v>1.1540135637394665E-2</v>
      </c>
      <c r="AK172" s="5">
        <f t="shared" si="306"/>
        <v>2.8656780163596766E-3</v>
      </c>
      <c r="AL172" s="5">
        <f t="shared" si="307"/>
        <v>3.1345114616800621E-5</v>
      </c>
      <c r="AM172" s="5">
        <f t="shared" si="308"/>
        <v>1.2647832108034373E-4</v>
      </c>
      <c r="AN172" s="5">
        <f t="shared" si="309"/>
        <v>2.4927750846882244E-4</v>
      </c>
      <c r="AO172" s="5">
        <f t="shared" si="310"/>
        <v>2.4565188602144198E-4</v>
      </c>
      <c r="AP172" s="5">
        <f t="shared" si="311"/>
        <v>1.6138599768201421E-4</v>
      </c>
      <c r="AQ172" s="5">
        <f t="shared" si="312"/>
        <v>7.9519357665991139E-5</v>
      </c>
      <c r="AR172" s="5">
        <f t="shared" si="313"/>
        <v>1.6393151067319037E-2</v>
      </c>
      <c r="AS172" s="5">
        <f t="shared" si="314"/>
        <v>1.2212376208192932E-2</v>
      </c>
      <c r="AT172" s="5">
        <f t="shared" si="315"/>
        <v>4.5489159478241704E-3</v>
      </c>
      <c r="AU172" s="5">
        <f t="shared" si="316"/>
        <v>1.129599238652506E-3</v>
      </c>
      <c r="AV172" s="5">
        <f t="shared" si="317"/>
        <v>2.1037887728635421E-4</v>
      </c>
      <c r="AW172" s="5">
        <f t="shared" si="318"/>
        <v>1.2784157078376409E-6</v>
      </c>
      <c r="AX172" s="5">
        <f t="shared" si="319"/>
        <v>1.5703721154348943E-5</v>
      </c>
      <c r="AY172" s="5">
        <f t="shared" si="320"/>
        <v>3.0950636042666594E-5</v>
      </c>
      <c r="AZ172" s="5">
        <f t="shared" si="321"/>
        <v>3.0500473805863632E-5</v>
      </c>
      <c r="BA172" s="5">
        <f t="shared" si="322"/>
        <v>2.00379059760355E-5</v>
      </c>
      <c r="BB172" s="5">
        <f t="shared" si="323"/>
        <v>9.8732320961662083E-6</v>
      </c>
      <c r="BC172" s="5">
        <f t="shared" si="324"/>
        <v>3.891852258069257E-6</v>
      </c>
      <c r="BD172" s="5">
        <f t="shared" si="325"/>
        <v>5.384906835033074E-3</v>
      </c>
      <c r="BE172" s="5">
        <f t="shared" si="326"/>
        <v>4.0115843406455182E-3</v>
      </c>
      <c r="BF172" s="5">
        <f t="shared" si="327"/>
        <v>1.4942513784468748E-3</v>
      </c>
      <c r="BG172" s="5">
        <f t="shared" si="328"/>
        <v>3.7105658552702067E-4</v>
      </c>
      <c r="BH172" s="5">
        <f t="shared" si="329"/>
        <v>6.9106338957879477E-5</v>
      </c>
      <c r="BI172" s="5">
        <f t="shared" si="330"/>
        <v>1.0296404959105221E-5</v>
      </c>
      <c r="BJ172" s="8">
        <f t="shared" si="331"/>
        <v>0.13242940113947019</v>
      </c>
      <c r="BK172" s="8">
        <f t="shared" si="332"/>
        <v>0.20532967128163615</v>
      </c>
      <c r="BL172" s="8">
        <f t="shared" si="333"/>
        <v>0.57366041103916598</v>
      </c>
      <c r="BM172" s="8">
        <f t="shared" si="334"/>
        <v>0.50605020806369583</v>
      </c>
      <c r="BN172" s="8">
        <f t="shared" si="335"/>
        <v>0.489742709449563</v>
      </c>
    </row>
    <row r="173" spans="1:66" x14ac:dyDescent="0.25">
      <c r="A173" t="s">
        <v>145</v>
      </c>
      <c r="B173" t="s">
        <v>425</v>
      </c>
      <c r="C173" t="s">
        <v>148</v>
      </c>
      <c r="D173" s="11">
        <v>44350</v>
      </c>
      <c r="E173">
        <f>VLOOKUP(A173,home!$A$2:$E$405,3,FALSE)</f>
        <v>1.43816254416961</v>
      </c>
      <c r="F173">
        <f>VLOOKUP(B173,home!$B$2:$E$405,3,FALSE)</f>
        <v>1.49</v>
      </c>
      <c r="G173">
        <f>VLOOKUP(C173,away!$B$2:$E$405,4,FALSE)</f>
        <v>0.93</v>
      </c>
      <c r="H173">
        <f>VLOOKUP(A173,away!$A$2:$E$405,3,FALSE)</f>
        <v>1.2261484098939901</v>
      </c>
      <c r="I173">
        <f>VLOOKUP(C173,away!$B$2:$E$405,3,FALSE)</f>
        <v>0.83</v>
      </c>
      <c r="J173">
        <f>VLOOKUP(B173,home!$B$2:$E$405,4,FALSE)</f>
        <v>0.64</v>
      </c>
      <c r="K173" s="3">
        <f t="shared" si="280"/>
        <v>1.9928618374558287</v>
      </c>
      <c r="L173" s="3">
        <f t="shared" si="281"/>
        <v>0.65133003533568756</v>
      </c>
      <c r="M173" s="5">
        <f t="shared" si="282"/>
        <v>7.106275828990738E-2</v>
      </c>
      <c r="N173" s="5">
        <f t="shared" si="283"/>
        <v>0.14161825906030423</v>
      </c>
      <c r="O173" s="5">
        <f t="shared" si="284"/>
        <v>4.6285308868016795E-2</v>
      </c>
      <c r="P173" s="5">
        <f t="shared" si="285"/>
        <v>9.2240225677926502E-2</v>
      </c>
      <c r="Q173" s="5">
        <f t="shared" si="286"/>
        <v>0.14111281198410675</v>
      </c>
      <c r="R173" s="5">
        <f t="shared" si="287"/>
        <v>1.5073505930264297E-2</v>
      </c>
      <c r="S173" s="5">
        <f t="shared" si="288"/>
        <v>2.9932201612568113E-2</v>
      </c>
      <c r="T173" s="5">
        <f t="shared" si="289"/>
        <v>9.1911012815926479E-2</v>
      </c>
      <c r="U173" s="5">
        <f t="shared" si="290"/>
        <v>3.0039414725087834E-2</v>
      </c>
      <c r="V173" s="5">
        <f t="shared" si="291"/>
        <v>4.3169244547926434E-3</v>
      </c>
      <c r="W173" s="5">
        <f t="shared" si="292"/>
        <v>9.373944592640196E-2</v>
      </c>
      <c r="X173" s="5">
        <f t="shared" si="293"/>
        <v>6.1055316627591151E-2</v>
      </c>
      <c r="Y173" s="5">
        <f t="shared" si="294"/>
        <v>1.9883580768240268E-2</v>
      </c>
      <c r="Z173" s="5">
        <f t="shared" si="295"/>
        <v>3.2726090500639132E-3</v>
      </c>
      <c r="AA173" s="5">
        <f t="shared" si="296"/>
        <v>6.521857684784943E-3</v>
      </c>
      <c r="AB173" s="5">
        <f t="shared" si="297"/>
        <v>6.4985806446629709E-3</v>
      </c>
      <c r="AC173" s="5">
        <f t="shared" si="298"/>
        <v>3.502134024971298E-4</v>
      </c>
      <c r="AD173" s="5">
        <f t="shared" si="299"/>
        <v>4.6702441112745165E-2</v>
      </c>
      <c r="AE173" s="5">
        <f t="shared" si="300"/>
        <v>3.0418702620227174E-2</v>
      </c>
      <c r="AF173" s="5">
        <f t="shared" si="301"/>
        <v>9.9063073262491679E-3</v>
      </c>
      <c r="AG173" s="5">
        <f t="shared" si="302"/>
        <v>2.1507585002840169E-3</v>
      </c>
      <c r="AH173" s="5">
        <f t="shared" si="303"/>
        <v>5.3288714205450489E-4</v>
      </c>
      <c r="AI173" s="5">
        <f t="shared" si="304"/>
        <v>1.0619704490713257E-3</v>
      </c>
      <c r="AJ173" s="5">
        <f t="shared" si="305"/>
        <v>1.0581801902300369E-3</v>
      </c>
      <c r="AK173" s="5">
        <f t="shared" si="306"/>
        <v>7.0293563942039664E-4</v>
      </c>
      <c r="AL173" s="5">
        <f t="shared" si="307"/>
        <v>1.8183230743722867E-5</v>
      </c>
      <c r="AM173" s="5">
        <f t="shared" si="308"/>
        <v>1.8614302521923594E-2</v>
      </c>
      <c r="AN173" s="5">
        <f t="shared" si="309"/>
        <v>1.2124054319353671E-2</v>
      </c>
      <c r="AO173" s="5">
        <f t="shared" si="310"/>
        <v>3.9483803641182109E-3</v>
      </c>
      <c r="AP173" s="5">
        <f t="shared" si="311"/>
        <v>8.5723290735994974E-4</v>
      </c>
      <c r="AQ173" s="5">
        <f t="shared" si="312"/>
        <v>1.3958538496041756E-4</v>
      </c>
      <c r="AR173" s="5">
        <f t="shared" si="313"/>
        <v>6.9417080212858846E-5</v>
      </c>
      <c r="AS173" s="5">
        <f t="shared" si="314"/>
        <v>1.3833865002381651E-4</v>
      </c>
      <c r="AT173" s="5">
        <f t="shared" si="315"/>
        <v>1.3784490813881093E-4</v>
      </c>
      <c r="AU173" s="5">
        <f t="shared" si="316"/>
        <v>9.1568618972480219E-5</v>
      </c>
      <c r="AV173" s="5">
        <f t="shared" si="317"/>
        <v>4.5620901564697389E-5</v>
      </c>
      <c r="AW173" s="5">
        <f t="shared" si="318"/>
        <v>6.55611926586077E-7</v>
      </c>
      <c r="AX173" s="5">
        <f t="shared" si="319"/>
        <v>6.1826221877998855E-3</v>
      </c>
      <c r="AY173" s="5">
        <f t="shared" si="320"/>
        <v>4.0269275280469044E-3</v>
      </c>
      <c r="AZ173" s="5">
        <f t="shared" si="321"/>
        <v>1.3114294245685216E-3</v>
      </c>
      <c r="BA173" s="5">
        <f t="shared" si="322"/>
        <v>2.847244578148252E-4</v>
      </c>
      <c r="BB173" s="5">
        <f t="shared" si="323"/>
        <v>4.6362397792366146E-5</v>
      </c>
      <c r="BC173" s="5">
        <f t="shared" si="324"/>
        <v>6.03944443846981E-6</v>
      </c>
      <c r="BD173" s="5">
        <f t="shared" si="325"/>
        <v>7.5355715513235998E-6</v>
      </c>
      <c r="BE173" s="5">
        <f t="shared" si="326"/>
        <v>1.5017352968050618E-5</v>
      </c>
      <c r="BF173" s="5">
        <f t="shared" si="327"/>
        <v>1.4963754814816051E-5</v>
      </c>
      <c r="BG173" s="5">
        <f t="shared" si="328"/>
        <v>9.9402319718309395E-6</v>
      </c>
      <c r="BH173" s="5">
        <f t="shared" si="329"/>
        <v>4.9523772380300443E-6</v>
      </c>
      <c r="BI173" s="5">
        <f t="shared" si="330"/>
        <v>1.973880720470995E-6</v>
      </c>
      <c r="BJ173" s="8">
        <f t="shared" si="331"/>
        <v>0.6860402976802531</v>
      </c>
      <c r="BK173" s="8">
        <f t="shared" si="332"/>
        <v>0.20194743419648239</v>
      </c>
      <c r="BL173" s="8">
        <f t="shared" si="333"/>
        <v>0.10831181460177028</v>
      </c>
      <c r="BM173" s="8">
        <f t="shared" si="334"/>
        <v>0.48815301380192322</v>
      </c>
      <c r="BN173" s="8">
        <f t="shared" si="335"/>
        <v>0.50739286981052589</v>
      </c>
    </row>
    <row r="174" spans="1:66" x14ac:dyDescent="0.25">
      <c r="A174" t="s">
        <v>175</v>
      </c>
      <c r="B174" t="s">
        <v>278</v>
      </c>
      <c r="C174" t="s">
        <v>178</v>
      </c>
      <c r="D174" s="11">
        <v>44350</v>
      </c>
      <c r="E174">
        <f>VLOOKUP(A174,home!$A$2:$E$405,3,FALSE)</f>
        <v>1.21714285714286</v>
      </c>
      <c r="F174">
        <f>VLOOKUP(B174,home!$B$2:$E$405,3,FALSE)</f>
        <v>0.76</v>
      </c>
      <c r="G174">
        <f>VLOOKUP(C174,away!$B$2:$E$405,4,FALSE)</f>
        <v>1.52</v>
      </c>
      <c r="H174">
        <f>VLOOKUP(A174,away!$A$2:$E$405,3,FALSE)</f>
        <v>1.0685714285714301</v>
      </c>
      <c r="I174">
        <f>VLOOKUP(C174,away!$B$2:$E$405,3,FALSE)</f>
        <v>0.7</v>
      </c>
      <c r="J174">
        <f>VLOOKUP(B174,home!$B$2:$E$405,4,FALSE)</f>
        <v>1.73</v>
      </c>
      <c r="K174" s="3">
        <f t="shared" si="280"/>
        <v>1.4060434285714318</v>
      </c>
      <c r="L174" s="3">
        <f t="shared" si="281"/>
        <v>1.2940400000000016</v>
      </c>
      <c r="M174" s="5">
        <f t="shared" si="282"/>
        <v>6.7199906113709074E-2</v>
      </c>
      <c r="N174" s="5">
        <f t="shared" si="283"/>
        <v>9.4485986391797838E-2</v>
      </c>
      <c r="O174" s="5">
        <f t="shared" si="284"/>
        <v>8.6959366507384214E-2</v>
      </c>
      <c r="P174" s="5">
        <f t="shared" si="285"/>
        <v>0.12226864583044224</v>
      </c>
      <c r="Q174" s="5">
        <f t="shared" si="286"/>
        <v>6.6425700129138565E-2</v>
      </c>
      <c r="R174" s="5">
        <f t="shared" si="287"/>
        <v>5.6264449317607816E-2</v>
      </c>
      <c r="S174" s="5">
        <f t="shared" si="288"/>
        <v>5.561623005809653E-2</v>
      </c>
      <c r="T174" s="5">
        <f t="shared" si="289"/>
        <v>8.5957512995110577E-2</v>
      </c>
      <c r="U174" s="5">
        <f t="shared" si="290"/>
        <v>7.9110259225212864E-2</v>
      </c>
      <c r="V174" s="5">
        <f t="shared" si="291"/>
        <v>1.1243602242028437E-2</v>
      </c>
      <c r="W174" s="5">
        <f t="shared" si="292"/>
        <v>3.1132473051610595E-2</v>
      </c>
      <c r="X174" s="5">
        <f t="shared" si="293"/>
        <v>4.0286665427706231E-2</v>
      </c>
      <c r="Y174" s="5">
        <f t="shared" si="294"/>
        <v>2.6066278265034524E-2</v>
      </c>
      <c r="Z174" s="5">
        <f t="shared" si="295"/>
        <v>2.4269482664985766E-2</v>
      </c>
      <c r="AA174" s="5">
        <f t="shared" si="296"/>
        <v>3.4123946615931523E-2</v>
      </c>
      <c r="AB174" s="5">
        <f t="shared" si="297"/>
        <v>2.3989875448126436E-2</v>
      </c>
      <c r="AC174" s="5">
        <f t="shared" si="298"/>
        <v>1.2785918350677649E-3</v>
      </c>
      <c r="AD174" s="5">
        <f t="shared" si="299"/>
        <v>1.0943402287348563E-2</v>
      </c>
      <c r="AE174" s="5">
        <f t="shared" si="300"/>
        <v>1.4161200295920552E-2</v>
      </c>
      <c r="AF174" s="5">
        <f t="shared" si="301"/>
        <v>9.1625798154665299E-3</v>
      </c>
      <c r="AG174" s="5">
        <f t="shared" si="302"/>
        <v>3.9522482614687739E-3</v>
      </c>
      <c r="AH174" s="5">
        <f t="shared" si="303"/>
        <v>7.8514203369495564E-3</v>
      </c>
      <c r="AI174" s="5">
        <f t="shared" si="304"/>
        <v>1.1039437969720022E-2</v>
      </c>
      <c r="AJ174" s="5">
        <f t="shared" si="305"/>
        <v>7.7609646062233948E-3</v>
      </c>
      <c r="AK174" s="5">
        <f t="shared" si="306"/>
        <v>3.6374177613186249E-3</v>
      </c>
      <c r="AL174" s="5">
        <f t="shared" si="307"/>
        <v>9.3054708724780977E-5</v>
      </c>
      <c r="AM174" s="5">
        <f t="shared" si="308"/>
        <v>3.0773797744680039E-3</v>
      </c>
      <c r="AN174" s="5">
        <f t="shared" si="309"/>
        <v>3.9822525233525813E-3</v>
      </c>
      <c r="AO174" s="5">
        <f t="shared" si="310"/>
        <v>2.5765970276595911E-3</v>
      </c>
      <c r="AP174" s="5">
        <f t="shared" si="311"/>
        <v>1.1114065392242068E-3</v>
      </c>
      <c r="AQ174" s="5">
        <f t="shared" si="312"/>
        <v>3.5955112950442368E-4</v>
      </c>
      <c r="AR174" s="5">
        <f t="shared" si="313"/>
        <v>2.0320103945652428E-3</v>
      </c>
      <c r="AS174" s="5">
        <f t="shared" si="314"/>
        <v>2.8570948620673022E-3</v>
      </c>
      <c r="AT174" s="5">
        <f t="shared" si="315"/>
        <v>2.0085997278074664E-3</v>
      </c>
      <c r="AU174" s="5">
        <f t="shared" si="316"/>
        <v>9.4139281597135167E-4</v>
      </c>
      <c r="AV174" s="5">
        <f t="shared" si="317"/>
        <v>3.309097956502184E-4</v>
      </c>
      <c r="AW174" s="5">
        <f t="shared" si="318"/>
        <v>4.703079166622404E-6</v>
      </c>
      <c r="AX174" s="5">
        <f t="shared" si="319"/>
        <v>7.2115493485156161E-4</v>
      </c>
      <c r="AY174" s="5">
        <f t="shared" si="320"/>
        <v>9.3320333189531599E-4</v>
      </c>
      <c r="AZ174" s="5">
        <f t="shared" si="321"/>
        <v>6.0380121980290824E-4</v>
      </c>
      <c r="BA174" s="5">
        <f t="shared" si="322"/>
        <v>2.6044764349125211E-4</v>
      </c>
      <c r="BB174" s="5">
        <f t="shared" si="323"/>
        <v>8.4257417145855079E-5</v>
      </c>
      <c r="BC174" s="5">
        <f t="shared" si="324"/>
        <v>2.1806493616684485E-5</v>
      </c>
      <c r="BD174" s="5">
        <f t="shared" si="325"/>
        <v>4.382504551638684E-4</v>
      </c>
      <c r="BE174" s="5">
        <f t="shared" si="326"/>
        <v>6.1619917255159617E-4</v>
      </c>
      <c r="BF174" s="5">
        <f t="shared" si="327"/>
        <v>4.3320139862866288E-4</v>
      </c>
      <c r="BG174" s="5">
        <f t="shared" si="328"/>
        <v>2.0303332659659491E-4</v>
      </c>
      <c r="BH174" s="5">
        <f t="shared" si="329"/>
        <v>7.1368418660534868E-5</v>
      </c>
      <c r="BI174" s="5">
        <f t="shared" si="330"/>
        <v>2.0069419213035955E-5</v>
      </c>
      <c r="BJ174" s="8">
        <f t="shared" si="331"/>
        <v>0.39630590495561524</v>
      </c>
      <c r="BK174" s="8">
        <f t="shared" si="332"/>
        <v>0.25863323411996414</v>
      </c>
      <c r="BL174" s="8">
        <f t="shared" si="333"/>
        <v>0.32068926757535032</v>
      </c>
      <c r="BM174" s="8">
        <f t="shared" si="334"/>
        <v>0.50536533477310708</v>
      </c>
      <c r="BN174" s="8">
        <f t="shared" si="335"/>
        <v>0.49360405429007975</v>
      </c>
    </row>
    <row r="175" spans="1:66" x14ac:dyDescent="0.25">
      <c r="A175" t="s">
        <v>175</v>
      </c>
      <c r="B175" t="s">
        <v>285</v>
      </c>
      <c r="C175" t="s">
        <v>176</v>
      </c>
      <c r="D175" s="11">
        <v>44350</v>
      </c>
      <c r="E175">
        <f>VLOOKUP(A175,home!$A$2:$E$405,3,FALSE)</f>
        <v>1.21714285714286</v>
      </c>
      <c r="F175">
        <f>VLOOKUP(B175,home!$B$2:$E$405,3,FALSE)</f>
        <v>1.01</v>
      </c>
      <c r="G175">
        <f>VLOOKUP(C175,away!$B$2:$E$405,4,FALSE)</f>
        <v>0.95</v>
      </c>
      <c r="H175">
        <f>VLOOKUP(A175,away!$A$2:$E$405,3,FALSE)</f>
        <v>1.0685714285714301</v>
      </c>
      <c r="I175">
        <f>VLOOKUP(C175,away!$B$2:$E$405,3,FALSE)</f>
        <v>0.88</v>
      </c>
      <c r="J175">
        <f>VLOOKUP(B175,home!$B$2:$E$405,4,FALSE)</f>
        <v>1.22</v>
      </c>
      <c r="K175" s="3">
        <f t="shared" si="280"/>
        <v>1.167848571428574</v>
      </c>
      <c r="L175" s="3">
        <f t="shared" si="281"/>
        <v>1.1472182857142874</v>
      </c>
      <c r="M175" s="5">
        <f t="shared" si="282"/>
        <v>9.8759580997989288E-2</v>
      </c>
      <c r="N175" s="5">
        <f t="shared" si="283"/>
        <v>0.11533623558338632</v>
      </c>
      <c r="O175" s="5">
        <f t="shared" si="284"/>
        <v>0.11329879721037457</v>
      </c>
      <c r="P175" s="5">
        <f t="shared" si="285"/>
        <v>0.13231583846671163</v>
      </c>
      <c r="Q175" s="5">
        <f t="shared" si="286"/>
        <v>6.7347628980003613E-2</v>
      </c>
      <c r="R175" s="5">
        <f t="shared" si="287"/>
        <v>6.4989225954588309E-2</v>
      </c>
      <c r="S175" s="5">
        <f t="shared" si="288"/>
        <v>4.431843708790488E-2</v>
      </c>
      <c r="T175" s="5">
        <f t="shared" si="289"/>
        <v>7.7262431465361603E-2</v>
      </c>
      <c r="U175" s="5">
        <f t="shared" si="290"/>
        <v>7.5897574689314753E-2</v>
      </c>
      <c r="V175" s="5">
        <f t="shared" si="291"/>
        <v>6.597425905486726E-3</v>
      </c>
      <c r="W175" s="5">
        <f t="shared" si="292"/>
        <v>2.6217277431132942E-2</v>
      </c>
      <c r="X175" s="5">
        <f t="shared" si="293"/>
        <v>3.0076940070640209E-2</v>
      </c>
      <c r="Y175" s="5">
        <f t="shared" si="294"/>
        <v>1.7252407813685613E-2</v>
      </c>
      <c r="Z175" s="5">
        <f t="shared" si="295"/>
        <v>2.4852276129840419E-2</v>
      </c>
      <c r="AA175" s="5">
        <f t="shared" si="296"/>
        <v>2.9023695174982579E-2</v>
      </c>
      <c r="AB175" s="5">
        <f t="shared" si="297"/>
        <v>1.6947640473840907E-2</v>
      </c>
      <c r="AC175" s="5">
        <f t="shared" si="298"/>
        <v>5.5244256530934338E-4</v>
      </c>
      <c r="AD175" s="5">
        <f t="shared" si="299"/>
        <v>7.6544524986738019E-3</v>
      </c>
      <c r="AE175" s="5">
        <f t="shared" si="300"/>
        <v>8.7813278736100023E-3</v>
      </c>
      <c r="AF175" s="5">
        <f t="shared" si="301"/>
        <v>5.0370499547289782E-3</v>
      </c>
      <c r="AG175" s="5">
        <f t="shared" si="302"/>
        <v>1.9261986047071351E-3</v>
      </c>
      <c r="AH175" s="5">
        <f t="shared" si="303"/>
        <v>7.1277464044434127E-3</v>
      </c>
      <c r="AI175" s="5">
        <f t="shared" si="304"/>
        <v>8.3241284559343928E-3</v>
      </c>
      <c r="AJ175" s="5">
        <f t="shared" si="305"/>
        <v>4.8606607628254627E-3</v>
      </c>
      <c r="AK175" s="5">
        <f t="shared" si="306"/>
        <v>1.8921719093548794E-3</v>
      </c>
      <c r="AL175" s="5">
        <f t="shared" si="307"/>
        <v>2.9605998929904325E-5</v>
      </c>
      <c r="AM175" s="5">
        <f t="shared" si="308"/>
        <v>1.7878482831288145E-3</v>
      </c>
      <c r="AN175" s="5">
        <f t="shared" si="309"/>
        <v>2.0510522424882706E-3</v>
      </c>
      <c r="AO175" s="5">
        <f t="shared" si="310"/>
        <v>1.1765023187689195E-3</v>
      </c>
      <c r="AP175" s="5">
        <f t="shared" si="311"/>
        <v>4.4990165775898785E-4</v>
      </c>
      <c r="AQ175" s="5">
        <f t="shared" si="312"/>
        <v>1.2903385213857061E-4</v>
      </c>
      <c r="AR175" s="5">
        <f t="shared" si="313"/>
        <v>1.6354162022223474E-3</v>
      </c>
      <c r="AS175" s="5">
        <f t="shared" si="314"/>
        <v>1.9099184754565121E-3</v>
      </c>
      <c r="AT175" s="5">
        <f t="shared" si="315"/>
        <v>1.1152477815534643E-3</v>
      </c>
      <c r="AU175" s="5">
        <f t="shared" si="316"/>
        <v>4.3414684282536641E-4</v>
      </c>
      <c r="AV175" s="5">
        <f t="shared" si="317"/>
        <v>1.2675444254595748E-4</v>
      </c>
      <c r="AW175" s="5">
        <f t="shared" si="318"/>
        <v>1.1018178727204557E-6</v>
      </c>
      <c r="AX175" s="5">
        <f t="shared" si="319"/>
        <v>3.4798934389716893E-4</v>
      </c>
      <c r="AY175" s="5">
        <f t="shared" si="320"/>
        <v>3.9921973855254977E-4</v>
      </c>
      <c r="AZ175" s="5">
        <f t="shared" si="321"/>
        <v>2.2899609204278111E-4</v>
      </c>
      <c r="BA175" s="5">
        <f t="shared" si="322"/>
        <v>8.7569501382863478E-5</v>
      </c>
      <c r="BB175" s="5">
        <f t="shared" si="323"/>
        <v>2.5115333314325907E-5</v>
      </c>
      <c r="BC175" s="5">
        <f t="shared" si="324"/>
        <v>5.762553926000773E-6</v>
      </c>
      <c r="BD175" s="5">
        <f t="shared" si="325"/>
        <v>3.1269656199048155E-4</v>
      </c>
      <c r="BE175" s="5">
        <f t="shared" si="326"/>
        <v>3.6518223321121035E-4</v>
      </c>
      <c r="BF175" s="5">
        <f t="shared" si="327"/>
        <v>2.1323877468340427E-4</v>
      </c>
      <c r="BG175" s="5">
        <f t="shared" si="328"/>
        <v>8.3010199462397736E-5</v>
      </c>
      <c r="BH175" s="5">
        <f t="shared" si="329"/>
        <v>2.4235835714040546E-5</v>
      </c>
      <c r="BI175" s="5">
        <f t="shared" si="330"/>
        <v>5.6607572232039702E-6</v>
      </c>
      <c r="BJ175" s="8">
        <f t="shared" si="331"/>
        <v>0.36358094119332951</v>
      </c>
      <c r="BK175" s="8">
        <f t="shared" si="332"/>
        <v>0.28297255076088434</v>
      </c>
      <c r="BL175" s="8">
        <f t="shared" si="333"/>
        <v>0.32858714914254761</v>
      </c>
      <c r="BM175" s="8">
        <f t="shared" si="334"/>
        <v>0.40754749211286834</v>
      </c>
      <c r="BN175" s="8">
        <f t="shared" si="335"/>
        <v>0.59204730719305376</v>
      </c>
    </row>
    <row r="176" spans="1:66" x14ac:dyDescent="0.25">
      <c r="A176" t="s">
        <v>175</v>
      </c>
      <c r="B176" t="s">
        <v>277</v>
      </c>
      <c r="C176" t="s">
        <v>283</v>
      </c>
      <c r="D176" s="11">
        <v>44350</v>
      </c>
      <c r="E176">
        <f>VLOOKUP(A176,home!$A$2:$E$405,3,FALSE)</f>
        <v>1.21714285714286</v>
      </c>
      <c r="F176">
        <f>VLOOKUP(B176,home!$B$2:$E$405,3,FALSE)</f>
        <v>0.56999999999999995</v>
      </c>
      <c r="G176">
        <f>VLOOKUP(C176,away!$B$2:$E$405,4,FALSE)</f>
        <v>0.76</v>
      </c>
      <c r="H176">
        <f>VLOOKUP(A176,away!$A$2:$E$405,3,FALSE)</f>
        <v>1.0685714285714301</v>
      </c>
      <c r="I176">
        <f>VLOOKUP(C176,away!$B$2:$E$405,3,FALSE)</f>
        <v>0.95</v>
      </c>
      <c r="J176">
        <f>VLOOKUP(B176,home!$B$2:$E$405,4,FALSE)</f>
        <v>0.94</v>
      </c>
      <c r="K176" s="3">
        <f t="shared" ref="K176:K239" si="336">E176*F176*G176</f>
        <v>0.52726628571428691</v>
      </c>
      <c r="L176" s="3">
        <f t="shared" ref="L176:L239" si="337">H176*I176*J176</f>
        <v>0.95423428571428692</v>
      </c>
      <c r="M176" s="5">
        <f t="shared" ref="M176:M239" si="338">_xlfn.POISSON.DIST(0,K176,FALSE) * _xlfn.POISSON.DIST(0,L176,FALSE)</f>
        <v>0.22729635793196751</v>
      </c>
      <c r="N176" s="5">
        <f t="shared" ref="N176:N239" si="339">_xlfn.POISSON.DIST(1,K176,FALSE) * _xlfn.POISSON.DIST(0,L176,FALSE)</f>
        <v>0.11984570640317359</v>
      </c>
      <c r="O176" s="5">
        <f t="shared" ref="O176:O239" si="340">_xlfn.POISSON.DIST(0,K176,FALSE) * _xlfn.POISSON.DIST(1,L176,FALSE)</f>
        <v>0.21689397775666991</v>
      </c>
      <c r="P176" s="5">
        <f t="shared" ref="P176:P239" si="341">_xlfn.POISSON.DIST(1,K176,FALSE) * _xlfn.POISSON.DIST(1,L176,FALSE)</f>
        <v>0.11436088204555649</v>
      </c>
      <c r="Q176" s="5">
        <f t="shared" ref="Q176:Q239" si="342">_xlfn.POISSON.DIST(2,K176,FALSE) * _xlfn.POISSON.DIST(0,L176,FALSE)</f>
        <v>3.1595300237003132E-2</v>
      </c>
      <c r="R176" s="5">
        <f t="shared" ref="R176:R239" si="343">_xlfn.POISSON.DIST(0,K176,FALSE) * _xlfn.POISSON.DIST(2,L176,FALSE)</f>
        <v>0.10348383497018317</v>
      </c>
      <c r="S176" s="5">
        <f t="shared" ref="S176:S239" si="344">_xlfn.POISSON.DIST(2,K176,FALSE) * _xlfn.POISSON.DIST(2,L176,FALSE)</f>
        <v>1.4384756822799829E-2</v>
      </c>
      <c r="T176" s="5">
        <f t="shared" ref="T176:T239" si="345">_xlfn.POISSON.DIST(2,K176,FALSE) * _xlfn.POISSON.DIST(1,L176,FALSE)</f>
        <v>3.0149318753585126E-2</v>
      </c>
      <c r="U176" s="5">
        <f t="shared" ref="U176:U239" si="346">_xlfn.POISSON.DIST(1,K176,FALSE) * _xlfn.POISSON.DIST(2,L176,FALSE)</f>
        <v>5.4563537296198707E-2</v>
      </c>
      <c r="V176" s="5">
        <f t="shared" ref="V176:V239" si="347">_xlfn.POISSON.DIST(3,K176,FALSE) * _xlfn.POISSON.DIST(3,L176,FALSE)</f>
        <v>8.04164754201947E-4</v>
      </c>
      <c r="W176" s="5">
        <f t="shared" ref="W176:W239" si="348">_xlfn.POISSON.DIST(3,K176,FALSE) * _xlfn.POISSON.DIST(0,L176,FALSE)</f>
        <v>5.5530455339974577E-3</v>
      </c>
      <c r="X176" s="5">
        <f t="shared" ref="X176:X239" si="349">_xlfn.POISSON.DIST(3,K176,FALSE) * _xlfn.POISSON.DIST(1,L176,FALSE)</f>
        <v>5.2989064386729746E-3</v>
      </c>
      <c r="Y176" s="5">
        <f t="shared" ref="Y176:Y239" si="350">_xlfn.POISSON.DIST(3,K176,FALSE) * _xlfn.POISSON.DIST(2,L176,FALSE)</f>
        <v>2.5281991002869711E-3</v>
      </c>
      <c r="Z176" s="5">
        <f t="shared" ref="Z176:Z239" si="351">_xlfn.POISSON.DIST(0,K176,FALSE) * _xlfn.POISSON.DIST(3,L176,FALSE)</f>
        <v>3.29159411152493E-2</v>
      </c>
      <c r="AA176" s="5">
        <f t="shared" ref="AA176:AA239" si="352">_xlfn.POISSON.DIST(1,K176,FALSE) * _xlfn.POISSON.DIST(3,L176,FALSE)</f>
        <v>1.7355466012627677E-2</v>
      </c>
      <c r="AB176" s="5">
        <f t="shared" ref="AB176:AB239" si="353">_xlfn.POISSON.DIST(2,K176,FALSE) * _xlfn.POISSON.DIST(3,L176,FALSE)</f>
        <v>4.5754760506593701E-3</v>
      </c>
      <c r="AC176" s="5">
        <f t="shared" ref="AC176:AC239" si="354">_xlfn.POISSON.DIST(4,K176,FALSE) * _xlfn.POISSON.DIST(4,L176,FALSE)</f>
        <v>2.5287743124553545E-5</v>
      </c>
      <c r="AD176" s="5">
        <f t="shared" ref="AD176:AD239" si="355">_xlfn.POISSON.DIST(4,K176,FALSE) * _xlfn.POISSON.DIST(0,L176,FALSE)</f>
        <v>7.3198342327828706E-4</v>
      </c>
      <c r="AE176" s="5">
        <f t="shared" ref="AE176:AE239" si="356">_xlfn.POISSON.DIST(4,K176,FALSE) * _xlfn.POISSON.DIST(1,L176,FALSE)</f>
        <v>6.9848367906665476E-4</v>
      </c>
      <c r="AF176" s="5">
        <f t="shared" ref="AF176:AF239" si="357">_xlfn.POISSON.DIST(4,K176,FALSE) * _xlfn.POISSON.DIST(2,L176,FALSE)</f>
        <v>3.3325853728862826E-4</v>
      </c>
      <c r="AG176" s="5">
        <f t="shared" ref="AG176:AG239" si="358">_xlfn.POISSON.DIST(4,K176,FALSE) * _xlfn.POISSON.DIST(3,L176,FALSE)</f>
        <v>1.0600224076260075E-4</v>
      </c>
      <c r="AH176" s="5">
        <f t="shared" ref="AH176:AH239" si="359">_xlfn.POISSON.DIST(0,K176,FALSE) * _xlfn.POISSON.DIST(4,L176,FALSE)</f>
        <v>7.8523798896808581E-3</v>
      </c>
      <c r="AI176" s="5">
        <f t="shared" ref="AI176:AI239" si="360">_xlfn.POISSON.DIST(1,K176,FALSE) * _xlfn.POISSON.DIST(4,L176,FALSE)</f>
        <v>4.140295178449588E-3</v>
      </c>
      <c r="AJ176" s="5">
        <f t="shared" ref="AJ176:AJ239" si="361">_xlfn.POISSON.DIST(2,K176,FALSE) * _xlfn.POISSON.DIST(4,L176,FALSE)</f>
        <v>1.0915190302509424E-3</v>
      </c>
      <c r="AK176" s="5">
        <f t="shared" ref="AK176:AK239" si="362">_xlfn.POISSON.DIST(3,K176,FALSE) * _xlfn.POISSON.DIST(4,L176,FALSE)</f>
        <v>1.9184039495562496E-4</v>
      </c>
      <c r="AL176" s="5">
        <f t="shared" ref="AL176:AL239" si="363">_xlfn.POISSON.DIST(5,K176,FALSE) * _xlfn.POISSON.DIST(5,L176,FALSE)</f>
        <v>5.089265195407999E-7</v>
      </c>
      <c r="AM176" s="5">
        <f t="shared" ref="AM176:AM239" si="364">_xlfn.POISSON.DIST(5,K176,FALSE) * _xlfn.POISSON.DIST(0,L176,FALSE)</f>
        <v>7.7190036159274249E-5</v>
      </c>
      <c r="AN176" s="5">
        <f t="shared" ref="AN176:AN239" si="365">_xlfn.POISSON.DIST(5,K176,FALSE) * _xlfn.POISSON.DIST(1,L176,FALSE)</f>
        <v>7.3657379018705042E-5</v>
      </c>
      <c r="AO176" s="5">
        <f t="shared" ref="AO176:AO239" si="366">_xlfn.POISSON.DIST(5,K176,FALSE) * _xlfn.POISSON.DIST(2,L176,FALSE)</f>
        <v>3.5143198227750253E-5</v>
      </c>
      <c r="AP176" s="5">
        <f t="shared" ref="AP176:AP239" si="367">_xlfn.POISSON.DIST(5,K176,FALSE) * _xlfn.POISSON.DIST(3,L176,FALSE)</f>
        <v>1.1178281552857619E-5</v>
      </c>
      <c r="AQ176" s="5">
        <f t="shared" ref="AQ176:AQ239" si="368">_xlfn.POISSON.DIST(5,K176,FALSE) * _xlfn.POISSON.DIST(4,L176,FALSE)</f>
        <v>2.6666748782760696E-6</v>
      </c>
      <c r="AR176" s="5">
        <f t="shared" ref="AR176:AR239" si="369">_xlfn.POISSON.DIST(0,K176,FALSE) * _xlfn.POISSON.DIST(5,L176,FALSE)</f>
        <v>1.4986020230373697E-3</v>
      </c>
      <c r="AS176" s="5">
        <f t="shared" ref="AS176:AS239" si="370">_xlfn.POISSON.DIST(1,K176,FALSE) * _xlfn.POISSON.DIST(5,L176,FALSE)</f>
        <v>7.9016232245083E-4</v>
      </c>
      <c r="AT176" s="5">
        <f t="shared" ref="AT176:AT239" si="371">_xlfn.POISSON.DIST(2,K176,FALSE) * _xlfn.POISSON.DIST(5,L176,FALSE)</f>
        <v>2.0831297643501194E-4</v>
      </c>
      <c r="AU176" s="5">
        <f t="shared" ref="AU176:AU239" si="372">_xlfn.POISSON.DIST(3,K176,FALSE) * _xlfn.POISSON.DIST(5,L176,FALSE)</f>
        <v>3.6612136450325507E-5</v>
      </c>
      <c r="AV176" s="5">
        <f t="shared" ref="AV176:AV239" si="373">_xlfn.POISSON.DIST(4,K176,FALSE) * _xlfn.POISSON.DIST(5,L176,FALSE)</f>
        <v>4.8260862995569468E-6</v>
      </c>
      <c r="AW176" s="5">
        <f t="shared" ref="AW176:AW239" si="374">_xlfn.POISSON.DIST(6,K176,FALSE) * _xlfn.POISSON.DIST(6,L176,FALSE)</f>
        <v>7.1127509233368013E-9</v>
      </c>
      <c r="AX176" s="5">
        <f t="shared" ref="AX176:AX239" si="375">_xlfn.POISSON.DIST(6,K176,FALSE) * _xlfn.POISSON.DIST(0,L176,FALSE)</f>
        <v>6.7832839433086696E-6</v>
      </c>
      <c r="AY176" s="5">
        <f t="shared" ref="AY176:AY239" si="376">_xlfn.POISSON.DIST(6,K176,FALSE) * _xlfn.POISSON.DIST(1,L176,FALSE)</f>
        <v>6.4728421084403402E-6</v>
      </c>
      <c r="AZ176" s="5">
        <f t="shared" ref="AZ176:AZ239" si="377">_xlfn.POISSON.DIST(6,K176,FALSE) * _xlfn.POISSON.DIST(2,L176,FALSE)</f>
        <v>3.0883039329444633E-6</v>
      </c>
      <c r="BA176" s="5">
        <f t="shared" ref="BA176:BA239" si="378">_xlfn.POISSON.DIST(6,K176,FALSE) * _xlfn.POISSON.DIST(3,L176,FALSE)</f>
        <v>9.8232183250729449E-7</v>
      </c>
      <c r="BB176" s="5">
        <f t="shared" ref="BB176:BB239" si="379">_xlfn.POISSON.DIST(6,K176,FALSE) * _xlfn.POISSON.DIST(4,L176,FALSE)</f>
        <v>2.3434129304603682E-7</v>
      </c>
      <c r="BC176" s="5">
        <f t="shared" ref="BC176:BC239" si="380">_xlfn.POISSON.DIST(6,K176,FALSE) * _xlfn.POISSON.DIST(5,L176,FALSE)</f>
        <v>4.4723299276629488E-8</v>
      </c>
      <c r="BD176" s="5">
        <f t="shared" ref="BD176:BD239" si="381">_xlfn.POISSON.DIST(0,K176,FALSE) * _xlfn.POISSON.DIST(6,L176,FALSE)</f>
        <v>2.3833623850384156E-4</v>
      </c>
      <c r="BE176" s="5">
        <f t="shared" ref="BE176:BE239" si="382">_xlfn.POISSON.DIST(1,K176,FALSE) * _xlfn.POISSON.DIST(6,L176,FALSE)</f>
        <v>1.2566666322703492E-4</v>
      </c>
      <c r="BF176" s="5">
        <f t="shared" ref="BF176:BF239" si="383">_xlfn.POISSON.DIST(2,K176,FALSE) * _xlfn.POISSON.DIST(6,L176,FALSE)</f>
        <v>3.3129897378913434E-5</v>
      </c>
      <c r="BG176" s="5">
        <f t="shared" ref="BG176:BG239" si="384">_xlfn.POISSON.DIST(3,K176,FALSE) * _xlfn.POISSON.DIST(6,L176,FALSE)</f>
        <v>5.8227593123583925E-6</v>
      </c>
      <c r="BH176" s="5">
        <f t="shared" ref="BH176:BH239" si="385">_xlfn.POISSON.DIST(4,K176,FALSE) * _xlfn.POISSON.DIST(6,L176,FALSE)</f>
        <v>7.6753616880887123E-7</v>
      </c>
      <c r="BI176" s="5">
        <f t="shared" ref="BI176:BI239" si="386">_xlfn.POISSON.DIST(5,K176,FALSE) * _xlfn.POISSON.DIST(6,L176,FALSE)</f>
        <v>8.0939188975845511E-8</v>
      </c>
      <c r="BJ176" s="8">
        <f t="shared" ref="BJ176:BJ239" si="387">SUM(N176,Q176,T176,W176,X176,Y176,AD176,AE176,AF176,AG176,AM176,AN176,AO176,AP176,AQ176,AX176,AY176,AZ176,BA176,BB176,BC176)</f>
        <v>0.19705764573336187</v>
      </c>
      <c r="BK176" s="8">
        <f t="shared" ref="BK176:BK239" si="388">SUM(M176,P176,S176,V176,AC176,AL176,AY176)</f>
        <v>0.35687843106627826</v>
      </c>
      <c r="BL176" s="8">
        <f t="shared" ref="BL176:BL239" si="389">SUM(O176,R176,U176,AA176,AB176,AH176,AI176,AJ176,AK176,AR176,AS176,AT176,AU176,AV176,BD176,BE176,BF176,BG176,BH176,BI176)</f>
        <v>0.4130906461581289</v>
      </c>
      <c r="BM176" s="8">
        <f t="shared" ref="BM176:BM239" si="390">SUM(S176:BI176)</f>
        <v>0.18646013899910693</v>
      </c>
      <c r="BN176" s="8">
        <f t="shared" ref="BN176:BN239" si="391">SUM(M176:R176)</f>
        <v>0.8134760593445538</v>
      </c>
    </row>
    <row r="177" spans="1:66" x14ac:dyDescent="0.25">
      <c r="A177" t="s">
        <v>24</v>
      </c>
      <c r="B177" t="s">
        <v>183</v>
      </c>
      <c r="C177" t="s">
        <v>289</v>
      </c>
      <c r="D177" s="11">
        <v>44350</v>
      </c>
      <c r="E177">
        <f>VLOOKUP(A177,home!$A$2:$E$405,3,FALSE)</f>
        <v>1.6031128404669299</v>
      </c>
      <c r="F177">
        <f>VLOOKUP(B177,home!$B$2:$E$405,3,FALSE)</f>
        <v>0.72</v>
      </c>
      <c r="G177">
        <f>VLOOKUP(C177,away!$B$2:$E$405,4,FALSE)</f>
        <v>1.1499999999999999</v>
      </c>
      <c r="H177">
        <f>VLOOKUP(A177,away!$A$2:$E$405,3,FALSE)</f>
        <v>1.3852140077821</v>
      </c>
      <c r="I177">
        <f>VLOOKUP(C177,away!$B$2:$E$405,3,FALSE)</f>
        <v>0.67</v>
      </c>
      <c r="J177">
        <f>VLOOKUP(B177,home!$B$2:$E$405,4,FALSE)</f>
        <v>1.22</v>
      </c>
      <c r="K177" s="3">
        <f t="shared" si="336"/>
        <v>1.3273774319066178</v>
      </c>
      <c r="L177" s="3">
        <f t="shared" si="337"/>
        <v>1.1322739299610887</v>
      </c>
      <c r="M177" s="5">
        <f t="shared" si="338"/>
        <v>8.5464742041909611E-2</v>
      </c>
      <c r="N177" s="5">
        <f t="shared" si="339"/>
        <v>0.11344396981015155</v>
      </c>
      <c r="O177" s="5">
        <f t="shared" si="340"/>
        <v>9.6769499344903642E-2</v>
      </c>
      <c r="P177" s="5">
        <f t="shared" si="341"/>
        <v>0.12844964952732738</v>
      </c>
      <c r="Q177" s="5">
        <f t="shared" si="342"/>
        <v>7.529148265594543E-2</v>
      </c>
      <c r="R177" s="5">
        <f t="shared" si="343"/>
        <v>5.4784790661810537E-2</v>
      </c>
      <c r="S177" s="5">
        <f t="shared" si="344"/>
        <v>4.8263506299482006E-2</v>
      </c>
      <c r="T177" s="5">
        <f t="shared" si="345"/>
        <v>8.525058295944446E-2</v>
      </c>
      <c r="U177" s="5">
        <f t="shared" si="346"/>
        <v>7.272009473621574E-2</v>
      </c>
      <c r="V177" s="5">
        <f t="shared" si="347"/>
        <v>8.0597634910446938E-3</v>
      </c>
      <c r="W177" s="5">
        <f t="shared" si="348"/>
        <v>3.3313404964096835E-2</v>
      </c>
      <c r="X177" s="5">
        <f t="shared" si="349"/>
        <v>3.7719899959083154E-2</v>
      </c>
      <c r="Y177" s="5">
        <f t="shared" si="350"/>
        <v>2.1354629682205101E-2</v>
      </c>
      <c r="Z177" s="5">
        <f t="shared" si="351"/>
        <v>2.0677130074914587E-2</v>
      </c>
      <c r="AA177" s="5">
        <f t="shared" si="352"/>
        <v>2.7446355818039222E-2</v>
      </c>
      <c r="AB177" s="5">
        <f t="shared" si="353"/>
        <v>1.8215836650472082E-2</v>
      </c>
      <c r="AC177" s="5">
        <f t="shared" si="354"/>
        <v>7.5709129502064809E-4</v>
      </c>
      <c r="AD177" s="5">
        <f t="shared" si="355"/>
        <v>1.105486548232701E-2</v>
      </c>
      <c r="AE177" s="5">
        <f t="shared" si="356"/>
        <v>1.2517135984865587E-2</v>
      </c>
      <c r="AF177" s="5">
        <f t="shared" si="357"/>
        <v>7.0864133767205625E-3</v>
      </c>
      <c r="AG177" s="5">
        <f t="shared" si="358"/>
        <v>2.6745870411294063E-3</v>
      </c>
      <c r="AH177" s="5">
        <f t="shared" si="359"/>
        <v>5.8530438325600388E-3</v>
      </c>
      <c r="AI177" s="5">
        <f t="shared" si="360"/>
        <v>7.7691982913004141E-3</v>
      </c>
      <c r="AJ177" s="5">
        <f t="shared" si="361"/>
        <v>5.156329237939814E-3</v>
      </c>
      <c r="AK177" s="5">
        <f t="shared" si="362"/>
        <v>2.2814650206405196E-3</v>
      </c>
      <c r="AL177" s="5">
        <f t="shared" si="363"/>
        <v>4.5514961693983622E-5</v>
      </c>
      <c r="AM177" s="5">
        <f t="shared" si="364"/>
        <v>2.9347957908008693E-3</v>
      </c>
      <c r="AN177" s="5">
        <f t="shared" si="365"/>
        <v>3.3229927636833608E-3</v>
      </c>
      <c r="AO177" s="5">
        <f t="shared" si="366"/>
        <v>1.8812690378840094E-3</v>
      </c>
      <c r="AP177" s="5">
        <f t="shared" si="367"/>
        <v>7.1003729561301438E-4</v>
      </c>
      <c r="AQ177" s="5">
        <f t="shared" si="368"/>
        <v>2.0098917978067277E-4</v>
      </c>
      <c r="AR177" s="5">
        <f t="shared" si="369"/>
        <v>1.3254497885054535E-3</v>
      </c>
      <c r="AS177" s="5">
        <f t="shared" si="370"/>
        <v>1.7593721363875388E-3</v>
      </c>
      <c r="AT177" s="5">
        <f t="shared" si="371"/>
        <v>1.1676754340830757E-3</v>
      </c>
      <c r="AU177" s="5">
        <f t="shared" si="372"/>
        <v>5.1664867299787941E-4</v>
      </c>
      <c r="AV177" s="5">
        <f t="shared" si="373"/>
        <v>1.7144694719047182E-4</v>
      </c>
      <c r="AW177" s="5">
        <f t="shared" si="374"/>
        <v>1.9001925817468198E-6</v>
      </c>
      <c r="AX177" s="5">
        <f t="shared" si="375"/>
        <v>6.4926361666060146E-4</v>
      </c>
      <c r="AY177" s="5">
        <f t="shared" si="376"/>
        <v>7.3514426681704878E-4</v>
      </c>
      <c r="AZ177" s="5">
        <f t="shared" si="377"/>
        <v>4.1619234403865159E-4</v>
      </c>
      <c r="BA177" s="5">
        <f t="shared" si="378"/>
        <v>1.5708124700145382E-4</v>
      </c>
      <c r="BB177" s="5">
        <f t="shared" si="379"/>
        <v>4.4464750216381144E-5</v>
      </c>
      <c r="BC177" s="5">
        <f t="shared" si="380"/>
        <v>1.0069255494448008E-5</v>
      </c>
      <c r="BD177" s="5">
        <f t="shared" si="381"/>
        <v>2.5012870683286032E-4</v>
      </c>
      <c r="BE177" s="5">
        <f t="shared" si="382"/>
        <v>3.3201520052192546E-4</v>
      </c>
      <c r="BF177" s="5">
        <f t="shared" si="383"/>
        <v>2.203547421113771E-4</v>
      </c>
      <c r="BG177" s="5">
        <f t="shared" si="384"/>
        <v>9.749797056408161E-5</v>
      </c>
      <c r="BH177" s="5">
        <f t="shared" si="385"/>
        <v>3.2354151445864423E-5</v>
      </c>
      <c r="BI177" s="5">
        <f t="shared" si="386"/>
        <v>8.5892340915458644E-6</v>
      </c>
      <c r="BJ177" s="8">
        <f t="shared" si="387"/>
        <v>0.41076927146395964</v>
      </c>
      <c r="BK177" s="8">
        <f t="shared" si="388"/>
        <v>0.27177541188329535</v>
      </c>
      <c r="BL177" s="8">
        <f t="shared" si="389"/>
        <v>0.29687814657861405</v>
      </c>
      <c r="BM177" s="8">
        <f t="shared" si="390"/>
        <v>0.4451625818845002</v>
      </c>
      <c r="BN177" s="8">
        <f t="shared" si="391"/>
        <v>0.55420413404204816</v>
      </c>
    </row>
    <row r="178" spans="1:66" x14ac:dyDescent="0.25">
      <c r="A178" t="s">
        <v>24</v>
      </c>
      <c r="B178" t="s">
        <v>185</v>
      </c>
      <c r="C178" t="s">
        <v>290</v>
      </c>
      <c r="D178" s="11">
        <v>44350</v>
      </c>
      <c r="E178">
        <f>VLOOKUP(A178,home!$A$2:$E$405,3,FALSE)</f>
        <v>1.6031128404669299</v>
      </c>
      <c r="F178">
        <f>VLOOKUP(B178,home!$B$2:$E$405,3,FALSE)</f>
        <v>0.57999999999999996</v>
      </c>
      <c r="G178">
        <f>VLOOKUP(C178,away!$B$2:$E$405,4,FALSE)</f>
        <v>1.01</v>
      </c>
      <c r="H178">
        <f>VLOOKUP(A178,away!$A$2:$E$405,3,FALSE)</f>
        <v>1.3852140077821</v>
      </c>
      <c r="I178">
        <f>VLOOKUP(C178,away!$B$2:$E$405,3,FALSE)</f>
        <v>1.06</v>
      </c>
      <c r="J178">
        <f>VLOOKUP(B178,home!$B$2:$E$405,4,FALSE)</f>
        <v>0.67</v>
      </c>
      <c r="K178" s="3">
        <f t="shared" si="336"/>
        <v>0.9391035019455275</v>
      </c>
      <c r="L178" s="3">
        <f t="shared" si="337"/>
        <v>0.98377898832684763</v>
      </c>
      <c r="M178" s="5">
        <f t="shared" si="338"/>
        <v>0.1461849774636757</v>
      </c>
      <c r="N178" s="5">
        <f t="shared" si="339"/>
        <v>0.13728282426796587</v>
      </c>
      <c r="O178" s="5">
        <f t="shared" si="340"/>
        <v>0.1438137092377979</v>
      </c>
      <c r="P178" s="5">
        <f t="shared" si="341"/>
        <v>0.13505595797299186</v>
      </c>
      <c r="Q178" s="5">
        <f t="shared" si="342"/>
        <v>6.4461390513509603E-2</v>
      </c>
      <c r="R178" s="5">
        <f t="shared" si="343"/>
        <v>7.0740452690746108E-2</v>
      </c>
      <c r="S178" s="5">
        <f t="shared" si="344"/>
        <v>3.1193546868615276E-2</v>
      </c>
      <c r="T178" s="5">
        <f t="shared" si="345"/>
        <v>6.3415761545522323E-2</v>
      </c>
      <c r="U178" s="5">
        <f t="shared" si="346"/>
        <v>6.6432606851091591E-2</v>
      </c>
      <c r="V178" s="5">
        <f t="shared" si="347"/>
        <v>3.2020879208505839E-3</v>
      </c>
      <c r="W178" s="5">
        <f t="shared" si="348"/>
        <v>2.0178639190505023E-2</v>
      </c>
      <c r="X178" s="5">
        <f t="shared" si="349"/>
        <v>1.985132124864751E-2</v>
      </c>
      <c r="Y178" s="5">
        <f t="shared" si="350"/>
        <v>9.7646563674728491E-3</v>
      </c>
      <c r="Z178" s="5">
        <f t="shared" si="351"/>
        <v>2.3197656993961816E-2</v>
      </c>
      <c r="AA178" s="5">
        <f t="shared" si="352"/>
        <v>2.17850009199607E-2</v>
      </c>
      <c r="AB178" s="5">
        <f t="shared" si="353"/>
        <v>1.0229185326910816E-2</v>
      </c>
      <c r="AC178" s="5">
        <f t="shared" si="354"/>
        <v>1.8489461911864368E-4</v>
      </c>
      <c r="AD178" s="5">
        <f t="shared" si="355"/>
        <v>4.7374576820746325E-3</v>
      </c>
      <c r="AE178" s="5">
        <f t="shared" si="356"/>
        <v>4.6606113257126342E-3</v>
      </c>
      <c r="AF178" s="5">
        <f t="shared" si="357"/>
        <v>2.2925057474971113E-3</v>
      </c>
      <c r="AG178" s="5">
        <f t="shared" si="358"/>
        <v>7.5177299500206398E-4</v>
      </c>
      <c r="AH178" s="5">
        <f t="shared" si="359"/>
        <v>5.7053418822682429E-3</v>
      </c>
      <c r="AI178" s="5">
        <f t="shared" si="360"/>
        <v>5.3579065414345942E-3</v>
      </c>
      <c r="AJ178" s="5">
        <f t="shared" si="361"/>
        <v>2.5158143980790384E-3</v>
      </c>
      <c r="AK178" s="5">
        <f t="shared" si="362"/>
        <v>7.8753670382700138E-4</v>
      </c>
      <c r="AL178" s="5">
        <f t="shared" si="363"/>
        <v>6.8327458381487283E-6</v>
      </c>
      <c r="AM178" s="5">
        <f t="shared" si="364"/>
        <v>8.8979261991100592E-4</v>
      </c>
      <c r="AN178" s="5">
        <f t="shared" si="365"/>
        <v>8.7535928343674459E-4</v>
      </c>
      <c r="AO178" s="5">
        <f t="shared" si="366"/>
        <v>4.3058003514095743E-4</v>
      </c>
      <c r="AP178" s="5">
        <f t="shared" si="367"/>
        <v>1.4119853045490321E-4</v>
      </c>
      <c r="AQ178" s="5">
        <f t="shared" si="368"/>
        <v>3.4727036861040561E-5</v>
      </c>
      <c r="AR178" s="5">
        <f t="shared" si="369"/>
        <v>1.1225590929993293E-3</v>
      </c>
      <c r="AS178" s="5">
        <f t="shared" si="370"/>
        <v>1.0541991753764653E-3</v>
      </c>
      <c r="AT178" s="5">
        <f t="shared" si="371"/>
        <v>4.9500106867206295E-4</v>
      </c>
      <c r="AU178" s="5">
        <f t="shared" si="372"/>
        <v>1.5495241235223759E-4</v>
      </c>
      <c r="AV178" s="5">
        <f t="shared" si="373"/>
        <v>3.6379088268723431E-5</v>
      </c>
      <c r="AW178" s="5">
        <f t="shared" si="374"/>
        <v>1.7534919166719755E-7</v>
      </c>
      <c r="AX178" s="5">
        <f t="shared" si="375"/>
        <v>1.3926789422728518E-4</v>
      </c>
      <c r="AY178" s="5">
        <f t="shared" si="376"/>
        <v>1.3700882808932903E-4</v>
      </c>
      <c r="AZ178" s="5">
        <f t="shared" si="377"/>
        <v>6.739320314478353E-5</v>
      </c>
      <c r="BA178" s="5">
        <f t="shared" si="378"/>
        <v>2.2100005736626962E-5</v>
      </c>
      <c r="BB178" s="5">
        <f t="shared" si="379"/>
        <v>5.4353803213990988E-6</v>
      </c>
      <c r="BC178" s="5">
        <f t="shared" si="380"/>
        <v>1.0694425907515327E-6</v>
      </c>
      <c r="BD178" s="5">
        <f t="shared" si="381"/>
        <v>1.8405834147466389E-4</v>
      </c>
      <c r="BE178" s="5">
        <f t="shared" si="382"/>
        <v>1.7284983304114259E-4</v>
      </c>
      <c r="BF178" s="5">
        <f t="shared" si="383"/>
        <v>8.1161941759818381E-5</v>
      </c>
      <c r="BG178" s="5">
        <f t="shared" si="384"/>
        <v>2.5406487910448128E-5</v>
      </c>
      <c r="BH178" s="5">
        <f t="shared" si="385"/>
        <v>5.9648304422096349E-6</v>
      </c>
      <c r="BI178" s="5">
        <f t="shared" si="386"/>
        <v>1.120318631358072E-6</v>
      </c>
      <c r="BJ178" s="8">
        <f t="shared" si="387"/>
        <v>0.33014087314382445</v>
      </c>
      <c r="BK178" s="8">
        <f t="shared" si="388"/>
        <v>0.31596530641917947</v>
      </c>
      <c r="BL178" s="8">
        <f t="shared" si="389"/>
        <v>0.33070120714304441</v>
      </c>
      <c r="BM178" s="8">
        <f t="shared" si="390"/>
        <v>0.30232889807442548</v>
      </c>
      <c r="BN178" s="8">
        <f t="shared" si="391"/>
        <v>0.69753931214668707</v>
      </c>
    </row>
    <row r="179" spans="1:66" x14ac:dyDescent="0.25">
      <c r="A179" t="s">
        <v>24</v>
      </c>
      <c r="B179" t="s">
        <v>295</v>
      </c>
      <c r="C179" t="s">
        <v>25</v>
      </c>
      <c r="D179" s="11">
        <v>44350</v>
      </c>
      <c r="E179">
        <f>VLOOKUP(A179,home!$A$2:$E$405,3,FALSE)</f>
        <v>1.6031128404669299</v>
      </c>
      <c r="F179">
        <f>VLOOKUP(B179,home!$B$2:$E$405,3,FALSE)</f>
        <v>1.39</v>
      </c>
      <c r="G179">
        <f>VLOOKUP(C179,away!$B$2:$E$405,4,FALSE)</f>
        <v>1.01</v>
      </c>
      <c r="H179">
        <f>VLOOKUP(A179,away!$A$2:$E$405,3,FALSE)</f>
        <v>1.3852140077821</v>
      </c>
      <c r="I179">
        <f>VLOOKUP(C179,away!$B$2:$E$405,3,FALSE)</f>
        <v>1.01</v>
      </c>
      <c r="J179">
        <f>VLOOKUP(B179,home!$B$2:$E$405,4,FALSE)</f>
        <v>0.5</v>
      </c>
      <c r="K179" s="3">
        <f t="shared" si="336"/>
        <v>2.2506101167315227</v>
      </c>
      <c r="L179" s="3">
        <f t="shared" si="337"/>
        <v>0.69953307392996056</v>
      </c>
      <c r="M179" s="5">
        <f t="shared" si="338"/>
        <v>5.2332211927865482E-2</v>
      </c>
      <c r="N179" s="5">
        <f t="shared" si="339"/>
        <v>0.11777940559579211</v>
      </c>
      <c r="O179" s="5">
        <f t="shared" si="340"/>
        <v>3.6608113075453884E-2</v>
      </c>
      <c r="P179" s="5">
        <f t="shared" si="341"/>
        <v>8.2390589642068038E-2</v>
      </c>
      <c r="Q179" s="5">
        <f t="shared" si="342"/>
        <v>0.13253776088825756</v>
      </c>
      <c r="R179" s="5">
        <f t="shared" si="343"/>
        <v>1.2804292935223918E-2</v>
      </c>
      <c r="S179" s="5">
        <f t="shared" si="344"/>
        <v>3.2428446130485053E-2</v>
      </c>
      <c r="T179" s="5">
        <f t="shared" si="345"/>
        <v>9.2714547285956905E-2</v>
      </c>
      <c r="U179" s="5">
        <f t="shared" si="346"/>
        <v>2.8817471217608907E-2</v>
      </c>
      <c r="V179" s="5">
        <f t="shared" si="347"/>
        <v>5.6727304686738679E-3</v>
      </c>
      <c r="W179" s="5">
        <f t="shared" si="348"/>
        <v>9.9430275168018681E-2</v>
      </c>
      <c r="X179" s="5">
        <f t="shared" si="349"/>
        <v>6.9554766029985921E-2</v>
      </c>
      <c r="Y179" s="5">
        <f t="shared" si="350"/>
        <v>2.4327929643717622E-2</v>
      </c>
      <c r="Z179" s="5">
        <f t="shared" si="351"/>
        <v>2.9856754654922889E-3</v>
      </c>
      <c r="AA179" s="5">
        <f t="shared" si="352"/>
        <v>6.7195914079140433E-3</v>
      </c>
      <c r="AB179" s="5">
        <f t="shared" si="353"/>
        <v>7.5615902014767832E-3</v>
      </c>
      <c r="AC179" s="5">
        <f t="shared" si="354"/>
        <v>5.581882446020999E-4</v>
      </c>
      <c r="AD179" s="5">
        <f t="shared" si="355"/>
        <v>5.5944695800635491E-2</v>
      </c>
      <c r="AE179" s="5">
        <f t="shared" si="356"/>
        <v>3.9135165023495094E-2</v>
      </c>
      <c r="AF179" s="5">
        <f t="shared" si="357"/>
        <v>1.3688171143820899E-2</v>
      </c>
      <c r="AG179" s="5">
        <f t="shared" si="358"/>
        <v>3.1917761455721402E-3</v>
      </c>
      <c r="AH179" s="5">
        <f t="shared" si="359"/>
        <v>5.2214468403327143E-4</v>
      </c>
      <c r="AI179" s="5">
        <f t="shared" si="360"/>
        <v>1.175144108282865E-3</v>
      </c>
      <c r="AJ179" s="5">
        <f t="shared" si="361"/>
        <v>1.3223956093594304E-3</v>
      </c>
      <c r="AK179" s="5">
        <f t="shared" si="362"/>
        <v>9.9206564558189359E-4</v>
      </c>
      <c r="AL179" s="5">
        <f t="shared" si="363"/>
        <v>3.5151931791019759E-5</v>
      </c>
      <c r="AM179" s="5">
        <f t="shared" si="364"/>
        <v>2.5181939669275559E-2</v>
      </c>
      <c r="AN179" s="5">
        <f t="shared" si="365"/>
        <v>1.7615599664367144E-2</v>
      </c>
      <c r="AO179" s="5">
        <f t="shared" si="366"/>
        <v>6.1613472911671635E-3</v>
      </c>
      <c r="AP179" s="5">
        <f t="shared" si="367"/>
        <v>1.436688736713401E-3</v>
      </c>
      <c r="AQ179" s="5">
        <f t="shared" si="368"/>
        <v>2.5125282206841918E-4</v>
      </c>
      <c r="AR179" s="5">
        <f t="shared" si="369"/>
        <v>7.3051495171596518E-5</v>
      </c>
      <c r="AS179" s="5">
        <f t="shared" si="370"/>
        <v>1.6441043407555909E-4</v>
      </c>
      <c r="AT179" s="5">
        <f t="shared" si="371"/>
        <v>1.8501189311333723E-4</v>
      </c>
      <c r="AU179" s="5">
        <f t="shared" si="372"/>
        <v>1.3879654611884264E-4</v>
      </c>
      <c r="AV179" s="5">
        <f t="shared" si="373"/>
        <v>7.8094227715615164E-5</v>
      </c>
      <c r="AW179" s="5">
        <f t="shared" si="374"/>
        <v>1.5372879238592779E-6</v>
      </c>
      <c r="AX179" s="5">
        <f t="shared" si="375"/>
        <v>9.4457880297657369E-3</v>
      </c>
      <c r="AY179" s="5">
        <f t="shared" si="376"/>
        <v>6.6076411361528512E-3</v>
      </c>
      <c r="AZ179" s="5">
        <f t="shared" si="377"/>
        <v>2.31113175769953E-3</v>
      </c>
      <c r="BA179" s="5">
        <f t="shared" si="378"/>
        <v>5.3890436757356858E-4</v>
      </c>
      <c r="BB179" s="5">
        <f t="shared" si="379"/>
        <v>9.4245357200754899E-5</v>
      </c>
      <c r="BC179" s="5">
        <f t="shared" si="380"/>
        <v>1.3185548885254249E-5</v>
      </c>
      <c r="BD179" s="5">
        <f t="shared" si="381"/>
        <v>8.5169894954277614E-6</v>
      </c>
      <c r="BE179" s="5">
        <f t="shared" si="382"/>
        <v>1.9168422722505824E-5</v>
      </c>
      <c r="BF179" s="5">
        <f t="shared" si="383"/>
        <v>2.1570323050529011E-5</v>
      </c>
      <c r="BG179" s="5">
        <f t="shared" si="384"/>
        <v>1.6182129092895917E-5</v>
      </c>
      <c r="BH179" s="5">
        <f t="shared" si="385"/>
        <v>9.1049158616817646E-6</v>
      </c>
      <c r="BI179" s="5">
        <f t="shared" si="386"/>
        <v>4.0983231500580579E-6</v>
      </c>
      <c r="BJ179" s="8">
        <f t="shared" si="387"/>
        <v>0.71796221710612163</v>
      </c>
      <c r="BK179" s="8">
        <f t="shared" si="388"/>
        <v>0.18002495948163841</v>
      </c>
      <c r="BL179" s="8">
        <f t="shared" si="389"/>
        <v>9.7240814584503052E-2</v>
      </c>
      <c r="BM179" s="8">
        <f t="shared" si="390"/>
        <v>0.55715518872486547</v>
      </c>
      <c r="BN179" s="8">
        <f t="shared" si="391"/>
        <v>0.43445237406466097</v>
      </c>
    </row>
    <row r="180" spans="1:66" x14ac:dyDescent="0.25">
      <c r="A180" t="s">
        <v>27</v>
      </c>
      <c r="B180" t="s">
        <v>189</v>
      </c>
      <c r="C180" t="s">
        <v>31</v>
      </c>
      <c r="D180" s="11">
        <v>44350</v>
      </c>
      <c r="E180">
        <f>VLOOKUP(A180,home!$A$2:$E$405,3,FALSE)</f>
        <v>1.25555555555556</v>
      </c>
      <c r="F180">
        <f>VLOOKUP(B180,home!$B$2:$E$405,3,FALSE)</f>
        <v>0.51</v>
      </c>
      <c r="G180">
        <f>VLOOKUP(C180,away!$B$2:$E$405,4,FALSE)</f>
        <v>1.02</v>
      </c>
      <c r="H180">
        <f>VLOOKUP(A180,away!$A$2:$E$405,3,FALSE)</f>
        <v>1.12222222222222</v>
      </c>
      <c r="I180">
        <f>VLOOKUP(C180,away!$B$2:$E$405,3,FALSE)</f>
        <v>0.97</v>
      </c>
      <c r="J180">
        <f>VLOOKUP(B180,home!$B$2:$E$405,4,FALSE)</f>
        <v>0.89</v>
      </c>
      <c r="K180" s="3">
        <f t="shared" si="336"/>
        <v>0.65314000000000239</v>
      </c>
      <c r="L180" s="3">
        <f t="shared" si="337"/>
        <v>0.96881444444444242</v>
      </c>
      <c r="M180" s="5">
        <f t="shared" si="338"/>
        <v>0.19751229479648461</v>
      </c>
      <c r="N180" s="5">
        <f t="shared" si="339"/>
        <v>0.12900318022337642</v>
      </c>
      <c r="O180" s="5">
        <f t="shared" si="340"/>
        <v>0.19135276415420316</v>
      </c>
      <c r="P180" s="5">
        <f t="shared" si="341"/>
        <v>0.12498014437967672</v>
      </c>
      <c r="Q180" s="5">
        <f t="shared" si="342"/>
        <v>4.2128568565548197E-2</v>
      </c>
      <c r="R180" s="5">
        <f t="shared" si="343"/>
        <v>9.2692660948481359E-2</v>
      </c>
      <c r="S180" s="5">
        <f t="shared" si="344"/>
        <v>1.9770967302642627E-2</v>
      </c>
      <c r="T180" s="5">
        <f t="shared" si="345"/>
        <v>4.0814765750071175E-2</v>
      </c>
      <c r="U180" s="5">
        <f t="shared" si="346"/>
        <v>6.0541284571891341E-2</v>
      </c>
      <c r="V180" s="5">
        <f t="shared" si="347"/>
        <v>1.3900559965737962E-3</v>
      </c>
      <c r="W180" s="5">
        <f t="shared" si="348"/>
        <v>9.1719510909674153E-3</v>
      </c>
      <c r="X180" s="5">
        <f t="shared" si="349"/>
        <v>8.885918700667194E-3</v>
      </c>
      <c r="Y180" s="5">
        <f t="shared" si="350"/>
        <v>4.3044031946826841E-3</v>
      </c>
      <c r="Z180" s="5">
        <f t="shared" si="351"/>
        <v>2.9933996273626685E-2</v>
      </c>
      <c r="AA180" s="5">
        <f t="shared" si="352"/>
        <v>1.9551090326156605E-2</v>
      </c>
      <c r="AB180" s="5">
        <f t="shared" si="353"/>
        <v>6.3847995678129859E-3</v>
      </c>
      <c r="AC180" s="5">
        <f t="shared" si="354"/>
        <v>5.497423569461778E-5</v>
      </c>
      <c r="AD180" s="5">
        <f t="shared" si="355"/>
        <v>1.4976420338886195E-3</v>
      </c>
      <c r="AE180" s="5">
        <f t="shared" si="356"/>
        <v>1.4509372350384477E-3</v>
      </c>
      <c r="AF180" s="5">
        <f t="shared" si="357"/>
        <v>7.0284447564376439E-4</v>
      </c>
      <c r="AG180" s="5">
        <f t="shared" si="358"/>
        <v>2.2697529340055307E-4</v>
      </c>
      <c r="AH180" s="5">
        <f t="shared" si="359"/>
        <v>7.2501219924589102E-3</v>
      </c>
      <c r="AI180" s="5">
        <f t="shared" si="360"/>
        <v>4.7353446781546304E-3</v>
      </c>
      <c r="AJ180" s="5">
        <f t="shared" si="361"/>
        <v>1.5464215115449632E-3</v>
      </c>
      <c r="AK180" s="5">
        <f t="shared" si="362"/>
        <v>3.3667658201682699E-4</v>
      </c>
      <c r="AL180" s="5">
        <f t="shared" si="363"/>
        <v>1.3914451090460421E-6</v>
      </c>
      <c r="AM180" s="5">
        <f t="shared" si="364"/>
        <v>1.9563398360280342E-4</v>
      </c>
      <c r="AN180" s="5">
        <f t="shared" si="365"/>
        <v>1.8953302913860315E-4</v>
      </c>
      <c r="AO180" s="5">
        <f t="shared" si="366"/>
        <v>9.181116816439405E-5</v>
      </c>
      <c r="AP180" s="5">
        <f t="shared" si="367"/>
        <v>2.9649328626327573E-5</v>
      </c>
      <c r="AQ180" s="5">
        <f t="shared" si="368"/>
        <v>7.1811744603165617E-6</v>
      </c>
      <c r="AR180" s="5">
        <f t="shared" si="369"/>
        <v>1.4048045820557031E-3</v>
      </c>
      <c r="AS180" s="5">
        <f t="shared" si="370"/>
        <v>9.1753406472386539E-4</v>
      </c>
      <c r="AT180" s="5">
        <f t="shared" si="371"/>
        <v>2.9963909951687378E-4</v>
      </c>
      <c r="AU180" s="5">
        <f t="shared" si="372"/>
        <v>6.5235427152817222E-5</v>
      </c>
      <c r="AV180" s="5">
        <f t="shared" si="373"/>
        <v>1.0651966722647795E-5</v>
      </c>
      <c r="AW180" s="5">
        <f t="shared" si="374"/>
        <v>2.4457410051381264E-8</v>
      </c>
      <c r="AX180" s="5">
        <f t="shared" si="375"/>
        <v>2.1296063341722574E-5</v>
      </c>
      <c r="AY180" s="5">
        <f t="shared" si="376"/>
        <v>2.063193377526461E-5</v>
      </c>
      <c r="AZ180" s="5">
        <f t="shared" si="377"/>
        <v>9.9942577291487539E-6</v>
      </c>
      <c r="BA180" s="5">
        <f t="shared" si="378"/>
        <v>3.2275270831666089E-6</v>
      </c>
      <c r="BB180" s="5">
        <f t="shared" si="379"/>
        <v>7.8171871450186234E-7</v>
      </c>
      <c r="BC180" s="5">
        <f t="shared" si="380"/>
        <v>1.5146807642038915E-7</v>
      </c>
      <c r="BD180" s="5">
        <f t="shared" si="381"/>
        <v>2.2683249511955042E-4</v>
      </c>
      <c r="BE180" s="5">
        <f t="shared" si="382"/>
        <v>1.4815337586238371E-4</v>
      </c>
      <c r="BF180" s="5">
        <f t="shared" si="383"/>
        <v>4.8382447955378823E-5</v>
      </c>
      <c r="BG180" s="5">
        <f t="shared" si="384"/>
        <v>1.0533504019192079E-5</v>
      </c>
      <c r="BH180" s="5">
        <f t="shared" si="385"/>
        <v>1.7199632037737846E-6</v>
      </c>
      <c r="BI180" s="5">
        <f t="shared" si="386"/>
        <v>2.2467535338256288E-7</v>
      </c>
      <c r="BJ180" s="8">
        <f t="shared" si="387"/>
        <v>0.23875707821599715</v>
      </c>
      <c r="BK180" s="8">
        <f t="shared" si="388"/>
        <v>0.34373046008995661</v>
      </c>
      <c r="BL180" s="8">
        <f t="shared" si="389"/>
        <v>0.38752487593440621</v>
      </c>
      <c r="BM180" s="8">
        <f t="shared" si="390"/>
        <v>0.22225618996985116</v>
      </c>
      <c r="BN180" s="8">
        <f t="shared" si="391"/>
        <v>0.77766961306777038</v>
      </c>
    </row>
    <row r="181" spans="1:66" x14ac:dyDescent="0.25">
      <c r="A181" t="s">
        <v>27</v>
      </c>
      <c r="B181" t="s">
        <v>297</v>
      </c>
      <c r="C181" t="s">
        <v>299</v>
      </c>
      <c r="D181" s="11">
        <v>44350</v>
      </c>
      <c r="E181">
        <f>VLOOKUP(A181,home!$A$2:$E$405,3,FALSE)</f>
        <v>1.25555555555556</v>
      </c>
      <c r="F181">
        <f>VLOOKUP(B181,home!$B$2:$E$405,3,FALSE)</f>
        <v>0.91</v>
      </c>
      <c r="G181">
        <f>VLOOKUP(C181,away!$B$2:$E$405,4,FALSE)</f>
        <v>1.02</v>
      </c>
      <c r="H181">
        <f>VLOOKUP(A181,away!$A$2:$E$405,3,FALSE)</f>
        <v>1.12222222222222</v>
      </c>
      <c r="I181">
        <f>VLOOKUP(C181,away!$B$2:$E$405,3,FALSE)</f>
        <v>0.68</v>
      </c>
      <c r="J181">
        <f>VLOOKUP(B181,home!$B$2:$E$405,4,FALSE)</f>
        <v>1.1499999999999999</v>
      </c>
      <c r="K181" s="3">
        <f t="shared" si="336"/>
        <v>1.1654066666666707</v>
      </c>
      <c r="L181" s="3">
        <f t="shared" si="337"/>
        <v>0.87757777777777601</v>
      </c>
      <c r="M181" s="5">
        <f t="shared" si="338"/>
        <v>0.12964122591590579</v>
      </c>
      <c r="N181" s="5">
        <f t="shared" si="339"/>
        <v>0.15108474895723656</v>
      </c>
      <c r="O181" s="5">
        <f t="shared" si="340"/>
        <v>0.11377025894766724</v>
      </c>
      <c r="P181" s="5">
        <f t="shared" si="341"/>
        <v>0.13258861824600485</v>
      </c>
      <c r="Q181" s="5">
        <f t="shared" si="342"/>
        <v>8.8037586833211945E-2</v>
      </c>
      <c r="R181" s="5">
        <f t="shared" si="343"/>
        <v>4.992112551224797E-2</v>
      </c>
      <c r="S181" s="5">
        <f t="shared" si="344"/>
        <v>3.3900754879833211E-2</v>
      </c>
      <c r="T181" s="5">
        <f t="shared" si="345"/>
        <v>7.7259829814008141E-2</v>
      </c>
      <c r="U181" s="5">
        <f t="shared" si="346"/>
        <v>5.8178412479477401E-2</v>
      </c>
      <c r="V181" s="5">
        <f t="shared" si="347"/>
        <v>3.852387588436877E-3</v>
      </c>
      <c r="W181" s="5">
        <f t="shared" si="348"/>
        <v>3.4199863537557024E-2</v>
      </c>
      <c r="X181" s="5">
        <f t="shared" si="349"/>
        <v>3.0013040243592488E-2</v>
      </c>
      <c r="Y181" s="5">
        <f t="shared" si="350"/>
        <v>1.3169388580663426E-2</v>
      </c>
      <c r="Z181" s="5">
        <f t="shared" si="351"/>
        <v>1.4603223463734672E-2</v>
      </c>
      <c r="AA181" s="5">
        <f t="shared" si="352"/>
        <v>1.7018693979459539E-2</v>
      </c>
      <c r="AB181" s="5">
        <f t="shared" si="353"/>
        <v>9.9168497108110421E-3</v>
      </c>
      <c r="AC181" s="5">
        <f t="shared" si="354"/>
        <v>2.4624822451840719E-4</v>
      </c>
      <c r="AD181" s="5">
        <f t="shared" si="355"/>
        <v>9.964187241439838E-3</v>
      </c>
      <c r="AE181" s="5">
        <f t="shared" si="356"/>
        <v>8.7443492967044425E-3</v>
      </c>
      <c r="AF181" s="5">
        <f t="shared" si="357"/>
        <v>3.8369233119572711E-3</v>
      </c>
      <c r="AG181" s="5">
        <f t="shared" si="358"/>
        <v>1.1223995445370689E-3</v>
      </c>
      <c r="AH181" s="5">
        <f t="shared" si="359"/>
        <v>3.2038660989241376E-3</v>
      </c>
      <c r="AI181" s="5">
        <f t="shared" si="360"/>
        <v>3.7338069107935292E-3</v>
      </c>
      <c r="AJ181" s="5">
        <f t="shared" si="361"/>
        <v>2.1757017329424337E-3</v>
      </c>
      <c r="AK181" s="5">
        <f t="shared" si="362"/>
        <v>8.4519243474977994E-4</v>
      </c>
      <c r="AL181" s="5">
        <f t="shared" si="363"/>
        <v>1.0073867044610142E-5</v>
      </c>
      <c r="AM181" s="5">
        <f t="shared" si="364"/>
        <v>2.3224660478177906E-3</v>
      </c>
      <c r="AN181" s="5">
        <f t="shared" si="365"/>
        <v>2.0381445932082711E-3</v>
      </c>
      <c r="AO181" s="5">
        <f t="shared" si="366"/>
        <v>8.9431520144875169E-4</v>
      </c>
      <c r="AP181" s="5">
        <f t="shared" si="367"/>
        <v>2.6161038237342661E-4</v>
      </c>
      <c r="AQ181" s="5">
        <f t="shared" si="368"/>
        <v>5.7395864501716492E-5</v>
      </c>
      <c r="AR181" s="5">
        <f t="shared" si="369"/>
        <v>5.6232833827827948E-4</v>
      </c>
      <c r="AS181" s="5">
        <f t="shared" si="370"/>
        <v>6.5534119428509782E-4</v>
      </c>
      <c r="AT181" s="5">
        <f t="shared" si="371"/>
        <v>3.8186949838057559E-4</v>
      </c>
      <c r="AU181" s="5">
        <f t="shared" si="372"/>
        <v>1.4834441973646001E-4</v>
      </c>
      <c r="AV181" s="5">
        <f t="shared" si="373"/>
        <v>4.3220393930917342E-5</v>
      </c>
      <c r="AW181" s="5">
        <f t="shared" si="374"/>
        <v>2.8619156496501527E-7</v>
      </c>
      <c r="AX181" s="5">
        <f t="shared" si="375"/>
        <v>4.5110290253897465E-4</v>
      </c>
      <c r="AY181" s="5">
        <f t="shared" si="376"/>
        <v>3.9587788275925804E-4</v>
      </c>
      <c r="AZ181" s="5">
        <f t="shared" si="377"/>
        <v>1.737068163116203E-4</v>
      </c>
      <c r="BA181" s="5">
        <f t="shared" si="378"/>
        <v>5.0813747281201365E-5</v>
      </c>
      <c r="BB181" s="5">
        <f t="shared" si="379"/>
        <v>1.114825385489955E-5</v>
      </c>
      <c r="BC181" s="5">
        <f t="shared" si="380"/>
        <v>1.9566919688170547E-6</v>
      </c>
      <c r="BD181" s="5">
        <f t="shared" si="381"/>
        <v>8.2247808914620306E-5</v>
      </c>
      <c r="BE181" s="5">
        <f t="shared" si="382"/>
        <v>9.5852144827824934E-5</v>
      </c>
      <c r="BF181" s="5">
        <f t="shared" si="383"/>
        <v>5.5853364298323233E-5</v>
      </c>
      <c r="BG181" s="5">
        <f t="shared" si="384"/>
        <v>2.1697294369676027E-5</v>
      </c>
      <c r="BH181" s="5">
        <f t="shared" si="385"/>
        <v>6.3215428767624165E-6</v>
      </c>
      <c r="BI181" s="5">
        <f t="shared" si="386"/>
        <v>1.4734336424396226E-6</v>
      </c>
      <c r="BJ181" s="8">
        <f t="shared" si="387"/>
        <v>0.42409085574497285</v>
      </c>
      <c r="BK181" s="8">
        <f t="shared" si="388"/>
        <v>0.300635186604503</v>
      </c>
      <c r="BL181" s="8">
        <f t="shared" si="389"/>
        <v>0.26081845724061409</v>
      </c>
      <c r="BM181" s="8">
        <f t="shared" si="390"/>
        <v>0.33470856695035595</v>
      </c>
      <c r="BN181" s="8">
        <f t="shared" si="391"/>
        <v>0.6650435644122743</v>
      </c>
    </row>
    <row r="182" spans="1:66" x14ac:dyDescent="0.25">
      <c r="A182" t="s">
        <v>27</v>
      </c>
      <c r="B182" t="s">
        <v>296</v>
      </c>
      <c r="C182" t="s">
        <v>328</v>
      </c>
      <c r="D182" s="11">
        <v>44350</v>
      </c>
      <c r="E182">
        <f>VLOOKUP(A182,home!$A$2:$E$405,3,FALSE)</f>
        <v>1.25555555555556</v>
      </c>
      <c r="F182">
        <f>VLOOKUP(B182,home!$B$2:$E$405,3,FALSE)</f>
        <v>0.63</v>
      </c>
      <c r="G182">
        <f>VLOOKUP(C182,away!$B$2:$E$405,4,FALSE)</f>
        <v>0.8</v>
      </c>
      <c r="H182">
        <f>VLOOKUP(A182,away!$A$2:$E$405,3,FALSE)</f>
        <v>1.12222222222222</v>
      </c>
      <c r="I182">
        <f>VLOOKUP(C182,away!$B$2:$E$405,3,FALSE)</f>
        <v>0.74</v>
      </c>
      <c r="J182">
        <f>VLOOKUP(B182,home!$B$2:$E$405,4,FALSE)</f>
        <v>1.34</v>
      </c>
      <c r="K182" s="3">
        <f t="shared" si="336"/>
        <v>0.63280000000000225</v>
      </c>
      <c r="L182" s="3">
        <f t="shared" si="337"/>
        <v>1.1127955555555533</v>
      </c>
      <c r="M182" s="5">
        <f t="shared" si="338"/>
        <v>0.17454100913933704</v>
      </c>
      <c r="N182" s="5">
        <f t="shared" si="339"/>
        <v>0.11044955058337287</v>
      </c>
      <c r="O182" s="5">
        <f t="shared" si="340"/>
        <v>0.19422845923243548</v>
      </c>
      <c r="P182" s="5">
        <f t="shared" si="341"/>
        <v>0.12290776900228562</v>
      </c>
      <c r="Q182" s="5">
        <f t="shared" si="342"/>
        <v>3.4946237804579304E-2</v>
      </c>
      <c r="R182" s="5">
        <f t="shared" si="343"/>
        <v>0.10806828309812859</v>
      </c>
      <c r="S182" s="5">
        <f t="shared" si="344"/>
        <v>2.1637206859878615E-2</v>
      </c>
      <c r="T182" s="5">
        <f t="shared" si="345"/>
        <v>3.8888018112323307E-2</v>
      </c>
      <c r="U182" s="5">
        <f t="shared" si="346"/>
        <v>6.8385609544496018E-2</v>
      </c>
      <c r="V182" s="5">
        <f t="shared" si="347"/>
        <v>1.6929360012437804E-3</v>
      </c>
      <c r="W182" s="5">
        <f t="shared" si="348"/>
        <v>7.371326427579288E-3</v>
      </c>
      <c r="X182" s="5">
        <f t="shared" si="349"/>
        <v>8.2027792871594268E-3</v>
      </c>
      <c r="Y182" s="5">
        <f t="shared" si="350"/>
        <v>4.5640081669770802E-3</v>
      </c>
      <c r="Z182" s="5">
        <f t="shared" si="351"/>
        <v>4.0085968376038929E-2</v>
      </c>
      <c r="AA182" s="5">
        <f t="shared" si="352"/>
        <v>2.5366400788357526E-2</v>
      </c>
      <c r="AB182" s="5">
        <f t="shared" si="353"/>
        <v>8.0259292094363496E-3</v>
      </c>
      <c r="AC182" s="5">
        <f t="shared" si="354"/>
        <v>7.4507915074852247E-5</v>
      </c>
      <c r="AD182" s="5">
        <f t="shared" si="355"/>
        <v>1.1661438408430472E-3</v>
      </c>
      <c r="AE182" s="5">
        <f t="shared" si="356"/>
        <v>1.2976796832286255E-3</v>
      </c>
      <c r="AF182" s="5">
        <f t="shared" si="357"/>
        <v>7.2202609201577636E-4</v>
      </c>
      <c r="AG182" s="5">
        <f t="shared" si="358"/>
        <v>2.6782247539676695E-4</v>
      </c>
      <c r="AH182" s="5">
        <f t="shared" si="359"/>
        <v>1.1151871862249155E-2</v>
      </c>
      <c r="AI182" s="5">
        <f t="shared" si="360"/>
        <v>7.0569045144312902E-3</v>
      </c>
      <c r="AJ182" s="5">
        <f t="shared" si="361"/>
        <v>2.2328045883660682E-3</v>
      </c>
      <c r="AK182" s="5">
        <f t="shared" si="362"/>
        <v>4.7097291450601774E-4</v>
      </c>
      <c r="AL182" s="5">
        <f t="shared" si="363"/>
        <v>2.098670486670852E-6</v>
      </c>
      <c r="AM182" s="5">
        <f t="shared" si="364"/>
        <v>1.475871644970966E-4</v>
      </c>
      <c r="AN182" s="5">
        <f t="shared" si="365"/>
        <v>1.6423434070941546E-4</v>
      </c>
      <c r="AO182" s="5">
        <f t="shared" si="366"/>
        <v>9.1379622205517002E-5</v>
      </c>
      <c r="AP182" s="5">
        <f t="shared" si="367"/>
        <v>3.3895612486214951E-5</v>
      </c>
      <c r="AQ182" s="5">
        <f t="shared" si="368"/>
        <v>9.4297217318733374E-6</v>
      </c>
      <c r="AR182" s="5">
        <f t="shared" si="369"/>
        <v>2.481950688887177E-3</v>
      </c>
      <c r="AS182" s="5">
        <f t="shared" si="370"/>
        <v>1.5705783959278114E-3</v>
      </c>
      <c r="AT182" s="5">
        <f t="shared" si="371"/>
        <v>4.9693100447156129E-4</v>
      </c>
      <c r="AU182" s="5">
        <f t="shared" si="372"/>
        <v>1.0481931320986837E-4</v>
      </c>
      <c r="AV182" s="5">
        <f t="shared" si="373"/>
        <v>1.6582415349801233E-5</v>
      </c>
      <c r="AW182" s="5">
        <f t="shared" si="374"/>
        <v>4.1050987364512563E-8</v>
      </c>
      <c r="AX182" s="5">
        <f t="shared" si="375"/>
        <v>1.5565526282293841E-5</v>
      </c>
      <c r="AY182" s="5">
        <f t="shared" si="376"/>
        <v>1.7321248466819743E-5</v>
      </c>
      <c r="AZ182" s="5">
        <f t="shared" si="377"/>
        <v>9.6375041552752251E-6</v>
      </c>
      <c r="BA182" s="5">
        <f t="shared" si="378"/>
        <v>3.5748572635461486E-6</v>
      </c>
      <c r="BB182" s="5">
        <f t="shared" si="379"/>
        <v>9.9452131865491127E-7</v>
      </c>
      <c r="BC182" s="5">
        <f t="shared" si="380"/>
        <v>2.2133978066088657E-7</v>
      </c>
      <c r="BD182" s="5">
        <f t="shared" si="381"/>
        <v>4.6031728261694869E-4</v>
      </c>
      <c r="BE182" s="5">
        <f t="shared" si="382"/>
        <v>2.9128877644000615E-4</v>
      </c>
      <c r="BF182" s="5">
        <f t="shared" si="383"/>
        <v>9.2163768865618272E-5</v>
      </c>
      <c r="BG182" s="5">
        <f t="shared" si="384"/>
        <v>1.944041097938782E-5</v>
      </c>
      <c r="BH182" s="5">
        <f t="shared" si="385"/>
        <v>3.0754730169391634E-6</v>
      </c>
      <c r="BI182" s="5">
        <f t="shared" si="386"/>
        <v>3.89231865023822E-7</v>
      </c>
      <c r="BJ182" s="8">
        <f t="shared" si="387"/>
        <v>0.20836943393237287</v>
      </c>
      <c r="BK182" s="8">
        <f t="shared" si="388"/>
        <v>0.32087284883677336</v>
      </c>
      <c r="BL182" s="8">
        <f t="shared" si="389"/>
        <v>0.4305247725140367</v>
      </c>
      <c r="BM182" s="8">
        <f t="shared" si="390"/>
        <v>0.25469443460160346</v>
      </c>
      <c r="BN182" s="8">
        <f t="shared" si="391"/>
        <v>0.74514130886013885</v>
      </c>
    </row>
    <row r="183" spans="1:66" x14ac:dyDescent="0.25">
      <c r="A183" t="s">
        <v>27</v>
      </c>
      <c r="B183" t="s">
        <v>190</v>
      </c>
      <c r="C183" t="s">
        <v>194</v>
      </c>
      <c r="D183" s="11">
        <v>44350</v>
      </c>
      <c r="E183">
        <f>VLOOKUP(A183,home!$A$2:$E$405,3,FALSE)</f>
        <v>1.25555555555556</v>
      </c>
      <c r="F183">
        <f>VLOOKUP(B183,home!$B$2:$E$405,3,FALSE)</f>
        <v>0.85</v>
      </c>
      <c r="G183">
        <f>VLOOKUP(C183,away!$B$2:$E$405,4,FALSE)</f>
        <v>1.02</v>
      </c>
      <c r="H183">
        <f>VLOOKUP(A183,away!$A$2:$E$405,3,FALSE)</f>
        <v>1.12222222222222</v>
      </c>
      <c r="I183">
        <f>VLOOKUP(C183,away!$B$2:$E$405,3,FALSE)</f>
        <v>0.91</v>
      </c>
      <c r="J183">
        <f>VLOOKUP(B183,home!$B$2:$E$405,4,FALSE)</f>
        <v>0.89</v>
      </c>
      <c r="K183" s="3">
        <f t="shared" si="336"/>
        <v>1.0885666666666705</v>
      </c>
      <c r="L183" s="3">
        <f t="shared" si="337"/>
        <v>0.90888777777777607</v>
      </c>
      <c r="M183" s="5">
        <f t="shared" si="338"/>
        <v>0.13568022556738665</v>
      </c>
      <c r="N183" s="5">
        <f t="shared" si="339"/>
        <v>0.14769697087847206</v>
      </c>
      <c r="O183" s="5">
        <f t="shared" si="340"/>
        <v>0.12331809870432944</v>
      </c>
      <c r="P183" s="5">
        <f t="shared" si="341"/>
        <v>0.13423997164624335</v>
      </c>
      <c r="Q183" s="5">
        <f t="shared" si="342"/>
        <v>8.0388999632971303E-2</v>
      </c>
      <c r="R183" s="5">
        <f t="shared" si="343"/>
        <v>5.6041156345579206E-2</v>
      </c>
      <c r="S183" s="5">
        <f t="shared" si="344"/>
        <v>3.3203751527215476E-2</v>
      </c>
      <c r="T183" s="5">
        <f t="shared" si="345"/>
        <v>7.3064579234189742E-2</v>
      </c>
      <c r="U183" s="5">
        <f t="shared" si="346"/>
        <v>6.1004534759252882E-2</v>
      </c>
      <c r="V183" s="5">
        <f t="shared" si="347"/>
        <v>3.6501435185586242E-3</v>
      </c>
      <c r="W183" s="5">
        <f t="shared" si="348"/>
        <v>2.9169595122377261E-2</v>
      </c>
      <c r="X183" s="5">
        <f t="shared" si="349"/>
        <v>2.6511888489454922E-2</v>
      </c>
      <c r="Y183" s="5">
        <f t="shared" si="350"/>
        <v>1.204816570693644E-2</v>
      </c>
      <c r="Z183" s="5">
        <f t="shared" si="351"/>
        <v>1.6978374018343474E-2</v>
      </c>
      <c r="AA183" s="5">
        <f t="shared" si="352"/>
        <v>1.848209201056816E-2</v>
      </c>
      <c r="AB183" s="5">
        <f t="shared" si="353"/>
        <v>1.005949464648544E-2</v>
      </c>
      <c r="AC183" s="5">
        <f t="shared" si="354"/>
        <v>2.2571231381865426E-4</v>
      </c>
      <c r="AD183" s="5">
        <f t="shared" si="355"/>
        <v>7.9382622325956439E-3</v>
      </c>
      <c r="AE183" s="5">
        <f t="shared" si="356"/>
        <v>7.2149895200011019E-3</v>
      </c>
      <c r="AF183" s="5">
        <f t="shared" si="357"/>
        <v>3.2788078957618717E-3</v>
      </c>
      <c r="AG183" s="5">
        <f t="shared" si="358"/>
        <v>9.9335614071307827E-4</v>
      </c>
      <c r="AH183" s="5">
        <f t="shared" si="359"/>
        <v>3.8578591579530308E-3</v>
      </c>
      <c r="AI183" s="5">
        <f t="shared" si="360"/>
        <v>4.1995368840424185E-3</v>
      </c>
      <c r="AJ183" s="5">
        <f t="shared" si="361"/>
        <v>2.2857379337028957E-3</v>
      </c>
      <c r="AK183" s="5">
        <f t="shared" si="362"/>
        <v>8.2939270778817473E-4</v>
      </c>
      <c r="AL183" s="5">
        <f t="shared" si="363"/>
        <v>8.9326545502168605E-6</v>
      </c>
      <c r="AM183" s="5">
        <f t="shared" si="364"/>
        <v>1.7282655315325128E-3</v>
      </c>
      <c r="AN183" s="5">
        <f t="shared" si="365"/>
        <v>1.5707994183645124E-3</v>
      </c>
      <c r="AO183" s="5">
        <f t="shared" si="366"/>
        <v>7.1384019634597223E-4</v>
      </c>
      <c r="AP183" s="5">
        <f t="shared" si="367"/>
        <v>2.1626687658178077E-4</v>
      </c>
      <c r="AQ183" s="5">
        <f t="shared" si="368"/>
        <v>4.9140580215838801E-5</v>
      </c>
      <c r="AR183" s="5">
        <f t="shared" si="369"/>
        <v>7.0127220741031491E-4</v>
      </c>
      <c r="AS183" s="5">
        <f t="shared" si="370"/>
        <v>7.6338154924662435E-4</v>
      </c>
      <c r="AT183" s="5">
        <f t="shared" si="371"/>
        <v>4.1549585422911831E-4</v>
      </c>
      <c r="AU183" s="5">
        <f t="shared" si="372"/>
        <v>1.507649790173374E-4</v>
      </c>
      <c r="AV183" s="5">
        <f t="shared" si="373"/>
        <v>4.1029432664743357E-5</v>
      </c>
      <c r="AW183" s="5">
        <f t="shared" si="374"/>
        <v>2.4549538538794438E-7</v>
      </c>
      <c r="AX183" s="5">
        <f t="shared" si="375"/>
        <v>3.1355537479587476E-4</v>
      </c>
      <c r="AY183" s="5">
        <f t="shared" si="376"/>
        <v>2.849866478085003E-4</v>
      </c>
      <c r="AZ183" s="5">
        <f t="shared" si="377"/>
        <v>1.2951044051150273E-4</v>
      </c>
      <c r="BA183" s="5">
        <f t="shared" si="378"/>
        <v>3.9236818825173547E-5</v>
      </c>
      <c r="BB183" s="5">
        <f t="shared" si="379"/>
        <v>8.9154662672702943E-6</v>
      </c>
      <c r="BC183" s="5">
        <f t="shared" si="380"/>
        <v>1.6206316647024053E-6</v>
      </c>
      <c r="BD183" s="5">
        <f t="shared" si="381"/>
        <v>1.0622962303507941E-4</v>
      </c>
      <c r="BE183" s="5">
        <f t="shared" si="382"/>
        <v>1.1563802664855335E-4</v>
      </c>
      <c r="BF183" s="5">
        <f t="shared" si="383"/>
        <v>6.2939850604363666E-5</v>
      </c>
      <c r="BG183" s="5">
        <f t="shared" si="384"/>
        <v>2.2838074457630126E-5</v>
      </c>
      <c r="BH183" s="5">
        <f t="shared" si="385"/>
        <v>6.2151916463569124E-6</v>
      </c>
      <c r="BI183" s="5">
        <f t="shared" si="386"/>
        <v>1.3531300906338563E-6</v>
      </c>
      <c r="BJ183" s="8">
        <f t="shared" si="387"/>
        <v>0.39336175283638697</v>
      </c>
      <c r="BK183" s="8">
        <f t="shared" si="388"/>
        <v>0.30729372387558151</v>
      </c>
      <c r="BL183" s="8">
        <f t="shared" si="389"/>
        <v>0.28246506106875241</v>
      </c>
      <c r="BM183" s="8">
        <f t="shared" si="390"/>
        <v>0.32244874787165917</v>
      </c>
      <c r="BN183" s="8">
        <f t="shared" si="391"/>
        <v>0.67736542277498191</v>
      </c>
    </row>
    <row r="184" spans="1:66" x14ac:dyDescent="0.25">
      <c r="A184" t="s">
        <v>27</v>
      </c>
      <c r="B184" t="s">
        <v>29</v>
      </c>
      <c r="C184" t="s">
        <v>187</v>
      </c>
      <c r="D184" s="11">
        <v>44350</v>
      </c>
      <c r="E184">
        <f>VLOOKUP(A184,home!$A$2:$E$405,3,FALSE)</f>
        <v>1.25555555555556</v>
      </c>
      <c r="F184">
        <f>VLOOKUP(B184,home!$B$2:$E$405,3,FALSE)</f>
        <v>0.8</v>
      </c>
      <c r="G184">
        <f>VLOOKUP(C184,away!$B$2:$E$405,4,FALSE)</f>
        <v>1.08</v>
      </c>
      <c r="H184">
        <f>VLOOKUP(A184,away!$A$2:$E$405,3,FALSE)</f>
        <v>1.12222222222222</v>
      </c>
      <c r="I184">
        <f>VLOOKUP(C184,away!$B$2:$E$405,3,FALSE)</f>
        <v>0.63</v>
      </c>
      <c r="J184">
        <f>VLOOKUP(B184,home!$B$2:$E$405,4,FALSE)</f>
        <v>1.53</v>
      </c>
      <c r="K184" s="3">
        <f t="shared" si="336"/>
        <v>1.084800000000004</v>
      </c>
      <c r="L184" s="3">
        <f t="shared" si="337"/>
        <v>1.081709999999998</v>
      </c>
      <c r="M184" s="5">
        <f t="shared" si="338"/>
        <v>0.11457679295087803</v>
      </c>
      <c r="N184" s="5">
        <f t="shared" si="339"/>
        <v>0.12429290499311295</v>
      </c>
      <c r="O184" s="5">
        <f t="shared" si="340"/>
        <v>0.12393886270289402</v>
      </c>
      <c r="P184" s="5">
        <f t="shared" si="341"/>
        <v>0.13444887826009994</v>
      </c>
      <c r="Q184" s="5">
        <f t="shared" si="342"/>
        <v>6.7416471668264713E-2</v>
      </c>
      <c r="R184" s="5">
        <f t="shared" si="343"/>
        <v>6.7032953587173622E-2</v>
      </c>
      <c r="S184" s="5">
        <f t="shared" si="344"/>
        <v>3.9441889583061177E-2</v>
      </c>
      <c r="T184" s="5">
        <f t="shared" si="345"/>
        <v>7.2925071568278474E-2</v>
      </c>
      <c r="U184" s="5">
        <f t="shared" si="346"/>
        <v>7.2717348051366218E-2</v>
      </c>
      <c r="V184" s="5">
        <f t="shared" si="347"/>
        <v>5.142516865110326E-3</v>
      </c>
      <c r="W184" s="5">
        <f t="shared" si="348"/>
        <v>2.4377796155244612E-2</v>
      </c>
      <c r="X184" s="5">
        <f t="shared" si="349"/>
        <v>2.6369705879089596E-2</v>
      </c>
      <c r="Y184" s="5">
        <f t="shared" si="350"/>
        <v>1.4262187273234977E-2</v>
      </c>
      <c r="Z184" s="5">
        <f t="shared" si="351"/>
        <v>2.4170072074927145E-2</v>
      </c>
      <c r="AA184" s="5">
        <f t="shared" si="352"/>
        <v>2.6219694186881064E-2</v>
      </c>
      <c r="AB184" s="5">
        <f t="shared" si="353"/>
        <v>1.4221562126964342E-2</v>
      </c>
      <c r="AC184" s="5">
        <f t="shared" si="354"/>
        <v>3.7715186805114626E-4</v>
      </c>
      <c r="AD184" s="5">
        <f t="shared" si="355"/>
        <v>6.6112583173023624E-3</v>
      </c>
      <c r="AE184" s="5">
        <f t="shared" si="356"/>
        <v>7.1514642344091238E-3</v>
      </c>
      <c r="AF184" s="5">
        <f t="shared" si="357"/>
        <v>3.8679051885013391E-3</v>
      </c>
      <c r="AG184" s="5">
        <f t="shared" si="358"/>
        <v>1.3946505738179251E-3</v>
      </c>
      <c r="AH184" s="5">
        <f t="shared" si="359"/>
        <v>6.5362521660423476E-3</v>
      </c>
      <c r="AI184" s="5">
        <f t="shared" si="360"/>
        <v>7.0905263497227661E-3</v>
      </c>
      <c r="AJ184" s="5">
        <f t="shared" si="361"/>
        <v>3.8459014920896421E-3</v>
      </c>
      <c r="AK184" s="5">
        <f t="shared" si="362"/>
        <v>1.3906779795396199E-3</v>
      </c>
      <c r="AL184" s="5">
        <f t="shared" si="363"/>
        <v>1.7702588556451399E-5</v>
      </c>
      <c r="AM184" s="5">
        <f t="shared" si="364"/>
        <v>1.434378604521926E-3</v>
      </c>
      <c r="AN184" s="5">
        <f t="shared" si="365"/>
        <v>1.5515816802974096E-3</v>
      </c>
      <c r="AO184" s="5">
        <f t="shared" si="366"/>
        <v>8.3918070969725379E-4</v>
      </c>
      <c r="AP184" s="5">
        <f t="shared" si="367"/>
        <v>3.0258338849553824E-4</v>
      </c>
      <c r="AQ184" s="5">
        <f t="shared" si="368"/>
        <v>8.1826869292377013E-5</v>
      </c>
      <c r="AR184" s="5">
        <f t="shared" si="369"/>
        <v>1.4140658661059315E-3</v>
      </c>
      <c r="AS184" s="5">
        <f t="shared" si="370"/>
        <v>1.5339786515517202E-3</v>
      </c>
      <c r="AT184" s="5">
        <f t="shared" si="371"/>
        <v>8.3203002060165611E-4</v>
      </c>
      <c r="AU184" s="5">
        <f t="shared" si="372"/>
        <v>3.0086205544955998E-4</v>
      </c>
      <c r="AV184" s="5">
        <f t="shared" si="373"/>
        <v>8.1593789437920961E-5</v>
      </c>
      <c r="AW184" s="5">
        <f t="shared" si="374"/>
        <v>5.7702522096429169E-7</v>
      </c>
      <c r="AX184" s="5">
        <f t="shared" si="375"/>
        <v>2.5933565169756508E-4</v>
      </c>
      <c r="AY184" s="5">
        <f t="shared" si="376"/>
        <v>2.8052596779777253E-4</v>
      </c>
      <c r="AZ184" s="5">
        <f t="shared" si="377"/>
        <v>1.5172387231326398E-4</v>
      </c>
      <c r="BA184" s="5">
        <f t="shared" si="378"/>
        <v>5.4707076639993488E-5</v>
      </c>
      <c r="BB184" s="5">
        <f t="shared" si="379"/>
        <v>1.4794297968061811E-5</v>
      </c>
      <c r="BC184" s="5">
        <f t="shared" si="380"/>
        <v>3.2006280110064234E-6</v>
      </c>
      <c r="BD184" s="5">
        <f t="shared" si="381"/>
        <v>2.5493486467090726E-4</v>
      </c>
      <c r="BE184" s="5">
        <f t="shared" si="382"/>
        <v>2.7655334119500125E-4</v>
      </c>
      <c r="BF184" s="5">
        <f t="shared" si="383"/>
        <v>1.5000253226416923E-4</v>
      </c>
      <c r="BG184" s="5">
        <f t="shared" si="384"/>
        <v>5.4240915666723796E-5</v>
      </c>
      <c r="BH184" s="5">
        <f t="shared" si="385"/>
        <v>1.4710136328815546E-5</v>
      </c>
      <c r="BI184" s="5">
        <f t="shared" si="386"/>
        <v>3.1915111778998332E-6</v>
      </c>
      <c r="BJ184" s="8">
        <f t="shared" si="387"/>
        <v>0.35364325459798823</v>
      </c>
      <c r="BK184" s="8">
        <f t="shared" si="388"/>
        <v>0.29428545808355477</v>
      </c>
      <c r="BL184" s="8">
        <f t="shared" si="389"/>
        <v>0.32790994232712395</v>
      </c>
      <c r="BM184" s="8">
        <f t="shared" si="390"/>
        <v>0.36802191397859407</v>
      </c>
      <c r="BN184" s="8">
        <f t="shared" si="391"/>
        <v>0.63170686416242328</v>
      </c>
    </row>
    <row r="185" spans="1:66" x14ac:dyDescent="0.25">
      <c r="A185" t="s">
        <v>27</v>
      </c>
      <c r="B185" t="s">
        <v>193</v>
      </c>
      <c r="C185" t="s">
        <v>191</v>
      </c>
      <c r="D185" s="11">
        <v>44350</v>
      </c>
      <c r="E185">
        <f>VLOOKUP(A185,home!$A$2:$E$405,3,FALSE)</f>
        <v>1.25555555555556</v>
      </c>
      <c r="F185">
        <f>VLOOKUP(B185,home!$B$2:$E$405,3,FALSE)</f>
        <v>1.1399999999999999</v>
      </c>
      <c r="G185">
        <f>VLOOKUP(C185,away!$B$2:$E$405,4,FALSE)</f>
        <v>1.1599999999999999</v>
      </c>
      <c r="H185">
        <f>VLOOKUP(A185,away!$A$2:$E$405,3,FALSE)</f>
        <v>1.12222222222222</v>
      </c>
      <c r="I185">
        <f>VLOOKUP(C185,away!$B$2:$E$405,3,FALSE)</f>
        <v>0.92</v>
      </c>
      <c r="J185">
        <f>VLOOKUP(B185,home!$B$2:$E$405,4,FALSE)</f>
        <v>0.83</v>
      </c>
      <c r="K185" s="3">
        <f t="shared" si="336"/>
        <v>1.6603466666666722</v>
      </c>
      <c r="L185" s="3">
        <f t="shared" si="337"/>
        <v>0.85692888888888719</v>
      </c>
      <c r="M185" s="5">
        <f t="shared" si="338"/>
        <v>8.067911335914886E-2</v>
      </c>
      <c r="N185" s="5">
        <f t="shared" si="339"/>
        <v>0.13395529693548541</v>
      </c>
      <c r="O185" s="5">
        <f t="shared" si="340"/>
        <v>6.9136262967396014E-2</v>
      </c>
      <c r="P185" s="5">
        <f t="shared" si="341"/>
        <v>0.11479016376370646</v>
      </c>
      <c r="Q185" s="5">
        <f t="shared" si="342"/>
        <v>0.11120611537458876</v>
      </c>
      <c r="R185" s="5">
        <f t="shared" si="343"/>
        <v>2.9622430503290286E-2</v>
      </c>
      <c r="S185" s="5">
        <f t="shared" si="344"/>
        <v>4.0830833248752862E-2</v>
      </c>
      <c r="T185" s="5">
        <f t="shared" si="345"/>
        <v>9.5295732885595744E-2</v>
      </c>
      <c r="U185" s="5">
        <f t="shared" si="346"/>
        <v>4.9183503744703178E-2</v>
      </c>
      <c r="V185" s="5">
        <f t="shared" si="347"/>
        <v>6.4548966339012049E-3</v>
      </c>
      <c r="W185" s="5">
        <f t="shared" si="348"/>
        <v>6.154690099171594E-2</v>
      </c>
      <c r="X185" s="5">
        <f t="shared" si="349"/>
        <v>5.274131748138549E-2</v>
      </c>
      <c r="Y185" s="5">
        <f t="shared" si="350"/>
        <v>2.2597779293929851E-2</v>
      </c>
      <c r="Z185" s="5">
        <f t="shared" si="351"/>
        <v>8.461438819124277E-3</v>
      </c>
      <c r="AA185" s="5">
        <f t="shared" si="352"/>
        <v>1.4048921738536977E-2</v>
      </c>
      <c r="AB185" s="5">
        <f t="shared" si="353"/>
        <v>1.1663040189420413E-2</v>
      </c>
      <c r="AC185" s="5">
        <f t="shared" si="354"/>
        <v>5.7400128951659883E-4</v>
      </c>
      <c r="AD185" s="5">
        <f t="shared" si="355"/>
        <v>2.5547297976314821E-2</v>
      </c>
      <c r="AE185" s="5">
        <f t="shared" si="356"/>
        <v>2.1892217668956777E-2</v>
      </c>
      <c r="AF185" s="5">
        <f t="shared" si="357"/>
        <v>9.380036881186396E-3</v>
      </c>
      <c r="AG185" s="5">
        <f t="shared" si="358"/>
        <v>2.6793415274439479E-3</v>
      </c>
      <c r="AH185" s="5">
        <f t="shared" si="359"/>
        <v>1.8127128414183655E-3</v>
      </c>
      <c r="AI185" s="5">
        <f t="shared" si="360"/>
        <v>3.0097317238728552E-3</v>
      </c>
      <c r="AJ185" s="5">
        <f t="shared" si="361"/>
        <v>2.4985990176466166E-3</v>
      </c>
      <c r="AK185" s="5">
        <f t="shared" si="362"/>
        <v>1.3828468500953939E-3</v>
      </c>
      <c r="AL185" s="5">
        <f t="shared" si="363"/>
        <v>3.2667538985400769E-5</v>
      </c>
      <c r="AM185" s="5">
        <f t="shared" si="364"/>
        <v>8.4834742074629075E-3</v>
      </c>
      <c r="AN185" s="5">
        <f t="shared" si="365"/>
        <v>7.2697341265187216E-3</v>
      </c>
      <c r="AO185" s="5">
        <f t="shared" si="366"/>
        <v>3.1148225937776561E-3</v>
      </c>
      <c r="AP185" s="5">
        <f t="shared" si="367"/>
        <v>8.8972715479062974E-4</v>
      </c>
      <c r="AQ185" s="5">
        <f t="shared" si="368"/>
        <v>1.9060822554225126E-4</v>
      </c>
      <c r="AR185" s="5">
        <f t="shared" si="369"/>
        <v>3.1067320021425162E-4</v>
      </c>
      <c r="AS185" s="5">
        <f t="shared" si="370"/>
        <v>5.1582521239840044E-4</v>
      </c>
      <c r="AT185" s="5">
        <f t="shared" si="371"/>
        <v>4.2822433599415622E-4</v>
      </c>
      <c r="AU185" s="5">
        <f t="shared" si="372"/>
        <v>2.370002829511488E-4</v>
      </c>
      <c r="AV185" s="5">
        <f t="shared" si="373"/>
        <v>9.8375657449249534E-5</v>
      </c>
      <c r="AW185" s="5">
        <f t="shared" si="374"/>
        <v>1.2910928497959321E-6</v>
      </c>
      <c r="AX185" s="5">
        <f t="shared" si="375"/>
        <v>2.3475846870189506E-3</v>
      </c>
      <c r="AY185" s="5">
        <f t="shared" si="376"/>
        <v>2.0117131374197154E-3</v>
      </c>
      <c r="AZ185" s="5">
        <f t="shared" si="377"/>
        <v>8.6194755180612679E-4</v>
      </c>
      <c r="BA185" s="5">
        <f t="shared" si="378"/>
        <v>2.4620925261657366E-4</v>
      </c>
      <c r="BB185" s="5">
        <f t="shared" si="379"/>
        <v>5.2745955319720937E-5</v>
      </c>
      <c r="BC185" s="5">
        <f t="shared" si="380"/>
        <v>9.0399065771022742E-6</v>
      </c>
      <c r="BD185" s="5">
        <f t="shared" si="381"/>
        <v>4.4370806711192222E-5</v>
      </c>
      <c r="BE185" s="5">
        <f t="shared" si="382"/>
        <v>7.3670921020239219E-5</v>
      </c>
      <c r="BF185" s="5">
        <f t="shared" si="383"/>
        <v>6.1159634073108948E-5</v>
      </c>
      <c r="BG185" s="5">
        <f t="shared" si="384"/>
        <v>3.3848731522613289E-5</v>
      </c>
      <c r="BH185" s="5">
        <f t="shared" si="385"/>
        <v>1.4050157138616524E-5</v>
      </c>
      <c r="BI185" s="5">
        <f t="shared" si="386"/>
        <v>4.6656263142489788E-6</v>
      </c>
      <c r="BJ185" s="8">
        <f t="shared" si="387"/>
        <v>0.56231964381545352</v>
      </c>
      <c r="BK185" s="8">
        <f t="shared" si="388"/>
        <v>0.2453733889714311</v>
      </c>
      <c r="BL185" s="8">
        <f t="shared" si="389"/>
        <v>0.18417991414216733</v>
      </c>
      <c r="BM185" s="8">
        <f t="shared" si="390"/>
        <v>0.4589345807999905</v>
      </c>
      <c r="BN185" s="8">
        <f t="shared" si="391"/>
        <v>0.53938938290361582</v>
      </c>
    </row>
    <row r="186" spans="1:66" x14ac:dyDescent="0.25">
      <c r="A186" t="s">
        <v>27</v>
      </c>
      <c r="B186" t="s">
        <v>188</v>
      </c>
      <c r="C186" t="s">
        <v>192</v>
      </c>
      <c r="D186" s="11">
        <v>44350</v>
      </c>
      <c r="E186">
        <f>VLOOKUP(A186,home!$A$2:$E$405,3,FALSE)</f>
        <v>1.25555555555556</v>
      </c>
      <c r="F186">
        <f>VLOOKUP(B186,home!$B$2:$E$405,3,FALSE)</f>
        <v>1.23</v>
      </c>
      <c r="G186">
        <f>VLOOKUP(C186,away!$B$2:$E$405,4,FALSE)</f>
        <v>0.68</v>
      </c>
      <c r="H186">
        <f>VLOOKUP(A186,away!$A$2:$E$405,3,FALSE)</f>
        <v>1.12222222222222</v>
      </c>
      <c r="I186">
        <f>VLOOKUP(C186,away!$B$2:$E$405,3,FALSE)</f>
        <v>0.63</v>
      </c>
      <c r="J186">
        <f>VLOOKUP(B186,home!$B$2:$E$405,4,FALSE)</f>
        <v>0.55000000000000004</v>
      </c>
      <c r="K186" s="3">
        <f t="shared" si="336"/>
        <v>1.0501466666666703</v>
      </c>
      <c r="L186" s="3">
        <f t="shared" si="337"/>
        <v>0.38884999999999925</v>
      </c>
      <c r="M186" s="5">
        <f t="shared" si="338"/>
        <v>0.23716559549484778</v>
      </c>
      <c r="N186" s="5">
        <f t="shared" si="339"/>
        <v>0.2490586595569303</v>
      </c>
      <c r="O186" s="5">
        <f t="shared" si="340"/>
        <v>9.2221841808171376E-2</v>
      </c>
      <c r="P186" s="5">
        <f t="shared" si="341"/>
        <v>9.6846459768712159E-2</v>
      </c>
      <c r="Q186" s="5">
        <f t="shared" si="342"/>
        <v>0.13077406056908969</v>
      </c>
      <c r="R186" s="5">
        <f t="shared" si="343"/>
        <v>1.7930231593553687E-2</v>
      </c>
      <c r="S186" s="5">
        <f t="shared" si="344"/>
        <v>9.8868016144615465E-3</v>
      </c>
      <c r="T186" s="5">
        <f t="shared" si="345"/>
        <v>5.0851493452290425E-2</v>
      </c>
      <c r="U186" s="5">
        <f t="shared" si="346"/>
        <v>1.8829372940531823E-2</v>
      </c>
      <c r="V186" s="5">
        <f t="shared" si="347"/>
        <v>4.4858564507233581E-4</v>
      </c>
      <c r="W186" s="5">
        <f t="shared" si="348"/>
        <v>4.5777314597698258E-2</v>
      </c>
      <c r="X186" s="5">
        <f t="shared" si="349"/>
        <v>1.7800508781314932E-2</v>
      </c>
      <c r="Y186" s="5">
        <f t="shared" si="350"/>
        <v>3.4608639198071491E-3</v>
      </c>
      <c r="Z186" s="5">
        <f t="shared" si="351"/>
        <v>2.3240568517177793E-3</v>
      </c>
      <c r="AA186" s="5">
        <f t="shared" si="352"/>
        <v>2.4406005559752622E-3</v>
      </c>
      <c r="AB186" s="5">
        <f t="shared" si="353"/>
        <v>1.2814942692611216E-3</v>
      </c>
      <c r="AC186" s="5">
        <f t="shared" si="354"/>
        <v>1.1448733620509352E-5</v>
      </c>
      <c r="AD186" s="5">
        <f t="shared" si="355"/>
        <v>1.2018223583431086E-2</v>
      </c>
      <c r="AE186" s="5">
        <f t="shared" si="356"/>
        <v>4.6732862404171684E-3</v>
      </c>
      <c r="AF186" s="5">
        <f t="shared" si="357"/>
        <v>9.0860367729310627E-4</v>
      </c>
      <c r="AG186" s="5">
        <f t="shared" si="358"/>
        <v>1.177701799718079E-4</v>
      </c>
      <c r="AH186" s="5">
        <f t="shared" si="359"/>
        <v>2.2592737669761414E-4</v>
      </c>
      <c r="AI186" s="5">
        <f t="shared" si="360"/>
        <v>2.3725688154774467E-4</v>
      </c>
      <c r="AJ186" s="5">
        <f t="shared" si="361"/>
        <v>1.2457726165054654E-4</v>
      </c>
      <c r="AK186" s="5">
        <f t="shared" si="362"/>
        <v>4.3608132021594354E-5</v>
      </c>
      <c r="AL186" s="5">
        <f t="shared" si="363"/>
        <v>1.8700340033180723E-7</v>
      </c>
      <c r="AM186" s="5">
        <f t="shared" si="364"/>
        <v>2.5241794870789844E-3</v>
      </c>
      <c r="AN186" s="5">
        <f t="shared" si="365"/>
        <v>9.8152719355066123E-4</v>
      </c>
      <c r="AO186" s="5">
        <f t="shared" si="366"/>
        <v>1.9083342460608692E-4</v>
      </c>
      <c r="AP186" s="5">
        <f t="shared" si="367"/>
        <v>2.4735192386025587E-5</v>
      </c>
      <c r="AQ186" s="5">
        <f t="shared" si="368"/>
        <v>2.4045698898265074E-6</v>
      </c>
      <c r="AR186" s="5">
        <f t="shared" si="369"/>
        <v>1.757037208577343E-5</v>
      </c>
      <c r="AS186" s="5">
        <f t="shared" si="370"/>
        <v>1.8451467677968079E-5</v>
      </c>
      <c r="AT186" s="5">
        <f t="shared" si="371"/>
        <v>9.688373638562992E-6</v>
      </c>
      <c r="AU186" s="5">
        <f t="shared" si="372"/>
        <v>3.3914044273193885E-6</v>
      </c>
      <c r="AV186" s="5">
        <f t="shared" si="373"/>
        <v>8.9036801366701112E-7</v>
      </c>
      <c r="AW186" s="5">
        <f t="shared" si="374"/>
        <v>2.1211875245342566E-9</v>
      </c>
      <c r="AX186" s="5">
        <f t="shared" si="375"/>
        <v>4.4179311240406344E-4</v>
      </c>
      <c r="AY186" s="5">
        <f t="shared" si="376"/>
        <v>1.7179125175831973E-4</v>
      </c>
      <c r="AZ186" s="5">
        <f t="shared" si="377"/>
        <v>3.340051412311125E-5</v>
      </c>
      <c r="BA186" s="5">
        <f t="shared" si="378"/>
        <v>4.329263305590595E-6</v>
      </c>
      <c r="BB186" s="5">
        <f t="shared" si="379"/>
        <v>4.2085850909472482E-7</v>
      </c>
      <c r="BC186" s="5">
        <f t="shared" si="380"/>
        <v>3.2730166252296707E-8</v>
      </c>
      <c r="BD186" s="5">
        <f t="shared" si="381"/>
        <v>1.1387065309254965E-6</v>
      </c>
      <c r="BE186" s="5">
        <f t="shared" si="382"/>
        <v>1.195808867762978E-6</v>
      </c>
      <c r="BF186" s="5">
        <f t="shared" si="383"/>
        <v>6.2788734822586812E-7</v>
      </c>
      <c r="BG186" s="5">
        <f t="shared" si="384"/>
        <v>2.1979126859385676E-7</v>
      </c>
      <c r="BH186" s="5">
        <f t="shared" si="385"/>
        <v>5.7703267019069385E-8</v>
      </c>
      <c r="BI186" s="5">
        <f t="shared" si="386"/>
        <v>1.2119378703170508E-8</v>
      </c>
      <c r="BJ186" s="8">
        <f t="shared" si="387"/>
        <v>0.51981623215602213</v>
      </c>
      <c r="BK186" s="8">
        <f t="shared" si="388"/>
        <v>0.34453086951187295</v>
      </c>
      <c r="BL186" s="8">
        <f t="shared" si="389"/>
        <v>0.13338815482191529</v>
      </c>
      <c r="BM186" s="8">
        <f t="shared" si="390"/>
        <v>0.17589067541965214</v>
      </c>
      <c r="BN186" s="8">
        <f t="shared" si="391"/>
        <v>0.82399684879130497</v>
      </c>
    </row>
    <row r="187" spans="1:66" x14ac:dyDescent="0.25">
      <c r="A187" t="s">
        <v>196</v>
      </c>
      <c r="B187" t="s">
        <v>307</v>
      </c>
      <c r="C187" t="s">
        <v>304</v>
      </c>
      <c r="D187" s="11">
        <v>44350</v>
      </c>
      <c r="E187">
        <f>VLOOKUP(A187,home!$A$2:$E$405,3,FALSE)</f>
        <v>1.62946428571429</v>
      </c>
      <c r="F187">
        <f>VLOOKUP(B187,home!$B$2:$E$405,3,FALSE)</f>
        <v>1.48</v>
      </c>
      <c r="G187">
        <f>VLOOKUP(C187,away!$B$2:$E$405,4,FALSE)</f>
        <v>1.61</v>
      </c>
      <c r="H187">
        <f>VLOOKUP(A187,away!$A$2:$E$405,3,FALSE)</f>
        <v>1.4508928571428601</v>
      </c>
      <c r="I187">
        <f>VLOOKUP(C187,away!$B$2:$E$405,3,FALSE)</f>
        <v>0.99</v>
      </c>
      <c r="J187">
        <f>VLOOKUP(B187,home!$B$2:$E$405,4,FALSE)</f>
        <v>0.52</v>
      </c>
      <c r="K187" s="3">
        <f t="shared" si="336"/>
        <v>3.8826875000000105</v>
      </c>
      <c r="L187" s="3">
        <f t="shared" si="337"/>
        <v>0.74691964285714441</v>
      </c>
      <c r="M187" s="5">
        <f t="shared" si="338"/>
        <v>9.7585920819904092E-3</v>
      </c>
      <c r="N187" s="5">
        <f t="shared" si="339"/>
        <v>3.7889563494343234E-2</v>
      </c>
      <c r="O187" s="5">
        <f t="shared" si="340"/>
        <v>7.2888841126688333E-3</v>
      </c>
      <c r="P187" s="5">
        <f t="shared" si="341"/>
        <v>2.8300459233207946E-2</v>
      </c>
      <c r="Q187" s="5">
        <f t="shared" si="342"/>
        <v>7.3556667279971621E-2</v>
      </c>
      <c r="R187" s="5">
        <f t="shared" si="343"/>
        <v>2.722105359130859E-3</v>
      </c>
      <c r="S187" s="5">
        <f t="shared" si="344"/>
        <v>2.0518226043297897E-2</v>
      </c>
      <c r="T187" s="5">
        <f t="shared" si="345"/>
        <v>5.4940919654518208E-2</v>
      </c>
      <c r="U187" s="5">
        <f t="shared" si="346"/>
        <v>1.0569084451580425E-2</v>
      </c>
      <c r="V187" s="5">
        <f t="shared" si="347"/>
        <v>6.611555059461002E-3</v>
      </c>
      <c r="W187" s="5">
        <f t="shared" si="348"/>
        <v>9.5199184196535197E-2</v>
      </c>
      <c r="X187" s="5">
        <f t="shared" si="349"/>
        <v>7.1106140660367578E-2</v>
      </c>
      <c r="Y187" s="5">
        <f t="shared" si="350"/>
        <v>2.6555286593495805E-2</v>
      </c>
      <c r="Z187" s="5">
        <f t="shared" si="351"/>
        <v>6.777313208871801E-4</v>
      </c>
      <c r="AA187" s="5">
        <f t="shared" si="352"/>
        <v>2.6314189279671501E-3</v>
      </c>
      <c r="AB187" s="5">
        <f t="shared" si="353"/>
        <v>5.1084886894407428E-3</v>
      </c>
      <c r="AC187" s="5">
        <f t="shared" si="354"/>
        <v>1.1983673134935335E-3</v>
      </c>
      <c r="AD187" s="5">
        <f t="shared" si="355"/>
        <v>9.2407170622521448E-2</v>
      </c>
      <c r="AE187" s="5">
        <f t="shared" si="356"/>
        <v>6.9020730878812928E-2</v>
      </c>
      <c r="AF187" s="5">
        <f t="shared" si="357"/>
        <v>2.577646982887101E-2</v>
      </c>
      <c r="AG187" s="5">
        <f t="shared" si="358"/>
        <v>6.4176505462327652E-3</v>
      </c>
      <c r="AH187" s="5">
        <f t="shared" si="359"/>
        <v>1.2655270903753831E-4</v>
      </c>
      <c r="AI187" s="5">
        <f t="shared" si="360"/>
        <v>4.9136462147118831E-4</v>
      </c>
      <c r="AJ187" s="5">
        <f t="shared" si="361"/>
        <v>9.5390763686421017E-4</v>
      </c>
      <c r="AK187" s="5">
        <f t="shared" si="362"/>
        <v>1.2345750859357391E-3</v>
      </c>
      <c r="AL187" s="5">
        <f t="shared" si="363"/>
        <v>1.3901327165635692E-4</v>
      </c>
      <c r="AM187" s="5">
        <f t="shared" si="364"/>
        <v>7.1757633257286402E-2</v>
      </c>
      <c r="AN187" s="5">
        <f t="shared" si="365"/>
        <v>5.359718580480631E-2</v>
      </c>
      <c r="AO187" s="5">
        <f t="shared" si="366"/>
        <v>2.0016395439736965E-2</v>
      </c>
      <c r="AP187" s="5">
        <f t="shared" si="367"/>
        <v>4.9835463110452366E-3</v>
      </c>
      <c r="AQ187" s="5">
        <f t="shared" si="368"/>
        <v>9.3057715770198681E-4</v>
      </c>
      <c r="AR187" s="5">
        <f t="shared" si="369"/>
        <v>1.8904940847384448E-5</v>
      </c>
      <c r="AS187" s="5">
        <f t="shared" si="370"/>
        <v>7.3401977516379186E-5</v>
      </c>
      <c r="AT187" s="5">
        <f t="shared" si="371"/>
        <v>1.424984702890637E-4</v>
      </c>
      <c r="AU187" s="5">
        <f t="shared" si="372"/>
        <v>1.8442567645349014E-4</v>
      </c>
      <c r="AV187" s="5">
        <f t="shared" si="373"/>
        <v>1.7901681716125316E-4</v>
      </c>
      <c r="AW187" s="5">
        <f t="shared" si="374"/>
        <v>1.1198505874878342E-5</v>
      </c>
      <c r="AX187" s="5">
        <f t="shared" si="375"/>
        <v>4.6435410946275173E-2</v>
      </c>
      <c r="AY187" s="5">
        <f t="shared" si="376"/>
        <v>3.4683520559916588E-2</v>
      </c>
      <c r="AZ187" s="5">
        <f t="shared" si="377"/>
        <v>1.2952901394820658E-2</v>
      </c>
      <c r="BA187" s="5">
        <f t="shared" si="378"/>
        <v>3.2249254945944184E-3</v>
      </c>
      <c r="BB187" s="5">
        <f t="shared" si="379"/>
        <v>6.0219004966584062E-4</v>
      </c>
      <c r="BC187" s="5">
        <f t="shared" si="380"/>
        <v>8.9957515365707147E-5</v>
      </c>
      <c r="BD187" s="5">
        <f t="shared" si="381"/>
        <v>2.3534119443273049E-6</v>
      </c>
      <c r="BE187" s="5">
        <f t="shared" si="382"/>
        <v>9.1375631385903475E-6</v>
      </c>
      <c r="BF187" s="5">
        <f t="shared" si="383"/>
        <v>1.7739151089332808E-5</v>
      </c>
      <c r="BG187" s="5">
        <f t="shared" si="384"/>
        <v>2.2958526731721353E-5</v>
      </c>
      <c r="BH187" s="5">
        <f t="shared" si="385"/>
        <v>2.2285196189917652E-5</v>
      </c>
      <c r="BI187" s="5">
        <f t="shared" si="386"/>
        <v>1.7305290536328216E-5</v>
      </c>
      <c r="BJ187" s="8">
        <f t="shared" si="387"/>
        <v>0.80214402768688509</v>
      </c>
      <c r="BK187" s="8">
        <f t="shared" si="388"/>
        <v>0.10120973356302373</v>
      </c>
      <c r="BL187" s="8">
        <f t="shared" si="389"/>
        <v>3.1816408615994475E-2</v>
      </c>
      <c r="BM187" s="8">
        <f t="shared" si="390"/>
        <v>0.74165930757143583</v>
      </c>
      <c r="BN187" s="8">
        <f t="shared" si="391"/>
        <v>0.15951627156131293</v>
      </c>
    </row>
    <row r="188" spans="1:66" x14ac:dyDescent="0.25">
      <c r="A188" t="s">
        <v>196</v>
      </c>
      <c r="B188" t="s">
        <v>303</v>
      </c>
      <c r="C188" t="s">
        <v>301</v>
      </c>
      <c r="D188" s="11">
        <v>44350</v>
      </c>
      <c r="E188">
        <f>VLOOKUP(A188,home!$A$2:$E$405,3,FALSE)</f>
        <v>1.62946428571429</v>
      </c>
      <c r="F188">
        <f>VLOOKUP(B188,home!$B$2:$E$405,3,FALSE)</f>
        <v>0.8</v>
      </c>
      <c r="G188">
        <f>VLOOKUP(C188,away!$B$2:$E$405,4,FALSE)</f>
        <v>1.27</v>
      </c>
      <c r="H188">
        <f>VLOOKUP(A188,away!$A$2:$E$405,3,FALSE)</f>
        <v>1.4508928571428601</v>
      </c>
      <c r="I188">
        <f>VLOOKUP(C188,away!$B$2:$E$405,3,FALSE)</f>
        <v>0.56999999999999995</v>
      </c>
      <c r="J188">
        <f>VLOOKUP(B188,home!$B$2:$E$405,4,FALSE)</f>
        <v>0.95</v>
      </c>
      <c r="K188" s="3">
        <f t="shared" si="336"/>
        <v>1.6555357142857188</v>
      </c>
      <c r="L188" s="3">
        <f t="shared" si="337"/>
        <v>0.78565848214285861</v>
      </c>
      <c r="M188" s="5">
        <f t="shared" si="338"/>
        <v>8.7056826409988977E-2</v>
      </c>
      <c r="N188" s="5">
        <f t="shared" si="339"/>
        <v>0.14412568529410894</v>
      </c>
      <c r="O188" s="5">
        <f t="shared" si="340"/>
        <v>6.8396934097446266E-2</v>
      </c>
      <c r="P188" s="5">
        <f t="shared" si="341"/>
        <v>0.11323356714596894</v>
      </c>
      <c r="Q188" s="5">
        <f t="shared" si="342"/>
        <v>0.11930260967515068</v>
      </c>
      <c r="R188" s="5">
        <f t="shared" si="343"/>
        <v>2.6868315713112375E-2</v>
      </c>
      <c r="S188" s="5">
        <f t="shared" si="344"/>
        <v>3.6820319719148023E-2</v>
      </c>
      <c r="T188" s="5">
        <f t="shared" si="345"/>
        <v>9.3731107233060787E-2</v>
      </c>
      <c r="U188" s="5">
        <f t="shared" si="346"/>
        <v>4.4481456245761698E-2</v>
      </c>
      <c r="V188" s="5">
        <f t="shared" si="347"/>
        <v>5.3212958288738135E-3</v>
      </c>
      <c r="W188" s="5">
        <f t="shared" si="348"/>
        <v>6.5836577041566979E-2</v>
      </c>
      <c r="X188" s="5">
        <f t="shared" si="349"/>
        <v>5.1725065187958892E-2</v>
      </c>
      <c r="Y188" s="5">
        <f t="shared" si="350"/>
        <v>2.0319118102156093E-2</v>
      </c>
      <c r="Z188" s="5">
        <f t="shared" si="351"/>
        <v>7.0364400469663298E-3</v>
      </c>
      <c r="AA188" s="5">
        <f t="shared" si="352"/>
        <v>1.164907779918304E-2</v>
      </c>
      <c r="AB188" s="5">
        <f t="shared" si="353"/>
        <v>9.6427321675202019E-3</v>
      </c>
      <c r="AC188" s="5">
        <f t="shared" si="354"/>
        <v>4.3258332903777462E-4</v>
      </c>
      <c r="AD188" s="5">
        <f t="shared" si="355"/>
        <v>2.7248701149659327E-2</v>
      </c>
      <c r="AE188" s="5">
        <f t="shared" si="356"/>
        <v>2.140817318560571E-2</v>
      </c>
      <c r="AF188" s="5">
        <f t="shared" si="357"/>
        <v>8.4097564252272137E-3</v>
      </c>
      <c r="AG188" s="5">
        <f t="shared" si="358"/>
        <v>2.2023988227450552E-3</v>
      </c>
      <c r="AH188" s="5">
        <f t="shared" si="359"/>
        <v>1.3820597017471976E-3</v>
      </c>
      <c r="AI188" s="5">
        <f t="shared" si="360"/>
        <v>2.2880491955175543E-3</v>
      </c>
      <c r="AJ188" s="5">
        <f t="shared" si="361"/>
        <v>1.8939735796110093E-3</v>
      </c>
      <c r="AK188" s="5">
        <f t="shared" si="362"/>
        <v>1.045180300986531E-3</v>
      </c>
      <c r="AL188" s="5">
        <f t="shared" si="363"/>
        <v>2.2506197597483434E-5</v>
      </c>
      <c r="AM188" s="5">
        <f t="shared" si="364"/>
        <v>9.0222395842318708E-3</v>
      </c>
      <c r="AN188" s="5">
        <f t="shared" si="365"/>
        <v>7.0883990572768269E-3</v>
      </c>
      <c r="AO188" s="5">
        <f t="shared" si="366"/>
        <v>2.7845304220814903E-3</v>
      </c>
      <c r="AP188" s="5">
        <f t="shared" si="367"/>
        <v>7.2922998163105245E-4</v>
      </c>
      <c r="AQ188" s="5">
        <f t="shared" si="368"/>
        <v>1.432314301253293E-4</v>
      </c>
      <c r="AR188" s="5">
        <f t="shared" si="369"/>
        <v>2.1716538550110308E-4</v>
      </c>
      <c r="AS188" s="5">
        <f t="shared" si="370"/>
        <v>3.5952505160370218E-4</v>
      </c>
      <c r="AT188" s="5">
        <f t="shared" si="371"/>
        <v>2.9760328155517253E-4</v>
      </c>
      <c r="AU188" s="5">
        <f t="shared" si="372"/>
        <v>1.6423095376773888E-4</v>
      </c>
      <c r="AV188" s="5">
        <f t="shared" si="373"/>
        <v>6.7972552338424569E-5</v>
      </c>
      <c r="AW188" s="5">
        <f t="shared" si="374"/>
        <v>8.1315246793618407E-7</v>
      </c>
      <c r="AX188" s="5">
        <f t="shared" si="375"/>
        <v>2.4894399757563641E-3</v>
      </c>
      <c r="AY188" s="5">
        <f t="shared" si="376"/>
        <v>1.9558496327384996E-3</v>
      </c>
      <c r="AZ188" s="5">
        <f t="shared" si="377"/>
        <v>7.6831492687849841E-4</v>
      </c>
      <c r="BA188" s="5">
        <f t="shared" si="378"/>
        <v>2.0121104641968751E-4</v>
      </c>
      <c r="BB188" s="5">
        <f t="shared" si="379"/>
        <v>3.9520791330116981E-5</v>
      </c>
      <c r="BC188" s="5">
        <f t="shared" si="380"/>
        <v>6.2099689859008724E-6</v>
      </c>
      <c r="BD188" s="5">
        <f t="shared" si="381"/>
        <v>2.8436304524460888E-5</v>
      </c>
      <c r="BE188" s="5">
        <f t="shared" si="382"/>
        <v>4.7077317722549574E-5</v>
      </c>
      <c r="BF188" s="5">
        <f t="shared" si="383"/>
        <v>3.8969090411228423E-5</v>
      </c>
      <c r="BG188" s="5">
        <f t="shared" si="384"/>
        <v>2.1504906976339277E-5</v>
      </c>
      <c r="BH188" s="5">
        <f t="shared" si="385"/>
        <v>8.9005353829304407E-6</v>
      </c>
      <c r="BI188" s="5">
        <f t="shared" si="386"/>
        <v>2.947030840541013E-6</v>
      </c>
      <c r="BJ188" s="8">
        <f t="shared" si="387"/>
        <v>0.57953736893469532</v>
      </c>
      <c r="BK188" s="8">
        <f t="shared" si="388"/>
        <v>0.24484294826335348</v>
      </c>
      <c r="BL188" s="8">
        <f t="shared" si="389"/>
        <v>0.16890211121151005</v>
      </c>
      <c r="BM188" s="8">
        <f t="shared" si="390"/>
        <v>0.43937989364047852</v>
      </c>
      <c r="BN188" s="8">
        <f t="shared" si="391"/>
        <v>0.55898393833577609</v>
      </c>
    </row>
    <row r="189" spans="1:66" s="10" customFormat="1" x14ac:dyDescent="0.25">
      <c r="A189" t="s">
        <v>196</v>
      </c>
      <c r="B189" t="s">
        <v>305</v>
      </c>
      <c r="C189" t="s">
        <v>206</v>
      </c>
      <c r="D189" s="11">
        <v>44350</v>
      </c>
      <c r="E189">
        <f>VLOOKUP(A189,home!$A$2:$E$405,3,FALSE)</f>
        <v>1.62946428571429</v>
      </c>
      <c r="F189">
        <f>VLOOKUP(B189,home!$B$2:$E$405,3,FALSE)</f>
        <v>1.02</v>
      </c>
      <c r="G189">
        <f>VLOOKUP(C189,away!$B$2:$E$405,4,FALSE)</f>
        <v>1.42</v>
      </c>
      <c r="H189">
        <f>VLOOKUP(A189,away!$A$2:$E$405,3,FALSE)</f>
        <v>1.4508928571428601</v>
      </c>
      <c r="I189">
        <f>VLOOKUP(C189,away!$B$2:$E$405,3,FALSE)</f>
        <v>0.42</v>
      </c>
      <c r="J189">
        <f>VLOOKUP(B189,home!$B$2:$E$405,4,FALSE)</f>
        <v>0.69</v>
      </c>
      <c r="K189" s="3">
        <f t="shared" si="336"/>
        <v>2.3601160714285774</v>
      </c>
      <c r="L189" s="3">
        <f t="shared" si="337"/>
        <v>0.42046875000000083</v>
      </c>
      <c r="M189" s="5">
        <f t="shared" si="338"/>
        <v>6.2002236535863453E-2</v>
      </c>
      <c r="N189" s="5">
        <f t="shared" si="339"/>
        <v>0.14633247491280749</v>
      </c>
      <c r="O189" s="5">
        <f t="shared" si="340"/>
        <v>2.6070002893438887E-2</v>
      </c>
      <c r="P189" s="5">
        <f t="shared" si="341"/>
        <v>6.1528232810994642E-2</v>
      </c>
      <c r="Q189" s="5">
        <f t="shared" si="342"/>
        <v>0.17268081290681805</v>
      </c>
      <c r="R189" s="5">
        <f t="shared" si="343"/>
        <v>5.4808107645503276E-3</v>
      </c>
      <c r="S189" s="5">
        <f t="shared" si="344"/>
        <v>1.5264463204703156E-2</v>
      </c>
      <c r="T189" s="5">
        <f t="shared" si="345"/>
        <v>7.2606885551913788E-2</v>
      </c>
      <c r="U189" s="5">
        <f t="shared" si="346"/>
        <v>1.2935349569873977E-2</v>
      </c>
      <c r="V189" s="5">
        <f t="shared" si="347"/>
        <v>1.6830852460021715E-3</v>
      </c>
      <c r="W189" s="5">
        <f t="shared" si="348"/>
        <v>0.13584892058957751</v>
      </c>
      <c r="X189" s="5">
        <f t="shared" si="349"/>
        <v>5.7120225829149031E-2</v>
      </c>
      <c r="Y189" s="5">
        <f t="shared" si="350"/>
        <v>1.2008634977050027E-2</v>
      </c>
      <c r="Z189" s="5">
        <f t="shared" si="351"/>
        <v>7.6816988371900853E-4</v>
      </c>
      <c r="AA189" s="5">
        <f t="shared" si="352"/>
        <v>1.8129700881526535E-3</v>
      </c>
      <c r="AB189" s="5">
        <f t="shared" si="353"/>
        <v>2.1394099210341813E-3</v>
      </c>
      <c r="AC189" s="5">
        <f t="shared" si="354"/>
        <v>1.0438863442941284E-4</v>
      </c>
      <c r="AD189" s="5">
        <f t="shared" si="355"/>
        <v>8.0154805192421616E-2</v>
      </c>
      <c r="AE189" s="5">
        <f t="shared" si="356"/>
        <v>3.370259074575109E-2</v>
      </c>
      <c r="AF189" s="5">
        <f t="shared" si="357"/>
        <v>7.0854431013137788E-3</v>
      </c>
      <c r="AG189" s="5">
        <f t="shared" si="358"/>
        <v>9.9306913466851144E-4</v>
      </c>
      <c r="AH189" s="5">
        <f t="shared" si="359"/>
        <v>8.0747857698744348E-5</v>
      </c>
      <c r="AI189" s="5">
        <f t="shared" si="360"/>
        <v>1.9057431668823433E-4</v>
      </c>
      <c r="AJ189" s="5">
        <f t="shared" si="361"/>
        <v>2.2488875380871062E-4</v>
      </c>
      <c r="AK189" s="5">
        <f t="shared" si="362"/>
        <v>1.769211873824942E-4</v>
      </c>
      <c r="AL189" s="5">
        <f t="shared" si="363"/>
        <v>4.1436235599531069E-6</v>
      </c>
      <c r="AM189" s="5">
        <f t="shared" si="364"/>
        <v>3.7834928787372213E-2</v>
      </c>
      <c r="AN189" s="5">
        <f t="shared" si="365"/>
        <v>1.590840521356544E-2</v>
      </c>
      <c r="AO189" s="5">
        <f t="shared" si="366"/>
        <v>3.3444936273206785E-3</v>
      </c>
      <c r="AP189" s="5">
        <f t="shared" si="367"/>
        <v>4.6875168495416489E-4</v>
      </c>
      <c r="AQ189" s="5">
        <f t="shared" si="368"/>
        <v>4.9273858758267961E-5</v>
      </c>
      <c r="AR189" s="5">
        <f t="shared" si="369"/>
        <v>6.7903901583537992E-6</v>
      </c>
      <c r="AS189" s="5">
        <f t="shared" si="370"/>
        <v>1.6026108944001246E-5</v>
      </c>
      <c r="AT189" s="5">
        <f t="shared" si="371"/>
        <v>1.8911738640601305E-5</v>
      </c>
      <c r="AU189" s="5">
        <f t="shared" si="372"/>
        <v>1.4877966101446657E-5</v>
      </c>
      <c r="AV189" s="5">
        <f t="shared" si="373"/>
        <v>8.7784317265484587E-6</v>
      </c>
      <c r="AW189" s="5">
        <f t="shared" si="374"/>
        <v>1.142207162023764E-7</v>
      </c>
      <c r="AX189" s="5">
        <f t="shared" si="375"/>
        <v>1.4882470582072147E-2</v>
      </c>
      <c r="AY189" s="5">
        <f t="shared" si="376"/>
        <v>6.2576138025556604E-3</v>
      </c>
      <c r="AZ189" s="5">
        <f t="shared" si="377"/>
        <v>1.3155655267716652E-3</v>
      </c>
      <c r="BA189" s="5">
        <f t="shared" si="378"/>
        <v>1.8438473086159163E-4</v>
      </c>
      <c r="BB189" s="5">
        <f t="shared" si="379"/>
        <v>1.9382004326114996E-5</v>
      </c>
      <c r="BC189" s="5">
        <f t="shared" si="380"/>
        <v>1.6299054262992369E-6</v>
      </c>
      <c r="BD189" s="5">
        <f t="shared" si="381"/>
        <v>4.758578103158881E-7</v>
      </c>
      <c r="BE189" s="5">
        <f t="shared" si="382"/>
        <v>1.1230796658413391E-6</v>
      </c>
      <c r="BF189" s="5">
        <f t="shared" si="383"/>
        <v>1.3252991844233905E-6</v>
      </c>
      <c r="BG189" s="5">
        <f t="shared" si="384"/>
        <v>1.0426199682029432E-6</v>
      </c>
      <c r="BH189" s="5">
        <f t="shared" si="385"/>
        <v>6.1517603583702964E-7</v>
      </c>
      <c r="BI189" s="5">
        <f t="shared" si="386"/>
        <v>2.9037736978733927E-7</v>
      </c>
      <c r="BJ189" s="8">
        <f t="shared" si="387"/>
        <v>0.79880076266545519</v>
      </c>
      <c r="BK189" s="8">
        <f t="shared" si="388"/>
        <v>0.14684416385810845</v>
      </c>
      <c r="BL189" s="8">
        <f t="shared" si="389"/>
        <v>4.9181932398233583E-2</v>
      </c>
      <c r="BM189" s="8">
        <f t="shared" si="390"/>
        <v>0.51524295839920387</v>
      </c>
      <c r="BN189" s="8">
        <f t="shared" si="391"/>
        <v>0.47409457082447282</v>
      </c>
    </row>
    <row r="190" spans="1:66" x14ac:dyDescent="0.25">
      <c r="A190" t="s">
        <v>196</v>
      </c>
      <c r="B190" t="s">
        <v>300</v>
      </c>
      <c r="C190" t="s">
        <v>201</v>
      </c>
      <c r="D190" s="11">
        <v>44350</v>
      </c>
      <c r="E190">
        <f>VLOOKUP(A190,home!$A$2:$E$405,3,FALSE)</f>
        <v>1.62946428571429</v>
      </c>
      <c r="F190">
        <f>VLOOKUP(B190,home!$B$2:$E$405,3,FALSE)</f>
        <v>0.71</v>
      </c>
      <c r="G190">
        <f>VLOOKUP(C190,away!$B$2:$E$405,4,FALSE)</f>
        <v>0.73</v>
      </c>
      <c r="H190">
        <f>VLOOKUP(A190,away!$A$2:$E$405,3,FALSE)</f>
        <v>1.4508928571428601</v>
      </c>
      <c r="I190">
        <f>VLOOKUP(C190,away!$B$2:$E$405,3,FALSE)</f>
        <v>0.95</v>
      </c>
      <c r="J190">
        <f>VLOOKUP(B190,home!$B$2:$E$405,4,FALSE)</f>
        <v>1.01</v>
      </c>
      <c r="K190" s="3">
        <f t="shared" si="336"/>
        <v>0.84455133928571635</v>
      </c>
      <c r="L190" s="3">
        <f t="shared" si="337"/>
        <v>1.3921316964285742</v>
      </c>
      <c r="M190" s="5">
        <f t="shared" si="338"/>
        <v>0.10681220972589386</v>
      </c>
      <c r="N190" s="5">
        <f t="shared" si="339"/>
        <v>9.0208394776070497E-2</v>
      </c>
      <c r="O190" s="5">
        <f t="shared" si="340"/>
        <v>0.14869666272499327</v>
      </c>
      <c r="P190" s="5">
        <f t="shared" si="341"/>
        <v>0.12558196565170951</v>
      </c>
      <c r="Q190" s="5">
        <f t="shared" si="342"/>
        <v>3.8092810311472471E-2</v>
      </c>
      <c r="R190" s="5">
        <f t="shared" si="343"/>
        <v>0.10350266866630621</v>
      </c>
      <c r="S190" s="5">
        <f t="shared" si="344"/>
        <v>3.691251715842913E-2</v>
      </c>
      <c r="T190" s="5">
        <f t="shared" si="345"/>
        <v>5.3030208640642042E-2</v>
      </c>
      <c r="U190" s="5">
        <f t="shared" si="346"/>
        <v>8.7413317441774677E-2</v>
      </c>
      <c r="V190" s="5">
        <f t="shared" si="347"/>
        <v>4.8221146188394317E-3</v>
      </c>
      <c r="W190" s="5">
        <f t="shared" si="348"/>
        <v>1.0723777988570275E-2</v>
      </c>
      <c r="X190" s="5">
        <f t="shared" si="349"/>
        <v>1.4928911243351736E-2</v>
      </c>
      <c r="Y190" s="5">
        <f t="shared" si="350"/>
        <v>1.0391505267519436E-2</v>
      </c>
      <c r="Z190" s="5">
        <f t="shared" si="351"/>
        <v>4.802978190510316E-2</v>
      </c>
      <c r="AA190" s="5">
        <f t="shared" si="352"/>
        <v>4.0563616633555746E-2</v>
      </c>
      <c r="AB190" s="5">
        <f t="shared" si="353"/>
        <v>1.7129028377070928E-2</v>
      </c>
      <c r="AC190" s="5">
        <f t="shared" si="354"/>
        <v>3.543430533279747E-4</v>
      </c>
      <c r="AD190" s="5">
        <f t="shared" si="355"/>
        <v>2.2641952656124275E-3</v>
      </c>
      <c r="AE190" s="5">
        <f t="shared" si="356"/>
        <v>3.1520579961625741E-3</v>
      </c>
      <c r="AF190" s="5">
        <f t="shared" si="357"/>
        <v>2.1940399227195289E-3</v>
      </c>
      <c r="AG190" s="5">
        <f t="shared" si="358"/>
        <v>1.0181308398825183E-3</v>
      </c>
      <c r="AH190" s="5">
        <f t="shared" si="359"/>
        <v>1.671594544066142E-2</v>
      </c>
      <c r="AI190" s="5">
        <f t="shared" si="360"/>
        <v>1.4117474109337568E-2</v>
      </c>
      <c r="AJ190" s="5">
        <f t="shared" si="361"/>
        <v>5.9614658331862335E-3</v>
      </c>
      <c r="AK190" s="5">
        <f t="shared" si="362"/>
        <v>1.678254651174491E-3</v>
      </c>
      <c r="AL190" s="5">
        <f t="shared" si="363"/>
        <v>1.6664423389854441E-5</v>
      </c>
      <c r="AM190" s="5">
        <f t="shared" si="364"/>
        <v>3.8244582879547087E-4</v>
      </c>
      <c r="AN190" s="5">
        <f t="shared" si="365"/>
        <v>5.3241496043307079E-4</v>
      </c>
      <c r="AO190" s="5">
        <f t="shared" si="366"/>
        <v>3.7059587103582158E-4</v>
      </c>
      <c r="AP190" s="5">
        <f t="shared" si="367"/>
        <v>1.7197275287817444E-4</v>
      </c>
      <c r="AQ190" s="5">
        <f t="shared" si="368"/>
        <v>5.9852180050946228E-5</v>
      </c>
      <c r="AR190" s="5">
        <f t="shared" si="369"/>
        <v>4.6541594967430934E-3</v>
      </c>
      <c r="AS190" s="5">
        <f t="shared" si="370"/>
        <v>3.9306766362237153E-3</v>
      </c>
      <c r="AT190" s="5">
        <f t="shared" si="371"/>
        <v>1.6598291087109064E-3</v>
      </c>
      <c r="AU190" s="5">
        <f t="shared" si="372"/>
        <v>4.6727029891573769E-4</v>
      </c>
      <c r="AV190" s="5">
        <f t="shared" si="373"/>
        <v>9.8658439189430811E-5</v>
      </c>
      <c r="AW190" s="5">
        <f t="shared" si="374"/>
        <v>5.4424464808136755E-7</v>
      </c>
      <c r="AX190" s="5">
        <f t="shared" si="375"/>
        <v>5.3832522818908414E-5</v>
      </c>
      <c r="AY190" s="5">
        <f t="shared" si="376"/>
        <v>7.4941961314916897E-5</v>
      </c>
      <c r="AZ190" s="5">
        <f t="shared" si="377"/>
        <v>5.2164539869509927E-5</v>
      </c>
      <c r="BA190" s="5">
        <f t="shared" si="378"/>
        <v>2.420663646065228E-5</v>
      </c>
      <c r="BB190" s="5">
        <f t="shared" si="379"/>
        <v>8.4247064701994059E-6</v>
      </c>
      <c r="BC190" s="5">
        <f t="shared" si="380"/>
        <v>2.3456601820542965E-6</v>
      </c>
      <c r="BD190" s="5">
        <f t="shared" si="381"/>
        <v>1.0798671592750202E-3</v>
      </c>
      <c r="BE190" s="5">
        <f t="shared" si="382"/>
        <v>9.1200325561638037E-4</v>
      </c>
      <c r="BF190" s="5">
        <f t="shared" si="383"/>
        <v>3.8511678548187373E-4</v>
      </c>
      <c r="BG190" s="5">
        <f t="shared" si="384"/>
        <v>1.0841696565337547E-4</v>
      </c>
      <c r="BH190" s="5">
        <f t="shared" si="385"/>
        <v>2.2890923385962937E-5</v>
      </c>
      <c r="BI190" s="5">
        <f t="shared" si="386"/>
        <v>3.8665120006203454E-6</v>
      </c>
      <c r="BJ190" s="8">
        <f t="shared" si="387"/>
        <v>0.22773722987231323</v>
      </c>
      <c r="BK190" s="8">
        <f t="shared" si="388"/>
        <v>0.2745747565929047</v>
      </c>
      <c r="BL190" s="8">
        <f t="shared" si="389"/>
        <v>0.44910118945925659</v>
      </c>
      <c r="BM190" s="8">
        <f t="shared" si="390"/>
        <v>0.38647384825646514</v>
      </c>
      <c r="BN190" s="8">
        <f t="shared" si="391"/>
        <v>0.61289471185644584</v>
      </c>
    </row>
    <row r="191" spans="1:66" x14ac:dyDescent="0.25">
      <c r="A191" t="s">
        <v>32</v>
      </c>
      <c r="B191" t="s">
        <v>330</v>
      </c>
      <c r="C191" t="s">
        <v>211</v>
      </c>
      <c r="D191" s="11">
        <v>44350</v>
      </c>
      <c r="E191">
        <f>VLOOKUP(A191,home!$A$2:$E$405,3,FALSE)</f>
        <v>1.26767676767677</v>
      </c>
      <c r="F191">
        <f>VLOOKUP(B191,home!$B$2:$E$405,3,FALSE)</f>
        <v>1</v>
      </c>
      <c r="G191">
        <f>VLOOKUP(C191,away!$B$2:$E$405,4,FALSE)</f>
        <v>2.0099999999999998</v>
      </c>
      <c r="H191">
        <f>VLOOKUP(A191,away!$A$2:$E$405,3,FALSE)</f>
        <v>1.0959595959596</v>
      </c>
      <c r="I191">
        <f>VLOOKUP(C191,away!$B$2:$E$405,3,FALSE)</f>
        <v>0.65</v>
      </c>
      <c r="J191">
        <f>VLOOKUP(B191,home!$B$2:$E$405,4,FALSE)</f>
        <v>0.66</v>
      </c>
      <c r="K191" s="3">
        <f t="shared" si="336"/>
        <v>2.5480303030303073</v>
      </c>
      <c r="L191" s="3">
        <f t="shared" si="337"/>
        <v>0.4701666666666684</v>
      </c>
      <c r="M191" s="5">
        <f t="shared" si="338"/>
        <v>4.8889287809626709E-2</v>
      </c>
      <c r="N191" s="5">
        <f t="shared" si="339"/>
        <v>0.12457138683249903</v>
      </c>
      <c r="O191" s="5">
        <f t="shared" si="340"/>
        <v>2.2986113485159571E-2</v>
      </c>
      <c r="P191" s="5">
        <f t="shared" si="341"/>
        <v>5.8569313709080174E-2</v>
      </c>
      <c r="Q191" s="5">
        <f t="shared" si="342"/>
        <v>0.15870583426985913</v>
      </c>
      <c r="R191" s="5">
        <f t="shared" si="343"/>
        <v>5.4036521784696159E-3</v>
      </c>
      <c r="S191" s="5">
        <f t="shared" si="344"/>
        <v>1.7541493556371569E-2</v>
      </c>
      <c r="T191" s="5">
        <f t="shared" si="345"/>
        <v>7.4618193079212358E-2</v>
      </c>
      <c r="U191" s="5">
        <f t="shared" si="346"/>
        <v>1.3768669497776314E-2</v>
      </c>
      <c r="V191" s="5">
        <f t="shared" si="347"/>
        <v>2.334965581439097E-3</v>
      </c>
      <c r="W191" s="5">
        <f t="shared" si="348"/>
        <v>0.13479575832910229</v>
      </c>
      <c r="X191" s="5">
        <f t="shared" si="349"/>
        <v>6.337647237439982E-2</v>
      </c>
      <c r="Y191" s="5">
        <f t="shared" si="350"/>
        <v>1.4898752380681878E-2</v>
      </c>
      <c r="Z191" s="5">
        <f t="shared" si="351"/>
        <v>8.4687237752571374E-4</v>
      </c>
      <c r="AA191" s="5">
        <f t="shared" si="352"/>
        <v>2.1578564807348409E-3</v>
      </c>
      <c r="AB191" s="5">
        <f t="shared" si="353"/>
        <v>2.7491418512513555E-3</v>
      </c>
      <c r="AC191" s="5">
        <f t="shared" si="354"/>
        <v>1.7483038944510177E-4</v>
      </c>
      <c r="AD191" s="5">
        <f t="shared" si="355"/>
        <v>8.5865919235625657E-2</v>
      </c>
      <c r="AE191" s="5">
        <f t="shared" si="356"/>
        <v>4.0371293027283477E-2</v>
      </c>
      <c r="AF191" s="5">
        <f t="shared" si="357"/>
        <v>9.4906181358305908E-3</v>
      </c>
      <c r="AG191" s="5">
        <f t="shared" si="358"/>
        <v>1.4873907645099004E-3</v>
      </c>
      <c r="AH191" s="5">
        <f t="shared" si="359"/>
        <v>9.9542790708335264E-5</v>
      </c>
      <c r="AI191" s="5">
        <f t="shared" si="360"/>
        <v>2.5363804717304193E-4</v>
      </c>
      <c r="AJ191" s="5">
        <f t="shared" si="361"/>
        <v>3.2313871509917079E-4</v>
      </c>
      <c r="AK191" s="5">
        <f t="shared" si="362"/>
        <v>2.7445574605165475E-4</v>
      </c>
      <c r="AL191" s="5">
        <f t="shared" si="363"/>
        <v>8.3778646685661408E-6</v>
      </c>
      <c r="AM191" s="5">
        <f t="shared" si="364"/>
        <v>4.3757792841985402E-2</v>
      </c>
      <c r="AN191" s="5">
        <f t="shared" si="365"/>
        <v>2.0573455601206877E-2</v>
      </c>
      <c r="AO191" s="5">
        <f t="shared" si="366"/>
        <v>4.8364765209170674E-3</v>
      </c>
      <c r="AP191" s="5">
        <f t="shared" si="367"/>
        <v>7.5798334808372791E-4</v>
      </c>
      <c r="AQ191" s="5">
        <f t="shared" si="368"/>
        <v>8.9094626039341797E-5</v>
      </c>
      <c r="AR191" s="5">
        <f t="shared" si="369"/>
        <v>9.3603404196071627E-6</v>
      </c>
      <c r="AS191" s="5">
        <f t="shared" si="370"/>
        <v>2.3850431035838468E-5</v>
      </c>
      <c r="AT191" s="5">
        <f t="shared" si="371"/>
        <v>3.0385810509825479E-5</v>
      </c>
      <c r="AU191" s="5">
        <f t="shared" si="372"/>
        <v>2.5807988653724038E-5</v>
      </c>
      <c r="AV191" s="5">
        <f t="shared" si="373"/>
        <v>1.6439884287487801E-5</v>
      </c>
      <c r="AW191" s="5">
        <f t="shared" si="374"/>
        <v>2.7879646599350048E-7</v>
      </c>
      <c r="AX191" s="5">
        <f t="shared" si="375"/>
        <v>1.8582697025850262E-2</v>
      </c>
      <c r="AY191" s="5">
        <f t="shared" si="376"/>
        <v>8.7369647183206285E-3</v>
      </c>
      <c r="AZ191" s="5">
        <f t="shared" si="377"/>
        <v>2.0539147891985485E-3</v>
      </c>
      <c r="BA191" s="5">
        <f t="shared" si="378"/>
        <v>3.2189409001828496E-4</v>
      </c>
      <c r="BB191" s="5">
        <f t="shared" si="379"/>
        <v>3.7835967830899366E-5</v>
      </c>
      <c r="BC191" s="5">
        <f t="shared" si="380"/>
        <v>3.557842175032251E-6</v>
      </c>
      <c r="BD191" s="5">
        <f t="shared" si="381"/>
        <v>7.3348667565866393E-7</v>
      </c>
      <c r="BE191" s="5">
        <f t="shared" si="382"/>
        <v>1.868946276447238E-6</v>
      </c>
      <c r="BF191" s="5">
        <f t="shared" si="383"/>
        <v>2.3810658735616109E-6</v>
      </c>
      <c r="BG191" s="5">
        <f t="shared" si="384"/>
        <v>2.0223426664487717E-6</v>
      </c>
      <c r="BH191" s="5">
        <f t="shared" si="385"/>
        <v>1.2882475993056461E-6</v>
      </c>
      <c r="BI191" s="5">
        <f t="shared" si="386"/>
        <v>6.5649878416736579E-7</v>
      </c>
      <c r="BJ191" s="8">
        <f t="shared" si="387"/>
        <v>0.80793328580063029</v>
      </c>
      <c r="BK191" s="8">
        <f t="shared" si="388"/>
        <v>0.13625523362895184</v>
      </c>
      <c r="BL191" s="8">
        <f t="shared" si="389"/>
        <v>4.8131003835205979E-2</v>
      </c>
      <c r="BM191" s="8">
        <f t="shared" si="390"/>
        <v>0.56530412143576469</v>
      </c>
      <c r="BN191" s="8">
        <f t="shared" si="391"/>
        <v>0.41912558828469426</v>
      </c>
    </row>
    <row r="192" spans="1:66" x14ac:dyDescent="0.25">
      <c r="A192" t="s">
        <v>32</v>
      </c>
      <c r="B192" t="s">
        <v>312</v>
      </c>
      <c r="C192" t="s">
        <v>35</v>
      </c>
      <c r="D192" s="11">
        <v>44350</v>
      </c>
      <c r="E192">
        <f>VLOOKUP(A192,home!$A$2:$E$405,3,FALSE)</f>
        <v>1.26767676767677</v>
      </c>
      <c r="F192">
        <f>VLOOKUP(B192,home!$B$2:$E$405,3,FALSE)</f>
        <v>0.56999999999999995</v>
      </c>
      <c r="G192">
        <f>VLOOKUP(C192,away!$B$2:$E$405,4,FALSE)</f>
        <v>0.79</v>
      </c>
      <c r="H192">
        <f>VLOOKUP(A192,away!$A$2:$E$405,3,FALSE)</f>
        <v>1.0959595959596</v>
      </c>
      <c r="I192">
        <f>VLOOKUP(C192,away!$B$2:$E$405,3,FALSE)</f>
        <v>1.72</v>
      </c>
      <c r="J192">
        <f>VLOOKUP(B192,home!$B$2:$E$405,4,FALSE)</f>
        <v>1</v>
      </c>
      <c r="K192" s="3">
        <f t="shared" si="336"/>
        <v>0.57083484848484944</v>
      </c>
      <c r="L192" s="3">
        <f t="shared" si="337"/>
        <v>1.885050505050512</v>
      </c>
      <c r="M192" s="5">
        <f t="shared" si="338"/>
        <v>8.5787209799567221E-2</v>
      </c>
      <c r="N192" s="5">
        <f t="shared" si="339"/>
        <v>4.897032890787395E-2</v>
      </c>
      <c r="O192" s="5">
        <f t="shared" si="340"/>
        <v>0.16171322315954845</v>
      </c>
      <c r="P192" s="5">
        <f t="shared" si="341"/>
        <v>9.2311543240277488E-2</v>
      </c>
      <c r="Q192" s="5">
        <f t="shared" si="342"/>
        <v>1.3976985141189733E-2</v>
      </c>
      <c r="R192" s="5">
        <f t="shared" si="343"/>
        <v>0.15241879649512649</v>
      </c>
      <c r="S192" s="5">
        <f t="shared" si="344"/>
        <v>2.4833017169199875E-2</v>
      </c>
      <c r="T192" s="5">
        <f t="shared" si="345"/>
        <v>2.6347322899483213E-2</v>
      </c>
      <c r="U192" s="5">
        <f t="shared" si="346"/>
        <v>8.7005960603538629E-2</v>
      </c>
      <c r="V192" s="5">
        <f t="shared" si="347"/>
        <v>2.9690700766816422E-3</v>
      </c>
      <c r="W192" s="5">
        <f t="shared" si="348"/>
        <v>2.6595167317820111E-3</v>
      </c>
      <c r="X192" s="5">
        <f t="shared" si="349"/>
        <v>5.0133233584359676E-3</v>
      </c>
      <c r="Y192" s="5">
        <f t="shared" si="350"/>
        <v>4.7251838644006249E-3</v>
      </c>
      <c r="Z192" s="5">
        <f t="shared" si="351"/>
        <v>9.5772376437443102E-2</v>
      </c>
      <c r="AA192" s="5">
        <f t="shared" si="352"/>
        <v>5.4670209992701807E-2</v>
      </c>
      <c r="AB192" s="5">
        <f t="shared" si="353"/>
        <v>1.5603830518909416E-2</v>
      </c>
      <c r="AC192" s="5">
        <f t="shared" si="354"/>
        <v>1.9967970852485556E-4</v>
      </c>
      <c r="AD192" s="5">
        <f t="shared" si="355"/>
        <v>3.7953620765742655E-4</v>
      </c>
      <c r="AE192" s="5">
        <f t="shared" si="356"/>
        <v>7.1544491992958799E-4</v>
      </c>
      <c r="AF192" s="5">
        <f t="shared" si="357"/>
        <v>6.7432490382454658E-4</v>
      </c>
      <c r="AG192" s="5">
        <f t="shared" si="358"/>
        <v>4.2371216684086634E-4</v>
      </c>
      <c r="AH192" s="5">
        <f t="shared" si="359"/>
        <v>4.5133941643322489E-2</v>
      </c>
      <c r="AI192" s="5">
        <f t="shared" si="360"/>
        <v>2.5764026739490031E-2</v>
      </c>
      <c r="AJ192" s="5">
        <f t="shared" si="361"/>
        <v>7.3535021500982E-3</v>
      </c>
      <c r="AK192" s="5">
        <f t="shared" si="362"/>
        <v>1.3992117618947736E-3</v>
      </c>
      <c r="AL192" s="5">
        <f t="shared" si="363"/>
        <v>8.594634137543045E-6</v>
      </c>
      <c r="AM192" s="5">
        <f t="shared" si="364"/>
        <v>4.3330498718528287E-5</v>
      </c>
      <c r="AN192" s="5">
        <f t="shared" si="365"/>
        <v>8.1680178493452322E-5</v>
      </c>
      <c r="AO192" s="5">
        <f t="shared" si="366"/>
        <v>7.6985630860849138E-5</v>
      </c>
      <c r="AP192" s="5">
        <f t="shared" si="367"/>
        <v>4.8373934111958641E-5</v>
      </c>
      <c r="AQ192" s="5">
        <f t="shared" si="368"/>
        <v>2.2796827232256965E-5</v>
      </c>
      <c r="AR192" s="5">
        <f t="shared" si="369"/>
        <v>1.7015951897933066E-2</v>
      </c>
      <c r="AS192" s="5">
        <f t="shared" si="370"/>
        <v>9.7132983234821096E-3</v>
      </c>
      <c r="AT192" s="5">
        <f t="shared" si="371"/>
        <v>2.7723445883865256E-3</v>
      </c>
      <c r="AU192" s="5">
        <f t="shared" si="372"/>
        <v>5.2751696768647154E-4</v>
      </c>
      <c r="AV192" s="5">
        <f t="shared" si="373"/>
        <v>7.5281267080623554E-5</v>
      </c>
      <c r="AW192" s="5">
        <f t="shared" si="374"/>
        <v>2.5689660325946381E-7</v>
      </c>
      <c r="AX192" s="5">
        <f t="shared" si="375"/>
        <v>4.1224264451273427E-6</v>
      </c>
      <c r="AY192" s="5">
        <f t="shared" si="376"/>
        <v>7.7709820524208851E-6</v>
      </c>
      <c r="AZ192" s="5">
        <f t="shared" si="377"/>
        <v>7.3243468213272273E-6</v>
      </c>
      <c r="BA192" s="5">
        <f t="shared" si="378"/>
        <v>4.6022545582359991E-6</v>
      </c>
      <c r="BB192" s="5">
        <f t="shared" si="379"/>
        <v>2.1688705698434487E-6</v>
      </c>
      <c r="BC192" s="5">
        <f t="shared" si="380"/>
        <v>8.1768611261451641E-7</v>
      </c>
      <c r="BD192" s="5">
        <f t="shared" si="381"/>
        <v>5.3459881198523202E-3</v>
      </c>
      <c r="BE192" s="5">
        <f t="shared" si="382"/>
        <v>3.0516763183977046E-3</v>
      </c>
      <c r="BF192" s="5">
        <f t="shared" si="383"/>
        <v>8.7100159441867828E-4</v>
      </c>
      <c r="BG192" s="5">
        <f t="shared" si="384"/>
        <v>1.6573268772668284E-4</v>
      </c>
      <c r="BH192" s="5">
        <f t="shared" si="385"/>
        <v>2.3651498421861964E-5</v>
      </c>
      <c r="BI192" s="5">
        <f t="shared" si="386"/>
        <v>2.7002199036166462E-6</v>
      </c>
      <c r="BJ192" s="8">
        <f t="shared" si="387"/>
        <v>0.10418565273739457</v>
      </c>
      <c r="BK192" s="8">
        <f t="shared" si="388"/>
        <v>0.20611688561044106</v>
      </c>
      <c r="BL192" s="8">
        <f t="shared" si="389"/>
        <v>0.59062784654791989</v>
      </c>
      <c r="BM192" s="8">
        <f t="shared" si="390"/>
        <v>0.44151716050416612</v>
      </c>
      <c r="BN192" s="8">
        <f t="shared" si="391"/>
        <v>0.55517808674358327</v>
      </c>
    </row>
    <row r="193" spans="1:66" x14ac:dyDescent="0.25">
      <c r="A193" t="s">
        <v>32</v>
      </c>
      <c r="B193" t="s">
        <v>212</v>
      </c>
      <c r="C193" t="s">
        <v>311</v>
      </c>
      <c r="D193" s="11">
        <v>44350</v>
      </c>
      <c r="E193">
        <f>VLOOKUP(A193,home!$A$2:$E$405,3,FALSE)</f>
        <v>1.26767676767677</v>
      </c>
      <c r="F193">
        <f>VLOOKUP(B193,home!$B$2:$E$405,3,FALSE)</f>
        <v>0.72</v>
      </c>
      <c r="G193">
        <f>VLOOKUP(C193,away!$B$2:$E$405,4,FALSE)</f>
        <v>1.1499999999999999</v>
      </c>
      <c r="H193">
        <f>VLOOKUP(A193,away!$A$2:$E$405,3,FALSE)</f>
        <v>1.0959595959596</v>
      </c>
      <c r="I193">
        <f>VLOOKUP(C193,away!$B$2:$E$405,3,FALSE)</f>
        <v>0.65</v>
      </c>
      <c r="J193">
        <f>VLOOKUP(B193,home!$B$2:$E$405,4,FALSE)</f>
        <v>1.33</v>
      </c>
      <c r="K193" s="3">
        <f t="shared" si="336"/>
        <v>1.0496363636363655</v>
      </c>
      <c r="L193" s="3">
        <f t="shared" si="337"/>
        <v>0.94745707070707419</v>
      </c>
      <c r="M193" s="5">
        <f t="shared" si="338"/>
        <v>0.13572921634187352</v>
      </c>
      <c r="N193" s="5">
        <f t="shared" si="339"/>
        <v>0.14246632108029769</v>
      </c>
      <c r="O193" s="5">
        <f t="shared" si="340"/>
        <v>0.12859760572463821</v>
      </c>
      <c r="P193" s="5">
        <f t="shared" si="341"/>
        <v>0.13498072324515234</v>
      </c>
      <c r="Q193" s="5">
        <f t="shared" si="342"/>
        <v>7.4768915599687263E-2</v>
      </c>
      <c r="R193" s="5">
        <f t="shared" si="343"/>
        <v>6.0920355409904495E-2</v>
      </c>
      <c r="S193" s="5">
        <f t="shared" si="344"/>
        <v>3.3559089448163736E-2</v>
      </c>
      <c r="T193" s="5">
        <f t="shared" si="345"/>
        <v>7.0840337754024152E-2</v>
      </c>
      <c r="U193" s="5">
        <f t="shared" si="346"/>
        <v>6.3944220323887135E-2</v>
      </c>
      <c r="V193" s="5">
        <f t="shared" si="347"/>
        <v>3.7082249228347643E-3</v>
      </c>
      <c r="W193" s="5">
        <f t="shared" si="348"/>
        <v>2.6160057561030028E-2</v>
      </c>
      <c r="X193" s="5">
        <f t="shared" si="349"/>
        <v>2.4785531506301955E-2</v>
      </c>
      <c r="Y193" s="5">
        <f t="shared" si="350"/>
        <v>1.1741613538439373E-2</v>
      </c>
      <c r="Z193" s="5">
        <f t="shared" si="351"/>
        <v>1.9239807161033993E-2</v>
      </c>
      <c r="AA193" s="5">
        <f t="shared" si="352"/>
        <v>2.0194801225572625E-2</v>
      </c>
      <c r="AB193" s="5">
        <f t="shared" si="353"/>
        <v>1.0598598861384633E-2</v>
      </c>
      <c r="AC193" s="5">
        <f t="shared" si="354"/>
        <v>2.3048597030648812E-4</v>
      </c>
      <c r="AD193" s="5">
        <f t="shared" si="355"/>
        <v>6.8646369227193882E-3</v>
      </c>
      <c r="AE193" s="5">
        <f t="shared" si="356"/>
        <v>6.5039487902673358E-3</v>
      </c>
      <c r="AF193" s="5">
        <f t="shared" si="357"/>
        <v>3.0811061344277538E-3</v>
      </c>
      <c r="AG193" s="5">
        <f t="shared" si="358"/>
        <v>9.7307193088750558E-4</v>
      </c>
      <c r="AH193" s="5">
        <f t="shared" si="359"/>
        <v>4.5572228334405636E-3</v>
      </c>
      <c r="AI193" s="5">
        <f t="shared" si="360"/>
        <v>4.7834268031731672E-3</v>
      </c>
      <c r="AJ193" s="5">
        <f t="shared" si="361"/>
        <v>2.510429357701704E-3</v>
      </c>
      <c r="AK193" s="5">
        <f t="shared" si="362"/>
        <v>8.7834598072799794E-4</v>
      </c>
      <c r="AL193" s="5">
        <f t="shared" si="363"/>
        <v>9.1685972433430899E-6</v>
      </c>
      <c r="AM193" s="5">
        <f t="shared" si="364"/>
        <v>1.4410745074494222E-3</v>
      </c>
      <c r="AN193" s="5">
        <f t="shared" si="365"/>
        <v>1.3653562314986693E-3</v>
      </c>
      <c r="AO193" s="5">
        <f t="shared" si="366"/>
        <v>6.4680820778368947E-4</v>
      </c>
      <c r="AP193" s="5">
        <f t="shared" si="367"/>
        <v>2.042743366186757E-4</v>
      </c>
      <c r="AQ193" s="5">
        <f t="shared" si="368"/>
        <v>4.8385291148340319E-5</v>
      </c>
      <c r="AR193" s="5">
        <f t="shared" si="369"/>
        <v>8.6355459926619796E-4</v>
      </c>
      <c r="AS193" s="5">
        <f t="shared" si="370"/>
        <v>9.0641830937523093E-4</v>
      </c>
      <c r="AT193" s="5">
        <f t="shared" si="371"/>
        <v>4.7570480909301971E-4</v>
      </c>
      <c r="AU193" s="5">
        <f t="shared" si="372"/>
        <v>1.6643902199357625E-4</v>
      </c>
      <c r="AV193" s="5">
        <f t="shared" si="373"/>
        <v>4.3675112453132592E-5</v>
      </c>
      <c r="AW193" s="5">
        <f t="shared" si="374"/>
        <v>2.53278779045205E-7</v>
      </c>
      <c r="AX193" s="5">
        <f t="shared" si="375"/>
        <v>2.5210070095471295E-4</v>
      </c>
      <c r="AY193" s="5">
        <f t="shared" si="376"/>
        <v>2.388545916497524E-4</v>
      </c>
      <c r="AZ193" s="5">
        <f t="shared" si="377"/>
        <v>1.1315223586470439E-4</v>
      </c>
      <c r="BA193" s="5">
        <f t="shared" si="378"/>
        <v>3.5735628645442921E-5</v>
      </c>
      <c r="BB193" s="5">
        <f t="shared" si="379"/>
        <v>8.4644935090717895E-6</v>
      </c>
      <c r="BC193" s="5">
        <f t="shared" si="380"/>
        <v>1.6039488450248406E-6</v>
      </c>
      <c r="BD193" s="5">
        <f t="shared" si="381"/>
        <v>1.3636348516939551E-4</v>
      </c>
      <c r="BE193" s="5">
        <f t="shared" si="382"/>
        <v>1.4313207270598576E-4</v>
      </c>
      <c r="BF193" s="5">
        <f t="shared" si="383"/>
        <v>7.5118314157423391E-5</v>
      </c>
      <c r="BG193" s="5">
        <f t="shared" si="384"/>
        <v>2.6282304704897337E-5</v>
      </c>
      <c r="BH193" s="5">
        <f t="shared" si="385"/>
        <v>6.8967156846078428E-6</v>
      </c>
      <c r="BI193" s="5">
        <f t="shared" si="386"/>
        <v>1.4478087144451332E-6</v>
      </c>
      <c r="BJ193" s="8">
        <f t="shared" si="387"/>
        <v>0.37254135099204999</v>
      </c>
      <c r="BK193" s="8">
        <f t="shared" si="388"/>
        <v>0.30845576311722395</v>
      </c>
      <c r="BL193" s="8">
        <f t="shared" si="389"/>
        <v>0.29983003907374844</v>
      </c>
      <c r="BM193" s="8">
        <f t="shared" si="390"/>
        <v>0.32236522162963216</v>
      </c>
      <c r="BN193" s="8">
        <f t="shared" si="391"/>
        <v>0.67746313740155339</v>
      </c>
    </row>
    <row r="194" spans="1:66" x14ac:dyDescent="0.25">
      <c r="A194" t="s">
        <v>213</v>
      </c>
      <c r="B194" t="s">
        <v>221</v>
      </c>
      <c r="C194" t="s">
        <v>216</v>
      </c>
      <c r="D194" s="11">
        <v>44350</v>
      </c>
      <c r="E194">
        <f>VLOOKUP(A194,home!$A$2:$E$405,3,FALSE)</f>
        <v>1.23157894736842</v>
      </c>
      <c r="F194">
        <f>VLOOKUP(B194,home!$B$2:$E$405,3,FALSE)</f>
        <v>1.05</v>
      </c>
      <c r="G194">
        <f>VLOOKUP(C194,away!$B$2:$E$405,4,FALSE)</f>
        <v>1.67</v>
      </c>
      <c r="H194">
        <f>VLOOKUP(A194,away!$A$2:$E$405,3,FALSE)</f>
        <v>1.1684210526315799</v>
      </c>
      <c r="I194">
        <f>VLOOKUP(C194,away!$B$2:$E$405,3,FALSE)</f>
        <v>0.86</v>
      </c>
      <c r="J194">
        <f>VLOOKUP(B194,home!$B$2:$E$405,4,FALSE)</f>
        <v>0.81</v>
      </c>
      <c r="K194" s="3">
        <f t="shared" si="336"/>
        <v>2.1595736842105242</v>
      </c>
      <c r="L194" s="3">
        <f t="shared" si="337"/>
        <v>0.81392210526315856</v>
      </c>
      <c r="M194" s="5">
        <f t="shared" si="338"/>
        <v>5.1124277871913086E-2</v>
      </c>
      <c r="N194" s="5">
        <f t="shared" si="339"/>
        <v>0.11040664511644992</v>
      </c>
      <c r="O194" s="5">
        <f t="shared" si="340"/>
        <v>4.1611179875566208E-2</v>
      </c>
      <c r="P194" s="5">
        <f t="shared" si="341"/>
        <v>8.9862409028223345E-2</v>
      </c>
      <c r="Q194" s="5">
        <f t="shared" si="342"/>
        <v>0.11921564267772783</v>
      </c>
      <c r="R194" s="5">
        <f t="shared" si="343"/>
        <v>1.6934129563402411E-2</v>
      </c>
      <c r="S194" s="5">
        <f t="shared" si="344"/>
        <v>3.948834532483509E-2</v>
      </c>
      <c r="T194" s="5">
        <f t="shared" si="345"/>
        <v>9.7032246868556687E-2</v>
      </c>
      <c r="U194" s="5">
        <f t="shared" si="346"/>
        <v>3.6570500570135299E-2</v>
      </c>
      <c r="V194" s="5">
        <f t="shared" si="347"/>
        <v>7.7121824766753864E-3</v>
      </c>
      <c r="W194" s="5">
        <f t="shared" si="348"/>
        <v>8.581832155768869E-2</v>
      </c>
      <c r="X194" s="5">
        <f t="shared" si="349"/>
        <v>6.984942895238469E-2</v>
      </c>
      <c r="Y194" s="5">
        <f t="shared" si="350"/>
        <v>2.842599713217718E-2</v>
      </c>
      <c r="Z194" s="5">
        <f t="shared" si="351"/>
        <v>4.5943541283478611E-3</v>
      </c>
      <c r="AA194" s="5">
        <f t="shared" si="352"/>
        <v>9.9218462715240235E-3</v>
      </c>
      <c r="AB194" s="5">
        <f t="shared" si="353"/>
        <v>1.0713479053382794E-2</v>
      </c>
      <c r="AC194" s="5">
        <f t="shared" si="354"/>
        <v>8.4724338057599641E-4</v>
      </c>
      <c r="AD194" s="5">
        <f t="shared" si="355"/>
        <v>4.6332747214775302E-2</v>
      </c>
      <c r="AE194" s="5">
        <f t="shared" si="356"/>
        <v>3.7711247155675663E-2</v>
      </c>
      <c r="AF194" s="5">
        <f t="shared" si="357"/>
        <v>1.5347008838523414E-2</v>
      </c>
      <c r="AG194" s="5">
        <f t="shared" si="358"/>
        <v>4.1637565811144268E-3</v>
      </c>
      <c r="AH194" s="5">
        <f t="shared" si="359"/>
        <v>9.3486159611734369E-4</v>
      </c>
      <c r="AI194" s="5">
        <f t="shared" si="360"/>
        <v>2.0189025013540632E-3</v>
      </c>
      <c r="AJ194" s="5">
        <f t="shared" si="361"/>
        <v>2.1799843564555186E-3</v>
      </c>
      <c r="AK194" s="5">
        <f t="shared" si="362"/>
        <v>1.5692789493973176E-3</v>
      </c>
      <c r="AL194" s="5">
        <f t="shared" si="363"/>
        <v>5.9568826695234413E-5</v>
      </c>
      <c r="AM194" s="5">
        <f t="shared" si="364"/>
        <v>2.0011796320441456E-2</v>
      </c>
      <c r="AN194" s="5">
        <f t="shared" si="365"/>
        <v>1.628804339123124E-2</v>
      </c>
      <c r="AO194" s="5">
        <f t="shared" si="366"/>
        <v>6.6285992838043028E-3</v>
      </c>
      <c r="AP194" s="5">
        <f t="shared" si="367"/>
        <v>1.7983878280066212E-3</v>
      </c>
      <c r="AQ194" s="5">
        <f t="shared" si="368"/>
        <v>3.6593690176269704E-4</v>
      </c>
      <c r="AR194" s="5">
        <f t="shared" si="369"/>
        <v>1.5218090368830103E-4</v>
      </c>
      <c r="AS194" s="5">
        <f t="shared" si="370"/>
        <v>3.2864587484463122E-4</v>
      </c>
      <c r="AT194" s="5">
        <f t="shared" si="371"/>
        <v>3.5486749136940559E-4</v>
      </c>
      <c r="AU194" s="5">
        <f t="shared" si="372"/>
        <v>2.5545416524772453E-4</v>
      </c>
      <c r="AV194" s="5">
        <f t="shared" si="373"/>
        <v>1.3791802319773811E-4</v>
      </c>
      <c r="AW194" s="5">
        <f t="shared" si="374"/>
        <v>2.9084889327216821E-6</v>
      </c>
      <c r="AX194" s="5">
        <f t="shared" si="375"/>
        <v>7.2028247845677233E-3</v>
      </c>
      <c r="AY194" s="5">
        <f t="shared" si="376"/>
        <v>5.8625383124970174E-3</v>
      </c>
      <c r="AZ194" s="5">
        <f t="shared" si="377"/>
        <v>2.3858247627467485E-3</v>
      </c>
      <c r="BA194" s="5">
        <f t="shared" si="378"/>
        <v>6.4729183789460324E-4</v>
      </c>
      <c r="BB194" s="5">
        <f t="shared" si="379"/>
        <v>1.3171128385470863E-4</v>
      </c>
      <c r="BC194" s="5">
        <f t="shared" si="380"/>
        <v>2.1440545088387589E-5</v>
      </c>
      <c r="BD194" s="5">
        <f t="shared" si="381"/>
        <v>2.0643900251805318E-5</v>
      </c>
      <c r="BE194" s="5">
        <f t="shared" si="382"/>
        <v>4.4582023723265778E-5</v>
      </c>
      <c r="BF194" s="5">
        <f t="shared" si="383"/>
        <v>4.8139082610807038E-5</v>
      </c>
      <c r="BG194" s="5">
        <f t="shared" si="384"/>
        <v>3.4653298662778443E-5</v>
      </c>
      <c r="BH194" s="5">
        <f t="shared" si="385"/>
        <v>1.8709087965806016E-5</v>
      </c>
      <c r="BI194" s="5">
        <f t="shared" si="386"/>
        <v>8.0807308053069023E-6</v>
      </c>
      <c r="BJ194" s="8">
        <f t="shared" si="387"/>
        <v>0.67564743734696942</v>
      </c>
      <c r="BK194" s="8">
        <f t="shared" si="388"/>
        <v>0.19495656522141513</v>
      </c>
      <c r="BL194" s="8">
        <f t="shared" si="389"/>
        <v>0.12385803731970255</v>
      </c>
      <c r="BM194" s="8">
        <f t="shared" si="390"/>
        <v>0.56404248005958768</v>
      </c>
      <c r="BN194" s="8">
        <f t="shared" si="391"/>
        <v>0.42915428413328277</v>
      </c>
    </row>
    <row r="195" spans="1:66" x14ac:dyDescent="0.25">
      <c r="A195" t="s">
        <v>213</v>
      </c>
      <c r="B195" t="s">
        <v>314</v>
      </c>
      <c r="C195" t="s">
        <v>215</v>
      </c>
      <c r="D195" s="11">
        <v>44350</v>
      </c>
      <c r="E195">
        <f>VLOOKUP(A195,home!$A$2:$E$405,3,FALSE)</f>
        <v>1.23157894736842</v>
      </c>
      <c r="F195">
        <f>VLOOKUP(B195,home!$B$2:$E$405,3,FALSE)</f>
        <v>0.81</v>
      </c>
      <c r="G195">
        <f>VLOOKUP(C195,away!$B$2:$E$405,4,FALSE)</f>
        <v>1.07</v>
      </c>
      <c r="H195">
        <f>VLOOKUP(A195,away!$A$2:$E$405,3,FALSE)</f>
        <v>1.1684210526315799</v>
      </c>
      <c r="I195">
        <f>VLOOKUP(C195,away!$B$2:$E$405,3,FALSE)</f>
        <v>1.07</v>
      </c>
      <c r="J195">
        <f>VLOOKUP(B195,home!$B$2:$E$405,4,FALSE)</f>
        <v>1.55</v>
      </c>
      <c r="K195" s="3">
        <f t="shared" si="336"/>
        <v>1.0674094736842097</v>
      </c>
      <c r="L195" s="3">
        <f t="shared" si="337"/>
        <v>1.9378263157894755</v>
      </c>
      <c r="M195" s="5">
        <f t="shared" si="338"/>
        <v>4.9527074988620558E-2</v>
      </c>
      <c r="N195" s="5">
        <f t="shared" si="339"/>
        <v>5.2865669046721853E-2</v>
      </c>
      <c r="O195" s="5">
        <f t="shared" si="340"/>
        <v>9.5974869257027653E-2</v>
      </c>
      <c r="P195" s="5">
        <f t="shared" si="341"/>
        <v>0.10244448468055473</v>
      </c>
      <c r="Q195" s="5">
        <f t="shared" si="342"/>
        <v>2.8214657986562492E-2</v>
      </c>
      <c r="R195" s="5">
        <f t="shared" si="343"/>
        <v>9.2991313650361257E-2</v>
      </c>
      <c r="S195" s="5">
        <f t="shared" si="344"/>
        <v>5.2975430327127822E-2</v>
      </c>
      <c r="T195" s="5">
        <f t="shared" si="345"/>
        <v>5.46751067373605E-2</v>
      </c>
      <c r="U195" s="5">
        <f t="shared" si="346"/>
        <v>9.9259809160735374E-2</v>
      </c>
      <c r="V195" s="5">
        <f t="shared" si="347"/>
        <v>1.2175249961404769E-2</v>
      </c>
      <c r="W195" s="5">
        <f t="shared" si="348"/>
        <v>1.0038864410538886E-2</v>
      </c>
      <c r="X195" s="5">
        <f t="shared" si="349"/>
        <v>1.9453575635384655E-2</v>
      </c>
      <c r="Y195" s="5">
        <f t="shared" si="350"/>
        <v>1.8848825401224678E-2</v>
      </c>
      <c r="Z195" s="5">
        <f t="shared" si="351"/>
        <v>6.006700491050105E-2</v>
      </c>
      <c r="AA195" s="5">
        <f t="shared" si="352"/>
        <v>6.4116090097304762E-2</v>
      </c>
      <c r="AB195" s="5">
        <f t="shared" si="353"/>
        <v>3.4219060992726723E-2</v>
      </c>
      <c r="AC195" s="5">
        <f t="shared" si="354"/>
        <v>1.5739966579386545E-3</v>
      </c>
      <c r="AD195" s="5">
        <f t="shared" si="355"/>
        <v>2.678894744210113E-3</v>
      </c>
      <c r="AE195" s="5">
        <f t="shared" si="356"/>
        <v>5.1912327325604728E-3</v>
      </c>
      <c r="AF195" s="5">
        <f t="shared" si="357"/>
        <v>5.0298537002716973E-3</v>
      </c>
      <c r="AG195" s="5">
        <f t="shared" si="358"/>
        <v>3.2489942883191887E-3</v>
      </c>
      <c r="AH195" s="5">
        <f t="shared" si="359"/>
        <v>2.9099855706556127E-2</v>
      </c>
      <c r="AI195" s="5">
        <f t="shared" si="360"/>
        <v>3.106146166402152E-2</v>
      </c>
      <c r="AJ195" s="5">
        <f t="shared" si="361"/>
        <v>1.6577649223327735E-2</v>
      </c>
      <c r="AK195" s="5">
        <f t="shared" si="362"/>
        <v>5.8983799441312355E-3</v>
      </c>
      <c r="AL195" s="5">
        <f t="shared" si="363"/>
        <v>1.3022959789043827E-4</v>
      </c>
      <c r="AM195" s="5">
        <f t="shared" si="364"/>
        <v>5.7189552579454278E-4</v>
      </c>
      <c r="AN195" s="5">
        <f t="shared" si="365"/>
        <v>1.108234199766924E-3</v>
      </c>
      <c r="AO195" s="5">
        <f t="shared" si="366"/>
        <v>1.073782698183118E-3</v>
      </c>
      <c r="AP195" s="5">
        <f t="shared" si="367"/>
        <v>6.9360145665955811E-4</v>
      </c>
      <c r="AQ195" s="5">
        <f t="shared" si="368"/>
        <v>3.3601978884620104E-4</v>
      </c>
      <c r="AR195" s="5">
        <f t="shared" si="369"/>
        <v>1.1278093234768203E-2</v>
      </c>
      <c r="AS195" s="5">
        <f t="shared" si="370"/>
        <v>1.2038343563885372E-2</v>
      </c>
      <c r="AT195" s="5">
        <f t="shared" si="371"/>
        <v>6.4249209837782895E-3</v>
      </c>
      <c r="AU195" s="5">
        <f t="shared" si="372"/>
        <v>2.2860071752524727E-3</v>
      </c>
      <c r="AV195" s="5">
        <f t="shared" si="373"/>
        <v>6.1002642894364206E-4</v>
      </c>
      <c r="AW195" s="5">
        <f t="shared" si="374"/>
        <v>7.4826098480854092E-6</v>
      </c>
      <c r="AX195" s="5">
        <f t="shared" si="375"/>
        <v>1.0174111703178449E-4</v>
      </c>
      <c r="AY195" s="5">
        <f t="shared" si="376"/>
        <v>1.9715661398200882E-4</v>
      </c>
      <c r="AZ195" s="5">
        <f t="shared" si="377"/>
        <v>1.91027637453142E-4</v>
      </c>
      <c r="BA195" s="5">
        <f t="shared" si="378"/>
        <v>1.2339279429992995E-4</v>
      </c>
      <c r="BB195" s="5">
        <f t="shared" si="379"/>
        <v>5.9778450993300426E-5</v>
      </c>
      <c r="BC195" s="5">
        <f t="shared" si="380"/>
        <v>2.3168051090389815E-5</v>
      </c>
      <c r="BD195" s="5">
        <f t="shared" si="381"/>
        <v>3.6424976437101804E-3</v>
      </c>
      <c r="BE195" s="5">
        <f t="shared" si="382"/>
        <v>3.8880364927686576E-3</v>
      </c>
      <c r="BF195" s="5">
        <f t="shared" si="383"/>
        <v>2.0750634932055968E-3</v>
      </c>
      <c r="BG195" s="5">
        <f t="shared" si="384"/>
        <v>7.383141437146346E-4</v>
      </c>
      <c r="BH195" s="5">
        <f t="shared" si="385"/>
        <v>1.9702087788901144E-4</v>
      </c>
      <c r="BI195" s="5">
        <f t="shared" si="386"/>
        <v>4.2060390314462155E-5</v>
      </c>
      <c r="BJ195" s="8">
        <f t="shared" si="387"/>
        <v>0.20472547301725544</v>
      </c>
      <c r="BK195" s="8">
        <f t="shared" si="388"/>
        <v>0.21902362282751894</v>
      </c>
      <c r="BL195" s="8">
        <f t="shared" si="389"/>
        <v>0.51241887412442289</v>
      </c>
      <c r="BM195" s="8">
        <f t="shared" si="390"/>
        <v>0.57402723126571598</v>
      </c>
      <c r="BN195" s="8">
        <f t="shared" si="391"/>
        <v>0.42201806960984856</v>
      </c>
    </row>
    <row r="196" spans="1:66" x14ac:dyDescent="0.25">
      <c r="A196" t="s">
        <v>213</v>
      </c>
      <c r="B196" t="s">
        <v>315</v>
      </c>
      <c r="C196" t="s">
        <v>223</v>
      </c>
      <c r="D196" s="11">
        <v>44350</v>
      </c>
      <c r="E196">
        <f>VLOOKUP(A196,home!$A$2:$E$405,3,FALSE)</f>
        <v>1.23157894736842</v>
      </c>
      <c r="F196">
        <f>VLOOKUP(B196,home!$B$2:$E$405,3,FALSE)</f>
        <v>2.39</v>
      </c>
      <c r="G196">
        <f>VLOOKUP(C196,away!$B$2:$E$405,4,FALSE)</f>
        <v>0.87</v>
      </c>
      <c r="H196">
        <f>VLOOKUP(A196,away!$A$2:$E$405,3,FALSE)</f>
        <v>1.1684210526315799</v>
      </c>
      <c r="I196">
        <f>VLOOKUP(C196,away!$B$2:$E$405,3,FALSE)</f>
        <v>0.81</v>
      </c>
      <c r="J196">
        <f>VLOOKUP(B196,home!$B$2:$E$405,4,FALSE)</f>
        <v>0.11</v>
      </c>
      <c r="K196" s="3">
        <f t="shared" si="336"/>
        <v>2.5608221052631559</v>
      </c>
      <c r="L196" s="3">
        <f t="shared" si="337"/>
        <v>0.10410631578947378</v>
      </c>
      <c r="M196" s="5">
        <f t="shared" si="338"/>
        <v>6.9604335560034578E-2</v>
      </c>
      <c r="N196" s="5">
        <f t="shared" si="339"/>
        <v>0.17824432112429089</v>
      </c>
      <c r="O196" s="5">
        <f t="shared" si="340"/>
        <v>7.2462509381294588E-3</v>
      </c>
      <c r="P196" s="5">
        <f t="shared" si="341"/>
        <v>1.8556359582645798E-2</v>
      </c>
      <c r="Q196" s="5">
        <f t="shared" si="342"/>
        <v>0.22822599883635433</v>
      </c>
      <c r="R196" s="5">
        <f t="shared" si="343"/>
        <v>3.7719024422733791E-4</v>
      </c>
      <c r="S196" s="5">
        <f t="shared" si="344"/>
        <v>1.2367709503650617E-3</v>
      </c>
      <c r="T196" s="5">
        <f t="shared" si="345"/>
        <v>2.3759767906225578E-2</v>
      </c>
      <c r="U196" s="5">
        <f t="shared" si="346"/>
        <v>9.6591711530697529E-4</v>
      </c>
      <c r="V196" s="5">
        <f t="shared" si="347"/>
        <v>3.6635595392617557E-5</v>
      </c>
      <c r="W196" s="5">
        <f t="shared" si="348"/>
        <v>0.19481539427196654</v>
      </c>
      <c r="X196" s="5">
        <f t="shared" si="349"/>
        <v>2.0281512956728188E-2</v>
      </c>
      <c r="Y196" s="5">
        <f t="shared" si="350"/>
        <v>1.055716796280724E-3</v>
      </c>
      <c r="Z196" s="5">
        <f t="shared" si="351"/>
        <v>1.3089295559413332E-5</v>
      </c>
      <c r="AA196" s="5">
        <f t="shared" si="352"/>
        <v>3.3519357410868522E-5</v>
      </c>
      <c r="AB196" s="5">
        <f t="shared" si="353"/>
        <v>4.2918555705984258E-5</v>
      </c>
      <c r="AC196" s="5">
        <f t="shared" si="354"/>
        <v>6.1043546727360194E-7</v>
      </c>
      <c r="AD196" s="5">
        <f t="shared" si="355"/>
        <v>0.12472189202430228</v>
      </c>
      <c r="AE196" s="5">
        <f t="shared" si="356"/>
        <v>1.2984336676942662E-2</v>
      </c>
      <c r="AF196" s="5">
        <f t="shared" si="357"/>
        <v>6.7587572720331952E-4</v>
      </c>
      <c r="AG196" s="5">
        <f t="shared" si="358"/>
        <v>2.3454310630223017E-5</v>
      </c>
      <c r="AH196" s="5">
        <f t="shared" si="359"/>
        <v>3.406695842425101E-7</v>
      </c>
      <c r="AI196" s="5">
        <f t="shared" si="360"/>
        <v>8.7239420191902867E-7</v>
      </c>
      <c r="AJ196" s="5">
        <f t="shared" si="361"/>
        <v>1.1170231783888291E-6</v>
      </c>
      <c r="AK196" s="5">
        <f t="shared" si="362"/>
        <v>9.5349921576980786E-7</v>
      </c>
      <c r="AL196" s="5">
        <f t="shared" si="363"/>
        <v>6.5096290003138026E-9</v>
      </c>
      <c r="AM196" s="5">
        <f t="shared" si="364"/>
        <v>6.3878115621215509E-2</v>
      </c>
      <c r="AN196" s="5">
        <f t="shared" si="365"/>
        <v>6.6501152768987798E-3</v>
      </c>
      <c r="AO196" s="5">
        <f t="shared" si="366"/>
        <v>3.4615950052661399E-4</v>
      </c>
      <c r="AP196" s="5">
        <f t="shared" si="367"/>
        <v>1.2012463425116735E-5</v>
      </c>
      <c r="AQ196" s="5">
        <f t="shared" si="368"/>
        <v>3.1264332768617649E-7</v>
      </c>
      <c r="AR196" s="5">
        <f t="shared" si="369"/>
        <v>7.0931710634038978E-9</v>
      </c>
      <c r="AS196" s="5">
        <f t="shared" si="370"/>
        <v>1.8164349255577668E-8</v>
      </c>
      <c r="AT196" s="5">
        <f t="shared" si="371"/>
        <v>2.3257833550701824E-8</v>
      </c>
      <c r="AU196" s="5">
        <f t="shared" si="372"/>
        <v>1.9853058092389438E-8</v>
      </c>
      <c r="AV196" s="5">
        <f t="shared" si="373"/>
        <v>1.2710037505016116E-8</v>
      </c>
      <c r="AW196" s="5">
        <f t="shared" si="374"/>
        <v>4.8207013218808189E-11</v>
      </c>
      <c r="AX196" s="5">
        <f t="shared" si="375"/>
        <v>2.7263415087560732E-2</v>
      </c>
      <c r="AY196" s="5">
        <f t="shared" si="376"/>
        <v>2.8382937006051013E-3</v>
      </c>
      <c r="AZ196" s="5">
        <f t="shared" si="377"/>
        <v>1.4774215014923438E-4</v>
      </c>
      <c r="BA196" s="5">
        <f t="shared" si="378"/>
        <v>5.1269636462840168E-6</v>
      </c>
      <c r="BB196" s="5">
        <f t="shared" si="379"/>
        <v>1.3343732410029888E-7</v>
      </c>
      <c r="BC196" s="5">
        <f t="shared" si="380"/>
        <v>2.7783336401776146E-9</v>
      </c>
      <c r="BD196" s="5">
        <f t="shared" si="381"/>
        <v>1.2307398444591404E-10</v>
      </c>
      <c r="BE196" s="5">
        <f t="shared" si="382"/>
        <v>3.1517057995191047E-10</v>
      </c>
      <c r="BF196" s="5">
        <f t="shared" si="383"/>
        <v>4.0354789403473063E-10</v>
      </c>
      <c r="BG196" s="5">
        <f t="shared" si="384"/>
        <v>3.4447145585884402E-10</v>
      </c>
      <c r="BH196" s="5">
        <f t="shared" si="385"/>
        <v>2.2053252969887732E-10</v>
      </c>
      <c r="BI196" s="5">
        <f t="shared" si="386"/>
        <v>1.1294891539649761E-10</v>
      </c>
      <c r="BJ196" s="8">
        <f t="shared" si="387"/>
        <v>0.88592970025393736</v>
      </c>
      <c r="BK196" s="8">
        <f t="shared" si="388"/>
        <v>9.227301233413944E-2</v>
      </c>
      <c r="BL196" s="8">
        <f t="shared" si="389"/>
        <v>8.669162395155772E-3</v>
      </c>
      <c r="BM196" s="8">
        <f t="shared" si="390"/>
        <v>0.48179221434071179</v>
      </c>
      <c r="BN196" s="8">
        <f t="shared" si="391"/>
        <v>0.50225445628568244</v>
      </c>
    </row>
    <row r="197" spans="1:66" x14ac:dyDescent="0.25">
      <c r="A197" t="s">
        <v>213</v>
      </c>
      <c r="B197" t="s">
        <v>220</v>
      </c>
      <c r="C197" t="s">
        <v>219</v>
      </c>
      <c r="D197" s="11">
        <v>44350</v>
      </c>
      <c r="E197">
        <f>VLOOKUP(A197,home!$A$2:$E$405,3,FALSE)</f>
        <v>1.23157894736842</v>
      </c>
      <c r="F197">
        <f>VLOOKUP(B197,home!$B$2:$E$405,3,FALSE)</f>
        <v>0.76</v>
      </c>
      <c r="G197">
        <f>VLOOKUP(C197,away!$B$2:$E$405,4,FALSE)</f>
        <v>1.19</v>
      </c>
      <c r="H197">
        <f>VLOOKUP(A197,away!$A$2:$E$405,3,FALSE)</f>
        <v>1.1684210526315799</v>
      </c>
      <c r="I197">
        <f>VLOOKUP(C197,away!$B$2:$E$405,3,FALSE)</f>
        <v>0.53</v>
      </c>
      <c r="J197">
        <f>VLOOKUP(B197,home!$B$2:$E$405,4,FALSE)</f>
        <v>1.55</v>
      </c>
      <c r="K197" s="3">
        <f t="shared" si="336"/>
        <v>1.1138399999999991</v>
      </c>
      <c r="L197" s="3">
        <f t="shared" si="337"/>
        <v>0.95985789473684302</v>
      </c>
      <c r="M197" s="5">
        <f t="shared" si="338"/>
        <v>0.12572002166356036</v>
      </c>
      <c r="N197" s="5">
        <f t="shared" si="339"/>
        <v>0.14003198892973995</v>
      </c>
      <c r="O197" s="5">
        <f t="shared" si="340"/>
        <v>0.12067335532025533</v>
      </c>
      <c r="P197" s="5">
        <f t="shared" si="341"/>
        <v>0.1344108100899131</v>
      </c>
      <c r="Q197" s="5">
        <f t="shared" si="342"/>
        <v>7.7986615274750704E-2</v>
      </c>
      <c r="R197" s="5">
        <f t="shared" si="343"/>
        <v>5.7914636394265646E-2</v>
      </c>
      <c r="S197" s="5">
        <f t="shared" si="344"/>
        <v>3.5925594089885417E-2</v>
      </c>
      <c r="T197" s="5">
        <f t="shared" si="345"/>
        <v>7.4856068355274336E-2</v>
      </c>
      <c r="U197" s="5">
        <f t="shared" si="346"/>
        <v>6.4507638601388792E-2</v>
      </c>
      <c r="V197" s="5">
        <f t="shared" si="347"/>
        <v>4.267673642049212E-3</v>
      </c>
      <c r="W197" s="5">
        <f t="shared" si="348"/>
        <v>2.8954870519209405E-2</v>
      </c>
      <c r="X197" s="5">
        <f t="shared" si="349"/>
        <v>2.779256105894622E-2</v>
      </c>
      <c r="Y197" s="5">
        <f t="shared" si="350"/>
        <v>1.3338454573692642E-2</v>
      </c>
      <c r="Z197" s="5">
        <f t="shared" si="351"/>
        <v>1.8529940321283193E-2</v>
      </c>
      <c r="AA197" s="5">
        <f t="shared" si="352"/>
        <v>2.0639388727458057E-2</v>
      </c>
      <c r="AB197" s="5">
        <f t="shared" si="353"/>
        <v>1.149448837009593E-2</v>
      </c>
      <c r="AC197" s="5">
        <f t="shared" si="354"/>
        <v>2.8516811793225872E-4</v>
      </c>
      <c r="AD197" s="5">
        <f t="shared" si="355"/>
        <v>8.0627732447790534E-3</v>
      </c>
      <c r="AE197" s="5">
        <f t="shared" si="356"/>
        <v>7.7391165524741661E-3</v>
      </c>
      <c r="AF197" s="5">
        <f t="shared" si="357"/>
        <v>3.7142260605904538E-3</v>
      </c>
      <c r="AG197" s="5">
        <f t="shared" si="358"/>
        <v>1.1883764023650238E-3</v>
      </c>
      <c r="AH197" s="5">
        <f t="shared" si="359"/>
        <v>4.4465273765965556E-3</v>
      </c>
      <c r="AI197" s="5">
        <f t="shared" si="360"/>
        <v>4.9527200531483033E-3</v>
      </c>
      <c r="AJ197" s="5">
        <f t="shared" si="361"/>
        <v>2.7582688519993503E-3</v>
      </c>
      <c r="AK197" s="5">
        <f t="shared" si="362"/>
        <v>1.0240900593703178E-3</v>
      </c>
      <c r="AL197" s="5">
        <f t="shared" si="363"/>
        <v>1.219525012353718E-5</v>
      </c>
      <c r="AM197" s="5">
        <f t="shared" si="364"/>
        <v>1.7961278701929388E-3</v>
      </c>
      <c r="AN197" s="5">
        <f t="shared" si="365"/>
        <v>1.7240275161615637E-3</v>
      </c>
      <c r="AO197" s="5">
        <f t="shared" si="366"/>
        <v>8.2741071106561361E-4</v>
      </c>
      <c r="AP197" s="5">
        <f t="shared" si="367"/>
        <v>2.6473223440205142E-4</v>
      </c>
      <c r="AQ197" s="5">
        <f t="shared" si="368"/>
        <v>6.3526331295533366E-5</v>
      </c>
      <c r="AR197" s="5">
        <f t="shared" si="369"/>
        <v>8.5360688131794172E-4</v>
      </c>
      <c r="AS197" s="5">
        <f t="shared" si="370"/>
        <v>9.5078148868717541E-4</v>
      </c>
      <c r="AT197" s="5">
        <f t="shared" si="371"/>
        <v>5.2950922667966121E-4</v>
      </c>
      <c r="AU197" s="5">
        <f t="shared" si="372"/>
        <v>1.965961856816244E-4</v>
      </c>
      <c r="AV197" s="5">
        <f t="shared" si="373"/>
        <v>5.4744173864905142E-5</v>
      </c>
      <c r="AW197" s="5">
        <f t="shared" si="374"/>
        <v>3.621745779638336E-7</v>
      </c>
      <c r="AX197" s="5">
        <f t="shared" si="375"/>
        <v>3.3343317782261666E-4</v>
      </c>
      <c r="AY197" s="5">
        <f t="shared" si="376"/>
        <v>3.2004846810023221E-4</v>
      </c>
      <c r="AZ197" s="5">
        <f t="shared" si="377"/>
        <v>1.5360052440222026E-4</v>
      </c>
      <c r="BA197" s="5">
        <f t="shared" si="378"/>
        <v>4.9144891994396751E-5</v>
      </c>
      <c r="BB197" s="5">
        <f t="shared" si="379"/>
        <v>1.1793028141702797E-5</v>
      </c>
      <c r="BC197" s="5">
        <f t="shared" si="380"/>
        <v>2.2639262329334387E-6</v>
      </c>
      <c r="BD197" s="5">
        <f t="shared" si="381"/>
        <v>1.3655688400578692E-4</v>
      </c>
      <c r="BE197" s="5">
        <f t="shared" si="382"/>
        <v>1.5210251968100557E-4</v>
      </c>
      <c r="BF197" s="5">
        <f t="shared" si="383"/>
        <v>8.4708935260745548E-5</v>
      </c>
      <c r="BG197" s="5">
        <f t="shared" si="384"/>
        <v>3.1450733483609569E-5</v>
      </c>
      <c r="BH197" s="5">
        <f t="shared" si="385"/>
        <v>8.7577712458459225E-6</v>
      </c>
      <c r="BI197" s="5">
        <f t="shared" si="386"/>
        <v>1.9509511848946032E-6</v>
      </c>
      <c r="BJ197" s="8">
        <f t="shared" si="387"/>
        <v>0.38921115965163383</v>
      </c>
      <c r="BK197" s="8">
        <f t="shared" si="388"/>
        <v>0.30094151132156416</v>
      </c>
      <c r="BL197" s="8">
        <f t="shared" si="389"/>
        <v>0.29141187950567143</v>
      </c>
      <c r="BM197" s="8">
        <f t="shared" si="390"/>
        <v>0.34303737683414526</v>
      </c>
      <c r="BN197" s="8">
        <f t="shared" si="391"/>
        <v>0.65673742767248511</v>
      </c>
    </row>
    <row r="198" spans="1:66" x14ac:dyDescent="0.25">
      <c r="A198" t="s">
        <v>213</v>
      </c>
      <c r="B198" t="s">
        <v>222</v>
      </c>
      <c r="C198" t="s">
        <v>218</v>
      </c>
      <c r="D198" s="11">
        <v>44350</v>
      </c>
      <c r="E198">
        <f>VLOOKUP(A198,home!$A$2:$E$405,3,FALSE)</f>
        <v>1.23157894736842</v>
      </c>
      <c r="F198">
        <f>VLOOKUP(B198,home!$B$2:$E$405,3,FALSE)</f>
        <v>0.38</v>
      </c>
      <c r="G198">
        <f>VLOOKUP(C198,away!$B$2:$E$405,4,FALSE)</f>
        <v>0.54</v>
      </c>
      <c r="H198">
        <f>VLOOKUP(A198,away!$A$2:$E$405,3,FALSE)</f>
        <v>1.1684210526315799</v>
      </c>
      <c r="I198">
        <f>VLOOKUP(C198,away!$B$2:$E$405,3,FALSE)</f>
        <v>1.19</v>
      </c>
      <c r="J198">
        <f>VLOOKUP(B198,home!$B$2:$E$405,4,FALSE)</f>
        <v>0.74</v>
      </c>
      <c r="K198" s="3">
        <f t="shared" si="336"/>
        <v>0.25271999999999978</v>
      </c>
      <c r="L198" s="3">
        <f t="shared" si="337"/>
        <v>1.0289115789473693</v>
      </c>
      <c r="M198" s="5">
        <f t="shared" si="338"/>
        <v>0.27758403052058339</v>
      </c>
      <c r="N198" s="5">
        <f t="shared" si="339"/>
        <v>7.0151036193161764E-2</v>
      </c>
      <c r="O198" s="5">
        <f t="shared" si="340"/>
        <v>0.28560942313350818</v>
      </c>
      <c r="P198" s="5">
        <f t="shared" si="341"/>
        <v>7.2179213414300128E-2</v>
      </c>
      <c r="Q198" s="5">
        <f t="shared" si="342"/>
        <v>8.8642849333679125E-3</v>
      </c>
      <c r="R198" s="5">
        <f t="shared" si="343"/>
        <v>0.14693342125927261</v>
      </c>
      <c r="S198" s="5">
        <f t="shared" si="344"/>
        <v>4.6921276769204883E-3</v>
      </c>
      <c r="T198" s="5">
        <f t="shared" si="345"/>
        <v>9.1205654070309547E-3</v>
      </c>
      <c r="U198" s="5">
        <f t="shared" si="346"/>
        <v>3.7133014220643343E-2</v>
      </c>
      <c r="V198" s="5">
        <f t="shared" si="347"/>
        <v>1.3556418866685603E-4</v>
      </c>
      <c r="W198" s="5">
        <f t="shared" si="348"/>
        <v>7.4672736278691236E-4</v>
      </c>
      <c r="X198" s="5">
        <f t="shared" si="349"/>
        <v>7.6831642988828698E-4</v>
      </c>
      <c r="Y198" s="5">
        <f t="shared" si="350"/>
        <v>3.952648355037816E-4</v>
      </c>
      <c r="Z198" s="5">
        <f t="shared" si="351"/>
        <v>5.0393832822672381E-2</v>
      </c>
      <c r="AA198" s="5">
        <f t="shared" si="352"/>
        <v>1.2735529430945752E-2</v>
      </c>
      <c r="AB198" s="5">
        <f t="shared" si="353"/>
        <v>1.6092614988943035E-3</v>
      </c>
      <c r="AC198" s="5">
        <f t="shared" si="354"/>
        <v>2.2031428840599037E-6</v>
      </c>
      <c r="AD198" s="5">
        <f t="shared" si="355"/>
        <v>4.7178234780877087E-5</v>
      </c>
      <c r="AE198" s="5">
        <f t="shared" si="356"/>
        <v>4.8542232040341935E-5</v>
      </c>
      <c r="AF198" s="5">
        <f t="shared" si="357"/>
        <v>2.4972832307128902E-5</v>
      </c>
      <c r="AG198" s="5">
        <f t="shared" si="358"/>
        <v>8.5649454399719569E-6</v>
      </c>
      <c r="AH198" s="5">
        <f t="shared" si="359"/>
        <v>1.2962699524696397E-2</v>
      </c>
      <c r="AI198" s="5">
        <f t="shared" si="360"/>
        <v>3.2759334238812703E-3</v>
      </c>
      <c r="AJ198" s="5">
        <f t="shared" si="361"/>
        <v>4.1394694744163691E-4</v>
      </c>
      <c r="AK198" s="5">
        <f t="shared" si="362"/>
        <v>3.4870890852483467E-5</v>
      </c>
      <c r="AL198" s="5">
        <f t="shared" si="363"/>
        <v>2.291502434236251E-8</v>
      </c>
      <c r="AM198" s="5">
        <f t="shared" si="364"/>
        <v>2.3845766987646509E-6</v>
      </c>
      <c r="AN198" s="5">
        <f t="shared" si="365"/>
        <v>2.4535185762470426E-6</v>
      </c>
      <c r="AO198" s="5">
        <f t="shared" si="366"/>
        <v>1.2622268361315229E-6</v>
      </c>
      <c r="AP198" s="5">
        <f t="shared" si="367"/>
        <v>4.3290660231794254E-7</v>
      </c>
      <c r="AQ198" s="5">
        <f t="shared" si="368"/>
        <v>1.1135565393192376E-7</v>
      </c>
      <c r="AR198" s="5">
        <f t="shared" si="369"/>
        <v>2.6674943270751377E-3</v>
      </c>
      <c r="AS198" s="5">
        <f t="shared" si="370"/>
        <v>6.7412916633842815E-4</v>
      </c>
      <c r="AT198" s="5">
        <f t="shared" si="371"/>
        <v>8.5182961458523702E-5</v>
      </c>
      <c r="AU198" s="5">
        <f t="shared" si="372"/>
        <v>7.1758126732660307E-6</v>
      </c>
      <c r="AV198" s="5">
        <f t="shared" si="373"/>
        <v>4.533678446969475E-7</v>
      </c>
      <c r="AW198" s="5">
        <f t="shared" si="374"/>
        <v>1.6551428782157724E-10</v>
      </c>
      <c r="AX198" s="5">
        <f t="shared" si="375"/>
        <v>1.0043837055196691E-7</v>
      </c>
      <c r="AY198" s="5">
        <f t="shared" si="376"/>
        <v>1.0334220243152523E-7</v>
      </c>
      <c r="AZ198" s="5">
        <f t="shared" si="377"/>
        <v>5.3164994337859649E-8</v>
      </c>
      <c r="BA198" s="5">
        <f t="shared" si="378"/>
        <v>1.8234026089631704E-8</v>
      </c>
      <c r="BB198" s="5">
        <f t="shared" si="379"/>
        <v>4.6903001436126195E-9</v>
      </c>
      <c r="BC198" s="5">
        <f t="shared" si="380"/>
        <v>9.6518082530030712E-10</v>
      </c>
      <c r="BD198" s="5">
        <f t="shared" si="381"/>
        <v>4.5743596665067152E-4</v>
      </c>
      <c r="BE198" s="5">
        <f t="shared" si="382"/>
        <v>1.156032174919576E-4</v>
      </c>
      <c r="BF198" s="5">
        <f t="shared" si="383"/>
        <v>1.4607622562283749E-5</v>
      </c>
      <c r="BG198" s="5">
        <f t="shared" si="384"/>
        <v>1.230546124646782E-6</v>
      </c>
      <c r="BH198" s="5">
        <f t="shared" si="385"/>
        <v>7.7745904155183632E-8</v>
      </c>
      <c r="BI198" s="5">
        <f t="shared" si="386"/>
        <v>3.9295889796196006E-9</v>
      </c>
      <c r="BJ198" s="8">
        <f t="shared" si="387"/>
        <v>9.0182378825749726E-2</v>
      </c>
      <c r="BK198" s="8">
        <f t="shared" si="388"/>
        <v>0.35459326520058165</v>
      </c>
      <c r="BL198" s="8">
        <f t="shared" si="389"/>
        <v>0.50473149499384895</v>
      </c>
      <c r="BM198" s="8">
        <f t="shared" si="390"/>
        <v>0.13857945921197046</v>
      </c>
      <c r="BN198" s="8">
        <f t="shared" si="391"/>
        <v>0.86132140945419389</v>
      </c>
    </row>
    <row r="199" spans="1:66" x14ac:dyDescent="0.25">
      <c r="A199" t="s">
        <v>37</v>
      </c>
      <c r="B199" t="s">
        <v>224</v>
      </c>
      <c r="C199" t="s">
        <v>231</v>
      </c>
      <c r="D199" s="11">
        <v>44350</v>
      </c>
      <c r="E199">
        <f>VLOOKUP(A199,home!$A$2:$E$405,3,FALSE)</f>
        <v>1.6263736263736299</v>
      </c>
      <c r="F199">
        <f>VLOOKUP(B199,home!$B$2:$E$405,3,FALSE)</f>
        <v>0.86</v>
      </c>
      <c r="G199">
        <f>VLOOKUP(C199,away!$B$2:$E$405,4,FALSE)</f>
        <v>0.89</v>
      </c>
      <c r="H199">
        <f>VLOOKUP(A199,away!$A$2:$E$405,3,FALSE)</f>
        <v>1.3076923076923099</v>
      </c>
      <c r="I199">
        <f>VLOOKUP(C199,away!$B$2:$E$405,3,FALSE)</f>
        <v>0.89</v>
      </c>
      <c r="J199">
        <f>VLOOKUP(B199,home!$B$2:$E$405,4,FALSE)</f>
        <v>1.68</v>
      </c>
      <c r="K199" s="3">
        <f t="shared" si="336"/>
        <v>1.2448263736263763</v>
      </c>
      <c r="L199" s="3">
        <f t="shared" si="337"/>
        <v>1.9552615384615415</v>
      </c>
      <c r="M199" s="5">
        <f t="shared" si="338"/>
        <v>4.0758620645417798E-2</v>
      </c>
      <c r="N199" s="5">
        <f t="shared" si="339"/>
        <v>5.073740593204859E-2</v>
      </c>
      <c r="O199" s="5">
        <f t="shared" si="340"/>
        <v>7.9693763308729945E-2</v>
      </c>
      <c r="P199" s="5">
        <f t="shared" si="341"/>
        <v>9.9204898380245057E-2</v>
      </c>
      <c r="Q199" s="5">
        <f t="shared" si="342"/>
        <v>3.1579630516800725E-2</v>
      </c>
      <c r="R199" s="5">
        <f t="shared" si="343"/>
        <v>7.7911075126408644E-2</v>
      </c>
      <c r="S199" s="5">
        <f t="shared" si="344"/>
        <v>6.0365216651052052E-2</v>
      </c>
      <c r="T199" s="5">
        <f t="shared" si="345"/>
        <v>6.1746436948326829E-2</v>
      </c>
      <c r="U199" s="5">
        <f t="shared" si="346"/>
        <v>9.6985761114939437E-2</v>
      </c>
      <c r="V199" s="5">
        <f t="shared" si="347"/>
        <v>1.632517677307704E-2</v>
      </c>
      <c r="W199" s="5">
        <f t="shared" si="348"/>
        <v>1.3103718978896636E-2</v>
      </c>
      <c r="X199" s="5">
        <f t="shared" si="349"/>
        <v>2.5621197730245134E-2</v>
      </c>
      <c r="Y199" s="5">
        <f t="shared" si="350"/>
        <v>2.5048071245633234E-2</v>
      </c>
      <c r="Z199" s="5">
        <f t="shared" si="351"/>
        <v>5.0778842871618157E-2</v>
      </c>
      <c r="AA199" s="5">
        <f t="shared" si="352"/>
        <v>6.3210842828819988E-2</v>
      </c>
      <c r="AB199" s="5">
        <f t="shared" si="353"/>
        <v>3.9343262126233423E-2</v>
      </c>
      <c r="AC199" s="5">
        <f t="shared" si="354"/>
        <v>2.4834278570506495E-3</v>
      </c>
      <c r="AD199" s="5">
        <f t="shared" si="355"/>
        <v>4.0779637443797536E-3</v>
      </c>
      <c r="AE199" s="5">
        <f t="shared" si="356"/>
        <v>7.9734856646263442E-3</v>
      </c>
      <c r="AF199" s="5">
        <f t="shared" si="357"/>
        <v>7.7951249237591773E-3</v>
      </c>
      <c r="AG199" s="5">
        <f t="shared" si="358"/>
        <v>5.0805026503097572E-3</v>
      </c>
      <c r="AH199" s="5">
        <f t="shared" si="359"/>
        <v>2.4821479608614253E-2</v>
      </c>
      <c r="AI199" s="5">
        <f t="shared" si="360"/>
        <v>3.0898432449232325E-2</v>
      </c>
      <c r="AJ199" s="5">
        <f t="shared" si="361"/>
        <v>1.923159180825872E-2</v>
      </c>
      <c r="AK199" s="5">
        <f t="shared" si="362"/>
        <v>7.9799975632458119E-3</v>
      </c>
      <c r="AL199" s="5">
        <f t="shared" si="363"/>
        <v>2.4178267496996556E-4</v>
      </c>
      <c r="AM199" s="5">
        <f t="shared" si="364"/>
        <v>1.015271363939217E-3</v>
      </c>
      <c r="AN199" s="5">
        <f t="shared" si="365"/>
        <v>1.9851210490117407E-3</v>
      </c>
      <c r="AO199" s="5">
        <f t="shared" si="366"/>
        <v>1.9407154181615431E-3</v>
      </c>
      <c r="AP199" s="5">
        <f t="shared" si="367"/>
        <v>1.2648687380768572E-3</v>
      </c>
      <c r="AQ199" s="5">
        <f t="shared" si="368"/>
        <v>6.1828729869101617E-4</v>
      </c>
      <c r="AR199" s="5">
        <f t="shared" si="369"/>
        <v>9.7064968812861849E-3</v>
      </c>
      <c r="AS199" s="5">
        <f t="shared" si="370"/>
        <v>1.2082903313347212E-2</v>
      </c>
      <c r="AT199" s="5">
        <f t="shared" si="371"/>
        <v>7.5205583572160693E-3</v>
      </c>
      <c r="AU199" s="5">
        <f t="shared" si="372"/>
        <v>3.1205964624862739E-3</v>
      </c>
      <c r="AV199" s="5">
        <f t="shared" si="373"/>
        <v>9.7115019448702105E-4</v>
      </c>
      <c r="AW199" s="5">
        <f t="shared" si="374"/>
        <v>1.6346934246790812E-5</v>
      </c>
      <c r="AX199" s="5">
        <f t="shared" si="375"/>
        <v>2.1063942836986024E-4</v>
      </c>
      <c r="AY199" s="5">
        <f t="shared" si="376"/>
        <v>4.1185517277511261E-4</v>
      </c>
      <c r="AZ199" s="5">
        <f t="shared" si="377"/>
        <v>4.0264228937180542E-4</v>
      </c>
      <c r="BA199" s="5">
        <f t="shared" si="378"/>
        <v>2.6242366072226441E-4</v>
      </c>
      <c r="BB199" s="5">
        <f t="shared" si="379"/>
        <v>1.2827672264813109E-4</v>
      </c>
      <c r="BC199" s="5">
        <f t="shared" si="380"/>
        <v>5.0162908414757891E-5</v>
      </c>
      <c r="BD199" s="5">
        <f t="shared" si="381"/>
        <v>3.1631233375292952E-3</v>
      </c>
      <c r="BE199" s="5">
        <f t="shared" si="382"/>
        <v>3.9375393535895521E-3</v>
      </c>
      <c r="BF199" s="5">
        <f t="shared" si="383"/>
        <v>2.4507764172700145E-3</v>
      </c>
      <c r="BG199" s="5">
        <f t="shared" si="384"/>
        <v>1.0169303733597588E-3</v>
      </c>
      <c r="BH199" s="5">
        <f t="shared" si="385"/>
        <v>3.1647543722498618E-4</v>
      </c>
      <c r="BI199" s="5">
        <f t="shared" si="386"/>
        <v>7.8791394172520252E-5</v>
      </c>
      <c r="BJ199" s="8">
        <f t="shared" si="387"/>
        <v>0.24105380238520849</v>
      </c>
      <c r="BK199" s="8">
        <f t="shared" si="388"/>
        <v>0.21979097815458767</v>
      </c>
      <c r="BL199" s="8">
        <f t="shared" si="389"/>
        <v>0.48444154745645129</v>
      </c>
      <c r="BM199" s="8">
        <f t="shared" si="390"/>
        <v>0.61578426871968672</v>
      </c>
      <c r="BN199" s="8">
        <f t="shared" si="391"/>
        <v>0.37988539390965076</v>
      </c>
    </row>
    <row r="200" spans="1:66" x14ac:dyDescent="0.25">
      <c r="A200" t="s">
        <v>37</v>
      </c>
      <c r="B200" t="s">
        <v>229</v>
      </c>
      <c r="C200" t="s">
        <v>228</v>
      </c>
      <c r="D200" s="11">
        <v>44350</v>
      </c>
      <c r="E200">
        <f>VLOOKUP(A200,home!$A$2:$E$405,3,FALSE)</f>
        <v>1.6263736263736299</v>
      </c>
      <c r="F200">
        <f>VLOOKUP(B200,home!$B$2:$E$405,3,FALSE)</f>
        <v>0.61</v>
      </c>
      <c r="G200">
        <f>VLOOKUP(C200,away!$B$2:$E$405,4,FALSE)</f>
        <v>1.23</v>
      </c>
      <c r="H200">
        <f>VLOOKUP(A200,away!$A$2:$E$405,3,FALSE)</f>
        <v>1.3076923076923099</v>
      </c>
      <c r="I200">
        <f>VLOOKUP(C200,away!$B$2:$E$405,3,FALSE)</f>
        <v>0.98</v>
      </c>
      <c r="J200">
        <f>VLOOKUP(B200,home!$B$2:$E$405,4,FALSE)</f>
        <v>0.76</v>
      </c>
      <c r="K200" s="3">
        <f t="shared" si="336"/>
        <v>1.2202681318681345</v>
      </c>
      <c r="L200" s="3">
        <f t="shared" si="337"/>
        <v>0.97396923076923247</v>
      </c>
      <c r="M200" s="5">
        <f t="shared" si="338"/>
        <v>0.11144352009674575</v>
      </c>
      <c r="N200" s="5">
        <f t="shared" si="339"/>
        <v>0.13599097607726482</v>
      </c>
      <c r="O200" s="5">
        <f t="shared" si="340"/>
        <v>0.10854255954284296</v>
      </c>
      <c r="P200" s="5">
        <f t="shared" si="341"/>
        <v>0.13245102636153072</v>
      </c>
      <c r="Q200" s="5">
        <f t="shared" si="342"/>
        <v>8.2972727164364102E-2</v>
      </c>
      <c r="R200" s="5">
        <f t="shared" si="343"/>
        <v>5.2858556611833182E-2</v>
      </c>
      <c r="S200" s="5">
        <f t="shared" si="344"/>
        <v>3.9354630868159358E-2</v>
      </c>
      <c r="T200" s="5">
        <f t="shared" si="345"/>
        <v>8.08128832511011E-2</v>
      </c>
      <c r="U200" s="5">
        <f t="shared" si="346"/>
        <v>6.4501612129967689E-2</v>
      </c>
      <c r="V200" s="5">
        <f t="shared" si="347"/>
        <v>5.1970134448590709E-3</v>
      </c>
      <c r="W200" s="5">
        <f t="shared" si="348"/>
        <v>3.3749658257621003E-2</v>
      </c>
      <c r="X200" s="5">
        <f t="shared" si="349"/>
        <v>3.28711286918996E-2</v>
      </c>
      <c r="Y200" s="5">
        <f t="shared" si="350"/>
        <v>1.600773396328295E-2</v>
      </c>
      <c r="Z200" s="5">
        <f t="shared" si="351"/>
        <v>1.7160869240933033E-2</v>
      </c>
      <c r="AA200" s="5">
        <f t="shared" si="352"/>
        <v>2.0940861849866679E-2</v>
      </c>
      <c r="AB200" s="5">
        <f t="shared" si="353"/>
        <v>1.2776733184622757E-2</v>
      </c>
      <c r="AC200" s="5">
        <f t="shared" si="354"/>
        <v>3.8604182873794058E-4</v>
      </c>
      <c r="AD200" s="5">
        <f t="shared" si="355"/>
        <v>1.0295908108303789E-2</v>
      </c>
      <c r="AE200" s="5">
        <f t="shared" si="356"/>
        <v>1.0027897700315343E-2</v>
      </c>
      <c r="AF200" s="5">
        <f t="shared" si="357"/>
        <v>4.883431904704345E-3</v>
      </c>
      <c r="AG200" s="5">
        <f t="shared" si="358"/>
        <v>1.5854374719129398E-3</v>
      </c>
      <c r="AH200" s="5">
        <f t="shared" si="359"/>
        <v>4.1785396534807315E-3</v>
      </c>
      <c r="AI200" s="5">
        <f t="shared" si="360"/>
        <v>5.0989387768898527E-3</v>
      </c>
      <c r="AJ200" s="5">
        <f t="shared" si="361"/>
        <v>3.1110362478926875E-3</v>
      </c>
      <c r="AK200" s="5">
        <f t="shared" si="362"/>
        <v>1.2654327967966867E-3</v>
      </c>
      <c r="AL200" s="5">
        <f t="shared" si="363"/>
        <v>1.8352484340205458E-5</v>
      </c>
      <c r="AM200" s="5">
        <f t="shared" si="364"/>
        <v>2.5127537106411661E-3</v>
      </c>
      <c r="AN200" s="5">
        <f t="shared" si="365"/>
        <v>2.447344798665711E-3</v>
      </c>
      <c r="AO200" s="5">
        <f t="shared" si="366"/>
        <v>1.191819265491762E-3</v>
      </c>
      <c r="AP200" s="5">
        <f t="shared" si="367"/>
        <v>3.8693176440898779E-4</v>
      </c>
      <c r="AQ200" s="5">
        <f t="shared" si="368"/>
        <v>9.4214908235400912E-5</v>
      </c>
      <c r="AR200" s="5">
        <f t="shared" si="369"/>
        <v>8.1395381040787293E-4</v>
      </c>
      <c r="AS200" s="5">
        <f t="shared" si="370"/>
        <v>9.9324189565336458E-4</v>
      </c>
      <c r="AT200" s="5">
        <f t="shared" si="371"/>
        <v>6.060107162510482E-4</v>
      </c>
      <c r="AU200" s="5">
        <f t="shared" si="372"/>
        <v>2.4649852153724562E-4</v>
      </c>
      <c r="AV200" s="5">
        <f t="shared" si="373"/>
        <v>7.5198572596127977E-5</v>
      </c>
      <c r="AW200" s="5">
        <f t="shared" si="374"/>
        <v>6.0588872108936965E-7</v>
      </c>
      <c r="AX200" s="5">
        <f t="shared" si="375"/>
        <v>5.1103887938813621E-4</v>
      </c>
      <c r="AY200" s="5">
        <f t="shared" si="376"/>
        <v>4.9773614425083353E-4</v>
      </c>
      <c r="AZ200" s="5">
        <f t="shared" si="377"/>
        <v>2.4238984477101402E-4</v>
      </c>
      <c r="BA200" s="5">
        <f t="shared" si="378"/>
        <v>7.8693416885966069E-5</v>
      </c>
      <c r="BB200" s="5">
        <f t="shared" si="379"/>
        <v>1.9161241677756724E-5</v>
      </c>
      <c r="BC200" s="5">
        <f t="shared" si="380"/>
        <v>3.7324919634936157E-6</v>
      </c>
      <c r="BD200" s="5">
        <f t="shared" si="381"/>
        <v>1.3212766110077358E-4</v>
      </c>
      <c r="BE200" s="5">
        <f t="shared" si="382"/>
        <v>1.6123117417954691E-4</v>
      </c>
      <c r="BF200" s="5">
        <f t="shared" si="383"/>
        <v>9.8372631857490808E-5</v>
      </c>
      <c r="BG200" s="5">
        <f t="shared" si="384"/>
        <v>4.0013662567897348E-5</v>
      </c>
      <c r="BH200" s="5">
        <f t="shared" si="385"/>
        <v>1.2206849317732505E-5</v>
      </c>
      <c r="BI200" s="5">
        <f t="shared" si="386"/>
        <v>2.9791258425890478E-6</v>
      </c>
      <c r="BJ200" s="8">
        <f t="shared" si="387"/>
        <v>0.41718359905715041</v>
      </c>
      <c r="BK200" s="8">
        <f t="shared" si="388"/>
        <v>0.28934832122862386</v>
      </c>
      <c r="BL200" s="8">
        <f t="shared" si="389"/>
        <v>0.27645610541550486</v>
      </c>
      <c r="BM200" s="8">
        <f t="shared" si="390"/>
        <v>0.37539239883210079</v>
      </c>
      <c r="BN200" s="8">
        <f t="shared" si="391"/>
        <v>0.62425936585458153</v>
      </c>
    </row>
    <row r="201" spans="1:66" x14ac:dyDescent="0.25">
      <c r="A201" t="s">
        <v>37</v>
      </c>
      <c r="B201" t="s">
        <v>225</v>
      </c>
      <c r="C201" t="s">
        <v>226</v>
      </c>
      <c r="D201" s="11">
        <v>44350</v>
      </c>
      <c r="E201">
        <f>VLOOKUP(A201,home!$A$2:$E$405,3,FALSE)</f>
        <v>1.6263736263736299</v>
      </c>
      <c r="F201">
        <f>VLOOKUP(B201,home!$B$2:$E$405,3,FALSE)</f>
        <v>1.91</v>
      </c>
      <c r="G201">
        <f>VLOOKUP(C201,away!$B$2:$E$405,4,FALSE)</f>
        <v>1.5</v>
      </c>
      <c r="H201">
        <f>VLOOKUP(A201,away!$A$2:$E$405,3,FALSE)</f>
        <v>1.3076923076923099</v>
      </c>
      <c r="I201">
        <f>VLOOKUP(C201,away!$B$2:$E$405,3,FALSE)</f>
        <v>1.02</v>
      </c>
      <c r="J201">
        <f>VLOOKUP(B201,home!$B$2:$E$405,4,FALSE)</f>
        <v>0.99</v>
      </c>
      <c r="K201" s="3">
        <f t="shared" si="336"/>
        <v>4.6595604395604493</v>
      </c>
      <c r="L201" s="3">
        <f t="shared" si="337"/>
        <v>1.3205076923076946</v>
      </c>
      <c r="M201" s="5">
        <f t="shared" si="338"/>
        <v>2.5286540044389665E-3</v>
      </c>
      <c r="N201" s="5">
        <f t="shared" si="339"/>
        <v>1.1782416164419924E-2</v>
      </c>
      <c r="O201" s="5">
        <f t="shared" si="340"/>
        <v>3.3391070640463112E-3</v>
      </c>
      <c r="P201" s="5">
        <f t="shared" si="341"/>
        <v>1.5558771179087034E-2</v>
      </c>
      <c r="Q201" s="5">
        <f t="shared" si="342"/>
        <v>2.7450440121084319E-2</v>
      </c>
      <c r="R201" s="5">
        <f t="shared" si="343"/>
        <v>2.2046582817560581E-3</v>
      </c>
      <c r="S201" s="5">
        <f t="shared" si="344"/>
        <v>2.3933222989210284E-2</v>
      </c>
      <c r="T201" s="5">
        <f t="shared" si="345"/>
        <v>3.6248517337123615E-2</v>
      </c>
      <c r="U201" s="5">
        <f t="shared" si="346"/>
        <v>1.0272738512419846E-2</v>
      </c>
      <c r="V201" s="5">
        <f t="shared" si="347"/>
        <v>1.6362307967159272E-2</v>
      </c>
      <c r="W201" s="5">
        <f t="shared" si="348"/>
        <v>4.2635661612242491E-2</v>
      </c>
      <c r="X201" s="5">
        <f t="shared" si="349"/>
        <v>5.6300719125594104E-2</v>
      </c>
      <c r="Y201" s="5">
        <f t="shared" si="350"/>
        <v>3.717276634390098E-2</v>
      </c>
      <c r="Z201" s="5">
        <f t="shared" si="351"/>
        <v>9.7042273998957989E-4</v>
      </c>
      <c r="AA201" s="5">
        <f t="shared" si="352"/>
        <v>4.5217434089053028E-3</v>
      </c>
      <c r="AB201" s="5">
        <f t="shared" si="353"/>
        <v>1.0534668352989178E-2</v>
      </c>
      <c r="AC201" s="5">
        <f t="shared" si="354"/>
        <v>6.2923151302995963E-3</v>
      </c>
      <c r="AD201" s="5">
        <f t="shared" si="355"/>
        <v>4.9665860540722785E-2</v>
      </c>
      <c r="AE201" s="5">
        <f t="shared" si="356"/>
        <v>6.5584150889105644E-2</v>
      </c>
      <c r="AF201" s="5">
        <f t="shared" si="357"/>
        <v>4.3302187871266273E-2</v>
      </c>
      <c r="AG201" s="5">
        <f t="shared" si="358"/>
        <v>1.9060290725920023E-2</v>
      </c>
      <c r="AH201" s="5">
        <f t="shared" si="359"/>
        <v>3.2036267323663732E-4</v>
      </c>
      <c r="AI201" s="5">
        <f t="shared" si="360"/>
        <v>1.4927492385252666E-3</v>
      </c>
      <c r="AJ201" s="5">
        <f t="shared" si="361"/>
        <v>3.4777776490081585E-3</v>
      </c>
      <c r="AK201" s="5">
        <f t="shared" si="362"/>
        <v>5.4016383836353217E-3</v>
      </c>
      <c r="AL201" s="5">
        <f t="shared" si="363"/>
        <v>1.5486609259657859E-3</v>
      </c>
      <c r="AM201" s="5">
        <f t="shared" si="364"/>
        <v>4.6284215794455651E-2</v>
      </c>
      <c r="AN201" s="5">
        <f t="shared" si="365"/>
        <v>6.1118662989007991E-2</v>
      </c>
      <c r="AO201" s="5">
        <f t="shared" si="366"/>
        <v>4.0353832310273327E-2</v>
      </c>
      <c r="AP201" s="5">
        <f t="shared" si="367"/>
        <v>1.776251532660357E-2</v>
      </c>
      <c r="AQ201" s="5">
        <f t="shared" si="368"/>
        <v>5.8638845308783306E-3</v>
      </c>
      <c r="AR201" s="5">
        <f t="shared" si="369"/>
        <v>8.4608274867447163E-5</v>
      </c>
      <c r="AS201" s="5">
        <f t="shared" si="370"/>
        <v>3.9423737043181345E-4</v>
      </c>
      <c r="AT201" s="5">
        <f t="shared" si="371"/>
        <v>9.1848642753020811E-4</v>
      </c>
      <c r="AU201" s="5">
        <f t="shared" si="372"/>
        <v>1.4265810073309881E-3</v>
      </c>
      <c r="AV201" s="5">
        <f t="shared" si="373"/>
        <v>1.6618101063969415E-3</v>
      </c>
      <c r="AW201" s="5">
        <f t="shared" si="374"/>
        <v>2.6469133533312678E-4</v>
      </c>
      <c r="AX201" s="5">
        <f t="shared" si="375"/>
        <v>3.5944016815320737E-2</v>
      </c>
      <c r="AY201" s="5">
        <f t="shared" si="376"/>
        <v>4.7464350697068169E-2</v>
      </c>
      <c r="AZ201" s="5">
        <f t="shared" si="377"/>
        <v>3.1338520102934302E-2</v>
      </c>
      <c r="BA201" s="5">
        <f t="shared" si="378"/>
        <v>1.3794252287154691E-2</v>
      </c>
      <c r="BB201" s="5">
        <f t="shared" si="379"/>
        <v>4.5538540637051917E-3</v>
      </c>
      <c r="BC201" s="5">
        <f t="shared" si="380"/>
        <v>1.2026798641538716E-3</v>
      </c>
      <c r="BD201" s="5">
        <f t="shared" si="381"/>
        <v>1.862097963255796E-5</v>
      </c>
      <c r="BE201" s="5">
        <f t="shared" si="382"/>
        <v>8.676558004172796E-5</v>
      </c>
      <c r="BF201" s="5">
        <f t="shared" si="383"/>
        <v>2.0214473213897561E-4</v>
      </c>
      <c r="BG201" s="5">
        <f t="shared" si="384"/>
        <v>3.1396853231343826E-4</v>
      </c>
      <c r="BH201" s="5">
        <f t="shared" si="385"/>
        <v>3.6573883810863826E-4</v>
      </c>
      <c r="BI201" s="5">
        <f t="shared" si="386"/>
        <v>3.4083644425236294E-4</v>
      </c>
      <c r="BJ201" s="8">
        <f t="shared" si="387"/>
        <v>0.69488379551293611</v>
      </c>
      <c r="BK201" s="8">
        <f t="shared" si="388"/>
        <v>0.1136882828932291</v>
      </c>
      <c r="BL201" s="8">
        <f t="shared" si="389"/>
        <v>4.7379241857567173E-2</v>
      </c>
      <c r="BM201" s="8">
        <f t="shared" si="390"/>
        <v>0.74685803682715424</v>
      </c>
      <c r="BN201" s="8">
        <f t="shared" si="391"/>
        <v>6.2864046814832611E-2</v>
      </c>
    </row>
    <row r="202" spans="1:66" x14ac:dyDescent="0.25">
      <c r="A202" t="s">
        <v>37</v>
      </c>
      <c r="B202" t="s">
        <v>38</v>
      </c>
      <c r="C202" t="s">
        <v>227</v>
      </c>
      <c r="D202" s="11">
        <v>44350</v>
      </c>
      <c r="E202">
        <f>VLOOKUP(A202,home!$A$2:$E$405,3,FALSE)</f>
        <v>1.6263736263736299</v>
      </c>
      <c r="F202">
        <f>VLOOKUP(B202,home!$B$2:$E$405,3,FALSE)</f>
        <v>0.61</v>
      </c>
      <c r="G202">
        <f>VLOOKUP(C202,away!$B$2:$E$405,4,FALSE)</f>
        <v>0.96</v>
      </c>
      <c r="H202">
        <f>VLOOKUP(A202,away!$A$2:$E$405,3,FALSE)</f>
        <v>1.3076923076923099</v>
      </c>
      <c r="I202">
        <f>VLOOKUP(C202,away!$B$2:$E$405,3,FALSE)</f>
        <v>0.89</v>
      </c>
      <c r="J202">
        <f>VLOOKUP(B202,home!$B$2:$E$405,4,FALSE)</f>
        <v>0.92</v>
      </c>
      <c r="K202" s="3">
        <f t="shared" si="336"/>
        <v>0.9524043956043976</v>
      </c>
      <c r="L202" s="3">
        <f t="shared" si="337"/>
        <v>1.0707384615384634</v>
      </c>
      <c r="M202" s="5">
        <f t="shared" si="338"/>
        <v>0.13223920237390283</v>
      </c>
      <c r="N202" s="5">
        <f t="shared" si="339"/>
        <v>0.12594519761212455</v>
      </c>
      <c r="O202" s="5">
        <f t="shared" si="340"/>
        <v>0.14159360010490624</v>
      </c>
      <c r="P202" s="5">
        <f t="shared" si="341"/>
        <v>0.13485436712936399</v>
      </c>
      <c r="Q202" s="5">
        <f t="shared" si="342"/>
        <v>5.9975379905525948E-2</v>
      </c>
      <c r="R202" s="5">
        <f t="shared" si="343"/>
        <v>7.5804856770009837E-2</v>
      </c>
      <c r="S202" s="5">
        <f t="shared" si="344"/>
        <v>3.4380312357075664E-2</v>
      </c>
      <c r="T202" s="5">
        <f t="shared" si="345"/>
        <v>6.4217946010227719E-2</v>
      </c>
      <c r="U202" s="5">
        <f t="shared" si="346"/>
        <v>7.2196878795919142E-2</v>
      </c>
      <c r="V202" s="5">
        <f t="shared" si="347"/>
        <v>3.8955797788265021E-3</v>
      </c>
      <c r="W202" s="5">
        <f t="shared" si="348"/>
        <v>1.904027181668886E-2</v>
      </c>
      <c r="X202" s="5">
        <f t="shared" si="349"/>
        <v>2.0387151352275593E-2</v>
      </c>
      <c r="Y202" s="5">
        <f t="shared" si="350"/>
        <v>1.0914653537043684E-2</v>
      </c>
      <c r="Z202" s="5">
        <f t="shared" si="351"/>
        <v>2.7055725238354644E-2</v>
      </c>
      <c r="AA202" s="5">
        <f t="shared" si="352"/>
        <v>2.5767991643273799E-2</v>
      </c>
      <c r="AB202" s="5">
        <f t="shared" si="353"/>
        <v>1.2270774253475676E-2</v>
      </c>
      <c r="AC202" s="5">
        <f t="shared" si="354"/>
        <v>2.4828867699828436E-4</v>
      </c>
      <c r="AD202" s="5">
        <f t="shared" si="355"/>
        <v>4.5335096429292487E-3</v>
      </c>
      <c r="AE202" s="5">
        <f t="shared" si="356"/>
        <v>4.8542031404398521E-3</v>
      </c>
      <c r="AF202" s="5">
        <f t="shared" si="357"/>
        <v>2.5987910012948722E-3</v>
      </c>
      <c r="AG202" s="5">
        <f t="shared" si="358"/>
        <v>9.2754182619549173E-4</v>
      </c>
      <c r="AH202" s="5">
        <f t="shared" si="359"/>
        <v>7.2424014043808056E-3</v>
      </c>
      <c r="AI202" s="5">
        <f t="shared" si="360"/>
        <v>6.8976949322637413E-3</v>
      </c>
      <c r="AJ202" s="5">
        <f t="shared" si="361"/>
        <v>3.2846974865130825E-3</v>
      </c>
      <c r="AK202" s="5">
        <f t="shared" si="362"/>
        <v>1.042786774795259E-3</v>
      </c>
      <c r="AL202" s="5">
        <f t="shared" si="363"/>
        <v>1.0127953526918282E-5</v>
      </c>
      <c r="AM202" s="5">
        <f t="shared" si="364"/>
        <v>8.6354690228814825E-4</v>
      </c>
      <c r="AN202" s="5">
        <f t="shared" si="365"/>
        <v>9.2463288162231768E-4</v>
      </c>
      <c r="AO202" s="5">
        <f t="shared" si="366"/>
        <v>4.9501999457807818E-4</v>
      </c>
      <c r="AP202" s="5">
        <f t="shared" si="367"/>
        <v>1.7667898247510338E-4</v>
      </c>
      <c r="AQ202" s="5">
        <f t="shared" si="368"/>
        <v>4.7294245470393318E-5</v>
      </c>
      <c r="AR202" s="5">
        <f t="shared" si="369"/>
        <v>1.5509435475141427E-3</v>
      </c>
      <c r="AS202" s="5">
        <f t="shared" si="370"/>
        <v>1.4771254519867474E-3</v>
      </c>
      <c r="AT202" s="5">
        <f t="shared" si="371"/>
        <v>7.0341038666565535E-4</v>
      </c>
      <c r="AU202" s="5">
        <f t="shared" si="372"/>
        <v>2.2331038139138641E-4</v>
      </c>
      <c r="AV202" s="5">
        <f t="shared" si="373"/>
        <v>5.3170447205312713E-5</v>
      </c>
      <c r="AW202" s="5">
        <f t="shared" si="374"/>
        <v>2.8689566975558216E-7</v>
      </c>
      <c r="AX202" s="5">
        <f t="shared" si="375"/>
        <v>1.3707431092496554E-4</v>
      </c>
      <c r="AY202" s="5">
        <f t="shared" si="376"/>
        <v>1.4677073679624259E-4</v>
      </c>
      <c r="AZ202" s="5">
        <f t="shared" si="377"/>
        <v>7.8576536458037756E-5</v>
      </c>
      <c r="BA202" s="5">
        <f t="shared" si="378"/>
        <v>2.8044973253366782E-5</v>
      </c>
      <c r="BB202" s="5">
        <f t="shared" si="379"/>
        <v>7.5072078787993245E-6</v>
      </c>
      <c r="BC202" s="5">
        <f t="shared" si="380"/>
        <v>1.6076512429190047E-6</v>
      </c>
      <c r="BD202" s="5">
        <f t="shared" si="381"/>
        <v>2.7677581799971651E-4</v>
      </c>
      <c r="BE202" s="5">
        <f t="shared" si="382"/>
        <v>2.6360250565993275E-4</v>
      </c>
      <c r="BF202" s="5">
        <f t="shared" si="383"/>
        <v>1.2552809254142653E-4</v>
      </c>
      <c r="BG202" s="5">
        <f t="shared" si="384"/>
        <v>3.9851169036096747E-5</v>
      </c>
      <c r="BH202" s="5">
        <f t="shared" si="385"/>
        <v>9.4886071399881002E-6</v>
      </c>
      <c r="BI202" s="5">
        <f t="shared" si="386"/>
        <v>1.8073982296575884E-6</v>
      </c>
      <c r="BJ202" s="8">
        <f t="shared" si="387"/>
        <v>0.31630140026773418</v>
      </c>
      <c r="BK202" s="8">
        <f t="shared" si="388"/>
        <v>0.30577464900649037</v>
      </c>
      <c r="BL202" s="8">
        <f t="shared" si="389"/>
        <v>0.3508266959709076</v>
      </c>
      <c r="BM202" s="8">
        <f t="shared" si="390"/>
        <v>0.32939938274652691</v>
      </c>
      <c r="BN202" s="8">
        <f t="shared" si="391"/>
        <v>0.67041260389583335</v>
      </c>
    </row>
    <row r="203" spans="1:66" x14ac:dyDescent="0.25">
      <c r="A203" t="s">
        <v>340</v>
      </c>
      <c r="B203" t="s">
        <v>429</v>
      </c>
      <c r="C203" t="s">
        <v>385</v>
      </c>
      <c r="D203" s="11">
        <v>44350</v>
      </c>
      <c r="E203">
        <f>VLOOKUP(A203,home!$A$2:$E$405,3,FALSE)</f>
        <v>1.3667953667953701</v>
      </c>
      <c r="F203">
        <f>VLOOKUP(B203,home!$B$2:$E$405,3,FALSE)</f>
        <v>0.79</v>
      </c>
      <c r="G203">
        <f>VLOOKUP(C203,away!$B$2:$E$405,4,FALSE)</f>
        <v>1.29</v>
      </c>
      <c r="H203">
        <f>VLOOKUP(A203,away!$A$2:$E$405,3,FALSE)</f>
        <v>1.1428571428571399</v>
      </c>
      <c r="I203">
        <f>VLOOKUP(C203,away!$B$2:$E$405,3,FALSE)</f>
        <v>0.51</v>
      </c>
      <c r="J203">
        <f>VLOOKUP(B203,home!$B$2:$E$405,4,FALSE)</f>
        <v>1.41</v>
      </c>
      <c r="K203" s="3">
        <f t="shared" si="336"/>
        <v>1.3929011583011617</v>
      </c>
      <c r="L203" s="3">
        <f t="shared" si="337"/>
        <v>0.82182857142856935</v>
      </c>
      <c r="M203" s="5">
        <f t="shared" si="338"/>
        <v>0.10918301918523481</v>
      </c>
      <c r="N203" s="5">
        <f t="shared" si="339"/>
        <v>0.15208115388993151</v>
      </c>
      <c r="O203" s="5">
        <f t="shared" si="340"/>
        <v>8.9729724681259587E-2</v>
      </c>
      <c r="P203" s="5">
        <f t="shared" si="341"/>
        <v>0.12498463744257081</v>
      </c>
      <c r="Q203" s="5">
        <f t="shared" si="342"/>
        <v>0.10591700770453144</v>
      </c>
      <c r="R203" s="5">
        <f t="shared" si="343"/>
        <v>3.6871225724739207E-2</v>
      </c>
      <c r="S203" s="5">
        <f t="shared" si="344"/>
        <v>3.5768290053759991E-2</v>
      </c>
      <c r="T203" s="5">
        <f t="shared" si="345"/>
        <v>8.7045623131803834E-2</v>
      </c>
      <c r="U203" s="5">
        <f t="shared" si="346"/>
        <v>5.1357973019972823E-2</v>
      </c>
      <c r="V203" s="5">
        <f t="shared" si="347"/>
        <v>4.5494322770766775E-3</v>
      </c>
      <c r="W203" s="5">
        <f t="shared" si="348"/>
        <v>4.9177307571811629E-2</v>
      </c>
      <c r="X203" s="5">
        <f t="shared" si="349"/>
        <v>4.0415316428445307E-2</v>
      </c>
      <c r="Y203" s="5">
        <f t="shared" si="350"/>
        <v>1.6607230882111398E-2</v>
      </c>
      <c r="Z203" s="5">
        <f t="shared" si="351"/>
        <v>1.0100608921394246E-2</v>
      </c>
      <c r="AA203" s="5">
        <f t="shared" si="352"/>
        <v>1.4069149866157092E-2</v>
      </c>
      <c r="AB203" s="5">
        <f t="shared" si="353"/>
        <v>9.7984675724414258E-3</v>
      </c>
      <c r="AC203" s="5">
        <f t="shared" si="354"/>
        <v>3.2549082950532039E-4</v>
      </c>
      <c r="AD203" s="5">
        <f t="shared" si="355"/>
        <v>1.7124782169727234E-2</v>
      </c>
      <c r="AE203" s="5">
        <f t="shared" si="356"/>
        <v>1.4073635266572368E-2</v>
      </c>
      <c r="AF203" s="5">
        <f t="shared" si="357"/>
        <v>5.7830577829669511E-3</v>
      </c>
      <c r="AG203" s="5">
        <f t="shared" si="358"/>
        <v>1.5842273720881996E-3</v>
      </c>
      <c r="AH203" s="5">
        <f t="shared" si="359"/>
        <v>2.0752422501070238E-3</v>
      </c>
      <c r="AI203" s="5">
        <f t="shared" si="360"/>
        <v>2.8906073339295827E-3</v>
      </c>
      <c r="AJ203" s="5">
        <f t="shared" si="361"/>
        <v>2.0131651518121747E-3</v>
      </c>
      <c r="AK203" s="5">
        <f t="shared" si="362"/>
        <v>9.3471335727023726E-4</v>
      </c>
      <c r="AL203" s="5">
        <f t="shared" si="363"/>
        <v>1.490391220912695E-5</v>
      </c>
      <c r="AM203" s="5">
        <f t="shared" si="364"/>
        <v>4.7706257839736244E-3</v>
      </c>
      <c r="AN203" s="5">
        <f t="shared" si="365"/>
        <v>3.9206365728633417E-3</v>
      </c>
      <c r="AO203" s="5">
        <f t="shared" si="366"/>
        <v>1.6110455768834414E-3</v>
      </c>
      <c r="AP203" s="5">
        <f t="shared" si="367"/>
        <v>4.4133442831881134E-4</v>
      </c>
      <c r="AQ203" s="5">
        <f t="shared" si="368"/>
        <v>9.0675310686873264E-5</v>
      </c>
      <c r="AR203" s="5">
        <f t="shared" si="369"/>
        <v>3.4109867475473312E-4</v>
      </c>
      <c r="AS203" s="5">
        <f t="shared" si="370"/>
        <v>4.7511673916085897E-4</v>
      </c>
      <c r="AT203" s="5">
        <f t="shared" si="371"/>
        <v>3.3089532815271577E-4</v>
      </c>
      <c r="AU203" s="5">
        <f t="shared" si="372"/>
        <v>1.5363482862012023E-4</v>
      </c>
      <c r="AV203" s="5">
        <f t="shared" si="373"/>
        <v>5.3499532685091509E-5</v>
      </c>
      <c r="AW203" s="5">
        <f t="shared" si="374"/>
        <v>4.7391375962485802E-7</v>
      </c>
      <c r="AX203" s="5">
        <f t="shared" si="375"/>
        <v>1.1075016967197072E-3</v>
      </c>
      <c r="AY203" s="5">
        <f t="shared" si="376"/>
        <v>9.1017653726987362E-4</v>
      </c>
      <c r="AZ203" s="5">
        <f t="shared" si="377"/>
        <v>3.7400454168615111E-4</v>
      </c>
      <c r="BA203" s="5">
        <f t="shared" si="378"/>
        <v>1.024558727339088E-4</v>
      </c>
      <c r="BB203" s="5">
        <f t="shared" si="379"/>
        <v>2.1050290880843894E-5</v>
      </c>
      <c r="BC203" s="5">
        <f t="shared" si="380"/>
        <v>3.4599460965519563E-6</v>
      </c>
      <c r="BD203" s="5">
        <f t="shared" si="381"/>
        <v>4.6720772764976737E-5</v>
      </c>
      <c r="BE203" s="5">
        <f t="shared" si="382"/>
        <v>6.507741850106147E-5</v>
      </c>
      <c r="BF203" s="5">
        <f t="shared" si="383"/>
        <v>4.5323205804688991E-5</v>
      </c>
      <c r="BG203" s="5">
        <f t="shared" si="384"/>
        <v>2.1043581954424407E-5</v>
      </c>
      <c r="BH203" s="5">
        <f t="shared" si="385"/>
        <v>7.3279074197807989E-6</v>
      </c>
      <c r="BI203" s="5">
        <f t="shared" si="386"/>
        <v>2.0414101465872685E-6</v>
      </c>
      <c r="BJ203" s="8">
        <f t="shared" si="387"/>
        <v>0.50316230875810297</v>
      </c>
      <c r="BK203" s="8">
        <f t="shared" si="388"/>
        <v>0.27573595023762665</v>
      </c>
      <c r="BL203" s="8">
        <f t="shared" si="389"/>
        <v>0.21128204835765427</v>
      </c>
      <c r="BM203" s="8">
        <f t="shared" si="390"/>
        <v>0.38060444502300039</v>
      </c>
      <c r="BN203" s="8">
        <f t="shared" si="391"/>
        <v>0.61876676862826741</v>
      </c>
    </row>
    <row r="204" spans="1:66" x14ac:dyDescent="0.25">
      <c r="A204" t="s">
        <v>340</v>
      </c>
      <c r="B204" t="s">
        <v>378</v>
      </c>
      <c r="C204" t="s">
        <v>415</v>
      </c>
      <c r="D204" s="11">
        <v>44350</v>
      </c>
      <c r="E204">
        <f>VLOOKUP(A204,home!$A$2:$E$405,3,FALSE)</f>
        <v>1.3667953667953701</v>
      </c>
      <c r="F204">
        <f>VLOOKUP(B204,home!$B$2:$E$405,3,FALSE)</f>
        <v>0.73</v>
      </c>
      <c r="G204">
        <f>VLOOKUP(C204,away!$B$2:$E$405,4,FALSE)</f>
        <v>0.62</v>
      </c>
      <c r="H204">
        <f>VLOOKUP(A204,away!$A$2:$E$405,3,FALSE)</f>
        <v>1.1428571428571399</v>
      </c>
      <c r="I204">
        <f>VLOOKUP(C204,away!$B$2:$E$405,3,FALSE)</f>
        <v>0.9</v>
      </c>
      <c r="J204">
        <f>VLOOKUP(B204,home!$B$2:$E$405,4,FALSE)</f>
        <v>1.21</v>
      </c>
      <c r="K204" s="3">
        <f t="shared" si="336"/>
        <v>0.61861158301158448</v>
      </c>
      <c r="L204" s="3">
        <f t="shared" si="337"/>
        <v>1.2445714285714256</v>
      </c>
      <c r="M204" s="5">
        <f t="shared" si="338"/>
        <v>0.15517791034984291</v>
      </c>
      <c r="N204" s="5">
        <f t="shared" si="339"/>
        <v>9.5994852769946071E-2</v>
      </c>
      <c r="O204" s="5">
        <f t="shared" si="340"/>
        <v>0.19312999356683258</v>
      </c>
      <c r="P204" s="5">
        <f t="shared" si="341"/>
        <v>0.11947245104739544</v>
      </c>
      <c r="Q204" s="5">
        <f t="shared" si="342"/>
        <v>2.9691763916490154E-2</v>
      </c>
      <c r="R204" s="5">
        <f t="shared" si="343"/>
        <v>0.12018203599673155</v>
      </c>
      <c r="S204" s="5">
        <f t="shared" si="344"/>
        <v>2.2995648232233636E-2</v>
      </c>
      <c r="T204" s="5">
        <f t="shared" si="345"/>
        <v>3.6953521034351657E-2</v>
      </c>
      <c r="U204" s="5">
        <f t="shared" si="346"/>
        <v>7.4345999537493337E-2</v>
      </c>
      <c r="V204" s="5">
        <f t="shared" si="347"/>
        <v>1.9671660537070482E-3</v>
      </c>
      <c r="W204" s="5">
        <f t="shared" si="348"/>
        <v>6.1225563595954068E-3</v>
      </c>
      <c r="X204" s="5">
        <f t="shared" si="349"/>
        <v>7.619958714970722E-3</v>
      </c>
      <c r="Y204" s="5">
        <f t="shared" si="350"/>
        <v>4.7417914517731983E-3</v>
      </c>
      <c r="Z204" s="5">
        <f t="shared" si="351"/>
        <v>4.9858376076358235E-2</v>
      </c>
      <c r="AA204" s="5">
        <f t="shared" si="352"/>
        <v>3.0842968950982881E-2</v>
      </c>
      <c r="AB204" s="5">
        <f t="shared" si="353"/>
        <v>9.5399089237723327E-3</v>
      </c>
      <c r="AC204" s="5">
        <f t="shared" si="354"/>
        <v>9.4658346315111964E-5</v>
      </c>
      <c r="AD204" s="5">
        <f t="shared" si="355"/>
        <v>9.4687107042173947E-4</v>
      </c>
      <c r="AE204" s="5">
        <f t="shared" si="356"/>
        <v>1.178448680787739E-3</v>
      </c>
      <c r="AF204" s="5">
        <f t="shared" si="357"/>
        <v>7.3333177907305427E-4</v>
      </c>
      <c r="AG204" s="5">
        <f t="shared" si="358"/>
        <v>3.0422792663259212E-4</v>
      </c>
      <c r="AH204" s="5">
        <f t="shared" si="359"/>
        <v>1.5513077584901133E-2</v>
      </c>
      <c r="AI204" s="5">
        <f t="shared" si="360"/>
        <v>9.5965694821772175E-3</v>
      </c>
      <c r="AJ204" s="5">
        <f t="shared" si="361"/>
        <v>2.9682745194251547E-3</v>
      </c>
      <c r="AK204" s="5">
        <f t="shared" si="362"/>
        <v>6.1206966642484838E-4</v>
      </c>
      <c r="AL204" s="5">
        <f t="shared" si="363"/>
        <v>2.915122293079924E-6</v>
      </c>
      <c r="AM204" s="5">
        <f t="shared" si="364"/>
        <v>1.1714908235629321E-4</v>
      </c>
      <c r="AN204" s="5">
        <f t="shared" si="365"/>
        <v>1.4580040078400342E-4</v>
      </c>
      <c r="AO204" s="5">
        <f t="shared" si="366"/>
        <v>9.0729506545016779E-5</v>
      </c>
      <c r="AP204" s="5">
        <f t="shared" si="367"/>
        <v>3.7639783858104019E-5</v>
      </c>
      <c r="AQ204" s="5">
        <f t="shared" si="368"/>
        <v>1.1711349891850047E-5</v>
      </c>
      <c r="AR204" s="5">
        <f t="shared" si="369"/>
        <v>3.8614266262759519E-3</v>
      </c>
      <c r="AS204" s="5">
        <f t="shared" si="370"/>
        <v>2.3887232379636489E-3</v>
      </c>
      <c r="AT204" s="5">
        <f t="shared" si="371"/>
        <v>7.3884593180662515E-4</v>
      </c>
      <c r="AU204" s="5">
        <f t="shared" si="372"/>
        <v>1.5235288382552188E-4</v>
      </c>
      <c r="AV204" s="5">
        <f t="shared" si="373"/>
        <v>2.3561814659921526E-5</v>
      </c>
      <c r="AW204" s="5">
        <f t="shared" si="374"/>
        <v>6.234363953821075E-8</v>
      </c>
      <c r="AX204" s="5">
        <f t="shared" si="375"/>
        <v>1.2078296547463499E-5</v>
      </c>
      <c r="AY204" s="5">
        <f t="shared" si="376"/>
        <v>1.5032302788785963E-5</v>
      </c>
      <c r="AZ204" s="5">
        <f t="shared" si="377"/>
        <v>9.354387278278786E-6</v>
      </c>
      <c r="BA204" s="5">
        <f t="shared" si="378"/>
        <v>3.8807343794459335E-6</v>
      </c>
      <c r="BB204" s="5">
        <f t="shared" si="379"/>
        <v>1.207462782633317E-6</v>
      </c>
      <c r="BC204" s="5">
        <f t="shared" si="380"/>
        <v>3.0055473606575517E-7</v>
      </c>
      <c r="BD204" s="5">
        <f t="shared" si="381"/>
        <v>8.0097020876466649E-4</v>
      </c>
      <c r="BE204" s="5">
        <f t="shared" si="382"/>
        <v>4.954894487890297E-4</v>
      </c>
      <c r="BF204" s="5">
        <f t="shared" si="383"/>
        <v>1.532577561404595E-4</v>
      </c>
      <c r="BG204" s="5">
        <f t="shared" si="384"/>
        <v>3.1602341044951015E-5</v>
      </c>
      <c r="BH204" s="5">
        <f t="shared" si="385"/>
        <v>4.8873935551722785E-6</v>
      </c>
      <c r="BI204" s="5">
        <f t="shared" si="386"/>
        <v>6.0467965279314809E-7</v>
      </c>
      <c r="BJ204" s="8">
        <f t="shared" si="387"/>
        <v>0.18473220756599026</v>
      </c>
      <c r="BK204" s="8">
        <f t="shared" si="388"/>
        <v>0.29972578145457601</v>
      </c>
      <c r="BL204" s="8">
        <f t="shared" si="389"/>
        <v>0.46538262055121976</v>
      </c>
      <c r="BM204" s="8">
        <f t="shared" si="390"/>
        <v>0.28603500804175636</v>
      </c>
      <c r="BN204" s="8">
        <f t="shared" si="391"/>
        <v>0.71364900764723882</v>
      </c>
    </row>
    <row r="205" spans="1:66" x14ac:dyDescent="0.25">
      <c r="A205" t="s">
        <v>340</v>
      </c>
      <c r="B205" t="s">
        <v>361</v>
      </c>
      <c r="C205" t="s">
        <v>377</v>
      </c>
      <c r="D205" s="11">
        <v>44350</v>
      </c>
      <c r="E205">
        <f>VLOOKUP(A205,home!$A$2:$E$405,3,FALSE)</f>
        <v>1.3667953667953701</v>
      </c>
      <c r="F205">
        <f>VLOOKUP(B205,home!$B$2:$E$405,3,FALSE)</f>
        <v>0.63</v>
      </c>
      <c r="G205">
        <f>VLOOKUP(C205,away!$B$2:$E$405,4,FALSE)</f>
        <v>0.84</v>
      </c>
      <c r="H205">
        <f>VLOOKUP(A205,away!$A$2:$E$405,3,FALSE)</f>
        <v>1.1428571428571399</v>
      </c>
      <c r="I205">
        <f>VLOOKUP(C205,away!$B$2:$E$405,3,FALSE)</f>
        <v>0.73</v>
      </c>
      <c r="J205">
        <f>VLOOKUP(B205,home!$B$2:$E$405,4,FALSE)</f>
        <v>1.37</v>
      </c>
      <c r="K205" s="3">
        <f t="shared" si="336"/>
        <v>0.72330810810810986</v>
      </c>
      <c r="L205" s="3">
        <f t="shared" si="337"/>
        <v>1.1429714285714256</v>
      </c>
      <c r="M205" s="5">
        <f t="shared" si="338"/>
        <v>0.15469814124790474</v>
      </c>
      <c r="N205" s="5">
        <f t="shared" si="339"/>
        <v>0.11189441987386313</v>
      </c>
      <c r="O205" s="5">
        <f t="shared" si="340"/>
        <v>0.17681555549946187</v>
      </c>
      <c r="P205" s="5">
        <f t="shared" si="341"/>
        <v>0.12789212493240026</v>
      </c>
      <c r="Q205" s="5">
        <f t="shared" si="342"/>
        <v>4.0467070573409203E-2</v>
      </c>
      <c r="R205" s="5">
        <f t="shared" si="343"/>
        <v>0.10104756403143508</v>
      </c>
      <c r="S205" s="5">
        <f t="shared" si="344"/>
        <v>2.643276041939226E-2</v>
      </c>
      <c r="T205" s="5">
        <f t="shared" si="345"/>
        <v>4.6252705463390227E-2</v>
      </c>
      <c r="U205" s="5">
        <f t="shared" si="346"/>
        <v>7.3088522368510406E-2</v>
      </c>
      <c r="V205" s="5">
        <f t="shared" si="347"/>
        <v>2.428056105907123E-3</v>
      </c>
      <c r="W205" s="5">
        <f t="shared" si="348"/>
        <v>9.7567200857099929E-3</v>
      </c>
      <c r="X205" s="5">
        <f t="shared" si="349"/>
        <v>1.1151652294535476E-2</v>
      </c>
      <c r="Y205" s="5">
        <f t="shared" si="350"/>
        <v>6.3730099770085155E-3</v>
      </c>
      <c r="Z205" s="5">
        <f t="shared" si="351"/>
        <v>3.8498159538223976E-2</v>
      </c>
      <c r="AA205" s="5">
        <f t="shared" si="352"/>
        <v>2.7846030941236971E-2</v>
      </c>
      <c r="AB205" s="5">
        <f t="shared" si="353"/>
        <v>1.0070629979213E-2</v>
      </c>
      <c r="AC205" s="5">
        <f t="shared" si="354"/>
        <v>1.2545773511506115E-4</v>
      </c>
      <c r="AD205" s="5">
        <f t="shared" si="355"/>
        <v>1.7642786866338225E-3</v>
      </c>
      <c r="AE205" s="5">
        <f t="shared" si="356"/>
        <v>2.016520130859979E-3</v>
      </c>
      <c r="AF205" s="5">
        <f t="shared" si="357"/>
        <v>1.1524124473560344E-3</v>
      </c>
      <c r="AG205" s="5">
        <f t="shared" si="358"/>
        <v>4.3905816708600631E-4</v>
      </c>
      <c r="AH205" s="5">
        <f t="shared" si="359"/>
        <v>1.1000574101193634E-2</v>
      </c>
      <c r="AI205" s="5">
        <f t="shared" si="360"/>
        <v>7.9568044412374386E-3</v>
      </c>
      <c r="AJ205" s="5">
        <f t="shared" si="361"/>
        <v>2.8776105834888285E-3</v>
      </c>
      <c r="AK205" s="5">
        <f t="shared" si="362"/>
        <v>6.9379968900505965E-4</v>
      </c>
      <c r="AL205" s="5">
        <f t="shared" si="363"/>
        <v>4.1487392682654317E-6</v>
      </c>
      <c r="AM205" s="5">
        <f t="shared" si="364"/>
        <v>2.5522341580091427E-4</v>
      </c>
      <c r="AN205" s="5">
        <f t="shared" si="365"/>
        <v>2.9171307216285E-4</v>
      </c>
      <c r="AO205" s="5">
        <f t="shared" si="366"/>
        <v>1.6670985341146605E-4</v>
      </c>
      <c r="AP205" s="5">
        <f t="shared" si="367"/>
        <v>6.3514866436878748E-5</v>
      </c>
      <c r="AQ205" s="5">
        <f t="shared" si="368"/>
        <v>1.8148919406720661E-5</v>
      </c>
      <c r="AR205" s="5">
        <f t="shared" si="369"/>
        <v>2.5146683791094199E-3</v>
      </c>
      <c r="AS205" s="5">
        <f t="shared" si="370"/>
        <v>1.8188800278129218E-3</v>
      </c>
      <c r="AT205" s="5">
        <f t="shared" si="371"/>
        <v>6.5780533589649532E-4</v>
      </c>
      <c r="AU205" s="5">
        <f t="shared" si="372"/>
        <v>1.5859864433690458E-4</v>
      </c>
      <c r="AV205" s="5">
        <f t="shared" si="373"/>
        <v>2.8678921345959357E-5</v>
      </c>
      <c r="AW205" s="5">
        <f t="shared" si="374"/>
        <v>9.5273550248825383E-8</v>
      </c>
      <c r="AX205" s="5">
        <f t="shared" si="375"/>
        <v>3.0767527671308116E-5</v>
      </c>
      <c r="AY205" s="5">
        <f t="shared" si="376"/>
        <v>3.516640505608591E-5</v>
      </c>
      <c r="AZ205" s="5">
        <f t="shared" si="377"/>
        <v>2.0097098112337964E-5</v>
      </c>
      <c r="BA205" s="5">
        <f t="shared" si="378"/>
        <v>7.6568029798663377E-6</v>
      </c>
      <c r="BB205" s="5">
        <f t="shared" si="379"/>
        <v>2.1878767600469453E-6</v>
      </c>
      <c r="BC205" s="5">
        <f t="shared" si="380"/>
        <v>5.0013612519381528E-7</v>
      </c>
      <c r="BD205" s="5">
        <f t="shared" si="381"/>
        <v>4.790323516090141E-4</v>
      </c>
      <c r="BE205" s="5">
        <f t="shared" si="382"/>
        <v>3.4648798396489484E-4</v>
      </c>
      <c r="BF205" s="5">
        <f t="shared" si="383"/>
        <v>1.2530878408192059E-4</v>
      </c>
      <c r="BG205" s="5">
        <f t="shared" si="384"/>
        <v>3.0212286514540539E-5</v>
      </c>
      <c r="BH205" s="5">
        <f t="shared" si="385"/>
        <v>5.4631979501131187E-6</v>
      </c>
      <c r="BI205" s="5">
        <f t="shared" si="386"/>
        <v>7.9031507470328513E-7</v>
      </c>
      <c r="BJ205" s="8">
        <f t="shared" si="387"/>
        <v>0.23215953367377601</v>
      </c>
      <c r="BK205" s="8">
        <f t="shared" si="388"/>
        <v>0.31161585558504379</v>
      </c>
      <c r="BL205" s="8">
        <f t="shared" si="389"/>
        <v>0.41756301786247918</v>
      </c>
      <c r="BM205" s="8">
        <f t="shared" si="390"/>
        <v>0.28698661936954284</v>
      </c>
      <c r="BN205" s="8">
        <f t="shared" si="391"/>
        <v>0.71281487615847439</v>
      </c>
    </row>
    <row r="206" spans="1:66" x14ac:dyDescent="0.25">
      <c r="A206" t="s">
        <v>340</v>
      </c>
      <c r="B206" t="s">
        <v>405</v>
      </c>
      <c r="C206" t="s">
        <v>354</v>
      </c>
      <c r="D206" s="11">
        <v>44350</v>
      </c>
      <c r="E206">
        <f>VLOOKUP(A206,home!$A$2:$E$405,3,FALSE)</f>
        <v>1.3667953667953701</v>
      </c>
      <c r="F206">
        <f>VLOOKUP(B206,home!$B$2:$E$405,3,FALSE)</f>
        <v>0.73</v>
      </c>
      <c r="G206">
        <f>VLOOKUP(C206,away!$B$2:$E$405,4,FALSE)</f>
        <v>0.51</v>
      </c>
      <c r="H206">
        <f>VLOOKUP(A206,away!$A$2:$E$405,3,FALSE)</f>
        <v>1.1428571428571399</v>
      </c>
      <c r="I206">
        <f>VLOOKUP(C206,away!$B$2:$E$405,3,FALSE)</f>
        <v>1.41</v>
      </c>
      <c r="J206">
        <f>VLOOKUP(B206,home!$B$2:$E$405,4,FALSE)</f>
        <v>1.28</v>
      </c>
      <c r="K206" s="3">
        <f t="shared" si="336"/>
        <v>0.50885791505791622</v>
      </c>
      <c r="L206" s="3">
        <f t="shared" si="337"/>
        <v>2.0626285714285659</v>
      </c>
      <c r="M206" s="5">
        <f t="shared" si="338"/>
        <v>7.6421860886101409E-2</v>
      </c>
      <c r="N206" s="5">
        <f t="shared" si="339"/>
        <v>3.8887868795347683E-2</v>
      </c>
      <c r="O206" s="5">
        <f t="shared" si="340"/>
        <v>0.15762991374541194</v>
      </c>
      <c r="P206" s="5">
        <f t="shared" si="341"/>
        <v>8.0211229259249492E-2</v>
      </c>
      <c r="Q206" s="5">
        <f t="shared" si="342"/>
        <v>9.8941999181232105E-3</v>
      </c>
      <c r="R206" s="5">
        <f t="shared" si="343"/>
        <v>0.16256598190155358</v>
      </c>
      <c r="S206" s="5">
        <f t="shared" si="344"/>
        <v>2.1047123246805109E-2</v>
      </c>
      <c r="T206" s="5">
        <f t="shared" si="345"/>
        <v>2.0408059442547113E-2</v>
      </c>
      <c r="U206" s="5">
        <f t="shared" si="346"/>
        <v>8.2722986609767499E-2</v>
      </c>
      <c r="V206" s="5">
        <f t="shared" si="347"/>
        <v>2.454526912155074E-3</v>
      </c>
      <c r="W206" s="5">
        <f t="shared" si="348"/>
        <v>1.6782473138341274E-3</v>
      </c>
      <c r="X206" s="5">
        <f t="shared" si="349"/>
        <v>3.4616008594375147E-3</v>
      </c>
      <c r="Y206" s="5">
        <f t="shared" si="350"/>
        <v>3.5699984177787491E-3</v>
      </c>
      <c r="Z206" s="5">
        <f t="shared" si="351"/>
        <v>0.11177107967082785</v>
      </c>
      <c r="AA206" s="5">
        <f t="shared" si="352"/>
        <v>5.6875598565069706E-2</v>
      </c>
      <c r="AB206" s="5">
        <f t="shared" si="353"/>
        <v>1.4470799251746191E-2</v>
      </c>
      <c r="AC206" s="5">
        <f t="shared" si="354"/>
        <v>1.6101464504974719E-4</v>
      </c>
      <c r="AD206" s="5">
        <f t="shared" si="355"/>
        <v>2.134973572672956E-4</v>
      </c>
      <c r="AE206" s="5">
        <f t="shared" si="356"/>
        <v>4.4036574902401606E-4</v>
      </c>
      <c r="AF206" s="5">
        <f t="shared" si="357"/>
        <v>4.5415548790773844E-4</v>
      </c>
      <c r="AG206" s="5">
        <f t="shared" si="358"/>
        <v>3.1225136174319393E-4</v>
      </c>
      <c r="AH206" s="5">
        <f t="shared" si="359"/>
        <v>5.7635555597117048E-2</v>
      </c>
      <c r="AI206" s="5">
        <f t="shared" si="360"/>
        <v>2.9328308654353596E-2</v>
      </c>
      <c r="AJ206" s="5">
        <f t="shared" si="361"/>
        <v>7.4619709970147061E-3</v>
      </c>
      <c r="AK206" s="5">
        <f t="shared" si="362"/>
        <v>1.2656943345878478E-3</v>
      </c>
      <c r="AL206" s="5">
        <f t="shared" si="363"/>
        <v>6.7599414400183948E-6</v>
      </c>
      <c r="AM206" s="5">
        <f t="shared" si="364"/>
        <v>2.1727964017882225E-5</v>
      </c>
      <c r="AN206" s="5">
        <f t="shared" si="365"/>
        <v>4.4816719382255696E-5</v>
      </c>
      <c r="AO206" s="5">
        <f t="shared" si="366"/>
        <v>4.6220122937768507E-5</v>
      </c>
      <c r="AP206" s="5">
        <f t="shared" si="367"/>
        <v>3.1778315382127382E-5</v>
      </c>
      <c r="AQ206" s="5">
        <f t="shared" si="368"/>
        <v>1.6386715314760961E-5</v>
      </c>
      <c r="AR206" s="5">
        <f t="shared" si="369"/>
        <v>2.3776148740954621E-2</v>
      </c>
      <c r="AS206" s="5">
        <f t="shared" si="370"/>
        <v>1.2098681476429068E-2</v>
      </c>
      <c r="AT206" s="5">
        <f t="shared" si="371"/>
        <v>3.0782549155227638E-3</v>
      </c>
      <c r="AU206" s="5">
        <f t="shared" si="372"/>
        <v>5.2213145944323184E-4</v>
      </c>
      <c r="AV206" s="5">
        <f t="shared" si="373"/>
        <v>6.6422681459607461E-5</v>
      </c>
      <c r="AW206" s="5">
        <f t="shared" si="374"/>
        <v>1.9708700797906145E-7</v>
      </c>
      <c r="AX206" s="5">
        <f t="shared" si="375"/>
        <v>1.8427410780988287E-6</v>
      </c>
      <c r="AY206" s="5">
        <f t="shared" si="376"/>
        <v>3.8008903974317222E-6</v>
      </c>
      <c r="AZ206" s="5">
        <f t="shared" si="377"/>
        <v>3.9199125653055749E-6</v>
      </c>
      <c r="BA206" s="5">
        <f t="shared" si="378"/>
        <v>2.6951078849003741E-6</v>
      </c>
      <c r="BB206" s="5">
        <f t="shared" si="379"/>
        <v>1.3897516316194814E-6</v>
      </c>
      <c r="BC206" s="5">
        <f t="shared" si="380"/>
        <v>5.7330828451356133E-7</v>
      </c>
      <c r="BD206" s="5">
        <f t="shared" si="381"/>
        <v>8.1735606186047211E-3</v>
      </c>
      <c r="BE206" s="5">
        <f t="shared" si="382"/>
        <v>4.1591810149826901E-3</v>
      </c>
      <c r="BF206" s="5">
        <f t="shared" si="383"/>
        <v>1.0582160898162799E-3</v>
      </c>
      <c r="BG206" s="5">
        <f t="shared" si="384"/>
        <v>1.7949387771488428E-4</v>
      </c>
      <c r="BH206" s="5">
        <f t="shared" si="385"/>
        <v>2.2834220094914142E-5</v>
      </c>
      <c r="BI206" s="5">
        <f t="shared" si="386"/>
        <v>2.3238747258943173E-6</v>
      </c>
      <c r="BJ206" s="8">
        <f t="shared" si="387"/>
        <v>7.9495396251887326E-2</v>
      </c>
      <c r="BK206" s="8">
        <f t="shared" si="388"/>
        <v>0.1803063157811983</v>
      </c>
      <c r="BL206" s="8">
        <f t="shared" si="389"/>
        <v>0.62309405862637079</v>
      </c>
      <c r="BM206" s="8">
        <f t="shared" si="390"/>
        <v>0.46905219202110748</v>
      </c>
      <c r="BN206" s="8">
        <f t="shared" si="391"/>
        <v>0.52561105450578738</v>
      </c>
    </row>
    <row r="207" spans="1:66" x14ac:dyDescent="0.25">
      <c r="A207" t="s">
        <v>342</v>
      </c>
      <c r="B207" t="s">
        <v>436</v>
      </c>
      <c r="C207" t="s">
        <v>426</v>
      </c>
      <c r="D207" s="11">
        <v>44350</v>
      </c>
      <c r="E207">
        <f>VLOOKUP(A207,home!$A$2:$E$405,3,FALSE)</f>
        <v>1.1720779220779201</v>
      </c>
      <c r="F207">
        <f>VLOOKUP(B207,home!$B$2:$E$405,3,FALSE)</f>
        <v>0.85</v>
      </c>
      <c r="G207">
        <f>VLOOKUP(C207,away!$B$2:$E$405,4,FALSE)</f>
        <v>1.1000000000000001</v>
      </c>
      <c r="H207">
        <f>VLOOKUP(A207,away!$A$2:$E$405,3,FALSE)</f>
        <v>0.83441558441558406</v>
      </c>
      <c r="I207">
        <f>VLOOKUP(C207,away!$B$2:$E$405,3,FALSE)</f>
        <v>0.49</v>
      </c>
      <c r="J207">
        <f>VLOOKUP(B207,home!$B$2:$E$405,4,FALSE)</f>
        <v>0.94</v>
      </c>
      <c r="K207" s="3">
        <f t="shared" si="336"/>
        <v>1.0958928571428552</v>
      </c>
      <c r="L207" s="3">
        <f t="shared" si="337"/>
        <v>0.384331818181818</v>
      </c>
      <c r="M207" s="5">
        <f t="shared" si="338"/>
        <v>0.22758654955729857</v>
      </c>
      <c r="N207" s="5">
        <f t="shared" si="339"/>
        <v>0.24941047404163194</v>
      </c>
      <c r="O207" s="5">
        <f t="shared" si="340"/>
        <v>8.746875238508299E-2</v>
      </c>
      <c r="P207" s="5">
        <f t="shared" si="341"/>
        <v>9.5856380962009533E-2</v>
      </c>
      <c r="Q207" s="5">
        <f t="shared" si="342"/>
        <v>0.13666357849941896</v>
      </c>
      <c r="R207" s="5">
        <f t="shared" si="343"/>
        <v>1.6808512319127087E-2</v>
      </c>
      <c r="S207" s="5">
        <f t="shared" si="344"/>
        <v>1.00933532638542E-2</v>
      </c>
      <c r="T207" s="5">
        <f t="shared" si="345"/>
        <v>5.2524161603915306E-2</v>
      </c>
      <c r="U207" s="5">
        <f t="shared" si="346"/>
        <v>1.8420328589729064E-2</v>
      </c>
      <c r="V207" s="5">
        <f t="shared" si="347"/>
        <v>4.7235378634641334E-4</v>
      </c>
      <c r="W207" s="5">
        <f t="shared" si="348"/>
        <v>4.992287983636505E-2</v>
      </c>
      <c r="X207" s="5">
        <f t="shared" si="349"/>
        <v>1.91869511763826E-2</v>
      </c>
      <c r="Y207" s="5">
        <f t="shared" si="350"/>
        <v>3.6870779154924483E-3</v>
      </c>
      <c r="Z207" s="5">
        <f t="shared" si="351"/>
        <v>2.1533487001805327E-3</v>
      </c>
      <c r="AA207" s="5">
        <f t="shared" si="352"/>
        <v>2.3598394594656976E-3</v>
      </c>
      <c r="AB207" s="5">
        <f t="shared" si="353"/>
        <v>1.2930656038161572E-3</v>
      </c>
      <c r="AC207" s="5">
        <f t="shared" si="354"/>
        <v>1.2434314709322797E-5</v>
      </c>
      <c r="AD207" s="5">
        <f t="shared" si="355"/>
        <v>1.3677531855168379E-2</v>
      </c>
      <c r="AE207" s="5">
        <f t="shared" si="356"/>
        <v>5.2567106861365976E-3</v>
      </c>
      <c r="AF207" s="5">
        <f t="shared" si="357"/>
        <v>1.0101605878293353E-3</v>
      </c>
      <c r="AG207" s="5">
        <f t="shared" si="358"/>
        <v>1.2941228512535413E-4</v>
      </c>
      <c r="AH207" s="5">
        <f t="shared" si="359"/>
        <v>2.0690010527995962E-4</v>
      </c>
      <c r="AI207" s="5">
        <f t="shared" si="360"/>
        <v>2.2674034751841253E-4</v>
      </c>
      <c r="AJ207" s="5">
        <f t="shared" si="361"/>
        <v>1.2424156363575849E-4</v>
      </c>
      <c r="AK207" s="5">
        <f t="shared" si="362"/>
        <v>4.538514738289575E-5</v>
      </c>
      <c r="AL207" s="5">
        <f t="shared" si="363"/>
        <v>2.0948661686674654E-7</v>
      </c>
      <c r="AM207" s="5">
        <f t="shared" si="364"/>
        <v>2.9978218926845794E-3</v>
      </c>
      <c r="AN207" s="5">
        <f t="shared" si="365"/>
        <v>1.1521583386007233E-3</v>
      </c>
      <c r="AO207" s="5">
        <f t="shared" si="366"/>
        <v>2.2140555455387934E-4</v>
      </c>
      <c r="AP207" s="5">
        <f t="shared" si="367"/>
        <v>2.8364399779082043E-5</v>
      </c>
      <c r="AQ207" s="5">
        <f t="shared" si="368"/>
        <v>2.7253353346826391E-6</v>
      </c>
      <c r="AR207" s="5">
        <f t="shared" si="369"/>
        <v>1.5903658728851299E-5</v>
      </c>
      <c r="AS207" s="5">
        <f t="shared" si="370"/>
        <v>1.7428706003385758E-5</v>
      </c>
      <c r="AT207" s="5">
        <f t="shared" si="371"/>
        <v>9.5499972091766246E-6</v>
      </c>
      <c r="AU207" s="5">
        <f t="shared" si="372"/>
        <v>3.4885912424236225E-6</v>
      </c>
      <c r="AV207" s="5">
        <f t="shared" si="373"/>
        <v>9.5578055601579145E-7</v>
      </c>
      <c r="AW207" s="5">
        <f t="shared" si="374"/>
        <v>2.4509148267966889E-9</v>
      </c>
      <c r="AX207" s="5">
        <f t="shared" si="375"/>
        <v>5.4754859986325078E-4</v>
      </c>
      <c r="AY207" s="5">
        <f t="shared" si="376"/>
        <v>2.1044034892835192E-4</v>
      </c>
      <c r="AZ207" s="5">
        <f t="shared" si="377"/>
        <v>4.0439460961224842E-5</v>
      </c>
      <c r="BA207" s="5">
        <f t="shared" si="378"/>
        <v>5.1807238525067306E-6</v>
      </c>
      <c r="BB207" s="5">
        <f t="shared" si="379"/>
        <v>4.9777925443295607E-7</v>
      </c>
      <c r="BC207" s="5">
        <f t="shared" si="380"/>
        <v>3.8262481181881578E-8</v>
      </c>
      <c r="BD207" s="5">
        <f t="shared" si="381"/>
        <v>1.0187136791670925E-6</v>
      </c>
      <c r="BE207" s="5">
        <f t="shared" si="382"/>
        <v>1.1164010444729351E-6</v>
      </c>
      <c r="BF207" s="5">
        <f t="shared" si="383"/>
        <v>6.1172796517235629E-7</v>
      </c>
      <c r="BG207" s="5">
        <f t="shared" si="384"/>
        <v>2.2346276918230622E-7</v>
      </c>
      <c r="BH207" s="5">
        <f t="shared" si="385"/>
        <v>6.1222813146062959E-8</v>
      </c>
      <c r="BI207" s="5">
        <f t="shared" si="386"/>
        <v>1.3418728724192424E-8</v>
      </c>
      <c r="BJ207" s="8">
        <f t="shared" si="387"/>
        <v>0.53667555918375986</v>
      </c>
      <c r="BK207" s="8">
        <f t="shared" si="388"/>
        <v>0.33423172171976329</v>
      </c>
      <c r="BL207" s="8">
        <f t="shared" si="389"/>
        <v>0.12700413720177767</v>
      </c>
      <c r="BM207" s="8">
        <f t="shared" si="390"/>
        <v>0.18606008114289865</v>
      </c>
      <c r="BN207" s="8">
        <f t="shared" si="391"/>
        <v>0.81379424776456899</v>
      </c>
    </row>
    <row r="208" spans="1:66" x14ac:dyDescent="0.25">
      <c r="A208" t="s">
        <v>342</v>
      </c>
      <c r="B208" t="s">
        <v>392</v>
      </c>
      <c r="C208" t="s">
        <v>430</v>
      </c>
      <c r="D208" s="11">
        <v>44350</v>
      </c>
      <c r="E208">
        <f>VLOOKUP(A208,home!$A$2:$E$405,3,FALSE)</f>
        <v>1.1720779220779201</v>
      </c>
      <c r="F208">
        <f>VLOOKUP(B208,home!$B$2:$E$405,3,FALSE)</f>
        <v>1.22</v>
      </c>
      <c r="G208">
        <f>VLOOKUP(C208,away!$B$2:$E$405,4,FALSE)</f>
        <v>0.97</v>
      </c>
      <c r="H208">
        <f>VLOOKUP(A208,away!$A$2:$E$405,3,FALSE)</f>
        <v>0.83441558441558406</v>
      </c>
      <c r="I208">
        <f>VLOOKUP(C208,away!$B$2:$E$405,3,FALSE)</f>
        <v>0.74</v>
      </c>
      <c r="J208">
        <f>VLOOKUP(B208,home!$B$2:$E$405,4,FALSE)</f>
        <v>1.2</v>
      </c>
      <c r="K208" s="3">
        <f t="shared" si="336"/>
        <v>1.3870370129870104</v>
      </c>
      <c r="L208" s="3">
        <f t="shared" si="337"/>
        <v>0.7409610389610386</v>
      </c>
      <c r="M208" s="5">
        <f t="shared" si="338"/>
        <v>0.11907543823814498</v>
      </c>
      <c r="N208" s="5">
        <f t="shared" si="339"/>
        <v>0.16516204017395583</v>
      </c>
      <c r="O208" s="5">
        <f t="shared" si="340"/>
        <v>8.8230260431676893E-2</v>
      </c>
      <c r="P208" s="5">
        <f t="shared" si="341"/>
        <v>0.12237863688421911</v>
      </c>
      <c r="Q208" s="5">
        <f t="shared" si="342"/>
        <v>0.11454293143086219</v>
      </c>
      <c r="R208" s="5">
        <f t="shared" si="343"/>
        <v>3.2687592718629158E-2</v>
      </c>
      <c r="S208" s="5">
        <f t="shared" si="344"/>
        <v>3.1443366884124413E-2</v>
      </c>
      <c r="T208" s="5">
        <f t="shared" si="345"/>
        <v>8.4871849478654657E-2</v>
      </c>
      <c r="U208" s="5">
        <f t="shared" si="346"/>
        <v>4.5338900966183329E-2</v>
      </c>
      <c r="V208" s="5">
        <f t="shared" si="347"/>
        <v>3.5906242250617446E-3</v>
      </c>
      <c r="W208" s="5">
        <f t="shared" si="348"/>
        <v>5.2958428490213011E-2</v>
      </c>
      <c r="X208" s="5">
        <f t="shared" si="349"/>
        <v>3.9240132195852102E-2</v>
      </c>
      <c r="Y208" s="5">
        <f t="shared" si="350"/>
        <v>1.4537704560403535E-2</v>
      </c>
      <c r="Z208" s="5">
        <f t="shared" si="351"/>
        <v>8.0734108873102475E-3</v>
      </c>
      <c r="AA208" s="5">
        <f t="shared" si="352"/>
        <v>1.1198119721751615E-2</v>
      </c>
      <c r="AB208" s="5">
        <f t="shared" si="353"/>
        <v>7.7661032649646482E-3</v>
      </c>
      <c r="AC208" s="5">
        <f t="shared" si="354"/>
        <v>2.3063934548980125E-4</v>
      </c>
      <c r="AD208" s="5">
        <f t="shared" si="355"/>
        <v>1.8363825116387827E-2</v>
      </c>
      <c r="AE208" s="5">
        <f t="shared" si="356"/>
        <v>1.3606878937537538E-2</v>
      </c>
      <c r="AF208" s="5">
        <f t="shared" si="357"/>
        <v>5.0410835772874427E-3</v>
      </c>
      <c r="AG208" s="5">
        <f t="shared" si="358"/>
        <v>1.2450821749721112E-3</v>
      </c>
      <c r="AH208" s="5">
        <f t="shared" si="359"/>
        <v>1.4955207297551901E-3</v>
      </c>
      <c r="AI208" s="5">
        <f t="shared" si="360"/>
        <v>2.0743426058597927E-3</v>
      </c>
      <c r="AJ208" s="5">
        <f t="shared" si="361"/>
        <v>1.4385949859717297E-3</v>
      </c>
      <c r="AK208" s="5">
        <f t="shared" si="362"/>
        <v>6.6512816408010591E-4</v>
      </c>
      <c r="AL208" s="5">
        <f t="shared" si="363"/>
        <v>9.4814948004511471E-6</v>
      </c>
      <c r="AM208" s="5">
        <f t="shared" si="364"/>
        <v>5.0942610272900774E-3</v>
      </c>
      <c r="AN208" s="5">
        <f t="shared" si="365"/>
        <v>3.7746489435195834E-3</v>
      </c>
      <c r="AO208" s="5">
        <f t="shared" si="366"/>
        <v>1.3984339014517285E-3</v>
      </c>
      <c r="AP208" s="5">
        <f t="shared" si="367"/>
        <v>3.4539501217933721E-4</v>
      </c>
      <c r="AQ208" s="5">
        <f t="shared" si="368"/>
        <v>6.3981061769090557E-5</v>
      </c>
      <c r="AR208" s="5">
        <f t="shared" si="369"/>
        <v>2.2162451874143532E-4</v>
      </c>
      <c r="AS208" s="5">
        <f t="shared" si="370"/>
        <v>3.0740141047980413E-4</v>
      </c>
      <c r="AT208" s="5">
        <f t="shared" si="371"/>
        <v>2.1318856708995077E-4</v>
      </c>
      <c r="AU208" s="5">
        <f t="shared" si="372"/>
        <v>9.8566811099808714E-5</v>
      </c>
      <c r="AV208" s="5">
        <f t="shared" si="373"/>
        <v>3.4178953811883422E-5</v>
      </c>
      <c r="AW208" s="5">
        <f t="shared" si="374"/>
        <v>2.7068097578225401E-7</v>
      </c>
      <c r="AX208" s="5">
        <f t="shared" si="375"/>
        <v>1.1776547664447609E-3</v>
      </c>
      <c r="AY208" s="5">
        <f t="shared" si="376"/>
        <v>8.7259629928232928E-4</v>
      </c>
      <c r="AZ208" s="5">
        <f t="shared" si="377"/>
        <v>3.23279930254896E-4</v>
      </c>
      <c r="BA208" s="5">
        <f t="shared" si="378"/>
        <v>7.9845944332306625E-5</v>
      </c>
      <c r="BB208" s="5">
        <f t="shared" si="379"/>
        <v>1.4790683467322789E-5</v>
      </c>
      <c r="BC208" s="5">
        <f t="shared" si="380"/>
        <v>2.1918640377782708E-6</v>
      </c>
      <c r="BD208" s="5">
        <f t="shared" si="381"/>
        <v>2.7369188944315673E-5</v>
      </c>
      <c r="BE208" s="5">
        <f t="shared" si="382"/>
        <v>3.7962078081200719E-5</v>
      </c>
      <c r="BF208" s="5">
        <f t="shared" si="383"/>
        <v>2.6327403694264161E-5</v>
      </c>
      <c r="BG208" s="5">
        <f t="shared" si="384"/>
        <v>1.2172361126598448E-5</v>
      </c>
      <c r="BH208" s="5">
        <f t="shared" si="385"/>
        <v>4.2208788545090806E-6</v>
      </c>
      <c r="BI208" s="5">
        <f t="shared" si="386"/>
        <v>1.1709030397076609E-6</v>
      </c>
      <c r="BJ208" s="8">
        <f t="shared" si="387"/>
        <v>0.52271703557015559</v>
      </c>
      <c r="BK208" s="8">
        <f t="shared" si="388"/>
        <v>0.27760078337112282</v>
      </c>
      <c r="BL208" s="8">
        <f t="shared" si="389"/>
        <v>0.191878746663836</v>
      </c>
      <c r="BM208" s="8">
        <f t="shared" si="390"/>
        <v>0.35732075099662963</v>
      </c>
      <c r="BN208" s="8">
        <f t="shared" si="391"/>
        <v>0.64207689987748817</v>
      </c>
    </row>
    <row r="209" spans="1:66" x14ac:dyDescent="0.25">
      <c r="A209" t="s">
        <v>342</v>
      </c>
      <c r="B209" t="s">
        <v>393</v>
      </c>
      <c r="C209" t="s">
        <v>364</v>
      </c>
      <c r="D209" s="11">
        <v>44350</v>
      </c>
      <c r="E209">
        <f>VLOOKUP(A209,home!$A$2:$E$405,3,FALSE)</f>
        <v>1.1720779220779201</v>
      </c>
      <c r="F209">
        <f>VLOOKUP(B209,home!$B$2:$E$405,3,FALSE)</f>
        <v>1.19</v>
      </c>
      <c r="G209">
        <f>VLOOKUP(C209,away!$B$2:$E$405,4,FALSE)</f>
        <v>1.46</v>
      </c>
      <c r="H209">
        <f>VLOOKUP(A209,away!$A$2:$E$405,3,FALSE)</f>
        <v>0.83441558441558406</v>
      </c>
      <c r="I209">
        <f>VLOOKUP(C209,away!$B$2:$E$405,3,FALSE)</f>
        <v>0.67</v>
      </c>
      <c r="J209">
        <f>VLOOKUP(B209,home!$B$2:$E$405,4,FALSE)</f>
        <v>0.64</v>
      </c>
      <c r="K209" s="3">
        <f t="shared" si="336"/>
        <v>2.0363681818181782</v>
      </c>
      <c r="L209" s="3">
        <f t="shared" si="337"/>
        <v>0.35779740259740245</v>
      </c>
      <c r="M209" s="5">
        <f t="shared" si="338"/>
        <v>9.1248786575053961E-2</v>
      </c>
      <c r="N209" s="5">
        <f t="shared" si="339"/>
        <v>0.18581612561095759</v>
      </c>
      <c r="O209" s="5">
        <f t="shared" si="340"/>
        <v>3.2648578826719038E-2</v>
      </c>
      <c r="P209" s="5">
        <f t="shared" si="341"/>
        <v>6.648452710431331E-2</v>
      </c>
      <c r="Q209" s="5">
        <f t="shared" si="342"/>
        <v>0.189195022931442</v>
      </c>
      <c r="R209" s="5">
        <f t="shared" si="343"/>
        <v>5.8407883513483102E-3</v>
      </c>
      <c r="S209" s="5">
        <f t="shared" si="344"/>
        <v>1.2110277051872011E-2</v>
      </c>
      <c r="T209" s="5">
        <f t="shared" si="345"/>
        <v>6.7693487789225945E-2</v>
      </c>
      <c r="U209" s="5">
        <f t="shared" si="346"/>
        <v>1.1893995555419951E-2</v>
      </c>
      <c r="V209" s="5">
        <f t="shared" si="347"/>
        <v>9.8040395703561192E-4</v>
      </c>
      <c r="W209" s="5">
        <f t="shared" si="348"/>
        <v>0.12842357495198306</v>
      </c>
      <c r="X209" s="5">
        <f t="shared" si="349"/>
        <v>4.594962155009237E-2</v>
      </c>
      <c r="Y209" s="5">
        <f t="shared" si="350"/>
        <v>8.2203276204783401E-3</v>
      </c>
      <c r="Z209" s="5">
        <f t="shared" si="351"/>
        <v>6.9660630041119668E-4</v>
      </c>
      <c r="AA209" s="5">
        <f t="shared" si="352"/>
        <v>1.4185469054114361E-3</v>
      </c>
      <c r="AB209" s="5">
        <f t="shared" si="353"/>
        <v>1.4443418912982449E-3</v>
      </c>
      <c r="AC209" s="5">
        <f t="shared" si="354"/>
        <v>4.4645589205381449E-5</v>
      </c>
      <c r="AD209" s="5">
        <f t="shared" si="355"/>
        <v>6.5379420456890075E-2</v>
      </c>
      <c r="AE209" s="5">
        <f t="shared" si="356"/>
        <v>2.3392586822798749E-2</v>
      </c>
      <c r="AF209" s="5">
        <f t="shared" si="357"/>
        <v>4.1849034026158072E-3</v>
      </c>
      <c r="AG209" s="5">
        <f t="shared" si="358"/>
        <v>4.9911585585898921E-4</v>
      </c>
      <c r="AH209" s="5">
        <f t="shared" si="359"/>
        <v>6.231098123002798E-5</v>
      </c>
      <c r="AI209" s="5">
        <f t="shared" si="360"/>
        <v>1.2688809955469871E-4</v>
      </c>
      <c r="AJ209" s="5">
        <f t="shared" si="361"/>
        <v>1.2919544429228292E-4</v>
      </c>
      <c r="AK209" s="5">
        <f t="shared" si="362"/>
        <v>8.7696497330889302E-5</v>
      </c>
      <c r="AL209" s="5">
        <f t="shared" si="363"/>
        <v>1.3011639922123384E-6</v>
      </c>
      <c r="AM209" s="5">
        <f t="shared" si="364"/>
        <v>2.6627314312824692E-2</v>
      </c>
      <c r="AN209" s="5">
        <f t="shared" si="365"/>
        <v>9.5271838992733136E-3</v>
      </c>
      <c r="AO209" s="5">
        <f t="shared" si="366"/>
        <v>1.7044008266138921E-3</v>
      </c>
      <c r="AP209" s="5">
        <f t="shared" si="367"/>
        <v>2.0327672958243877E-4</v>
      </c>
      <c r="AQ209" s="5">
        <f t="shared" si="368"/>
        <v>1.8182971463272784E-5</v>
      </c>
      <c r="AR209" s="5">
        <f t="shared" si="369"/>
        <v>4.4589414474799016E-6</v>
      </c>
      <c r="AS209" s="5">
        <f t="shared" si="370"/>
        <v>9.0800464882383631E-6</v>
      </c>
      <c r="AT209" s="5">
        <f t="shared" si="371"/>
        <v>9.2451588790392452E-6</v>
      </c>
      <c r="AU209" s="5">
        <f t="shared" si="372"/>
        <v>6.275515792376446E-6</v>
      </c>
      <c r="AV209" s="5">
        <f t="shared" si="373"/>
        <v>3.1948151710232222E-6</v>
      </c>
      <c r="AW209" s="5">
        <f t="shared" si="374"/>
        <v>2.633437536674765E-8</v>
      </c>
      <c r="AX209" s="5">
        <f t="shared" si="375"/>
        <v>9.0371692723179974E-3</v>
      </c>
      <c r="AY209" s="5">
        <f t="shared" si="376"/>
        <v>3.2334756924684372E-3</v>
      </c>
      <c r="AZ209" s="5">
        <f t="shared" si="377"/>
        <v>5.7846460206352197E-4</v>
      </c>
      <c r="BA209" s="5">
        <f t="shared" si="378"/>
        <v>6.8991044037622728E-5</v>
      </c>
      <c r="BB209" s="5">
        <f t="shared" si="379"/>
        <v>6.1712040897861044E-6</v>
      </c>
      <c r="BC209" s="5">
        <f t="shared" si="380"/>
        <v>4.4160815884478702E-7</v>
      </c>
      <c r="BD209" s="5">
        <f t="shared" si="381"/>
        <v>2.6589961137370181E-7</v>
      </c>
      <c r="BE209" s="5">
        <f t="shared" si="382"/>
        <v>5.4146950815922521E-7</v>
      </c>
      <c r="BF209" s="5">
        <f t="shared" si="383"/>
        <v>5.5131563892009239E-7</v>
      </c>
      <c r="BG209" s="5">
        <f t="shared" si="384"/>
        <v>3.7422720841187868E-7</v>
      </c>
      <c r="BH209" s="5">
        <f t="shared" si="385"/>
        <v>1.9051609499514746E-7</v>
      </c>
      <c r="BI209" s="5">
        <f t="shared" si="386"/>
        <v>7.759218279447357E-8</v>
      </c>
      <c r="BJ209" s="8">
        <f t="shared" si="387"/>
        <v>0.76975925915523669</v>
      </c>
      <c r="BK209" s="8">
        <f t="shared" si="388"/>
        <v>0.17410341713394092</v>
      </c>
      <c r="BL209" s="8">
        <f t="shared" si="389"/>
        <v>5.3686598050627692E-2</v>
      </c>
      <c r="BM209" s="8">
        <f t="shared" si="390"/>
        <v>0.42377860188228911</v>
      </c>
      <c r="BN209" s="8">
        <f t="shared" si="391"/>
        <v>0.57123382939983414</v>
      </c>
    </row>
    <row r="210" spans="1:66" x14ac:dyDescent="0.25">
      <c r="A210" t="s">
        <v>342</v>
      </c>
      <c r="B210" t="s">
        <v>343</v>
      </c>
      <c r="C210" t="s">
        <v>396</v>
      </c>
      <c r="D210" s="11">
        <v>44350</v>
      </c>
      <c r="E210">
        <f>VLOOKUP(A210,home!$A$2:$E$405,3,FALSE)</f>
        <v>1.1720779220779201</v>
      </c>
      <c r="F210">
        <f>VLOOKUP(B210,home!$B$2:$E$405,3,FALSE)</f>
        <v>0.67</v>
      </c>
      <c r="G210">
        <f>VLOOKUP(C210,away!$B$2:$E$405,4,FALSE)</f>
        <v>1.02</v>
      </c>
      <c r="H210">
        <f>VLOOKUP(A210,away!$A$2:$E$405,3,FALSE)</f>
        <v>0.83441558441558406</v>
      </c>
      <c r="I210">
        <f>VLOOKUP(C210,away!$B$2:$E$405,3,FALSE)</f>
        <v>0.51</v>
      </c>
      <c r="J210">
        <f>VLOOKUP(B210,home!$B$2:$E$405,4,FALSE)</f>
        <v>1.28</v>
      </c>
      <c r="K210" s="3">
        <f t="shared" si="336"/>
        <v>0.80099805194805063</v>
      </c>
      <c r="L210" s="3">
        <f t="shared" si="337"/>
        <v>0.54470649350649325</v>
      </c>
      <c r="M210" s="5">
        <f t="shared" si="338"/>
        <v>0.26035621044180107</v>
      </c>
      <c r="N210" s="5">
        <f t="shared" si="339"/>
        <v>0.20854481737645938</v>
      </c>
      <c r="O210" s="5">
        <f t="shared" si="340"/>
        <v>0.14181771845239208</v>
      </c>
      <c r="P210" s="5">
        <f t="shared" si="341"/>
        <v>0.11359571621208317</v>
      </c>
      <c r="Q210" s="5">
        <f t="shared" si="342"/>
        <v>8.3521996231202961E-2</v>
      </c>
      <c r="R210" s="5">
        <f t="shared" si="343"/>
        <v>3.8624516067646802E-2</v>
      </c>
      <c r="S210" s="5">
        <f t="shared" si="344"/>
        <v>1.2390703797538795E-2</v>
      </c>
      <c r="T210" s="5">
        <f t="shared" si="345"/>
        <v>4.54949736977611E-2</v>
      </c>
      <c r="U210" s="5">
        <f t="shared" si="346"/>
        <v>3.0938162127621266E-2</v>
      </c>
      <c r="V210" s="5">
        <f t="shared" si="347"/>
        <v>6.0068595588275251E-4</v>
      </c>
      <c r="W210" s="5">
        <f t="shared" si="348"/>
        <v>2.2300318758668673E-2</v>
      </c>
      <c r="X210" s="5">
        <f t="shared" si="349"/>
        <v>1.2147128435111485E-2</v>
      </c>
      <c r="Y210" s="5">
        <f t="shared" si="350"/>
        <v>3.3083098680312967E-3</v>
      </c>
      <c r="Z210" s="5">
        <f t="shared" si="351"/>
        <v>7.0130082368643661E-3</v>
      </c>
      <c r="AA210" s="5">
        <f t="shared" si="352"/>
        <v>5.6174059360239907E-3</v>
      </c>
      <c r="AB210" s="5">
        <f t="shared" si="353"/>
        <v>2.2497656058783158E-3</v>
      </c>
      <c r="AC210" s="5">
        <f t="shared" si="354"/>
        <v>1.6380287045307027E-5</v>
      </c>
      <c r="AD210" s="5">
        <f t="shared" si="355"/>
        <v>4.4656279708785423E-3</v>
      </c>
      <c r="AE210" s="5">
        <f t="shared" si="356"/>
        <v>2.4324565533217668E-3</v>
      </c>
      <c r="AF210" s="5">
        <f t="shared" si="357"/>
        <v>6.6248743988339502E-4</v>
      </c>
      <c r="AG210" s="5">
        <f t="shared" si="358"/>
        <v>1.2028707012365929E-4</v>
      </c>
      <c r="AH210" s="5">
        <f t="shared" si="359"/>
        <v>9.5500778140863573E-4</v>
      </c>
      <c r="AI210" s="5">
        <f t="shared" si="360"/>
        <v>7.6495937250354695E-4</v>
      </c>
      <c r="AJ210" s="5">
        <f t="shared" si="361"/>
        <v>3.0636548359737212E-4</v>
      </c>
      <c r="AK210" s="5">
        <f t="shared" si="362"/>
        <v>8.179938518187253E-5</v>
      </c>
      <c r="AL210" s="5">
        <f t="shared" si="363"/>
        <v>2.8587456170354745E-7</v>
      </c>
      <c r="AM210" s="5">
        <f t="shared" si="364"/>
        <v>7.1539186107968803E-4</v>
      </c>
      <c r="AN210" s="5">
        <f t="shared" si="365"/>
        <v>3.8967859213180113E-4</v>
      </c>
      <c r="AO210" s="5">
        <f t="shared" si="366"/>
        <v>1.0613022975733019E-4</v>
      </c>
      <c r="AP210" s="5">
        <f t="shared" si="367"/>
        <v>1.926994176871794E-5</v>
      </c>
      <c r="AQ210" s="5">
        <f t="shared" si="368"/>
        <v>2.6241156027281646E-6</v>
      </c>
      <c r="AR210" s="5">
        <f t="shared" si="369"/>
        <v>1.0403978797650274E-4</v>
      </c>
      <c r="AS210" s="5">
        <f t="shared" si="370"/>
        <v>8.3335667494266919E-5</v>
      </c>
      <c r="AT210" s="5">
        <f t="shared" si="371"/>
        <v>3.337585366034914E-5</v>
      </c>
      <c r="AU210" s="5">
        <f t="shared" si="372"/>
        <v>8.9113312546809609E-6</v>
      </c>
      <c r="AV210" s="5">
        <f t="shared" si="373"/>
        <v>1.7844897438158062E-6</v>
      </c>
      <c r="AW210" s="5">
        <f t="shared" si="374"/>
        <v>3.4647110681793467E-9</v>
      </c>
      <c r="AX210" s="5">
        <f t="shared" si="375"/>
        <v>9.5504581184053397E-5</v>
      </c>
      <c r="AY210" s="5">
        <f t="shared" si="376"/>
        <v>5.2021965530571926E-5</v>
      </c>
      <c r="AZ210" s="5">
        <f t="shared" si="377"/>
        <v>1.4168351214736748E-5</v>
      </c>
      <c r="BA210" s="5">
        <f t="shared" si="378"/>
        <v>2.5725309696492397E-6</v>
      </c>
      <c r="BB210" s="5">
        <f t="shared" si="379"/>
        <v>3.5031858097862398E-7</v>
      </c>
      <c r="BC210" s="5">
        <f t="shared" si="380"/>
        <v>3.8164161171007374E-8</v>
      </c>
      <c r="BD210" s="5">
        <f t="shared" si="381"/>
        <v>9.4451913489733012E-6</v>
      </c>
      <c r="BE210" s="5">
        <f t="shared" si="382"/>
        <v>7.5655798708041943E-6</v>
      </c>
      <c r="BF210" s="5">
        <f t="shared" si="383"/>
        <v>3.0300073691857718E-6</v>
      </c>
      <c r="BG210" s="5">
        <f t="shared" si="384"/>
        <v>8.0901000003534728E-7</v>
      </c>
      <c r="BH210" s="5">
        <f t="shared" si="385"/>
        <v>1.6200385850870129E-7</v>
      </c>
      <c r="BI210" s="5">
        <f t="shared" si="386"/>
        <v>2.5952955014707486E-8</v>
      </c>
      <c r="BJ210" s="8">
        <f t="shared" si="387"/>
        <v>0.38439615405342364</v>
      </c>
      <c r="BK210" s="8">
        <f t="shared" si="388"/>
        <v>0.38701200453444334</v>
      </c>
      <c r="BL210" s="8">
        <f t="shared" si="389"/>
        <v>0.22160818508778596</v>
      </c>
      <c r="BM210" s="8">
        <f t="shared" si="390"/>
        <v>0.15351635863011243</v>
      </c>
      <c r="BN210" s="8">
        <f t="shared" si="391"/>
        <v>0.84646097478158555</v>
      </c>
    </row>
    <row r="211" spans="1:66" x14ac:dyDescent="0.25">
      <c r="A211" t="s">
        <v>40</v>
      </c>
      <c r="B211" t="s">
        <v>316</v>
      </c>
      <c r="C211" t="s">
        <v>318</v>
      </c>
      <c r="D211" s="11">
        <v>44350</v>
      </c>
      <c r="E211">
        <f>VLOOKUP(A211,home!$A$2:$E$405,3,FALSE)</f>
        <v>1.4517241379310299</v>
      </c>
      <c r="F211">
        <f>VLOOKUP(B211,home!$B$2:$E$405,3,FALSE)</f>
        <v>0.59</v>
      </c>
      <c r="G211">
        <f>VLOOKUP(C211,away!$B$2:$E$405,4,FALSE)</f>
        <v>1.1299999999999999</v>
      </c>
      <c r="H211">
        <f>VLOOKUP(A211,away!$A$2:$E$405,3,FALSE)</f>
        <v>1.17241379310345</v>
      </c>
      <c r="I211">
        <f>VLOOKUP(C211,away!$B$2:$E$405,3,FALSE)</f>
        <v>0.84</v>
      </c>
      <c r="J211">
        <f>VLOOKUP(B211,home!$B$2:$E$405,4,FALSE)</f>
        <v>1.04</v>
      </c>
      <c r="K211" s="3">
        <f t="shared" si="336"/>
        <v>0.96786448275861747</v>
      </c>
      <c r="L211" s="3">
        <f t="shared" si="337"/>
        <v>1.0242206896551738</v>
      </c>
      <c r="M211" s="5">
        <f t="shared" si="338"/>
        <v>0.13641068888087651</v>
      </c>
      <c r="N211" s="5">
        <f t="shared" si="339"/>
        <v>0.13202706083643623</v>
      </c>
      <c r="O211" s="5">
        <f t="shared" si="340"/>
        <v>0.13971464984190868</v>
      </c>
      <c r="P211" s="5">
        <f t="shared" si="341"/>
        <v>0.1352248473030403</v>
      </c>
      <c r="Q211" s="5">
        <f t="shared" si="342"/>
        <v>6.3892151473298922E-2</v>
      </c>
      <c r="R211" s="5">
        <f t="shared" si="343"/>
        <v>7.1549317508005403E-2</v>
      </c>
      <c r="S211" s="5">
        <f t="shared" si="344"/>
        <v>3.3512328612494181E-2</v>
      </c>
      <c r="T211" s="5">
        <f t="shared" si="345"/>
        <v>6.5439663445535048E-2</v>
      </c>
      <c r="U211" s="5">
        <f t="shared" si="346"/>
        <v>6.9250043181617746E-2</v>
      </c>
      <c r="V211" s="5">
        <f t="shared" si="347"/>
        <v>3.6912222418380176E-3</v>
      </c>
      <c r="W211" s="5">
        <f t="shared" si="348"/>
        <v>2.0612981379346574E-2</v>
      </c>
      <c r="X211" s="5">
        <f t="shared" si="349"/>
        <v>2.1112242004203603E-2</v>
      </c>
      <c r="Y211" s="5">
        <f t="shared" si="350"/>
        <v>1.081179753285617E-2</v>
      </c>
      <c r="Z211" s="5">
        <f t="shared" si="351"/>
        <v>2.44274304408021E-2</v>
      </c>
      <c r="AA211" s="5">
        <f t="shared" si="352"/>
        <v>2.3642442328709032E-2</v>
      </c>
      <c r="AB211" s="5">
        <f t="shared" si="353"/>
        <v>1.1441340107813202E-2</v>
      </c>
      <c r="AC211" s="5">
        <f t="shared" si="354"/>
        <v>2.2869586325545421E-4</v>
      </c>
      <c r="AD211" s="5">
        <f t="shared" si="355"/>
        <v>4.9876431402085695E-3</v>
      </c>
      <c r="AE211" s="5">
        <f t="shared" si="356"/>
        <v>5.1084472968183177E-3</v>
      </c>
      <c r="AF211" s="5">
        <f t="shared" si="357"/>
        <v>2.6160887067071827E-3</v>
      </c>
      <c r="AG211" s="5">
        <f t="shared" si="358"/>
        <v>8.931507264609141E-4</v>
      </c>
      <c r="AH211" s="5">
        <f t="shared" si="359"/>
        <v>6.2547699131455274E-3</v>
      </c>
      <c r="AI211" s="5">
        <f t="shared" si="360"/>
        <v>6.0537696467607583E-3</v>
      </c>
      <c r="AJ211" s="5">
        <f t="shared" si="361"/>
        <v>2.9296143139509591E-3</v>
      </c>
      <c r="AK211" s="5">
        <f t="shared" si="362"/>
        <v>9.4515654755146267E-4</v>
      </c>
      <c r="AL211" s="5">
        <f t="shared" si="363"/>
        <v>9.0683108314369784E-6</v>
      </c>
      <c r="AM211" s="5">
        <f t="shared" si="364"/>
        <v>9.6547252961650732E-4</v>
      </c>
      <c r="AN211" s="5">
        <f t="shared" si="365"/>
        <v>9.8885694012694416E-4</v>
      </c>
      <c r="AO211" s="5">
        <f t="shared" si="366"/>
        <v>5.0640386859356176E-4</v>
      </c>
      <c r="AP211" s="5">
        <f t="shared" si="367"/>
        <v>1.7288977317831528E-4</v>
      </c>
      <c r="AQ211" s="5">
        <f t="shared" si="368"/>
        <v>4.4269320679755163E-5</v>
      </c>
      <c r="AR211" s="5">
        <f t="shared" si="369"/>
        <v>1.2812529508152691E-3</v>
      </c>
      <c r="AS211" s="5">
        <f t="shared" si="370"/>
        <v>1.2400792245237727E-3</v>
      </c>
      <c r="AT211" s="5">
        <f t="shared" si="371"/>
        <v>6.0011431861170419E-4</v>
      </c>
      <c r="AU211" s="5">
        <f t="shared" si="372"/>
        <v>1.936097781930525E-4</v>
      </c>
      <c r="AV211" s="5">
        <f t="shared" si="373"/>
        <v>4.6847006956957336E-5</v>
      </c>
      <c r="AW211" s="5">
        <f t="shared" si="374"/>
        <v>2.4970773460681839E-7</v>
      </c>
      <c r="AX211" s="5">
        <f t="shared" si="375"/>
        <v>1.5574109508248904E-4</v>
      </c>
      <c r="AY211" s="5">
        <f t="shared" si="376"/>
        <v>1.5951325181303892E-4</v>
      </c>
      <c r="AZ211" s="5">
        <f t="shared" si="377"/>
        <v>8.1688386390545042E-5</v>
      </c>
      <c r="BA211" s="5">
        <f t="shared" si="378"/>
        <v>2.788897848191412E-5</v>
      </c>
      <c r="BB211" s="5">
        <f t="shared" si="379"/>
        <v>7.1411171936310947E-6</v>
      </c>
      <c r="BC211" s="5">
        <f t="shared" si="380"/>
        <v>1.4628159953938522E-6</v>
      </c>
      <c r="BD211" s="5">
        <f t="shared" si="381"/>
        <v>2.1871429681779013E-4</v>
      </c>
      <c r="BE211" s="5">
        <f t="shared" si="382"/>
        <v>2.1168579976146517E-4</v>
      </c>
      <c r="BF211" s="5">
        <f t="shared" si="383"/>
        <v>1.0244158354673736E-4</v>
      </c>
      <c r="BG211" s="5">
        <f t="shared" si="384"/>
        <v>3.3049856757478895E-5</v>
      </c>
      <c r="BH211" s="5">
        <f t="shared" si="385"/>
        <v>7.9969456289559237E-6</v>
      </c>
      <c r="BI211" s="5">
        <f t="shared" si="386"/>
        <v>1.5479919289636433E-6</v>
      </c>
      <c r="BJ211" s="8">
        <f t="shared" si="387"/>
        <v>0.33061255461902356</v>
      </c>
      <c r="BK211" s="8">
        <f t="shared" si="388"/>
        <v>0.30923636446414893</v>
      </c>
      <c r="BL211" s="8">
        <f t="shared" si="389"/>
        <v>0.33571844314300497</v>
      </c>
      <c r="BM211" s="8">
        <f t="shared" si="390"/>
        <v>0.32101681327933512</v>
      </c>
      <c r="BN211" s="8">
        <f t="shared" si="391"/>
        <v>0.67881871584356612</v>
      </c>
    </row>
    <row r="212" spans="1:66" x14ac:dyDescent="0.25">
      <c r="A212" t="s">
        <v>40</v>
      </c>
      <c r="B212" t="s">
        <v>320</v>
      </c>
      <c r="C212" t="s">
        <v>236</v>
      </c>
      <c r="D212" s="11">
        <v>44350</v>
      </c>
      <c r="E212">
        <f>VLOOKUP(A212,home!$A$2:$E$405,3,FALSE)</f>
        <v>1.4517241379310299</v>
      </c>
      <c r="F212">
        <f>VLOOKUP(B212,home!$B$2:$E$405,3,FALSE)</f>
        <v>1.57</v>
      </c>
      <c r="G212">
        <f>VLOOKUP(C212,away!$B$2:$E$405,4,FALSE)</f>
        <v>0.93</v>
      </c>
      <c r="H212">
        <f>VLOOKUP(A212,away!$A$2:$E$405,3,FALSE)</f>
        <v>1.17241379310345</v>
      </c>
      <c r="I212">
        <f>VLOOKUP(C212,away!$B$2:$E$405,3,FALSE)</f>
        <v>0.74</v>
      </c>
      <c r="J212">
        <f>VLOOKUP(B212,home!$B$2:$E$405,4,FALSE)</f>
        <v>0.49</v>
      </c>
      <c r="K212" s="3">
        <f t="shared" si="336"/>
        <v>2.1196624137930971</v>
      </c>
      <c r="L212" s="3">
        <f t="shared" si="337"/>
        <v>0.42511724137931095</v>
      </c>
      <c r="M212" s="5">
        <f t="shared" si="338"/>
        <v>7.8490345016975618E-2</v>
      </c>
      <c r="N212" s="5">
        <f t="shared" si="339"/>
        <v>0.16637303417813548</v>
      </c>
      <c r="O212" s="5">
        <f t="shared" si="340"/>
        <v>3.3367598948527019E-2</v>
      </c>
      <c r="P212" s="5">
        <f t="shared" si="341"/>
        <v>7.0728045329714787E-2</v>
      </c>
      <c r="Q212" s="5">
        <f t="shared" si="342"/>
        <v>0.17632733360805408</v>
      </c>
      <c r="R212" s="5">
        <f t="shared" si="343"/>
        <v>7.0925708082245015E-3</v>
      </c>
      <c r="S212" s="5">
        <f t="shared" si="344"/>
        <v>1.5933349493750717E-2</v>
      </c>
      <c r="T212" s="5">
        <f t="shared" si="345"/>
        <v>7.4959789643225416E-2</v>
      </c>
      <c r="U212" s="5">
        <f t="shared" si="346"/>
        <v>1.50338557593596E-2</v>
      </c>
      <c r="V212" s="5">
        <f t="shared" si="347"/>
        <v>1.5952912779052418E-3</v>
      </c>
      <c r="W212" s="5">
        <f t="shared" si="348"/>
        <v>0.12458480719111618</v>
      </c>
      <c r="X212" s="5">
        <f t="shared" si="349"/>
        <v>5.2963149550860664E-2</v>
      </c>
      <c r="Y212" s="5">
        <f t="shared" si="350"/>
        <v>1.1257774015910887E-2</v>
      </c>
      <c r="Z212" s="5">
        <f t="shared" si="351"/>
        <v>1.0050580454266103E-3</v>
      </c>
      <c r="AA212" s="5">
        <f t="shared" si="352"/>
        <v>2.1303837625711408E-3</v>
      </c>
      <c r="AB212" s="5">
        <f t="shared" si="353"/>
        <v>2.2578471942385826E-3</v>
      </c>
      <c r="AC212" s="5">
        <f t="shared" si="354"/>
        <v>8.9845312975578144E-5</v>
      </c>
      <c r="AD212" s="5">
        <f t="shared" si="355"/>
        <v>6.6019433283167256E-2</v>
      </c>
      <c r="AE212" s="5">
        <f t="shared" si="356"/>
        <v>2.8065999354765531E-2</v>
      </c>
      <c r="AF212" s="5">
        <f t="shared" si="357"/>
        <v>5.9656701111257216E-3</v>
      </c>
      <c r="AG212" s="5">
        <f t="shared" si="358"/>
        <v>8.4536974020692505E-4</v>
      </c>
      <c r="AH212" s="5">
        <f t="shared" si="359"/>
        <v>1.0681687592446065E-4</v>
      </c>
      <c r="AI212" s="5">
        <f t="shared" si="360"/>
        <v>2.2641571705587997E-4</v>
      </c>
      <c r="AJ212" s="5">
        <f t="shared" si="361"/>
        <v>2.3996244266768078E-4</v>
      </c>
      <c r="AK212" s="5">
        <f t="shared" si="362"/>
        <v>1.6954645681488794E-4</v>
      </c>
      <c r="AL212" s="5">
        <f t="shared" si="363"/>
        <v>3.2384025665448446E-6</v>
      </c>
      <c r="AM212" s="5">
        <f t="shared" si="364"/>
        <v>2.7987782262050127E-2</v>
      </c>
      <c r="AN212" s="5">
        <f t="shared" si="365"/>
        <v>1.1898088787567563E-2</v>
      </c>
      <c r="AO212" s="5">
        <f t="shared" si="366"/>
        <v>2.5290413415284159E-3</v>
      </c>
      <c r="AP212" s="5">
        <f t="shared" si="367"/>
        <v>3.5837969281493078E-4</v>
      </c>
      <c r="AQ212" s="5">
        <f t="shared" si="368"/>
        <v>3.8088346593962046E-5</v>
      </c>
      <c r="AR212" s="5">
        <f t="shared" si="369"/>
        <v>9.0819391251525724E-6</v>
      </c>
      <c r="AS212" s="5">
        <f t="shared" si="370"/>
        <v>1.9250645007942867E-5</v>
      </c>
      <c r="AT212" s="5">
        <f t="shared" si="371"/>
        <v>2.0402434332305109E-5</v>
      </c>
      <c r="AU212" s="5">
        <f t="shared" si="372"/>
        <v>1.4415424401356331E-5</v>
      </c>
      <c r="AV212" s="5">
        <f t="shared" si="373"/>
        <v>7.6389583206077212E-6</v>
      </c>
      <c r="AW212" s="5">
        <f t="shared" si="374"/>
        <v>8.1059468550244185E-8</v>
      </c>
      <c r="AX212" s="5">
        <f t="shared" si="375"/>
        <v>9.8874416843821346E-3</v>
      </c>
      <c r="AY212" s="5">
        <f t="shared" si="376"/>
        <v>4.2033219331633412E-3</v>
      </c>
      <c r="AZ212" s="5">
        <f t="shared" si="377"/>
        <v>8.9345231242777602E-4</v>
      </c>
      <c r="BA212" s="5">
        <f t="shared" si="378"/>
        <v>1.2660732745442085E-4</v>
      </c>
      <c r="BB212" s="5">
        <f t="shared" si="379"/>
        <v>1.3455739446457616E-5</v>
      </c>
      <c r="BC212" s="5">
        <f t="shared" si="380"/>
        <v>1.1440533668393679E-6</v>
      </c>
      <c r="BD212" s="5">
        <f t="shared" si="381"/>
        <v>6.4348148454328251E-7</v>
      </c>
      <c r="BE212" s="5">
        <f t="shared" si="382"/>
        <v>1.3639635167581794E-6</v>
      </c>
      <c r="BF212" s="5">
        <f t="shared" si="383"/>
        <v>1.4455711001286823E-6</v>
      </c>
      <c r="BG212" s="5">
        <f t="shared" si="384"/>
        <v>1.021374242469435E-6</v>
      </c>
      <c r="BH212" s="5">
        <f t="shared" si="385"/>
        <v>5.4124214804471487E-7</v>
      </c>
      <c r="BI212" s="5">
        <f t="shared" si="386"/>
        <v>2.2945012759420419E-7</v>
      </c>
      <c r="BJ212" s="8">
        <f t="shared" si="387"/>
        <v>0.76529916415736399</v>
      </c>
      <c r="BK212" s="8">
        <f t="shared" si="388"/>
        <v>0.17104343676705183</v>
      </c>
      <c r="BL212" s="8">
        <f t="shared" si="389"/>
        <v>6.0701032449190652E-2</v>
      </c>
      <c r="BM212" s="8">
        <f t="shared" si="390"/>
        <v>0.46146652265570687</v>
      </c>
      <c r="BN212" s="8">
        <f t="shared" si="391"/>
        <v>0.53237892788963148</v>
      </c>
    </row>
    <row r="213" spans="1:66" x14ac:dyDescent="0.25">
      <c r="A213" t="s">
        <v>10</v>
      </c>
      <c r="B213" t="s">
        <v>45</v>
      </c>
      <c r="C213" t="s">
        <v>243</v>
      </c>
      <c r="D213" s="11">
        <v>44380</v>
      </c>
      <c r="E213">
        <f>VLOOKUP(A213,home!$A$2:$E$405,3,FALSE)</f>
        <v>1.5037313432835799</v>
      </c>
      <c r="F213">
        <f>VLOOKUP(B213,home!$B$2:$E$405,3,FALSE)</f>
        <v>0.67</v>
      </c>
      <c r="G213">
        <f>VLOOKUP(C213,away!$B$2:$E$405,4,FALSE)</f>
        <v>0.84</v>
      </c>
      <c r="H213">
        <f>VLOOKUP(A213,away!$A$2:$E$405,3,FALSE)</f>
        <v>1.3805970149253699</v>
      </c>
      <c r="I213">
        <f>VLOOKUP(C213,away!$B$2:$E$405,3,FALSE)</f>
        <v>0.89</v>
      </c>
      <c r="J213">
        <f>VLOOKUP(B213,home!$B$2:$E$405,4,FALSE)</f>
        <v>0.87</v>
      </c>
      <c r="K213" s="3">
        <f t="shared" si="336"/>
        <v>0.84629999999999872</v>
      </c>
      <c r="L213" s="3">
        <f t="shared" si="337"/>
        <v>1.0689962686567138</v>
      </c>
      <c r="M213" s="5">
        <f t="shared" si="338"/>
        <v>0.14729818628517879</v>
      </c>
      <c r="N213" s="5">
        <f t="shared" si="339"/>
        <v>0.12465845505314666</v>
      </c>
      <c r="O213" s="5">
        <f t="shared" si="340"/>
        <v>0.15746121151875767</v>
      </c>
      <c r="P213" s="5">
        <f t="shared" si="341"/>
        <v>0.13325942330832441</v>
      </c>
      <c r="Q213" s="5">
        <f t="shared" si="342"/>
        <v>5.274922525573892E-2</v>
      </c>
      <c r="R213" s="5">
        <f t="shared" si="343"/>
        <v>8.4162723785858748E-2</v>
      </c>
      <c r="S213" s="5">
        <f t="shared" si="344"/>
        <v>3.0139668295179174E-2</v>
      </c>
      <c r="T213" s="5">
        <f t="shared" si="345"/>
        <v>5.6388724972917387E-2</v>
      </c>
      <c r="U213" s="5">
        <f t="shared" si="346"/>
        <v>7.1226913139972162E-2</v>
      </c>
      <c r="V213" s="5">
        <f t="shared" si="347"/>
        <v>3.0296781100313734E-3</v>
      </c>
      <c r="W213" s="5">
        <f t="shared" si="348"/>
        <v>1.4880556444643927E-2</v>
      </c>
      <c r="X213" s="5">
        <f t="shared" si="349"/>
        <v>1.5907259314859971E-2</v>
      </c>
      <c r="Y213" s="5">
        <f t="shared" si="350"/>
        <v>8.5024004260700319E-3</v>
      </c>
      <c r="Z213" s="5">
        <f t="shared" si="351"/>
        <v>2.9989879229022895E-2</v>
      </c>
      <c r="AA213" s="5">
        <f t="shared" si="352"/>
        <v>2.5380434791522039E-2</v>
      </c>
      <c r="AB213" s="5">
        <f t="shared" si="353"/>
        <v>1.0739730982032535E-2</v>
      </c>
      <c r="AC213" s="5">
        <f t="shared" si="354"/>
        <v>1.713077601015829E-4</v>
      </c>
      <c r="AD213" s="5">
        <f t="shared" si="355"/>
        <v>3.1483537297755334E-3</v>
      </c>
      <c r="AE213" s="5">
        <f t="shared" si="356"/>
        <v>3.3655783895414925E-3</v>
      </c>
      <c r="AF213" s="5">
        <f t="shared" si="357"/>
        <v>1.7988953701457637E-3</v>
      </c>
      <c r="AG213" s="5">
        <f t="shared" si="358"/>
        <v>6.4100414612988665E-4</v>
      </c>
      <c r="AH213" s="5">
        <f t="shared" si="359"/>
        <v>8.0147672483227381E-3</v>
      </c>
      <c r="AI213" s="5">
        <f t="shared" si="360"/>
        <v>6.782897522255524E-3</v>
      </c>
      <c r="AJ213" s="5">
        <f t="shared" si="361"/>
        <v>2.8701830865424205E-3</v>
      </c>
      <c r="AK213" s="5">
        <f t="shared" si="362"/>
        <v>8.0967864871361558E-4</v>
      </c>
      <c r="AL213" s="5">
        <f t="shared" si="363"/>
        <v>6.1992272668396708E-6</v>
      </c>
      <c r="AM213" s="5">
        <f t="shared" si="364"/>
        <v>5.3289035230180617E-4</v>
      </c>
      <c r="AN213" s="5">
        <f t="shared" si="365"/>
        <v>5.6965779821379237E-4</v>
      </c>
      <c r="AO213" s="5">
        <f t="shared" si="366"/>
        <v>3.0448103035087166E-4</v>
      </c>
      <c r="AP213" s="5">
        <f t="shared" si="367"/>
        <v>1.084963617739445E-4</v>
      </c>
      <c r="AQ213" s="5">
        <f t="shared" si="368"/>
        <v>2.8995551474793893E-5</v>
      </c>
      <c r="AR213" s="5">
        <f t="shared" si="369"/>
        <v>1.7135512565218094E-3</v>
      </c>
      <c r="AS213" s="5">
        <f t="shared" si="370"/>
        <v>1.4501784283944053E-3</v>
      </c>
      <c r="AT213" s="5">
        <f t="shared" si="371"/>
        <v>6.1364300197509162E-4</v>
      </c>
      <c r="AU213" s="5">
        <f t="shared" si="372"/>
        <v>1.7310869085717309E-4</v>
      </c>
      <c r="AV213" s="5">
        <f t="shared" si="373"/>
        <v>3.6625471268106329E-5</v>
      </c>
      <c r="AW213" s="5">
        <f t="shared" si="374"/>
        <v>1.5578856878509397E-7</v>
      </c>
      <c r="AX213" s="5">
        <f t="shared" si="375"/>
        <v>7.5164184192169615E-5</v>
      </c>
      <c r="AY213" s="5">
        <f t="shared" si="376"/>
        <v>8.0350232438055255E-5</v>
      </c>
      <c r="AZ213" s="5">
        <f t="shared" si="377"/>
        <v>4.2947049330990357E-5</v>
      </c>
      <c r="BA213" s="5">
        <f t="shared" si="378"/>
        <v>1.530341182821484E-5</v>
      </c>
      <c r="BB213" s="5">
        <f t="shared" si="379"/>
        <v>4.0898225355196703E-6</v>
      </c>
      <c r="BC213" s="5">
        <f t="shared" si="380"/>
        <v>8.7440100598773379E-7</v>
      </c>
      <c r="BD213" s="5">
        <f t="shared" si="381"/>
        <v>3.0529664989563946E-4</v>
      </c>
      <c r="BE213" s="5">
        <f t="shared" si="382"/>
        <v>2.5837255480667932E-4</v>
      </c>
      <c r="BF213" s="5">
        <f t="shared" si="383"/>
        <v>1.0933034656644618E-4</v>
      </c>
      <c r="BG213" s="5">
        <f t="shared" si="384"/>
        <v>3.0842090766394421E-5</v>
      </c>
      <c r="BH213" s="5">
        <f t="shared" si="385"/>
        <v>6.5254153538998881E-6</v>
      </c>
      <c r="BI213" s="5">
        <f t="shared" si="386"/>
        <v>1.104491802801094E-6</v>
      </c>
      <c r="BJ213" s="8">
        <f t="shared" si="387"/>
        <v>0.2838037032984157</v>
      </c>
      <c r="BK213" s="8">
        <f t="shared" si="388"/>
        <v>0.31398481321852023</v>
      </c>
      <c r="BL213" s="8">
        <f t="shared" si="389"/>
        <v>0.37214711912218573</v>
      </c>
      <c r="BM213" s="8">
        <f t="shared" si="390"/>
        <v>0.30025609521727015</v>
      </c>
      <c r="BN213" s="8">
        <f t="shared" si="391"/>
        <v>0.69958922520700517</v>
      </c>
    </row>
    <row r="214" spans="1:66" x14ac:dyDescent="0.25">
      <c r="A214" t="s">
        <v>10</v>
      </c>
      <c r="B214" t="s">
        <v>245</v>
      </c>
      <c r="C214" t="s">
        <v>48</v>
      </c>
      <c r="D214" s="11">
        <v>44380</v>
      </c>
      <c r="E214">
        <f>VLOOKUP(A214,home!$A$2:$E$405,3,FALSE)</f>
        <v>1.5037313432835799</v>
      </c>
      <c r="F214">
        <f>VLOOKUP(B214,home!$B$2:$E$405,3,FALSE)</f>
        <v>1.33</v>
      </c>
      <c r="G214">
        <f>VLOOKUP(C214,away!$B$2:$E$405,4,FALSE)</f>
        <v>1.02</v>
      </c>
      <c r="H214">
        <f>VLOOKUP(A214,away!$A$2:$E$405,3,FALSE)</f>
        <v>1.3805970149253699</v>
      </c>
      <c r="I214">
        <f>VLOOKUP(C214,away!$B$2:$E$405,3,FALSE)</f>
        <v>1.2</v>
      </c>
      <c r="J214">
        <f>VLOOKUP(B214,home!$B$2:$E$405,4,FALSE)</f>
        <v>0.53</v>
      </c>
      <c r="K214" s="3">
        <f t="shared" si="336"/>
        <v>2.0399619402985048</v>
      </c>
      <c r="L214" s="3">
        <f t="shared" si="337"/>
        <v>0.87805970149253532</v>
      </c>
      <c r="M214" s="5">
        <f t="shared" si="338"/>
        <v>5.4040493068564704E-2</v>
      </c>
      <c r="N214" s="5">
        <f t="shared" si="339"/>
        <v>0.11024054909483716</v>
      </c>
      <c r="O214" s="5">
        <f t="shared" si="340"/>
        <v>4.7450779212293341E-2</v>
      </c>
      <c r="P214" s="5">
        <f t="shared" si="341"/>
        <v>9.6797783630585887E-2</v>
      </c>
      <c r="Q214" s="5">
        <f t="shared" si="342"/>
        <v>0.11244326221553831</v>
      </c>
      <c r="R214" s="5">
        <f t="shared" si="343"/>
        <v>2.0832308515367243E-2</v>
      </c>
      <c r="S214" s="5">
        <f t="shared" si="344"/>
        <v>4.3346250116119554E-2</v>
      </c>
      <c r="T214" s="5">
        <f t="shared" si="345"/>
        <v>9.8731897255822432E-2</v>
      </c>
      <c r="U214" s="5">
        <f t="shared" si="346"/>
        <v>4.2497116499905632E-2</v>
      </c>
      <c r="V214" s="5">
        <f t="shared" si="347"/>
        <v>8.6269073464635086E-3</v>
      </c>
      <c r="W214" s="5">
        <f t="shared" si="348"/>
        <v>7.6459991787567697E-2</v>
      </c>
      <c r="X214" s="5">
        <f t="shared" si="349"/>
        <v>6.7136437565113394E-2</v>
      </c>
      <c r="Y214" s="5">
        <f t="shared" si="350"/>
        <v>2.9474900163847847E-2</v>
      </c>
      <c r="Z214" s="5">
        <f t="shared" si="351"/>
        <v>6.0973368654679231E-3</v>
      </c>
      <c r="AA214" s="5">
        <f t="shared" si="352"/>
        <v>1.2438335142733549E-2</v>
      </c>
      <c r="AB214" s="5">
        <f t="shared" si="353"/>
        <v>1.2686865145926906E-2</v>
      </c>
      <c r="AC214" s="5">
        <f t="shared" si="354"/>
        <v>9.6578679165707307E-4</v>
      </c>
      <c r="AD214" s="5">
        <f t="shared" si="355"/>
        <v>3.8993868300543584E-2</v>
      </c>
      <c r="AE214" s="5">
        <f t="shared" si="356"/>
        <v>3.4238944360014532E-2</v>
      </c>
      <c r="AF214" s="5">
        <f t="shared" si="357"/>
        <v>1.5031918632086942E-2</v>
      </c>
      <c r="AG214" s="5">
        <f t="shared" si="358"/>
        <v>4.3996406623167811E-3</v>
      </c>
      <c r="AH214" s="5">
        <f t="shared" si="359"/>
        <v>1.3384564469980484E-3</v>
      </c>
      <c r="AI214" s="5">
        <f t="shared" si="360"/>
        <v>2.7304002106231821E-3</v>
      </c>
      <c r="AJ214" s="5">
        <f t="shared" si="361"/>
        <v>2.7849562557271568E-3</v>
      </c>
      <c r="AK214" s="5">
        <f t="shared" si="362"/>
        <v>1.8937349223598766E-3</v>
      </c>
      <c r="AL214" s="5">
        <f t="shared" si="363"/>
        <v>6.9197015485026952E-5</v>
      </c>
      <c r="AM214" s="5">
        <f t="shared" si="364"/>
        <v>1.5909201447624245E-2</v>
      </c>
      <c r="AN214" s="5">
        <f t="shared" si="365"/>
        <v>1.3969228674085553E-2</v>
      </c>
      <c r="AO214" s="5">
        <f t="shared" si="366"/>
        <v>6.1329083798242626E-3</v>
      </c>
      <c r="AP214" s="5">
        <f t="shared" si="367"/>
        <v>1.7950199004231873E-3</v>
      </c>
      <c r="AQ214" s="5">
        <f t="shared" si="368"/>
        <v>3.9403365948468595E-4</v>
      </c>
      <c r="AR214" s="5">
        <f t="shared" si="369"/>
        <v>2.3504893366237323E-4</v>
      </c>
      <c r="AS214" s="5">
        <f t="shared" si="370"/>
        <v>4.7949087877898952E-4</v>
      </c>
      <c r="AT214" s="5">
        <f t="shared" si="371"/>
        <v>4.8907157171471137E-4</v>
      </c>
      <c r="AU214" s="5">
        <f t="shared" si="372"/>
        <v>3.3256246412666067E-4</v>
      </c>
      <c r="AV214" s="5">
        <f t="shared" si="373"/>
        <v>1.6960369239756864E-4</v>
      </c>
      <c r="AW214" s="5">
        <f t="shared" si="374"/>
        <v>3.4429520410759377E-6</v>
      </c>
      <c r="AX214" s="5">
        <f t="shared" si="375"/>
        <v>5.4090275756158877E-3</v>
      </c>
      <c r="AY214" s="5">
        <f t="shared" si="376"/>
        <v>4.7494491384101785E-3</v>
      </c>
      <c r="AZ214" s="5">
        <f t="shared" si="377"/>
        <v>2.0851499463632097E-3</v>
      </c>
      <c r="BA214" s="5">
        <f t="shared" si="378"/>
        <v>6.102953798236188E-4</v>
      </c>
      <c r="BB214" s="5">
        <f t="shared" si="379"/>
        <v>1.3396894475755001E-4</v>
      </c>
      <c r="BC214" s="5">
        <f t="shared" si="380"/>
        <v>2.3526546328616872E-5</v>
      </c>
      <c r="BD214" s="5">
        <f t="shared" si="381"/>
        <v>3.439783275462035E-5</v>
      </c>
      <c r="BE214" s="5">
        <f t="shared" si="382"/>
        <v>7.01702696481788E-5</v>
      </c>
      <c r="BF214" s="5">
        <f t="shared" si="383"/>
        <v>7.1572339711384062E-5</v>
      </c>
      <c r="BG214" s="5">
        <f t="shared" si="384"/>
        <v>4.8668282996446259E-5</v>
      </c>
      <c r="BH214" s="5">
        <f t="shared" si="385"/>
        <v>2.4820361253106811E-5</v>
      </c>
      <c r="BI214" s="5">
        <f t="shared" si="386"/>
        <v>1.0126518460159515E-5</v>
      </c>
      <c r="BJ214" s="8">
        <f t="shared" si="387"/>
        <v>0.63836321963042963</v>
      </c>
      <c r="BK214" s="8">
        <f t="shared" si="388"/>
        <v>0.20859586710728595</v>
      </c>
      <c r="BL214" s="8">
        <f t="shared" si="389"/>
        <v>0.14661848549743914</v>
      </c>
      <c r="BM214" s="8">
        <f t="shared" si="390"/>
        <v>0.5531237271770667</v>
      </c>
      <c r="BN214" s="8">
        <f t="shared" si="391"/>
        <v>0.44180517573718669</v>
      </c>
    </row>
    <row r="215" spans="1:66" x14ac:dyDescent="0.25">
      <c r="A215" t="s">
        <v>10</v>
      </c>
      <c r="B215" t="s">
        <v>12</v>
      </c>
      <c r="C215" t="s">
        <v>50</v>
      </c>
      <c r="D215" s="11">
        <v>44380</v>
      </c>
      <c r="E215">
        <f>VLOOKUP(A215,home!$A$2:$E$405,3,FALSE)</f>
        <v>1.5037313432835799</v>
      </c>
      <c r="F215">
        <f>VLOOKUP(B215,home!$B$2:$E$405,3,FALSE)</f>
        <v>0.84</v>
      </c>
      <c r="G215">
        <f>VLOOKUP(C215,away!$B$2:$E$405,4,FALSE)</f>
        <v>0.93</v>
      </c>
      <c r="H215">
        <f>VLOOKUP(A215,away!$A$2:$E$405,3,FALSE)</f>
        <v>1.3805970149253699</v>
      </c>
      <c r="I215">
        <f>VLOOKUP(C215,away!$B$2:$E$405,3,FALSE)</f>
        <v>0.89</v>
      </c>
      <c r="J215">
        <f>VLOOKUP(B215,home!$B$2:$E$405,4,FALSE)</f>
        <v>0.43</v>
      </c>
      <c r="K215" s="3">
        <f t="shared" si="336"/>
        <v>1.1747149253731326</v>
      </c>
      <c r="L215" s="3">
        <f t="shared" si="337"/>
        <v>0.52835447761193899</v>
      </c>
      <c r="M215" s="5">
        <f t="shared" si="338"/>
        <v>0.18212365437107508</v>
      </c>
      <c r="N215" s="5">
        <f t="shared" si="339"/>
        <v>0.21394337505319966</v>
      </c>
      <c r="O215" s="5">
        <f t="shared" si="340"/>
        <v>9.6225848266006705E-2</v>
      </c>
      <c r="P215" s="5">
        <f t="shared" si="341"/>
        <v>0.11303794016476844</v>
      </c>
      <c r="Q215" s="5">
        <f t="shared" si="342"/>
        <v>0.12566123792984779</v>
      </c>
      <c r="R215" s="5">
        <f t="shared" si="343"/>
        <v>2.5420678896675836E-2</v>
      </c>
      <c r="S215" s="5">
        <f t="shared" si="344"/>
        <v>1.7539698454901949E-2</v>
      </c>
      <c r="T215" s="5">
        <f t="shared" si="345"/>
        <v>6.6393677722494299E-2</v>
      </c>
      <c r="U215" s="5">
        <f t="shared" si="346"/>
        <v>2.9862050913042917E-2</v>
      </c>
      <c r="V215" s="5">
        <f t="shared" si="347"/>
        <v>1.2095880627550973E-3</v>
      </c>
      <c r="W215" s="5">
        <f t="shared" si="348"/>
        <v>4.9205377245685529E-2</v>
      </c>
      <c r="X215" s="5">
        <f t="shared" si="349"/>
        <v>2.5997881390342564E-2</v>
      </c>
      <c r="Y215" s="5">
        <f t="shared" si="350"/>
        <v>6.8680485205057972E-3</v>
      </c>
      <c r="Z215" s="5">
        <f t="shared" si="351"/>
        <v>4.4770431729980013E-3</v>
      </c>
      <c r="AA215" s="5">
        <f t="shared" si="352"/>
        <v>5.2592494368606402E-3</v>
      </c>
      <c r="AB215" s="5">
        <f t="shared" si="353"/>
        <v>3.0890594048702184E-3</v>
      </c>
      <c r="AC215" s="5">
        <f t="shared" si="354"/>
        <v>4.6921878274782017E-5</v>
      </c>
      <c r="AD215" s="5">
        <f t="shared" si="355"/>
        <v>1.4450572764780586E-2</v>
      </c>
      <c r="AE215" s="5">
        <f t="shared" si="356"/>
        <v>7.6350248243289591E-3</v>
      </c>
      <c r="AF215" s="5">
        <f t="shared" si="357"/>
        <v>2.0169997763062565E-3</v>
      </c>
      <c r="AG215" s="5">
        <f t="shared" si="358"/>
        <v>3.5523028771789671E-4</v>
      </c>
      <c r="AH215" s="5">
        <f t="shared" si="359"/>
        <v>5.9136645172886413E-4</v>
      </c>
      <c r="AI215" s="5">
        <f t="shared" si="360"/>
        <v>6.946869972108468E-4</v>
      </c>
      <c r="AJ215" s="5">
        <f t="shared" si="361"/>
        <v>4.0802959204311274E-4</v>
      </c>
      <c r="AK215" s="5">
        <f t="shared" si="362"/>
        <v>1.5977281725565164E-4</v>
      </c>
      <c r="AL215" s="5">
        <f t="shared" si="363"/>
        <v>1.1649123749815825E-6</v>
      </c>
      <c r="AM215" s="5">
        <f t="shared" si="364"/>
        <v>3.3950607013956435E-3</v>
      </c>
      <c r="AN215" s="5">
        <f t="shared" si="365"/>
        <v>1.7937955233467183E-3</v>
      </c>
      <c r="AO215" s="5">
        <f t="shared" si="366"/>
        <v>4.7387994834024495E-4</v>
      </c>
      <c r="AP215" s="5">
        <f t="shared" si="367"/>
        <v>8.3458864185360939E-5</v>
      </c>
      <c r="AQ215" s="5">
        <f t="shared" si="368"/>
        <v>1.1023966147185532E-5</v>
      </c>
      <c r="AR215" s="5">
        <f t="shared" si="369"/>
        <v>6.2490222536085987E-5</v>
      </c>
      <c r="AS215" s="5">
        <f t="shared" si="370"/>
        <v>7.3408197103028695E-5</v>
      </c>
      <c r="AT215" s="5">
        <f t="shared" si="371"/>
        <v>4.3116852390830281E-5</v>
      </c>
      <c r="AU215" s="5">
        <f t="shared" si="372"/>
        <v>1.6883336679539524E-5</v>
      </c>
      <c r="AV215" s="5">
        <f t="shared" si="373"/>
        <v>4.9582768968886888E-6</v>
      </c>
      <c r="AW215" s="5">
        <f t="shared" si="374"/>
        <v>2.0083927134728074E-8</v>
      </c>
      <c r="AX215" s="5">
        <f t="shared" si="375"/>
        <v>6.647047464128739E-4</v>
      </c>
      <c r="AY215" s="5">
        <f t="shared" si="376"/>
        <v>3.5119972905715033E-4</v>
      </c>
      <c r="AZ215" s="5">
        <f t="shared" si="377"/>
        <v>9.2778974691722581E-5</v>
      </c>
      <c r="BA215" s="5">
        <f t="shared" si="378"/>
        <v>1.6340062235538801E-5</v>
      </c>
      <c r="BB215" s="5">
        <f t="shared" si="379"/>
        <v>2.1583362616511683E-6</v>
      </c>
      <c r="BC215" s="5">
        <f t="shared" si="380"/>
        <v>2.2807332560712169E-7</v>
      </c>
      <c r="BD215" s="5">
        <f t="shared" si="381"/>
        <v>5.5028314806512556E-6</v>
      </c>
      <c r="BE215" s="5">
        <f t="shared" si="382"/>
        <v>6.4642582721341644E-6</v>
      </c>
      <c r="BF215" s="5">
        <f t="shared" si="383"/>
        <v>3.7968303368713701E-6</v>
      </c>
      <c r="BG215" s="5">
        <f t="shared" si="384"/>
        <v>1.4867310886107658E-6</v>
      </c>
      <c r="BH215" s="5">
        <f t="shared" si="385"/>
        <v>4.3662129995182818E-7</v>
      </c>
      <c r="BI215" s="5">
        <f t="shared" si="386"/>
        <v>1.0258111155784621E-7</v>
      </c>
      <c r="BJ215" s="8">
        <f t="shared" si="387"/>
        <v>0.51941205444060878</v>
      </c>
      <c r="BK215" s="8">
        <f t="shared" si="388"/>
        <v>0.31431016757320751</v>
      </c>
      <c r="BL215" s="8">
        <f t="shared" si="389"/>
        <v>0.16192938951489097</v>
      </c>
      <c r="BM215" s="8">
        <f t="shared" si="390"/>
        <v>0.24336474037500194</v>
      </c>
      <c r="BN215" s="8">
        <f t="shared" si="391"/>
        <v>0.75641273468157355</v>
      </c>
    </row>
    <row r="216" spans="1:66" x14ac:dyDescent="0.25">
      <c r="A216" t="s">
        <v>10</v>
      </c>
      <c r="B216" t="s">
        <v>46</v>
      </c>
      <c r="C216" t="s">
        <v>242</v>
      </c>
      <c r="D216" s="11">
        <v>44380</v>
      </c>
      <c r="E216">
        <f>VLOOKUP(A216,home!$A$2:$E$405,3,FALSE)</f>
        <v>1.5037313432835799</v>
      </c>
      <c r="F216">
        <f>VLOOKUP(B216,home!$B$2:$E$405,3,FALSE)</f>
        <v>1.42</v>
      </c>
      <c r="G216">
        <f>VLOOKUP(C216,away!$B$2:$E$405,4,FALSE)</f>
        <v>1.02</v>
      </c>
      <c r="H216">
        <f>VLOOKUP(A216,away!$A$2:$E$405,3,FALSE)</f>
        <v>1.3805970149253699</v>
      </c>
      <c r="I216">
        <f>VLOOKUP(C216,away!$B$2:$E$405,3,FALSE)</f>
        <v>0.62</v>
      </c>
      <c r="J216">
        <f>VLOOKUP(B216,home!$B$2:$E$405,4,FALSE)</f>
        <v>0.87</v>
      </c>
      <c r="K216" s="3">
        <f t="shared" si="336"/>
        <v>2.1780044776119372</v>
      </c>
      <c r="L216" s="3">
        <f t="shared" si="337"/>
        <v>0.74469402985074451</v>
      </c>
      <c r="M216" s="5">
        <f t="shared" si="338"/>
        <v>5.3788343037174523E-2</v>
      </c>
      <c r="N216" s="5">
        <f t="shared" si="339"/>
        <v>0.11715125197829299</v>
      </c>
      <c r="O216" s="5">
        <f t="shared" si="340"/>
        <v>4.005585793534773E-2</v>
      </c>
      <c r="P216" s="5">
        <f t="shared" si="341"/>
        <v>8.7241837937775013E-2</v>
      </c>
      <c r="Q216" s="5">
        <f t="shared" si="342"/>
        <v>0.12757797568328322</v>
      </c>
      <c r="R216" s="5">
        <f t="shared" si="343"/>
        <v>1.491467913250151E-2</v>
      </c>
      <c r="S216" s="5">
        <f t="shared" si="344"/>
        <v>3.5375407834652678E-2</v>
      </c>
      <c r="T216" s="5">
        <f t="shared" si="345"/>
        <v>9.5006556831784481E-2</v>
      </c>
      <c r="U216" s="5">
        <f t="shared" si="346"/>
        <v>3.2484237932733619E-2</v>
      </c>
      <c r="V216" s="5">
        <f t="shared" si="347"/>
        <v>6.3752260207517904E-3</v>
      </c>
      <c r="W216" s="5">
        <f t="shared" si="348"/>
        <v>9.2621800760952583E-2</v>
      </c>
      <c r="X216" s="5">
        <f t="shared" si="349"/>
        <v>6.8974902060706542E-2</v>
      </c>
      <c r="Y216" s="5">
        <f t="shared" si="350"/>
        <v>2.5682598887073985E-2</v>
      </c>
      <c r="Z216" s="5">
        <f t="shared" si="351"/>
        <v>3.7022908357044523E-3</v>
      </c>
      <c r="AA216" s="5">
        <f t="shared" si="352"/>
        <v>8.0636060175859389E-3</v>
      </c>
      <c r="AB216" s="5">
        <f t="shared" si="353"/>
        <v>8.7812850060003684E-3</v>
      </c>
      <c r="AC216" s="5">
        <f t="shared" si="354"/>
        <v>6.4626739260995503E-4</v>
      </c>
      <c r="AD216" s="5">
        <f t="shared" si="355"/>
        <v>5.0432674195458847E-2</v>
      </c>
      <c r="AE216" s="5">
        <f t="shared" si="356"/>
        <v>3.7556911382765908E-2</v>
      </c>
      <c r="AF216" s="5">
        <f t="shared" si="357"/>
        <v>1.3984203843189618E-2</v>
      </c>
      <c r="AG216" s="5">
        <f t="shared" si="358"/>
        <v>3.4713177047463822E-3</v>
      </c>
      <c r="AH216" s="5">
        <f t="shared" si="359"/>
        <v>6.8926847053005723E-4</v>
      </c>
      <c r="AI216" s="5">
        <f t="shared" si="360"/>
        <v>1.5012298150911963E-3</v>
      </c>
      <c r="AJ216" s="5">
        <f t="shared" si="361"/>
        <v>1.6348426295965833E-3</v>
      </c>
      <c r="AK216" s="5">
        <f t="shared" si="362"/>
        <v>1.1868981891507441E-3</v>
      </c>
      <c r="AL216" s="5">
        <f t="shared" si="363"/>
        <v>4.1928456574004782E-5</v>
      </c>
      <c r="AM216" s="5">
        <f t="shared" si="364"/>
        <v>2.1968518043130669E-2</v>
      </c>
      <c r="AN216" s="5">
        <f t="shared" si="365"/>
        <v>1.6359824231387769E-2</v>
      </c>
      <c r="AO216" s="5">
        <f t="shared" si="366"/>
        <v>6.0915317172610074E-3</v>
      </c>
      <c r="AP216" s="5">
        <f t="shared" si="367"/>
        <v>1.5121091008302421E-3</v>
      </c>
      <c r="AQ216" s="5">
        <f t="shared" si="368"/>
        <v>2.8151465496781465E-4</v>
      </c>
      <c r="AR216" s="5">
        <f t="shared" si="369"/>
        <v>1.0265882299361754E-4</v>
      </c>
      <c r="AS216" s="5">
        <f t="shared" si="370"/>
        <v>2.2359137614647032E-4</v>
      </c>
      <c r="AT216" s="5">
        <f t="shared" si="371"/>
        <v>2.4349150920121364E-4</v>
      </c>
      <c r="AU216" s="5">
        <f t="shared" si="372"/>
        <v>1.7677519910024386E-4</v>
      </c>
      <c r="AV216" s="5">
        <f t="shared" si="373"/>
        <v>9.625429379276818E-5</v>
      </c>
      <c r="AW216" s="5">
        <f t="shared" si="374"/>
        <v>1.8890480967028913E-6</v>
      </c>
      <c r="AX216" s="5">
        <f t="shared" si="375"/>
        <v>7.9745884440728786E-3</v>
      </c>
      <c r="AY216" s="5">
        <f t="shared" si="376"/>
        <v>5.9386284048178108E-3</v>
      </c>
      <c r="AZ216" s="5">
        <f t="shared" si="377"/>
        <v>2.2112305592849367E-3</v>
      </c>
      <c r="BA216" s="5">
        <f t="shared" si="378"/>
        <v>5.4889673204100507E-4</v>
      </c>
      <c r="BB216" s="5">
        <f t="shared" si="379"/>
        <v>1.0219002983888007E-4</v>
      </c>
      <c r="BC216" s="5">
        <f t="shared" si="380"/>
        <v>1.5220061026256693E-5</v>
      </c>
      <c r="BD216" s="5">
        <f t="shared" si="381"/>
        <v>1.2741568765808545E-5</v>
      </c>
      <c r="BE216" s="5">
        <f t="shared" si="382"/>
        <v>2.7751193823731417E-5</v>
      </c>
      <c r="BF216" s="5">
        <f t="shared" si="383"/>
        <v>3.0221112203581883E-5</v>
      </c>
      <c r="BG216" s="5">
        <f t="shared" si="384"/>
        <v>2.1940572565938038E-5</v>
      </c>
      <c r="BH216" s="5">
        <f t="shared" si="385"/>
        <v>1.1946666322495664E-5</v>
      </c>
      <c r="BI216" s="5">
        <f t="shared" si="386"/>
        <v>5.2039785485862571E-6</v>
      </c>
      <c r="BJ216" s="8">
        <f t="shared" si="387"/>
        <v>0.69546444530691409</v>
      </c>
      <c r="BK216" s="8">
        <f t="shared" si="388"/>
        <v>0.18940763908435579</v>
      </c>
      <c r="BL216" s="8">
        <f t="shared" si="389"/>
        <v>0.11026448142200217</v>
      </c>
      <c r="BM216" s="8">
        <f t="shared" si="390"/>
        <v>0.55217217158788057</v>
      </c>
      <c r="BN216" s="8">
        <f t="shared" si="391"/>
        <v>0.44072994570437496</v>
      </c>
    </row>
    <row r="217" spans="1:66" x14ac:dyDescent="0.25">
      <c r="A217" t="s">
        <v>13</v>
      </c>
      <c r="B217" t="s">
        <v>53</v>
      </c>
      <c r="C217" t="s">
        <v>57</v>
      </c>
      <c r="D217" s="11">
        <v>44380</v>
      </c>
      <c r="E217">
        <f>VLOOKUP(A217,home!$A$2:$E$405,3,FALSE)</f>
        <v>1.5879629629629599</v>
      </c>
      <c r="F217">
        <f>VLOOKUP(B217,home!$B$2:$E$405,3,FALSE)</f>
        <v>0.63</v>
      </c>
      <c r="G217">
        <f>VLOOKUP(C217,away!$B$2:$E$405,4,FALSE)</f>
        <v>0.92</v>
      </c>
      <c r="H217">
        <f>VLOOKUP(A217,away!$A$2:$E$405,3,FALSE)</f>
        <v>1.42592592592593</v>
      </c>
      <c r="I217">
        <f>VLOOKUP(C217,away!$B$2:$E$405,3,FALSE)</f>
        <v>0.87</v>
      </c>
      <c r="J217">
        <f>VLOOKUP(B217,home!$B$2:$E$405,4,FALSE)</f>
        <v>1.23</v>
      </c>
      <c r="K217" s="3">
        <f t="shared" si="336"/>
        <v>0.92038333333333155</v>
      </c>
      <c r="L217" s="3">
        <f t="shared" si="337"/>
        <v>1.5258833333333377</v>
      </c>
      <c r="M217" s="5">
        <f t="shared" si="338"/>
        <v>8.6616351341788481E-2</v>
      </c>
      <c r="N217" s="5">
        <f t="shared" si="339"/>
        <v>7.9720246169126249E-2</v>
      </c>
      <c r="O217" s="5">
        <f t="shared" si="340"/>
        <v>0.13216644690657972</v>
      </c>
      <c r="P217" s="5">
        <f t="shared" si="341"/>
        <v>0.12164379495870062</v>
      </c>
      <c r="Q217" s="5">
        <f t="shared" si="342"/>
        <v>3.6686592951647091E-2</v>
      </c>
      <c r="R217" s="5">
        <f t="shared" si="343"/>
        <v>0.10083528928031776</v>
      </c>
      <c r="S217" s="5">
        <f t="shared" si="344"/>
        <v>4.2709063077375951E-2</v>
      </c>
      <c r="T217" s="5">
        <f t="shared" si="345"/>
        <v>5.5979460741702604E-2</v>
      </c>
      <c r="U217" s="5">
        <f t="shared" si="346"/>
        <v>9.2807119665449606E-2</v>
      </c>
      <c r="V217" s="5">
        <f t="shared" si="347"/>
        <v>6.664500577522962E-3</v>
      </c>
      <c r="W217" s="5">
        <f t="shared" si="348"/>
        <v>1.1255242903160019E-2</v>
      </c>
      <c r="X217" s="5">
        <f t="shared" si="349"/>
        <v>1.7174187558550203E-2</v>
      </c>
      <c r="Y217" s="5">
        <f t="shared" si="350"/>
        <v>1.3102903279566265E-2</v>
      </c>
      <c r="Z217" s="5">
        <f t="shared" si="351"/>
        <v>5.1287629108227525E-2</v>
      </c>
      <c r="AA217" s="5">
        <f t="shared" si="352"/>
        <v>4.7204279037394048E-2</v>
      </c>
      <c r="AB217" s="5">
        <f t="shared" si="353"/>
        <v>2.1723015844016723E-2</v>
      </c>
      <c r="AC217" s="5">
        <f t="shared" si="354"/>
        <v>5.8497553377316342E-4</v>
      </c>
      <c r="AD217" s="5">
        <f t="shared" si="355"/>
        <v>2.5897844951716848E-3</v>
      </c>
      <c r="AE217" s="5">
        <f t="shared" si="356"/>
        <v>3.9517089981075662E-3</v>
      </c>
      <c r="AF217" s="5">
        <f t="shared" si="357"/>
        <v>3.0149234491978595E-3</v>
      </c>
      <c r="AG217" s="5">
        <f t="shared" si="358"/>
        <v>1.533473814135624E-3</v>
      </c>
      <c r="AH217" s="5">
        <f t="shared" si="359"/>
        <v>1.9564734615606542E-2</v>
      </c>
      <c r="AI217" s="5">
        <f t="shared" si="360"/>
        <v>1.8007055661293965E-2</v>
      </c>
      <c r="AJ217" s="5">
        <f t="shared" si="361"/>
        <v>8.2866969565302904E-3</v>
      </c>
      <c r="AK217" s="5">
        <f t="shared" si="362"/>
        <v>2.5423125890581739E-3</v>
      </c>
      <c r="AL217" s="5">
        <f t="shared" si="363"/>
        <v>3.2861529161101177E-5</v>
      </c>
      <c r="AM217" s="5">
        <f t="shared" si="364"/>
        <v>4.7671889725621914E-4</v>
      </c>
      <c r="AN217" s="5">
        <f t="shared" si="365"/>
        <v>7.2741742000831259E-4</v>
      </c>
      <c r="AO217" s="5">
        <f t="shared" si="366"/>
        <v>5.549770587835104E-4</v>
      </c>
      <c r="AP217" s="5">
        <f t="shared" si="367"/>
        <v>2.8227674812670477E-4</v>
      </c>
      <c r="AQ217" s="5">
        <f t="shared" si="368"/>
        <v>1.0768034633851785E-4</v>
      </c>
      <c r="AR217" s="5">
        <f t="shared" si="369"/>
        <v>5.9707004942087701E-3</v>
      </c>
      <c r="AS217" s="5">
        <f t="shared" si="370"/>
        <v>5.4953332231948374E-3</v>
      </c>
      <c r="AT217" s="5">
        <f t="shared" si="371"/>
        <v>2.5289065548707327E-3</v>
      </c>
      <c r="AU217" s="5">
        <f t="shared" si="372"/>
        <v>7.7585448155347893E-4</v>
      </c>
      <c r="AV217" s="5">
        <f t="shared" si="373"/>
        <v>1.7852088347844865E-4</v>
      </c>
      <c r="AW217" s="5">
        <f t="shared" si="374"/>
        <v>1.2819625642201167E-6</v>
      </c>
      <c r="AX217" s="5">
        <f t="shared" si="375"/>
        <v>7.3127354619944798E-5</v>
      </c>
      <c r="AY217" s="5">
        <f t="shared" si="376"/>
        <v>1.1158381162533044E-4</v>
      </c>
      <c r="AZ217" s="5">
        <f t="shared" si="377"/>
        <v>8.5131939214449251E-5</v>
      </c>
      <c r="BA217" s="5">
        <f t="shared" si="378"/>
        <v>4.330046906055828E-5</v>
      </c>
      <c r="BB217" s="5">
        <f t="shared" si="379"/>
        <v>1.6517866016255437E-5</v>
      </c>
      <c r="BC217" s="5">
        <f t="shared" si="380"/>
        <v>5.0408672912874622E-6</v>
      </c>
      <c r="BD217" s="5">
        <f t="shared" si="381"/>
        <v>1.5184320620730465E-3</v>
      </c>
      <c r="BE217" s="5">
        <f t="shared" si="382"/>
        <v>1.3975395627309946E-3</v>
      </c>
      <c r="BF217" s="5">
        <f t="shared" si="383"/>
        <v>6.4313606060577982E-4</v>
      </c>
      <c r="BG217" s="5">
        <f t="shared" si="384"/>
        <v>1.9731057041573837E-4</v>
      </c>
      <c r="BH217" s="5">
        <f t="shared" si="385"/>
        <v>4.5400340125284571E-5</v>
      </c>
      <c r="BI217" s="5">
        <f t="shared" si="386"/>
        <v>8.3571432757952855E-6</v>
      </c>
      <c r="BJ217" s="8">
        <f t="shared" si="387"/>
        <v>0.22749229713870625</v>
      </c>
      <c r="BK217" s="8">
        <f t="shared" si="388"/>
        <v>0.25836313082994761</v>
      </c>
      <c r="BL217" s="8">
        <f t="shared" si="389"/>
        <v>0.46189644193277973</v>
      </c>
      <c r="BM217" s="8">
        <f t="shared" si="390"/>
        <v>0.44126047555243997</v>
      </c>
      <c r="BN217" s="8">
        <f t="shared" si="391"/>
        <v>0.55766872160815995</v>
      </c>
    </row>
    <row r="218" spans="1:66" x14ac:dyDescent="0.25">
      <c r="A218" t="s">
        <v>13</v>
      </c>
      <c r="B218" t="s">
        <v>56</v>
      </c>
      <c r="C218" t="s">
        <v>14</v>
      </c>
      <c r="D218" s="11">
        <v>44380</v>
      </c>
      <c r="E218">
        <f>VLOOKUP(A218,home!$A$2:$E$405,3,FALSE)</f>
        <v>1.5879629629629599</v>
      </c>
      <c r="F218">
        <f>VLOOKUP(B218,home!$B$2:$E$405,3,FALSE)</f>
        <v>0.48</v>
      </c>
      <c r="G218">
        <f>VLOOKUP(C218,away!$B$2:$E$405,4,FALSE)</f>
        <v>0.68</v>
      </c>
      <c r="H218">
        <f>VLOOKUP(A218,away!$A$2:$E$405,3,FALSE)</f>
        <v>1.42592592592593</v>
      </c>
      <c r="I218">
        <f>VLOOKUP(C218,away!$B$2:$E$405,3,FALSE)</f>
        <v>0.73</v>
      </c>
      <c r="J218">
        <f>VLOOKUP(B218,home!$B$2:$E$405,4,FALSE)</f>
        <v>1.1299999999999999</v>
      </c>
      <c r="K218" s="3">
        <f t="shared" si="336"/>
        <v>0.51831111111111006</v>
      </c>
      <c r="L218" s="3">
        <f t="shared" si="337"/>
        <v>1.1762462962962996</v>
      </c>
      <c r="M218" s="5">
        <f t="shared" si="338"/>
        <v>0.18368050667160563</v>
      </c>
      <c r="N218" s="5">
        <f t="shared" si="339"/>
        <v>9.5203647502411573E-2</v>
      </c>
      <c r="O218" s="5">
        <f t="shared" si="340"/>
        <v>0.21605351567430389</v>
      </c>
      <c r="P218" s="5">
        <f t="shared" si="341"/>
        <v>0.1119829377686101</v>
      </c>
      <c r="Q218" s="5">
        <f t="shared" si="342"/>
        <v>2.4672554159402695E-2</v>
      </c>
      <c r="R218" s="5">
        <f t="shared" si="343"/>
        <v>0.12706607380684723</v>
      </c>
      <c r="S218" s="5">
        <f t="shared" si="344"/>
        <v>1.7067922147161258E-2</v>
      </c>
      <c r="T218" s="5">
        <f t="shared" si="345"/>
        <v>2.9021000450167287E-2</v>
      </c>
      <c r="U218" s="5">
        <f t="shared" si="346"/>
        <v>6.5859757899353319E-2</v>
      </c>
      <c r="V218" s="5">
        <f t="shared" si="347"/>
        <v>1.1561839378840565E-3</v>
      </c>
      <c r="W218" s="5">
        <f t="shared" si="348"/>
        <v>4.2626863201030178E-3</v>
      </c>
      <c r="X218" s="5">
        <f t="shared" si="349"/>
        <v>5.0139689962940782E-3</v>
      </c>
      <c r="Y218" s="5">
        <f t="shared" si="350"/>
        <v>2.9488312308176921E-3</v>
      </c>
      <c r="Z218" s="5">
        <f t="shared" si="351"/>
        <v>4.9820332900072109E-2</v>
      </c>
      <c r="AA218" s="5">
        <f t="shared" si="352"/>
        <v>2.5822432101361769E-2</v>
      </c>
      <c r="AB218" s="5">
        <f t="shared" si="353"/>
        <v>6.6920267370240054E-3</v>
      </c>
      <c r="AC218" s="5">
        <f t="shared" si="354"/>
        <v>4.4055053905575727E-5</v>
      </c>
      <c r="AD218" s="5">
        <f t="shared" si="355"/>
        <v>5.5234942072268092E-4</v>
      </c>
      <c r="AE218" s="5">
        <f t="shared" si="356"/>
        <v>6.4969896038646012E-4</v>
      </c>
      <c r="AF218" s="5">
        <f t="shared" si="357"/>
        <v>3.8210299793106498E-4</v>
      </c>
      <c r="AG218" s="5">
        <f t="shared" si="358"/>
        <v>1.4981574537337595E-4</v>
      </c>
      <c r="AH218" s="5">
        <f t="shared" si="359"/>
        <v>1.4650245513489622E-2</v>
      </c>
      <c r="AI218" s="5">
        <f t="shared" si="360"/>
        <v>7.5933850301473614E-3</v>
      </c>
      <c r="AJ218" s="5">
        <f t="shared" si="361"/>
        <v>1.9678679160350741E-3</v>
      </c>
      <c r="AK218" s="5">
        <f t="shared" si="362"/>
        <v>3.3998926869334802E-4</v>
      </c>
      <c r="AL218" s="5">
        <f t="shared" si="363"/>
        <v>1.0743468535223689E-6</v>
      </c>
      <c r="AM218" s="5">
        <f t="shared" si="364"/>
        <v>5.7257768395270173E-5</v>
      </c>
      <c r="AN218" s="5">
        <f t="shared" si="365"/>
        <v>6.7349238009127864E-5</v>
      </c>
      <c r="AO218" s="5">
        <f t="shared" si="366"/>
        <v>3.9609645883307314E-5</v>
      </c>
      <c r="AP218" s="5">
        <f t="shared" si="367"/>
        <v>1.5530233089282734E-5</v>
      </c>
      <c r="AQ218" s="5">
        <f t="shared" si="368"/>
        <v>4.5668447879717628E-6</v>
      </c>
      <c r="AR218" s="5">
        <f t="shared" si="369"/>
        <v>3.446459405014729E-3</v>
      </c>
      <c r="AS218" s="5">
        <f t="shared" si="370"/>
        <v>1.7863382036125196E-3</v>
      </c>
      <c r="AT218" s="5">
        <f t="shared" si="371"/>
        <v>4.6293946956731455E-4</v>
      </c>
      <c r="AU218" s="5">
        <f t="shared" si="372"/>
        <v>7.998222361620759E-5</v>
      </c>
      <c r="AV218" s="5">
        <f t="shared" si="373"/>
        <v>1.0363918797913454E-5</v>
      </c>
      <c r="AW218" s="5">
        <f t="shared" si="374"/>
        <v>1.8194109468173175E-8</v>
      </c>
      <c r="AX218" s="5">
        <f t="shared" si="375"/>
        <v>4.946222926115845E-6</v>
      </c>
      <c r="AY218" s="5">
        <f t="shared" si="376"/>
        <v>5.8179763974996095E-6</v>
      </c>
      <c r="AZ218" s="5">
        <f t="shared" si="377"/>
        <v>3.4216865947491016E-6</v>
      </c>
      <c r="BA218" s="5">
        <f t="shared" si="378"/>
        <v>1.3415820613867762E-6</v>
      </c>
      <c r="BB218" s="5">
        <f t="shared" si="379"/>
        <v>3.9450773272093752E-7</v>
      </c>
      <c r="BC218" s="5">
        <f t="shared" si="380"/>
        <v>9.2807651894650636E-8</v>
      </c>
      <c r="BD218" s="5">
        <f t="shared" si="381"/>
        <v>6.7564751841402051E-4</v>
      </c>
      <c r="BE218" s="5">
        <f t="shared" si="382"/>
        <v>3.5019561598863519E-4</v>
      </c>
      <c r="BF218" s="5">
        <f t="shared" si="383"/>
        <v>9.0755139414654538E-5</v>
      </c>
      <c r="BG218" s="5">
        <f t="shared" si="384"/>
        <v>1.5679799049684434E-5</v>
      </c>
      <c r="BH218" s="5">
        <f t="shared" si="385"/>
        <v>2.0317535168602163E-6</v>
      </c>
      <c r="BI218" s="5">
        <f t="shared" si="386"/>
        <v>2.1061608456554489E-7</v>
      </c>
      <c r="BJ218" s="8">
        <f t="shared" si="387"/>
        <v>0.16305698429713933</v>
      </c>
      <c r="BK218" s="8">
        <f t="shared" si="388"/>
        <v>0.31393849790241768</v>
      </c>
      <c r="BL218" s="8">
        <f t="shared" si="389"/>
        <v>0.47296589761033281</v>
      </c>
      <c r="BM218" s="8">
        <f t="shared" si="390"/>
        <v>0.24111667734449266</v>
      </c>
      <c r="BN218" s="8">
        <f t="shared" si="391"/>
        <v>0.75865923558318116</v>
      </c>
    </row>
    <row r="219" spans="1:66" x14ac:dyDescent="0.25">
      <c r="A219" t="s">
        <v>16</v>
      </c>
      <c r="B219" t="s">
        <v>20</v>
      </c>
      <c r="C219" t="s">
        <v>257</v>
      </c>
      <c r="D219" s="11">
        <v>44380</v>
      </c>
      <c r="E219">
        <f>VLOOKUP(A219,home!$A$2:$E$405,3,FALSE)</f>
        <v>1.5906976744186001</v>
      </c>
      <c r="F219">
        <f>VLOOKUP(B219,home!$B$2:$E$405,3,FALSE)</f>
        <v>0.73</v>
      </c>
      <c r="G219">
        <f>VLOOKUP(C219,away!$B$2:$E$405,4,FALSE)</f>
        <v>1.41</v>
      </c>
      <c r="H219">
        <f>VLOOKUP(A219,away!$A$2:$E$405,3,FALSE)</f>
        <v>1.2651162790697701</v>
      </c>
      <c r="I219">
        <f>VLOOKUP(C219,away!$B$2:$E$405,3,FALSE)</f>
        <v>0.42</v>
      </c>
      <c r="J219">
        <f>VLOOKUP(B219,home!$B$2:$E$405,4,FALSE)</f>
        <v>1.0900000000000001</v>
      </c>
      <c r="K219" s="3">
        <f t="shared" si="336"/>
        <v>1.6373051162790651</v>
      </c>
      <c r="L219" s="3">
        <f t="shared" si="337"/>
        <v>0.57917023255814071</v>
      </c>
      <c r="M219" s="5">
        <f t="shared" si="338"/>
        <v>0.10899259347446813</v>
      </c>
      <c r="N219" s="5">
        <f t="shared" si="339"/>
        <v>0.17845413093227092</v>
      </c>
      <c r="O219" s="5">
        <f t="shared" si="340"/>
        <v>6.3125265709722586E-2</v>
      </c>
      <c r="P219" s="5">
        <f t="shared" si="341"/>
        <v>0.10335532051300424</v>
      </c>
      <c r="Q219" s="5">
        <f t="shared" si="342"/>
        <v>0.14609193079827068</v>
      </c>
      <c r="R219" s="5">
        <f t="shared" si="343"/>
        <v>1.8280137410697228E-2</v>
      </c>
      <c r="S219" s="5">
        <f t="shared" si="344"/>
        <v>2.4502404103376535E-2</v>
      </c>
      <c r="T219" s="5">
        <f t="shared" si="345"/>
        <v>8.461209753530223E-2</v>
      </c>
      <c r="U219" s="5">
        <f t="shared" si="346"/>
        <v>2.993016250881891E-2</v>
      </c>
      <c r="V219" s="5">
        <f t="shared" si="347"/>
        <v>2.5816777989871881E-3</v>
      </c>
      <c r="W219" s="5">
        <f t="shared" si="348"/>
        <v>7.9732355247698575E-2</v>
      </c>
      <c r="X219" s="5">
        <f t="shared" si="349"/>
        <v>4.6178606731217868E-2</v>
      </c>
      <c r="Y219" s="5">
        <f t="shared" si="350"/>
        <v>1.3372637199865187E-2</v>
      </c>
      <c r="Z219" s="5">
        <f t="shared" si="351"/>
        <v>3.5291038117827604E-3</v>
      </c>
      <c r="AA219" s="5">
        <f t="shared" si="352"/>
        <v>5.7782197269118651E-3</v>
      </c>
      <c r="AB219" s="5">
        <f t="shared" si="353"/>
        <v>4.7303543609287096E-3</v>
      </c>
      <c r="AC219" s="5">
        <f t="shared" si="354"/>
        <v>1.5300932835755825E-4</v>
      </c>
      <c r="AD219" s="5">
        <f t="shared" si="355"/>
        <v>3.2636548295009206E-2</v>
      </c>
      <c r="AE219" s="5">
        <f t="shared" si="356"/>
        <v>1.8902117265915473E-2</v>
      </c>
      <c r="AF219" s="5">
        <f t="shared" si="357"/>
        <v>5.4737718263707554E-3</v>
      </c>
      <c r="AG219" s="5">
        <f t="shared" si="358"/>
        <v>1.0567485672164497E-3</v>
      </c>
      <c r="AH219" s="5">
        <f t="shared" si="359"/>
        <v>5.1098796884801046E-4</v>
      </c>
      <c r="AI219" s="5">
        <f t="shared" si="360"/>
        <v>8.3664321575189506E-4</v>
      </c>
      <c r="AJ219" s="5">
        <f t="shared" si="361"/>
        <v>6.8492010882537384E-4</v>
      </c>
      <c r="AK219" s="5">
        <f t="shared" si="362"/>
        <v>3.7380773280739954E-4</v>
      </c>
      <c r="AL219" s="5">
        <f t="shared" si="363"/>
        <v>5.8038175511731446E-6</v>
      </c>
      <c r="AM219" s="5">
        <f t="shared" si="364"/>
        <v>1.0687197500221474E-2</v>
      </c>
      <c r="AN219" s="5">
        <f t="shared" si="365"/>
        <v>6.1897066615980512E-3</v>
      </c>
      <c r="AO219" s="5">
        <f t="shared" si="366"/>
        <v>1.7924469233322078E-3</v>
      </c>
      <c r="AP219" s="5">
        <f t="shared" si="367"/>
        <v>3.4604396714481289E-4</v>
      </c>
      <c r="AQ219" s="5">
        <f t="shared" si="368"/>
        <v>5.0104591231650707E-5</v>
      </c>
      <c r="AR219" s="5">
        <f t="shared" si="369"/>
        <v>5.9189804150422844E-5</v>
      </c>
      <c r="AS219" s="5">
        <f t="shared" si="370"/>
        <v>9.6911769167043162E-5</v>
      </c>
      <c r="AT219" s="5">
        <f t="shared" si="371"/>
        <v>7.9337067742427773E-5</v>
      </c>
      <c r="AU219" s="5">
        <f t="shared" si="372"/>
        <v>4.3299662308418592E-5</v>
      </c>
      <c r="AV219" s="5">
        <f t="shared" si="373"/>
        <v>1.7723689657682389E-5</v>
      </c>
      <c r="AW219" s="5">
        <f t="shared" si="374"/>
        <v>1.5287874261255752E-7</v>
      </c>
      <c r="AX219" s="5">
        <f t="shared" si="375"/>
        <v>2.9163671909662437E-3</v>
      </c>
      <c r="AY219" s="5">
        <f t="shared" si="376"/>
        <v>1.6890730642168509E-3</v>
      </c>
      <c r="AZ219" s="5">
        <f t="shared" si="377"/>
        <v>4.8913041970508238E-4</v>
      </c>
      <c r="BA219" s="5">
        <f t="shared" si="378"/>
        <v>9.4429926310617851E-5</v>
      </c>
      <c r="BB219" s="5">
        <f t="shared" si="379"/>
        <v>1.3672750595442155E-5</v>
      </c>
      <c r="BC219" s="5">
        <f t="shared" si="380"/>
        <v>1.5837700284143381E-6</v>
      </c>
      <c r="BD219" s="5">
        <f t="shared" si="381"/>
        <v>5.7134954391451989E-6</v>
      </c>
      <c r="BE219" s="5">
        <f t="shared" si="382"/>
        <v>9.3547353143495387E-6</v>
      </c>
      <c r="BF219" s="5">
        <f t="shared" si="383"/>
        <v>7.6582779958104741E-6</v>
      </c>
      <c r="BG219" s="5">
        <f t="shared" si="384"/>
        <v>4.1796459148092918E-6</v>
      </c>
      <c r="BH219" s="5">
        <f t="shared" si="385"/>
        <v>1.7108389101380366E-6</v>
      </c>
      <c r="BI219" s="5">
        <f t="shared" si="386"/>
        <v>5.6023306013966135E-7</v>
      </c>
      <c r="BJ219" s="8">
        <f t="shared" si="387"/>
        <v>0.63078070116448826</v>
      </c>
      <c r="BK219" s="8">
        <f t="shared" si="388"/>
        <v>0.24127988209996165</v>
      </c>
      <c r="BL219" s="8">
        <f t="shared" si="389"/>
        <v>0.12457613796297236</v>
      </c>
      <c r="BM219" s="8">
        <f t="shared" si="390"/>
        <v>0.38017752601529697</v>
      </c>
      <c r="BN219" s="8">
        <f t="shared" si="391"/>
        <v>0.61829937883843378</v>
      </c>
    </row>
    <row r="220" spans="1:66" x14ac:dyDescent="0.25">
      <c r="A220" t="s">
        <v>16</v>
      </c>
      <c r="B220" t="s">
        <v>66</v>
      </c>
      <c r="C220" t="s">
        <v>64</v>
      </c>
      <c r="D220" s="11">
        <v>44380</v>
      </c>
      <c r="E220">
        <f>VLOOKUP(A220,home!$A$2:$E$405,3,FALSE)</f>
        <v>1.5906976744186001</v>
      </c>
      <c r="F220">
        <f>VLOOKUP(B220,home!$B$2:$E$405,3,FALSE)</f>
        <v>1.1499999999999999</v>
      </c>
      <c r="G220">
        <f>VLOOKUP(C220,away!$B$2:$E$405,4,FALSE)</f>
        <v>1</v>
      </c>
      <c r="H220">
        <f>VLOOKUP(A220,away!$A$2:$E$405,3,FALSE)</f>
        <v>1.2651162790697701</v>
      </c>
      <c r="I220">
        <f>VLOOKUP(C220,away!$B$2:$E$405,3,FALSE)</f>
        <v>0.84</v>
      </c>
      <c r="J220">
        <f>VLOOKUP(B220,home!$B$2:$E$405,4,FALSE)</f>
        <v>0.86</v>
      </c>
      <c r="K220" s="3">
        <f t="shared" si="336"/>
        <v>1.8293023255813901</v>
      </c>
      <c r="L220" s="3">
        <f t="shared" si="337"/>
        <v>0.91392000000000173</v>
      </c>
      <c r="M220" s="5">
        <f t="shared" si="338"/>
        <v>6.436261508208628E-2</v>
      </c>
      <c r="N220" s="5">
        <f t="shared" si="339"/>
        <v>0.11773868145016027</v>
      </c>
      <c r="O220" s="5">
        <f t="shared" si="340"/>
        <v>5.8822281175820404E-2</v>
      </c>
      <c r="P220" s="5">
        <f t="shared" si="341"/>
        <v>0.10760373575093067</v>
      </c>
      <c r="Q220" s="5">
        <f t="shared" si="342"/>
        <v>0.10768982189383237</v>
      </c>
      <c r="R220" s="5">
        <f t="shared" si="343"/>
        <v>2.6879429606102938E-2</v>
      </c>
      <c r="S220" s="5">
        <f t="shared" si="344"/>
        <v>4.4973949290240713E-2</v>
      </c>
      <c r="T220" s="5">
        <f t="shared" si="345"/>
        <v>9.8419882025211458E-2</v>
      </c>
      <c r="U220" s="5">
        <f t="shared" si="346"/>
        <v>4.9170603088745372E-2</v>
      </c>
      <c r="V220" s="5">
        <f t="shared" si="347"/>
        <v>8.3543407387637967E-3</v>
      </c>
      <c r="W220" s="5">
        <f t="shared" si="348"/>
        <v>6.5665747210611081E-2</v>
      </c>
      <c r="X220" s="5">
        <f t="shared" si="349"/>
        <v>6.0013239690721788E-2</v>
      </c>
      <c r="Y220" s="5">
        <f t="shared" si="350"/>
        <v>2.7423650009072278E-2</v>
      </c>
      <c r="Z220" s="5">
        <f t="shared" si="351"/>
        <v>8.188549435203217E-3</v>
      </c>
      <c r="AA220" s="5">
        <f t="shared" si="352"/>
        <v>1.4979332524955421E-2</v>
      </c>
      <c r="AB220" s="5">
        <f t="shared" si="353"/>
        <v>1.370086391177896E-2</v>
      </c>
      <c r="AC220" s="5">
        <f t="shared" si="354"/>
        <v>8.7294296549389396E-4</v>
      </c>
      <c r="AD220" s="5">
        <f t="shared" si="355"/>
        <v>3.0030626020852637E-2</v>
      </c>
      <c r="AE220" s="5">
        <f t="shared" si="356"/>
        <v>2.7445589732977692E-2</v>
      </c>
      <c r="AF220" s="5">
        <f t="shared" si="357"/>
        <v>1.2541536684381509E-2</v>
      </c>
      <c r="AG220" s="5">
        <f t="shared" si="358"/>
        <v>3.8206537355299913E-3</v>
      </c>
      <c r="AH220" s="5">
        <f t="shared" si="359"/>
        <v>1.8709197749552343E-3</v>
      </c>
      <c r="AI220" s="5">
        <f t="shared" si="360"/>
        <v>3.4224778953018207E-3</v>
      </c>
      <c r="AJ220" s="5">
        <f t="shared" si="361"/>
        <v>3.1303733865632624E-3</v>
      </c>
      <c r="AK220" s="5">
        <f t="shared" si="362"/>
        <v>1.9087997719927556E-3</v>
      </c>
      <c r="AL220" s="5">
        <f t="shared" si="363"/>
        <v>5.8376698376745917E-5</v>
      </c>
      <c r="AM220" s="5">
        <f t="shared" si="364"/>
        <v>1.098701880372214E-2</v>
      </c>
      <c r="AN220" s="5">
        <f t="shared" si="365"/>
        <v>1.0041256225097757E-2</v>
      </c>
      <c r="AO220" s="5">
        <f t="shared" si="366"/>
        <v>4.5884524446206795E-3</v>
      </c>
      <c r="AP220" s="5">
        <f t="shared" si="367"/>
        <v>1.3978261527292466E-3</v>
      </c>
      <c r="AQ220" s="5">
        <f t="shared" si="368"/>
        <v>3.1937531937557882E-4</v>
      </c>
      <c r="AR220" s="5">
        <f t="shared" si="369"/>
        <v>3.4197420014541824E-4</v>
      </c>
      <c r="AS220" s="5">
        <f t="shared" si="370"/>
        <v>6.2557419961484922E-4</v>
      </c>
      <c r="AT220" s="5">
        <f t="shared" si="371"/>
        <v>5.7218216908958041E-4</v>
      </c>
      <c r="AU220" s="5">
        <f t="shared" si="372"/>
        <v>3.4889805752392453E-4</v>
      </c>
      <c r="AV220" s="5">
        <f t="shared" si="373"/>
        <v>1.5956000700483622E-4</v>
      </c>
      <c r="AW220" s="5">
        <f t="shared" si="374"/>
        <v>2.7110073561474222E-6</v>
      </c>
      <c r="AX220" s="5">
        <f t="shared" si="375"/>
        <v>3.3497631748092296E-3</v>
      </c>
      <c r="AY220" s="5">
        <f t="shared" si="376"/>
        <v>3.0614155607216567E-3</v>
      </c>
      <c r="AZ220" s="5">
        <f t="shared" si="377"/>
        <v>1.3989444546273707E-3</v>
      </c>
      <c r="BA220" s="5">
        <f t="shared" si="378"/>
        <v>4.2617443865768318E-4</v>
      </c>
      <c r="BB220" s="5">
        <f t="shared" si="379"/>
        <v>9.7372335744507624E-5</v>
      </c>
      <c r="BC220" s="5">
        <f t="shared" si="380"/>
        <v>1.7798105016724115E-5</v>
      </c>
      <c r="BD220" s="5">
        <f t="shared" si="381"/>
        <v>5.2089510166150192E-5</v>
      </c>
      <c r="BE220" s="5">
        <f t="shared" si="382"/>
        <v>9.5287462085333997E-5</v>
      </c>
      <c r="BF220" s="5">
        <f t="shared" si="383"/>
        <v>8.715478799572504E-5</v>
      </c>
      <c r="BG220" s="5">
        <f t="shared" si="384"/>
        <v>5.3144152122044275E-5</v>
      </c>
      <c r="BH220" s="5">
        <f t="shared" si="385"/>
        <v>2.4304180266976696E-5</v>
      </c>
      <c r="BI220" s="5">
        <f t="shared" si="386"/>
        <v>8.8919386967459541E-6</v>
      </c>
      <c r="BJ220" s="8">
        <f t="shared" si="387"/>
        <v>0.58647482546847363</v>
      </c>
      <c r="BK220" s="8">
        <f t="shared" si="388"/>
        <v>0.22928737608661373</v>
      </c>
      <c r="BL220" s="8">
        <f t="shared" si="389"/>
        <v>0.17625414180092777</v>
      </c>
      <c r="BM220" s="8">
        <f t="shared" si="390"/>
        <v>0.5140496232789199</v>
      </c>
      <c r="BN220" s="8">
        <f t="shared" si="391"/>
        <v>0.48309656495893294</v>
      </c>
    </row>
    <row r="221" spans="1:66" x14ac:dyDescent="0.25">
      <c r="A221" t="s">
        <v>69</v>
      </c>
      <c r="B221" t="s">
        <v>71</v>
      </c>
      <c r="C221" t="s">
        <v>325</v>
      </c>
      <c r="D221" s="11">
        <v>44380</v>
      </c>
      <c r="E221">
        <f>VLOOKUP(A221,home!$A$2:$E$405,3,FALSE)</f>
        <v>1.3260869565217399</v>
      </c>
      <c r="F221">
        <f>VLOOKUP(B221,home!$B$2:$E$405,3,FALSE)</f>
        <v>0.45</v>
      </c>
      <c r="G221">
        <f>VLOOKUP(C221,away!$B$2:$E$405,4,FALSE)</f>
        <v>1.19</v>
      </c>
      <c r="H221">
        <f>VLOOKUP(A221,away!$A$2:$E$405,3,FALSE)</f>
        <v>1.2934782608695701</v>
      </c>
      <c r="I221">
        <f>VLOOKUP(C221,away!$B$2:$E$405,3,FALSE)</f>
        <v>0.59</v>
      </c>
      <c r="J221">
        <f>VLOOKUP(B221,home!$B$2:$E$405,4,FALSE)</f>
        <v>1.7</v>
      </c>
      <c r="K221" s="3">
        <f t="shared" si="336"/>
        <v>0.71011956521739172</v>
      </c>
      <c r="L221" s="3">
        <f t="shared" si="337"/>
        <v>1.2973586956521788</v>
      </c>
      <c r="M221" s="5">
        <f t="shared" si="338"/>
        <v>0.13432698553935063</v>
      </c>
      <c r="N221" s="5">
        <f t="shared" si="339"/>
        <v>9.5388220568166537E-2</v>
      </c>
      <c r="O221" s="5">
        <f t="shared" si="340"/>
        <v>0.17427028275022105</v>
      </c>
      <c r="P221" s="5">
        <f t="shared" si="341"/>
        <v>0.12375273741689889</v>
      </c>
      <c r="Q221" s="5">
        <f t="shared" si="342"/>
        <v>3.3868520858363539E-2</v>
      </c>
      <c r="R221" s="5">
        <f t="shared" si="343"/>
        <v>0.11304553335988161</v>
      </c>
      <c r="S221" s="5">
        <f t="shared" si="344"/>
        <v>2.8502724074176304E-2</v>
      </c>
      <c r="T221" s="5">
        <f t="shared" si="345"/>
        <v>4.3939620044475138E-2</v>
      </c>
      <c r="U221" s="5">
        <f t="shared" si="346"/>
        <v>8.0275844999287277E-2</v>
      </c>
      <c r="V221" s="5">
        <f t="shared" si="347"/>
        <v>2.9176648590874977E-3</v>
      </c>
      <c r="W221" s="5">
        <f t="shared" si="348"/>
        <v>8.0168997688324275E-3</v>
      </c>
      <c r="X221" s="5">
        <f t="shared" si="349"/>
        <v>1.0400794627266691E-2</v>
      </c>
      <c r="Y221" s="5">
        <f t="shared" si="350"/>
        <v>6.7467806756884539E-3</v>
      </c>
      <c r="Z221" s="5">
        <f t="shared" si="351"/>
        <v>4.8886868569693598E-2</v>
      </c>
      <c r="AA221" s="5">
        <f t="shared" si="352"/>
        <v>3.4715521853550591E-2</v>
      </c>
      <c r="AB221" s="5">
        <f t="shared" si="353"/>
        <v>1.2326085642469101E-2</v>
      </c>
      <c r="AC221" s="5">
        <f t="shared" si="354"/>
        <v>1.6799910481845933E-4</v>
      </c>
      <c r="AD221" s="5">
        <f t="shared" si="355"/>
        <v>1.4232393445586724E-3</v>
      </c>
      <c r="AE221" s="5">
        <f t="shared" si="356"/>
        <v>1.8464519396575014E-3</v>
      </c>
      <c r="AF221" s="5">
        <f t="shared" si="357"/>
        <v>1.197755240009246E-3</v>
      </c>
      <c r="AG221" s="5">
        <f t="shared" si="358"/>
        <v>5.17972725296319E-4</v>
      </c>
      <c r="AH221" s="5">
        <f t="shared" si="359"/>
        <v>1.5855951010524311E-2</v>
      </c>
      <c r="AI221" s="5">
        <f t="shared" si="360"/>
        <v>1.1259621037701787E-2</v>
      </c>
      <c r="AJ221" s="5">
        <f t="shared" si="361"/>
        <v>3.9978385979026945E-3</v>
      </c>
      <c r="AK221" s="5">
        <f t="shared" si="362"/>
        <v>9.4631446898398952E-4</v>
      </c>
      <c r="AL221" s="5">
        <f t="shared" si="363"/>
        <v>6.1909672196976149E-6</v>
      </c>
      <c r="AM221" s="5">
        <f t="shared" si="364"/>
        <v>2.0213402091165812E-4</v>
      </c>
      <c r="AN221" s="5">
        <f t="shared" si="365"/>
        <v>2.6224032971687903E-4</v>
      </c>
      <c r="AO221" s="5">
        <f t="shared" si="366"/>
        <v>1.7010988605444379E-4</v>
      </c>
      <c r="AP221" s="5">
        <f t="shared" si="367"/>
        <v>7.3564513296377939E-5</v>
      </c>
      <c r="AQ221" s="5">
        <f t="shared" si="368"/>
        <v>2.3859890254119084E-5</v>
      </c>
      <c r="AR221" s="5">
        <f t="shared" si="369"/>
        <v>4.1141711842677337E-3</v>
      </c>
      <c r="AS221" s="5">
        <f t="shared" si="370"/>
        <v>2.921553452602125E-3</v>
      </c>
      <c r="AT221" s="5">
        <f t="shared" si="371"/>
        <v>1.0373261337605951E-3</v>
      </c>
      <c r="AU221" s="5">
        <f t="shared" si="372"/>
        <v>2.4554186103157064E-4</v>
      </c>
      <c r="AV221" s="5">
        <f t="shared" si="373"/>
        <v>4.3591019899602023E-5</v>
      </c>
      <c r="AW221" s="5">
        <f t="shared" si="374"/>
        <v>1.5843369438712458E-7</v>
      </c>
      <c r="AX221" s="5">
        <f t="shared" si="375"/>
        <v>2.3923220507571629E-5</v>
      </c>
      <c r="AY221" s="5">
        <f t="shared" si="376"/>
        <v>3.1036998153502586E-5</v>
      </c>
      <c r="AZ221" s="5">
        <f t="shared" si="377"/>
        <v>2.0133059720693602E-5</v>
      </c>
      <c r="BA221" s="5">
        <f t="shared" si="378"/>
        <v>8.706600032908818E-6</v>
      </c>
      <c r="BB221" s="5">
        <f t="shared" si="379"/>
        <v>2.8238958155649531E-6</v>
      </c>
      <c r="BC221" s="5">
        <f t="shared" si="380"/>
        <v>7.3272115838779887E-7</v>
      </c>
      <c r="BD221" s="5">
        <f t="shared" si="381"/>
        <v>8.8959262688522714E-4</v>
      </c>
      <c r="BE221" s="5">
        <f t="shared" si="382"/>
        <v>6.3171712942433492E-4</v>
      </c>
      <c r="BF221" s="5">
        <f t="shared" si="383"/>
        <v>2.242973466435937E-4</v>
      </c>
      <c r="BG221" s="5">
        <f t="shared" si="384"/>
        <v>5.3092644759321121E-5</v>
      </c>
      <c r="BH221" s="5">
        <f t="shared" si="385"/>
        <v>9.425531453182635E-6</v>
      </c>
      <c r="BI221" s="5">
        <f t="shared" si="386"/>
        <v>1.3386508594953812E-6</v>
      </c>
      <c r="BJ221" s="8">
        <f t="shared" si="387"/>
        <v>0.20416552092793669</v>
      </c>
      <c r="BK221" s="8">
        <f t="shared" si="388"/>
        <v>0.28970533895970502</v>
      </c>
      <c r="BL221" s="8">
        <f t="shared" si="389"/>
        <v>0.45686464130210913</v>
      </c>
      <c r="BM221" s="8">
        <f t="shared" si="390"/>
        <v>0.32493921070210313</v>
      </c>
      <c r="BN221" s="8">
        <f t="shared" si="391"/>
        <v>0.67465228049288228</v>
      </c>
    </row>
    <row r="222" spans="1:66" x14ac:dyDescent="0.25">
      <c r="A222" t="s">
        <v>69</v>
      </c>
      <c r="B222" t="s">
        <v>260</v>
      </c>
      <c r="C222" t="s">
        <v>76</v>
      </c>
      <c r="D222" s="11">
        <v>44380</v>
      </c>
      <c r="E222">
        <f>VLOOKUP(A222,home!$A$2:$E$405,3,FALSE)</f>
        <v>1.3260869565217399</v>
      </c>
      <c r="F222">
        <f>VLOOKUP(B222,home!$B$2:$E$405,3,FALSE)</f>
        <v>1.1100000000000001</v>
      </c>
      <c r="G222">
        <f>VLOOKUP(C222,away!$B$2:$E$405,4,FALSE)</f>
        <v>0.81</v>
      </c>
      <c r="H222">
        <f>VLOOKUP(A222,away!$A$2:$E$405,3,FALSE)</f>
        <v>1.2934782608695701</v>
      </c>
      <c r="I222">
        <f>VLOOKUP(C222,away!$B$2:$E$405,3,FALSE)</f>
        <v>0.75</v>
      </c>
      <c r="J222">
        <f>VLOOKUP(B222,home!$B$2:$E$405,4,FALSE)</f>
        <v>0.93</v>
      </c>
      <c r="K222" s="3">
        <f t="shared" si="336"/>
        <v>1.1922847826086966</v>
      </c>
      <c r="L222" s="3">
        <f t="shared" si="337"/>
        <v>0.90220108695652523</v>
      </c>
      <c r="M222" s="5">
        <f t="shared" si="338"/>
        <v>0.12313353408021886</v>
      </c>
      <c r="N222" s="5">
        <f t="shared" si="339"/>
        <v>0.14681023891267428</v>
      </c>
      <c r="O222" s="5">
        <f t="shared" si="340"/>
        <v>0.11109120828797178</v>
      </c>
      <c r="P222" s="5">
        <f t="shared" si="341"/>
        <v>0.13245235712336187</v>
      </c>
      <c r="Q222" s="5">
        <f t="shared" si="342"/>
        <v>8.751980689336436E-2</v>
      </c>
      <c r="R222" s="5">
        <f t="shared" si="343"/>
        <v>5.0113304434360934E-2</v>
      </c>
      <c r="S222" s="5">
        <f t="shared" si="344"/>
        <v>3.5619108633934971E-2</v>
      </c>
      <c r="T222" s="5">
        <f t="shared" si="345"/>
        <v>7.8960464909418507E-2</v>
      </c>
      <c r="U222" s="5">
        <f t="shared" si="346"/>
        <v>5.9749330283325464E-2</v>
      </c>
      <c r="V222" s="5">
        <f t="shared" si="347"/>
        <v>4.2571983447247793E-3</v>
      </c>
      <c r="W222" s="5">
        <f t="shared" si="348"/>
        <v>3.4782844645270018E-2</v>
      </c>
      <c r="X222" s="5">
        <f t="shared" si="349"/>
        <v>3.1381120246402557E-2</v>
      </c>
      <c r="Y222" s="5">
        <f t="shared" si="350"/>
        <v>1.4156040398108903E-2</v>
      </c>
      <c r="Z222" s="5">
        <f t="shared" si="351"/>
        <v>1.5070759243887901E-2</v>
      </c>
      <c r="AA222" s="5">
        <f t="shared" si="352"/>
        <v>1.796863690884689E-2</v>
      </c>
      <c r="AB222" s="5">
        <f t="shared" si="353"/>
        <v>1.0711866175319563E-2</v>
      </c>
      <c r="AC222" s="5">
        <f t="shared" si="354"/>
        <v>2.8621161149991757E-4</v>
      </c>
      <c r="AD222" s="5">
        <f t="shared" si="355"/>
        <v>1.0367764091599455E-2</v>
      </c>
      <c r="AE222" s="5">
        <f t="shared" si="356"/>
        <v>9.3538080327498583E-3</v>
      </c>
      <c r="AF222" s="5">
        <f t="shared" si="357"/>
        <v>4.2195078871647999E-3</v>
      </c>
      <c r="AG222" s="5">
        <f t="shared" si="358"/>
        <v>1.2689482007405713E-3</v>
      </c>
      <c r="AH222" s="5">
        <f t="shared" si="359"/>
        <v>3.3992138427739404E-3</v>
      </c>
      <c r="AI222" s="5">
        <f t="shared" si="360"/>
        <v>4.0528309375721999E-3</v>
      </c>
      <c r="AJ222" s="5">
        <f t="shared" si="361"/>
        <v>2.416064326676536E-3</v>
      </c>
      <c r="AK222" s="5">
        <f t="shared" si="362"/>
        <v>9.6021224350005367E-4</v>
      </c>
      <c r="AL222" s="5">
        <f t="shared" si="363"/>
        <v>1.2314891426585008E-5</v>
      </c>
      <c r="AM222" s="5">
        <f t="shared" si="364"/>
        <v>2.4722654712181816E-3</v>
      </c>
      <c r="AN222" s="5">
        <f t="shared" si="365"/>
        <v>2.2304805953781291E-3</v>
      </c>
      <c r="AO222" s="5">
        <f t="shared" si="366"/>
        <v>1.0061710087927928E-3</v>
      </c>
      <c r="AP222" s="5">
        <f t="shared" si="367"/>
        <v>3.0258952593233379E-4</v>
      </c>
      <c r="AQ222" s="5">
        <f t="shared" si="368"/>
        <v>6.8249149799452793E-5</v>
      </c>
      <c r="AR222" s="5">
        <f t="shared" si="369"/>
        <v>6.1335488474966338E-4</v>
      </c>
      <c r="AS222" s="5">
        <f t="shared" si="370"/>
        <v>7.3129369542573462E-4</v>
      </c>
      <c r="AT222" s="5">
        <f t="shared" si="371"/>
        <v>4.3595517233689136E-4</v>
      </c>
      <c r="AU222" s="5">
        <f t="shared" si="372"/>
        <v>1.7326090595894247E-4</v>
      </c>
      <c r="AV222" s="5">
        <f t="shared" si="373"/>
        <v>5.1644085398960888E-5</v>
      </c>
      <c r="AW222" s="5">
        <f t="shared" si="374"/>
        <v>3.6796917025300672E-7</v>
      </c>
      <c r="AX222" s="5">
        <f t="shared" si="375"/>
        <v>4.912740833170594E-4</v>
      </c>
      <c r="AY222" s="5">
        <f t="shared" si="376"/>
        <v>4.4322801196222152E-4</v>
      </c>
      <c r="AZ222" s="5">
        <f t="shared" si="377"/>
        <v>1.9994039708094797E-4</v>
      </c>
      <c r="BA222" s="5">
        <f t="shared" si="378"/>
        <v>6.0128814524316855E-5</v>
      </c>
      <c r="BB222" s="5">
        <f t="shared" si="379"/>
        <v>1.356207045531149E-5</v>
      </c>
      <c r="BC222" s="5">
        <f t="shared" si="380"/>
        <v>2.4471429412326012E-6</v>
      </c>
      <c r="BD222" s="5">
        <f t="shared" si="381"/>
        <v>9.2228240618540065E-5</v>
      </c>
      <c r="BE222" s="5">
        <f t="shared" si="382"/>
        <v>1.0996232781625861E-4</v>
      </c>
      <c r="BF222" s="5">
        <f t="shared" si="383"/>
        <v>6.5553205057777088E-5</v>
      </c>
      <c r="BG222" s="5">
        <f t="shared" si="384"/>
        <v>2.605269628053836E-5</v>
      </c>
      <c r="BH222" s="5">
        <f t="shared" si="385"/>
        <v>7.7655583303030176E-6</v>
      </c>
      <c r="BI222" s="5">
        <f t="shared" si="386"/>
        <v>1.8517514051360975E-6</v>
      </c>
      <c r="BJ222" s="8">
        <f t="shared" si="387"/>
        <v>0.42611088048889539</v>
      </c>
      <c r="BK222" s="8">
        <f t="shared" si="388"/>
        <v>0.29620395269712924</v>
      </c>
      <c r="BL222" s="8">
        <f t="shared" si="389"/>
        <v>0.26277158996372618</v>
      </c>
      <c r="BM222" s="8">
        <f t="shared" si="390"/>
        <v>0.34859387261889452</v>
      </c>
      <c r="BN222" s="8">
        <f t="shared" si="391"/>
        <v>0.65112044973195204</v>
      </c>
    </row>
    <row r="223" spans="1:66" x14ac:dyDescent="0.25">
      <c r="A223" t="s">
        <v>69</v>
      </c>
      <c r="B223" t="s">
        <v>262</v>
      </c>
      <c r="C223" t="s">
        <v>261</v>
      </c>
      <c r="D223" s="11">
        <v>44380</v>
      </c>
      <c r="E223">
        <f>VLOOKUP(A223,home!$A$2:$E$405,3,FALSE)</f>
        <v>1.3260869565217399</v>
      </c>
      <c r="F223">
        <f>VLOOKUP(B223,home!$B$2:$E$405,3,FALSE)</f>
        <v>1.7</v>
      </c>
      <c r="G223">
        <f>VLOOKUP(C223,away!$B$2:$E$405,4,FALSE)</f>
        <v>0.65</v>
      </c>
      <c r="H223">
        <f>VLOOKUP(A223,away!$A$2:$E$405,3,FALSE)</f>
        <v>1.2934782608695701</v>
      </c>
      <c r="I223">
        <f>VLOOKUP(C223,away!$B$2:$E$405,3,FALSE)</f>
        <v>1.36</v>
      </c>
      <c r="J223">
        <f>VLOOKUP(B223,home!$B$2:$E$405,4,FALSE)</f>
        <v>0.63</v>
      </c>
      <c r="K223" s="3">
        <f t="shared" si="336"/>
        <v>1.4653260869565226</v>
      </c>
      <c r="L223" s="3">
        <f t="shared" si="337"/>
        <v>1.1082521739130478</v>
      </c>
      <c r="M223" s="5">
        <f t="shared" si="338"/>
        <v>7.6262170671369464E-2</v>
      </c>
      <c r="N223" s="5">
        <f t="shared" si="339"/>
        <v>0.11174894813268826</v>
      </c>
      <c r="O223" s="5">
        <f t="shared" si="340"/>
        <v>8.4517716433873069E-2</v>
      </c>
      <c r="P223" s="5">
        <f t="shared" si="341"/>
        <v>0.12384601470054819</v>
      </c>
      <c r="Q223" s="5">
        <f t="shared" si="342"/>
        <v>8.1874324444389773E-2</v>
      </c>
      <c r="R223" s="5">
        <f t="shared" si="343"/>
        <v>4.6833471486003177E-2</v>
      </c>
      <c r="S223" s="5">
        <f t="shared" si="344"/>
        <v>5.0279959323812476E-2</v>
      </c>
      <c r="T223" s="5">
        <f t="shared" si="345"/>
        <v>9.0737398053157142E-2</v>
      </c>
      <c r="U223" s="5">
        <f t="shared" si="346"/>
        <v>6.8626307511174892E-2</v>
      </c>
      <c r="V223" s="5">
        <f t="shared" si="347"/>
        <v>9.0724645824340287E-3</v>
      </c>
      <c r="W223" s="5">
        <f t="shared" si="348"/>
        <v>3.9990861153435482E-2</v>
      </c>
      <c r="X223" s="5">
        <f t="shared" si="349"/>
        <v>4.4319958809949725E-2</v>
      </c>
      <c r="Y223" s="5">
        <f t="shared" si="350"/>
        <v>2.4558845349431754E-2</v>
      </c>
      <c r="Z223" s="5">
        <f t="shared" si="351"/>
        <v>1.7301098862085917E-2</v>
      </c>
      <c r="AA223" s="5">
        <f t="shared" si="352"/>
        <v>2.5351751495628298E-2</v>
      </c>
      <c r="AB223" s="5">
        <f t="shared" si="353"/>
        <v>1.8574291408291595E-2</v>
      </c>
      <c r="AC223" s="5">
        <f t="shared" si="354"/>
        <v>9.2082726940080802E-4</v>
      </c>
      <c r="AD223" s="5">
        <f t="shared" si="355"/>
        <v>1.4649913021996305E-2</v>
      </c>
      <c r="AE223" s="5">
        <f t="shared" si="356"/>
        <v>1.6235797954264473E-2</v>
      </c>
      <c r="AF223" s="5">
        <f t="shared" si="357"/>
        <v>8.9966791890133055E-3</v>
      </c>
      <c r="AG223" s="5">
        <f t="shared" si="358"/>
        <v>3.3235297564074237E-3</v>
      </c>
      <c r="AH223" s="5">
        <f t="shared" si="359"/>
        <v>4.7934951062478214E-3</v>
      </c>
      <c r="AI223" s="5">
        <f t="shared" si="360"/>
        <v>7.0240334268833601E-3</v>
      </c>
      <c r="AJ223" s="5">
        <f t="shared" si="361"/>
        <v>5.1462497080334048E-3</v>
      </c>
      <c r="AK223" s="5">
        <f t="shared" si="362"/>
        <v>2.5136446490579122E-3</v>
      </c>
      <c r="AL223" s="5">
        <f t="shared" si="363"/>
        <v>5.9815128019004301E-5</v>
      </c>
      <c r="AM223" s="5">
        <f t="shared" si="364"/>
        <v>4.2933799445550496E-3</v>
      </c>
      <c r="AN223" s="5">
        <f t="shared" si="365"/>
        <v>4.7581476569878139E-3</v>
      </c>
      <c r="AO223" s="5">
        <f t="shared" si="366"/>
        <v>2.6366137423280093E-3</v>
      </c>
      <c r="AP223" s="5">
        <f t="shared" si="367"/>
        <v>9.7401097056801092E-4</v>
      </c>
      <c r="AQ223" s="5">
        <f t="shared" si="368"/>
        <v>2.6986244388678909E-4</v>
      </c>
      <c r="AR223" s="5">
        <f t="shared" si="369"/>
        <v>1.0624802744281395E-3</v>
      </c>
      <c r="AS223" s="5">
        <f t="shared" si="370"/>
        <v>1.5568800629962778E-3</v>
      </c>
      <c r="AT223" s="5">
        <f t="shared" si="371"/>
        <v>1.1406684852854803E-3</v>
      </c>
      <c r="AU223" s="5">
        <f t="shared" si="372"/>
        <v>5.5715042935266558E-4</v>
      </c>
      <c r="AV223" s="5">
        <f t="shared" si="373"/>
        <v>2.0410176462237197E-4</v>
      </c>
      <c r="AW223" s="5">
        <f t="shared" si="374"/>
        <v>2.6982451743410905E-6</v>
      </c>
      <c r="AX223" s="5">
        <f t="shared" si="375"/>
        <v>1.0485336056620764E-3</v>
      </c>
      <c r="AY223" s="5">
        <f t="shared" si="376"/>
        <v>1.1620396478958825E-3</v>
      </c>
      <c r="AZ223" s="5">
        <f t="shared" si="377"/>
        <v>6.4391648297688214E-4</v>
      </c>
      <c r="BA223" s="5">
        <f t="shared" si="378"/>
        <v>2.3787394735919119E-4</v>
      </c>
      <c r="BB223" s="5">
        <f t="shared" si="379"/>
        <v>6.5906079819525422E-5</v>
      </c>
      <c r="BC223" s="5">
        <f t="shared" si="380"/>
        <v>1.4608111246815162E-5</v>
      </c>
      <c r="BD223" s="5">
        <f t="shared" si="381"/>
        <v>1.9624934564578615E-4</v>
      </c>
      <c r="BE223" s="5">
        <f t="shared" si="382"/>
        <v>2.8756928572291787E-4</v>
      </c>
      <c r="BF223" s="5">
        <f t="shared" si="383"/>
        <v>2.1069138808862275E-4</v>
      </c>
      <c r="BG223" s="5">
        <f t="shared" si="384"/>
        <v>1.0291052908777991E-4</v>
      </c>
      <c r="BH223" s="5">
        <f t="shared" si="385"/>
        <v>3.7699370723705477E-5</v>
      </c>
      <c r="BI223" s="5">
        <f t="shared" si="386"/>
        <v>1.1048374276658126E-5</v>
      </c>
      <c r="BJ223" s="8">
        <f t="shared" si="387"/>
        <v>0.45254114849801969</v>
      </c>
      <c r="BK223" s="8">
        <f t="shared" si="388"/>
        <v>0.26160329132347987</v>
      </c>
      <c r="BL223" s="8">
        <f t="shared" si="389"/>
        <v>0.26874841053542392</v>
      </c>
      <c r="BM223" s="8">
        <f t="shared" si="390"/>
        <v>0.4739519619474159</v>
      </c>
      <c r="BN223" s="8">
        <f t="shared" si="391"/>
        <v>0.52508264586887188</v>
      </c>
    </row>
    <row r="224" spans="1:66" x14ac:dyDescent="0.25">
      <c r="A224" t="s">
        <v>69</v>
      </c>
      <c r="B224" t="s">
        <v>259</v>
      </c>
      <c r="C224" t="s">
        <v>263</v>
      </c>
      <c r="D224" s="11">
        <v>44380</v>
      </c>
      <c r="E224">
        <f>VLOOKUP(A224,home!$A$2:$E$405,3,FALSE)</f>
        <v>1.3260869565217399</v>
      </c>
      <c r="F224">
        <f>VLOOKUP(B224,home!$B$2:$E$405,3,FALSE)</f>
        <v>1.35</v>
      </c>
      <c r="G224">
        <f>VLOOKUP(C224,away!$B$2:$E$405,4,FALSE)</f>
        <v>1.4</v>
      </c>
      <c r="H224">
        <f>VLOOKUP(A224,away!$A$2:$E$405,3,FALSE)</f>
        <v>1.2934782608695701</v>
      </c>
      <c r="I224">
        <f>VLOOKUP(C224,away!$B$2:$E$405,3,FALSE)</f>
        <v>0.86</v>
      </c>
      <c r="J224">
        <f>VLOOKUP(B224,home!$B$2:$E$405,4,FALSE)</f>
        <v>0.77</v>
      </c>
      <c r="K224" s="3">
        <f t="shared" si="336"/>
        <v>2.5063043478260885</v>
      </c>
      <c r="L224" s="3">
        <f t="shared" si="337"/>
        <v>0.85654130434782927</v>
      </c>
      <c r="M224" s="5">
        <f t="shared" si="338"/>
        <v>3.4636554984786516E-2</v>
      </c>
      <c r="N224" s="5">
        <f t="shared" si="339"/>
        <v>8.6809748352087823E-2</v>
      </c>
      <c r="O224" s="5">
        <f t="shared" si="340"/>
        <v>2.966763998478435E-2</v>
      </c>
      <c r="P224" s="5">
        <f t="shared" si="341"/>
        <v>7.4356135083604114E-2</v>
      </c>
      <c r="Q224" s="5">
        <f t="shared" si="342"/>
        <v>0.10878582486426319</v>
      </c>
      <c r="R224" s="5">
        <f t="shared" si="343"/>
        <v>1.27057795247445E-2</v>
      </c>
      <c r="S224" s="5">
        <f t="shared" si="344"/>
        <v>3.9906067642983163E-2</v>
      </c>
      <c r="T224" s="5">
        <f t="shared" si="345"/>
        <v>9.3179552323790507E-2</v>
      </c>
      <c r="U224" s="5">
        <f t="shared" si="346"/>
        <v>3.1844550465386832E-2</v>
      </c>
      <c r="V224" s="5">
        <f t="shared" si="347"/>
        <v>9.5187198021807872E-3</v>
      </c>
      <c r="W224" s="5">
        <f t="shared" si="348"/>
        <v>9.0883461946383401E-2</v>
      </c>
      <c r="X224" s="5">
        <f t="shared" si="349"/>
        <v>7.7845439039201533E-2</v>
      </c>
      <c r="Y224" s="5">
        <f t="shared" si="350"/>
        <v>3.3338916946083555E-2</v>
      </c>
      <c r="Z224" s="5">
        <f t="shared" si="351"/>
        <v>3.6276749889601993E-3</v>
      </c>
      <c r="AA224" s="5">
        <f t="shared" si="352"/>
        <v>9.0920575973309041E-3</v>
      </c>
      <c r="AB224" s="5">
        <f t="shared" si="353"/>
        <v>1.1393731743437836E-2</v>
      </c>
      <c r="AC224" s="5">
        <f t="shared" si="354"/>
        <v>1.2771463843344296E-3</v>
      </c>
      <c r="AD224" s="5">
        <f t="shared" si="355"/>
        <v>5.6945403955426903E-2</v>
      </c>
      <c r="AE224" s="5">
        <f t="shared" si="356"/>
        <v>4.8776090580595385E-2</v>
      </c>
      <c r="AF224" s="5">
        <f t="shared" si="357"/>
        <v>2.088936812344552E-2</v>
      </c>
      <c r="AG224" s="5">
        <f t="shared" si="358"/>
        <v>5.9642022064859994E-3</v>
      </c>
      <c r="AH224" s="5">
        <f t="shared" si="359"/>
        <v>7.7681336669849156E-4</v>
      </c>
      <c r="AI224" s="5">
        <f t="shared" si="360"/>
        <v>1.9469307184058508E-3</v>
      </c>
      <c r="AJ224" s="5">
        <f t="shared" si="361"/>
        <v>2.4398004622283773E-3</v>
      </c>
      <c r="AK224" s="5">
        <f t="shared" si="362"/>
        <v>2.0382941687703605E-3</v>
      </c>
      <c r="AL224" s="5">
        <f t="shared" si="363"/>
        <v>1.0966872325128012E-4</v>
      </c>
      <c r="AM224" s="5">
        <f t="shared" si="364"/>
        <v>2.8544502704439877E-2</v>
      </c>
      <c r="AN224" s="5">
        <f t="shared" si="365"/>
        <v>2.4449545578421071E-2</v>
      </c>
      <c r="AO224" s="5">
        <f t="shared" si="366"/>
        <v>1.0471022830226244E-2</v>
      </c>
      <c r="AP224" s="5">
        <f t="shared" si="367"/>
        <v>2.9896211842859624E-3</v>
      </c>
      <c r="AQ224" s="5">
        <f t="shared" si="368"/>
        <v>6.4018350717354991E-4</v>
      </c>
      <c r="AR224" s="5">
        <f t="shared" si="369"/>
        <v>1.3307454686935094E-4</v>
      </c>
      <c r="AS224" s="5">
        <f t="shared" si="370"/>
        <v>3.3352531540364086E-4</v>
      </c>
      <c r="AT224" s="5">
        <f t="shared" si="371"/>
        <v>4.179579740531064E-4</v>
      </c>
      <c r="AU224" s="5">
        <f t="shared" si="372"/>
        <v>3.4917662919262794E-4</v>
      </c>
      <c r="AV224" s="5">
        <f t="shared" si="373"/>
        <v>2.1878572597618535E-4</v>
      </c>
      <c r="AW224" s="5">
        <f t="shared" si="374"/>
        <v>6.5397689458597765E-6</v>
      </c>
      <c r="AX224" s="5">
        <f t="shared" si="375"/>
        <v>1.192353520577853E-2</v>
      </c>
      <c r="AY224" s="5">
        <f t="shared" si="376"/>
        <v>1.0213000397594804E-2</v>
      </c>
      <c r="AZ224" s="5">
        <f t="shared" si="377"/>
        <v>4.3739283409303768E-3</v>
      </c>
      <c r="BA224" s="5">
        <f t="shared" si="378"/>
        <v>1.2488167620881474E-3</v>
      </c>
      <c r="BB224" s="5">
        <f t="shared" si="379"/>
        <v>2.6741578457260362E-4</v>
      </c>
      <c r="BC224" s="5">
        <f t="shared" si="380"/>
        <v>4.5810532984203217E-5</v>
      </c>
      <c r="BD224" s="5">
        <f t="shared" si="381"/>
        <v>1.8997307658495022E-5</v>
      </c>
      <c r="BE224" s="5">
        <f t="shared" si="382"/>
        <v>4.7613034781475917E-5</v>
      </c>
      <c r="BF224" s="5">
        <f t="shared" si="383"/>
        <v>5.9666378043003953E-5</v>
      </c>
      <c r="BG224" s="5">
        <f t="shared" si="384"/>
        <v>4.9847367569405278E-5</v>
      </c>
      <c r="BH224" s="5">
        <f t="shared" si="385"/>
        <v>3.1233168516721408E-5</v>
      </c>
      <c r="BI224" s="5">
        <f t="shared" si="386"/>
        <v>1.5655965209968756E-5</v>
      </c>
      <c r="BJ224" s="8">
        <f t="shared" si="387"/>
        <v>0.71858539116625908</v>
      </c>
      <c r="BK224" s="8">
        <f t="shared" si="388"/>
        <v>0.17001729301873508</v>
      </c>
      <c r="BL224" s="8">
        <f t="shared" si="389"/>
        <v>0.10358113144506145</v>
      </c>
      <c r="BM224" s="8">
        <f t="shared" si="390"/>
        <v>0.63864334719609639</v>
      </c>
      <c r="BN224" s="8">
        <f t="shared" si="391"/>
        <v>0.34696168279427053</v>
      </c>
    </row>
    <row r="225" spans="1:66" x14ac:dyDescent="0.25">
      <c r="A225" t="s">
        <v>175</v>
      </c>
      <c r="B225" t="s">
        <v>276</v>
      </c>
      <c r="C225" t="s">
        <v>281</v>
      </c>
      <c r="D225" s="11">
        <v>44380</v>
      </c>
      <c r="E225">
        <f>VLOOKUP(A225,home!$A$2:$E$405,3,FALSE)</f>
        <v>1.21714285714286</v>
      </c>
      <c r="F225">
        <f>VLOOKUP(B225,home!$B$2:$E$405,3,FALSE)</f>
        <v>2.21</v>
      </c>
      <c r="G225">
        <f>VLOOKUP(C225,away!$B$2:$E$405,4,FALSE)</f>
        <v>1.26</v>
      </c>
      <c r="H225">
        <f>VLOOKUP(A225,away!$A$2:$E$405,3,FALSE)</f>
        <v>1.0685714285714301</v>
      </c>
      <c r="I225">
        <f>VLOOKUP(C225,away!$B$2:$E$405,3,FALSE)</f>
        <v>0.32</v>
      </c>
      <c r="J225">
        <f>VLOOKUP(B225,home!$B$2:$E$405,4,FALSE)</f>
        <v>0.22</v>
      </c>
      <c r="K225" s="3">
        <f t="shared" si="336"/>
        <v>3.389256000000008</v>
      </c>
      <c r="L225" s="3">
        <f t="shared" si="337"/>
        <v>7.5227428571428667E-2</v>
      </c>
      <c r="M225" s="5">
        <f t="shared" si="338"/>
        <v>3.1289164340678015E-2</v>
      </c>
      <c r="N225" s="5">
        <f t="shared" si="339"/>
        <v>0.10604698797662925</v>
      </c>
      <c r="O225" s="5">
        <f t="shared" si="340"/>
        <v>2.3538033754980483E-3</v>
      </c>
      <c r="P225" s="5">
        <f t="shared" si="341"/>
        <v>7.9776422132270316E-3</v>
      </c>
      <c r="Q225" s="5">
        <f t="shared" si="342"/>
        <v>0.1797101951408597</v>
      </c>
      <c r="R225" s="5">
        <f t="shared" si="343"/>
        <v>8.853528765073356E-5</v>
      </c>
      <c r="S225" s="5">
        <f t="shared" si="344"/>
        <v>5.0850491394813333E-4</v>
      </c>
      <c r="T225" s="5">
        <f t="shared" si="345"/>
        <v>1.3519135868516531E-2</v>
      </c>
      <c r="U225" s="5">
        <f t="shared" si="346"/>
        <v>3.000687548819753E-4</v>
      </c>
      <c r="V225" s="5">
        <f t="shared" si="347"/>
        <v>1.4405662480669296E-5</v>
      </c>
      <c r="W225" s="5">
        <f t="shared" si="348"/>
        <v>0.203027952380777</v>
      </c>
      <c r="X225" s="5">
        <f t="shared" si="349"/>
        <v>1.5273270785728323E-2</v>
      </c>
      <c r="Y225" s="5">
        <f t="shared" si="350"/>
        <v>5.7448444354273281E-4</v>
      </c>
      <c r="Z225" s="5">
        <f t="shared" si="351"/>
        <v>2.2200940092654833E-6</v>
      </c>
      <c r="AA225" s="5">
        <f t="shared" si="352"/>
        <v>7.5244669414671132E-6</v>
      </c>
      <c r="AB225" s="5">
        <f t="shared" si="353"/>
        <v>1.2751172364084564E-5</v>
      </c>
      <c r="AC225" s="5">
        <f t="shared" si="354"/>
        <v>2.295587456890793E-7</v>
      </c>
      <c r="AD225" s="5">
        <f t="shared" si="355"/>
        <v>0.17202842644356611</v>
      </c>
      <c r="AE225" s="5">
        <f t="shared" si="356"/>
        <v>1.294125616253864E-2</v>
      </c>
      <c r="AF225" s="5">
        <f t="shared" si="357"/>
        <v>4.867687117959683E-4</v>
      </c>
      <c r="AG225" s="5">
        <f t="shared" si="358"/>
        <v>1.2206119499145854E-5</v>
      </c>
      <c r="AH225" s="5">
        <f t="shared" si="359"/>
        <v>4.1752990875968956E-8</v>
      </c>
      <c r="AI225" s="5">
        <f t="shared" si="360"/>
        <v>1.4151157484432336E-7</v>
      </c>
      <c r="AJ225" s="5">
        <f t="shared" si="361"/>
        <v>2.3980947705528662E-7</v>
      </c>
      <c r="AK225" s="5">
        <f t="shared" si="362"/>
        <v>2.7092523632216478E-7</v>
      </c>
      <c r="AL225" s="5">
        <f t="shared" si="363"/>
        <v>2.3411779491263543E-9</v>
      </c>
      <c r="AM225" s="5">
        <f t="shared" si="364"/>
        <v>0.11660967529888329</v>
      </c>
      <c r="AN225" s="5">
        <f t="shared" si="365"/>
        <v>8.7722460192842314E-3</v>
      </c>
      <c r="AO225" s="5">
        <f t="shared" si="366"/>
        <v>3.29956755413352E-4</v>
      </c>
      <c r="AP225" s="5">
        <f t="shared" si="367"/>
        <v>8.2739327498394348E-6</v>
      </c>
      <c r="AQ225" s="5">
        <f t="shared" si="368"/>
        <v>1.5560667123583758E-7</v>
      </c>
      <c r="AR225" s="5">
        <f t="shared" si="369"/>
        <v>6.281940277530944E-10</v>
      </c>
      <c r="AS225" s="5">
        <f t="shared" si="370"/>
        <v>2.1291103777263468E-9</v>
      </c>
      <c r="AT225" s="5">
        <f t="shared" si="371"/>
        <v>3.6080500611856526E-9</v>
      </c>
      <c r="AU225" s="5">
        <f t="shared" si="372"/>
        <v>4.076201772724622E-9</v>
      </c>
      <c r="AV225" s="5">
        <f t="shared" si="373"/>
        <v>3.4538228288543995E-9</v>
      </c>
      <c r="AW225" s="5">
        <f t="shared" si="374"/>
        <v>1.6581068548798624E-11</v>
      </c>
      <c r="AX225" s="5">
        <f t="shared" si="375"/>
        <v>6.587000694413217E-2</v>
      </c>
      <c r="AY225" s="5">
        <f t="shared" si="376"/>
        <v>4.9552312423892129E-3</v>
      </c>
      <c r="AZ225" s="5">
        <f t="shared" si="377"/>
        <v>1.8638465217087313E-4</v>
      </c>
      <c r="BA225" s="5">
        <f t="shared" si="378"/>
        <v>4.6737460359983131E-6</v>
      </c>
      <c r="BB225" s="5">
        <f t="shared" si="379"/>
        <v>8.7898474021015228E-8</v>
      </c>
      <c r="BC225" s="5">
        <f t="shared" si="380"/>
        <v>1.3224752351907021E-9</v>
      </c>
      <c r="BD225" s="5">
        <f t="shared" si="381"/>
        <v>7.8762368919656547E-12</v>
      </c>
      <c r="BE225" s="5">
        <f t="shared" si="382"/>
        <v>2.669458314351601E-11</v>
      </c>
      <c r="BF225" s="5">
        <f t="shared" si="383"/>
        <v>4.5237388043330359E-11</v>
      </c>
      <c r="BG225" s="5">
        <f t="shared" si="384"/>
        <v>5.1107029616728677E-11</v>
      </c>
      <c r="BH225" s="5">
        <f t="shared" si="385"/>
        <v>4.3303701692668953E-11</v>
      </c>
      <c r="BI225" s="5">
        <f t="shared" si="386"/>
        <v>2.9353466156817745E-11</v>
      </c>
      <c r="BJ225" s="8">
        <f t="shared" si="387"/>
        <v>0.90035737745213285</v>
      </c>
      <c r="BK225" s="8">
        <f t="shared" si="388"/>
        <v>4.4745180272646692E-2</v>
      </c>
      <c r="BL225" s="8">
        <f t="shared" si="389"/>
        <v>2.7633911555668797E-3</v>
      </c>
      <c r="BM225" s="8">
        <f t="shared" si="390"/>
        <v>0.61544660941400486</v>
      </c>
      <c r="BN225" s="8">
        <f t="shared" si="391"/>
        <v>0.32746632833454276</v>
      </c>
    </row>
    <row r="226" spans="1:66" x14ac:dyDescent="0.25">
      <c r="A226" t="s">
        <v>175</v>
      </c>
      <c r="B226" t="s">
        <v>177</v>
      </c>
      <c r="C226" t="s">
        <v>280</v>
      </c>
      <c r="D226" s="11">
        <v>44380</v>
      </c>
      <c r="E226">
        <f>VLOOKUP(A226,home!$A$2:$E$405,3,FALSE)</f>
        <v>1.21714285714286</v>
      </c>
      <c r="F226">
        <f>VLOOKUP(B226,home!$B$2:$E$405,3,FALSE)</f>
        <v>0.7</v>
      </c>
      <c r="G226">
        <f>VLOOKUP(C226,away!$B$2:$E$405,4,FALSE)</f>
        <v>1.2</v>
      </c>
      <c r="H226">
        <f>VLOOKUP(A226,away!$A$2:$E$405,3,FALSE)</f>
        <v>1.0685714285714301</v>
      </c>
      <c r="I226">
        <f>VLOOKUP(C226,away!$B$2:$E$405,3,FALSE)</f>
        <v>1.01</v>
      </c>
      <c r="J226">
        <f>VLOOKUP(B226,home!$B$2:$E$405,4,FALSE)</f>
        <v>1.08</v>
      </c>
      <c r="K226" s="3">
        <f t="shared" si="336"/>
        <v>1.0224000000000024</v>
      </c>
      <c r="L226" s="3">
        <f t="shared" si="337"/>
        <v>1.1655977142857161</v>
      </c>
      <c r="M226" s="5">
        <f t="shared" si="338"/>
        <v>0.1121410624194927</v>
      </c>
      <c r="N226" s="5">
        <f t="shared" si="339"/>
        <v>0.1146530222176896</v>
      </c>
      <c r="O226" s="5">
        <f t="shared" si="340"/>
        <v>0.13071136603373254</v>
      </c>
      <c r="P226" s="5">
        <f t="shared" si="341"/>
        <v>0.13363930063288845</v>
      </c>
      <c r="Q226" s="5">
        <f t="shared" si="342"/>
        <v>5.8610624957683058E-2</v>
      </c>
      <c r="R226" s="5">
        <f t="shared" si="343"/>
        <v>7.6178434740041143E-2</v>
      </c>
      <c r="S226" s="5">
        <f t="shared" si="344"/>
        <v>3.9814725953905256E-2</v>
      </c>
      <c r="T226" s="5">
        <f t="shared" si="345"/>
        <v>6.8316410483532722E-2</v>
      </c>
      <c r="U226" s="5">
        <f t="shared" si="346"/>
        <v>7.7884831678218233E-2</v>
      </c>
      <c r="V226" s="5">
        <f t="shared" si="347"/>
        <v>5.2719435251866913E-3</v>
      </c>
      <c r="W226" s="5">
        <f t="shared" si="348"/>
        <v>1.9974500985578438E-2</v>
      </c>
      <c r="X226" s="5">
        <f t="shared" si="349"/>
        <v>2.3282232692788014E-2</v>
      </c>
      <c r="Y226" s="5">
        <f t="shared" si="350"/>
        <v>1.3568858605090946E-2</v>
      </c>
      <c r="Z226" s="5">
        <f t="shared" si="351"/>
        <v>2.9597803136951841E-2</v>
      </c>
      <c r="AA226" s="5">
        <f t="shared" si="352"/>
        <v>3.0260793927219632E-2</v>
      </c>
      <c r="AB226" s="5">
        <f t="shared" si="353"/>
        <v>1.5469317855594711E-2</v>
      </c>
      <c r="AC226" s="5">
        <f t="shared" si="354"/>
        <v>3.9266328412698422E-4</v>
      </c>
      <c r="AD226" s="5">
        <f t="shared" si="355"/>
        <v>5.1054824519138594E-3</v>
      </c>
      <c r="AE226" s="5">
        <f t="shared" si="356"/>
        <v>5.9509386762766287E-3</v>
      </c>
      <c r="AF226" s="5">
        <f t="shared" si="357"/>
        <v>3.4682002594612531E-3</v>
      </c>
      <c r="AG226" s="5">
        <f t="shared" si="358"/>
        <v>1.3475087650377212E-3</v>
      </c>
      <c r="AH226" s="5">
        <f t="shared" si="359"/>
        <v>8.6247829210774219E-3</v>
      </c>
      <c r="AI226" s="5">
        <f t="shared" si="360"/>
        <v>8.8179780585095763E-3</v>
      </c>
      <c r="AJ226" s="5">
        <f t="shared" si="361"/>
        <v>4.5077503835101052E-3</v>
      </c>
      <c r="AK226" s="5">
        <f t="shared" si="362"/>
        <v>1.536241330700248E-3</v>
      </c>
      <c r="AL226" s="5">
        <f t="shared" si="363"/>
        <v>1.8717584992603726E-5</v>
      </c>
      <c r="AM226" s="5">
        <f t="shared" si="364"/>
        <v>1.0439690517673487E-3</v>
      </c>
      <c r="AN226" s="5">
        <f t="shared" si="365"/>
        <v>1.2168479405250483E-3</v>
      </c>
      <c r="AO226" s="5">
        <f t="shared" si="366"/>
        <v>7.091775890546388E-4</v>
      </c>
      <c r="AP226" s="5">
        <f t="shared" si="367"/>
        <v>2.7553859227491393E-4</v>
      </c>
      <c r="AQ226" s="5">
        <f t="shared" si="368"/>
        <v>8.0291788338285935E-5</v>
      </c>
      <c r="AR226" s="5">
        <f t="shared" si="369"/>
        <v>2.0106054518036652E-3</v>
      </c>
      <c r="AS226" s="5">
        <f t="shared" si="370"/>
        <v>2.0556430139240722E-3</v>
      </c>
      <c r="AT226" s="5">
        <f t="shared" si="371"/>
        <v>1.0508447087179882E-3</v>
      </c>
      <c r="AU226" s="5">
        <f t="shared" si="372"/>
        <v>3.5812787673109123E-4</v>
      </c>
      <c r="AV226" s="5">
        <f t="shared" si="373"/>
        <v>9.1537485292467115E-5</v>
      </c>
      <c r="AW226" s="5">
        <f t="shared" si="374"/>
        <v>6.1960774967490263E-7</v>
      </c>
      <c r="AX226" s="5">
        <f t="shared" si="375"/>
        <v>1.7789232642115659E-4</v>
      </c>
      <c r="AY226" s="5">
        <f t="shared" si="376"/>
        <v>2.0735088906546865E-4</v>
      </c>
      <c r="AZ226" s="5">
        <f t="shared" si="377"/>
        <v>1.208438611749107E-4</v>
      </c>
      <c r="BA226" s="5">
        <f t="shared" si="378"/>
        <v>4.6951776123645432E-5</v>
      </c>
      <c r="BB226" s="5">
        <f t="shared" si="379"/>
        <v>1.3681720732843951E-5</v>
      </c>
      <c r="BC226" s="5">
        <f t="shared" si="380"/>
        <v>3.1894764827396814E-6</v>
      </c>
      <c r="BD226" s="5">
        <f t="shared" si="381"/>
        <v>3.9059285315879176E-4</v>
      </c>
      <c r="BE226" s="5">
        <f t="shared" si="382"/>
        <v>3.9934213306954959E-4</v>
      </c>
      <c r="BF226" s="5">
        <f t="shared" si="383"/>
        <v>2.0414369842515422E-4</v>
      </c>
      <c r="BG226" s="5">
        <f t="shared" si="384"/>
        <v>6.9572172423292743E-5</v>
      </c>
      <c r="BH226" s="5">
        <f t="shared" si="385"/>
        <v>1.7782647271393663E-5</v>
      </c>
      <c r="BI226" s="5">
        <f t="shared" si="386"/>
        <v>3.6361957140545853E-6</v>
      </c>
      <c r="BJ226" s="8">
        <f t="shared" si="387"/>
        <v>0.31817351510701325</v>
      </c>
      <c r="BK226" s="8">
        <f t="shared" si="388"/>
        <v>0.29148576428965811</v>
      </c>
      <c r="BL226" s="8">
        <f t="shared" si="389"/>
        <v>0.36064332516513503</v>
      </c>
      <c r="BM226" s="8">
        <f t="shared" si="390"/>
        <v>0.37375986541591494</v>
      </c>
      <c r="BN226" s="8">
        <f t="shared" si="391"/>
        <v>0.62593381100152756</v>
      </c>
    </row>
    <row r="227" spans="1:66" x14ac:dyDescent="0.25">
      <c r="A227" t="s">
        <v>175</v>
      </c>
      <c r="B227" t="s">
        <v>279</v>
      </c>
      <c r="C227" t="s">
        <v>282</v>
      </c>
      <c r="D227" s="11">
        <v>44380</v>
      </c>
      <c r="E227">
        <f>VLOOKUP(A227,home!$A$2:$E$405,3,FALSE)</f>
        <v>1.21714285714286</v>
      </c>
      <c r="F227">
        <f>VLOOKUP(B227,home!$B$2:$E$405,3,FALSE)</f>
        <v>1.9</v>
      </c>
      <c r="G227">
        <f>VLOOKUP(C227,away!$B$2:$E$405,4,FALSE)</f>
        <v>0.56999999999999995</v>
      </c>
      <c r="H227">
        <f>VLOOKUP(A227,away!$A$2:$E$405,3,FALSE)</f>
        <v>1.0685714285714301</v>
      </c>
      <c r="I227">
        <f>VLOOKUP(C227,away!$B$2:$E$405,3,FALSE)</f>
        <v>1.1399999999999999</v>
      </c>
      <c r="J227">
        <f>VLOOKUP(B227,home!$B$2:$E$405,4,FALSE)</f>
        <v>0.79</v>
      </c>
      <c r="K227" s="3">
        <f t="shared" si="336"/>
        <v>1.3181657142857173</v>
      </c>
      <c r="L227" s="3">
        <f t="shared" si="337"/>
        <v>0.96235542857142997</v>
      </c>
      <c r="M227" s="5">
        <f t="shared" si="338"/>
        <v>0.10223091591907375</v>
      </c>
      <c r="N227" s="5">
        <f t="shared" si="339"/>
        <v>0.13475728830454897</v>
      </c>
      <c r="O227" s="5">
        <f t="shared" si="340"/>
        <v>9.8382476902550045E-2</v>
      </c>
      <c r="P227" s="5">
        <f t="shared" si="341"/>
        <v>0.12968440793944797</v>
      </c>
      <c r="Q227" s="5">
        <f t="shared" si="342"/>
        <v>8.8816218596586061E-2</v>
      </c>
      <c r="R227" s="5">
        <f t="shared" si="343"/>
        <v>4.7339455361736178E-2</v>
      </c>
      <c r="S227" s="5">
        <f t="shared" si="344"/>
        <v>4.1127592155973544E-2</v>
      </c>
      <c r="T227" s="5">
        <f t="shared" si="345"/>
        <v>8.547277011161139E-2</v>
      </c>
      <c r="U227" s="5">
        <f t="shared" si="346"/>
        <v>6.2401246990799797E-2</v>
      </c>
      <c r="V227" s="5">
        <f t="shared" si="347"/>
        <v>5.7969063802193422E-3</v>
      </c>
      <c r="W227" s="5">
        <f t="shared" si="348"/>
        <v>3.9024831408841748E-2</v>
      </c>
      <c r="X227" s="5">
        <f t="shared" si="349"/>
        <v>3.7555758355383696E-2</v>
      </c>
      <c r="Y227" s="5">
        <f t="shared" si="350"/>
        <v>1.8070993963710171E-2</v>
      </c>
      <c r="Z227" s="5">
        <f t="shared" si="351"/>
        <v>1.5185793950993901E-2</v>
      </c>
      <c r="AA227" s="5">
        <f t="shared" si="352"/>
        <v>2.00173929304076E-2</v>
      </c>
      <c r="AB227" s="5">
        <f t="shared" si="353"/>
        <v>1.3193120525124303E-2</v>
      </c>
      <c r="AC227" s="5">
        <f t="shared" si="354"/>
        <v>4.5960190041377465E-4</v>
      </c>
      <c r="AD227" s="5">
        <f t="shared" si="355"/>
        <v>1.2860298692228895E-2</v>
      </c>
      <c r="AE227" s="5">
        <f t="shared" si="356"/>
        <v>1.2376178259516537E-2</v>
      </c>
      <c r="AF227" s="5">
        <f t="shared" si="357"/>
        <v>5.9551411665067257E-3</v>
      </c>
      <c r="AG227" s="5">
        <f t="shared" si="358"/>
        <v>1.9103208098323154E-3</v>
      </c>
      <c r="AH227" s="5">
        <f t="shared" si="359"/>
        <v>3.6535328114765406E-3</v>
      </c>
      <c r="AI227" s="5">
        <f t="shared" si="360"/>
        <v>4.8159616881062791E-3</v>
      </c>
      <c r="AJ227" s="5">
        <f t="shared" si="361"/>
        <v>3.1741177892876311E-3</v>
      </c>
      <c r="AK227" s="5">
        <f t="shared" si="362"/>
        <v>1.3946710809811104E-3</v>
      </c>
      <c r="AL227" s="5">
        <f t="shared" si="363"/>
        <v>2.3321008055992575E-5</v>
      </c>
      <c r="AM227" s="5">
        <f t="shared" si="364"/>
        <v>3.3904009623139126E-3</v>
      </c>
      <c r="AN227" s="5">
        <f t="shared" si="365"/>
        <v>3.2627707711165937E-3</v>
      </c>
      <c r="AO227" s="5">
        <f t="shared" si="366"/>
        <v>1.5699725818841223E-3</v>
      </c>
      <c r="AP227" s="5">
        <f t="shared" si="367"/>
        <v>5.0362387896149639E-4</v>
      </c>
      <c r="AQ227" s="5">
        <f t="shared" si="368"/>
        <v>1.2116629346919918E-4</v>
      </c>
      <c r="AR227" s="5">
        <f t="shared" si="369"/>
        <v>7.0319942691765786E-4</v>
      </c>
      <c r="AS227" s="5">
        <f t="shared" si="370"/>
        <v>9.2693337486822144E-4</v>
      </c>
      <c r="AT227" s="5">
        <f t="shared" si="371"/>
        <v>6.1092589708921987E-4</v>
      </c>
      <c r="AU227" s="5">
        <f t="shared" si="372"/>
        <v>2.6843385717075131E-4</v>
      </c>
      <c r="AV227" s="5">
        <f t="shared" si="373"/>
        <v>8.84600767689884E-5</v>
      </c>
      <c r="AW227" s="5">
        <f t="shared" si="374"/>
        <v>8.2177008977472221E-7</v>
      </c>
      <c r="AX227" s="5">
        <f t="shared" si="375"/>
        <v>7.4485171770058444E-4</v>
      </c>
      <c r="AY227" s="5">
        <f t="shared" si="376"/>
        <v>7.1681209400991167E-4</v>
      </c>
      <c r="AZ227" s="5">
        <f t="shared" si="377"/>
        <v>3.4491400496804636E-4</v>
      </c>
      <c r="BA227" s="5">
        <f t="shared" si="378"/>
        <v>1.106432883571042E-4</v>
      </c>
      <c r="BB227" s="5">
        <f t="shared" si="379"/>
        <v>2.6619542296363326E-5</v>
      </c>
      <c r="BC227" s="5">
        <f t="shared" si="380"/>
        <v>5.1234922069984096E-6</v>
      </c>
      <c r="BD227" s="5">
        <f t="shared" si="381"/>
        <v>1.1278796431042103E-4</v>
      </c>
      <c r="BE227" s="5">
        <f t="shared" si="382"/>
        <v>1.4867322753807813E-4</v>
      </c>
      <c r="BF227" s="5">
        <f t="shared" si="383"/>
        <v>9.7987975586446869E-5</v>
      </c>
      <c r="BG227" s="5">
        <f t="shared" si="384"/>
        <v>4.3054796610106708E-5</v>
      </c>
      <c r="BH227" s="5">
        <f t="shared" si="385"/>
        <v>1.4188339181746897E-5</v>
      </c>
      <c r="BI227" s="5">
        <f t="shared" si="386"/>
        <v>3.7405164504070825E-6</v>
      </c>
      <c r="BJ227" s="8">
        <f t="shared" si="387"/>
        <v>0.44759669829605092</v>
      </c>
      <c r="BK227" s="8">
        <f t="shared" si="388"/>
        <v>0.28003955739719427</v>
      </c>
      <c r="BL227" s="8">
        <f t="shared" si="389"/>
        <v>0.25739036153296158</v>
      </c>
      <c r="BM227" s="8">
        <f t="shared" si="390"/>
        <v>0.39828565782933745</v>
      </c>
      <c r="BN227" s="8">
        <f t="shared" si="391"/>
        <v>0.60121076302394305</v>
      </c>
    </row>
    <row r="228" spans="1:66" x14ac:dyDescent="0.25">
      <c r="A228" t="s">
        <v>24</v>
      </c>
      <c r="B228" t="s">
        <v>26</v>
      </c>
      <c r="C228" t="s">
        <v>293</v>
      </c>
      <c r="D228" s="11">
        <v>44380</v>
      </c>
      <c r="E228">
        <f>VLOOKUP(A228,home!$A$2:$E$405,3,FALSE)</f>
        <v>1.6031128404669299</v>
      </c>
      <c r="F228">
        <f>VLOOKUP(B228,home!$B$2:$E$405,3,FALSE)</f>
        <v>1.47</v>
      </c>
      <c r="G228">
        <f>VLOOKUP(C228,away!$B$2:$E$405,4,FALSE)</f>
        <v>0.86</v>
      </c>
      <c r="H228">
        <f>VLOOKUP(A228,away!$A$2:$E$405,3,FALSE)</f>
        <v>1.3852140077821</v>
      </c>
      <c r="I228">
        <f>VLOOKUP(C228,away!$B$2:$E$405,3,FALSE)</f>
        <v>0.38</v>
      </c>
      <c r="J228">
        <f>VLOOKUP(B228,home!$B$2:$E$405,4,FALSE)</f>
        <v>0.77</v>
      </c>
      <c r="K228" s="3">
        <f t="shared" si="336"/>
        <v>2.0266552529182924</v>
      </c>
      <c r="L228" s="3">
        <f t="shared" si="337"/>
        <v>0.40531361867704246</v>
      </c>
      <c r="M228" s="5">
        <f t="shared" si="338"/>
        <v>8.7863669886852291E-2</v>
      </c>
      <c r="N228" s="5">
        <f t="shared" si="339"/>
        <v>0.17806936811686799</v>
      </c>
      <c r="O228" s="5">
        <f t="shared" si="340"/>
        <v>3.5612341992085191E-2</v>
      </c>
      <c r="P228" s="5">
        <f t="shared" si="341"/>
        <v>7.217393996698214E-2</v>
      </c>
      <c r="Q228" s="5">
        <f t="shared" si="342"/>
        <v>0.1804426101389458</v>
      </c>
      <c r="R228" s="5">
        <f t="shared" si="343"/>
        <v>7.2170836011882207E-3</v>
      </c>
      <c r="S228" s="5">
        <f t="shared" si="344"/>
        <v>1.4821477457820751E-2</v>
      </c>
      <c r="T228" s="5">
        <f t="shared" si="345"/>
        <v>7.3135847278946925E-2</v>
      </c>
      <c r="U228" s="5">
        <f t="shared" si="346"/>
        <v>1.4626540391098576E-2</v>
      </c>
      <c r="V228" s="5">
        <f t="shared" si="347"/>
        <v>1.3527578521997487E-3</v>
      </c>
      <c r="W228" s="5">
        <f t="shared" si="348"/>
        <v>0.12189832122946069</v>
      </c>
      <c r="X228" s="5">
        <f t="shared" si="349"/>
        <v>4.9407049688169266E-2</v>
      </c>
      <c r="Y228" s="5">
        <f t="shared" si="350"/>
        <v>1.0012675048634161E-2</v>
      </c>
      <c r="Z228" s="5">
        <f t="shared" si="351"/>
        <v>9.7506075689744666E-4</v>
      </c>
      <c r="AA228" s="5">
        <f t="shared" si="352"/>
        <v>1.9761120048806965E-3</v>
      </c>
      <c r="AB228" s="5">
        <f t="shared" si="353"/>
        <v>2.0024488875231812E-3</v>
      </c>
      <c r="AC228" s="5">
        <f t="shared" si="354"/>
        <v>6.9449825038791455E-5</v>
      </c>
      <c r="AD228" s="5">
        <f t="shared" si="355"/>
        <v>6.1761468260401985E-2</v>
      </c>
      <c r="AE228" s="5">
        <f t="shared" si="356"/>
        <v>2.5032764195430834E-2</v>
      </c>
      <c r="AF228" s="5">
        <f t="shared" si="357"/>
        <v>5.0730601207695869E-3</v>
      </c>
      <c r="AG228" s="5">
        <f t="shared" si="358"/>
        <v>6.8539345177177197E-4</v>
      </c>
      <c r="AH228" s="5">
        <f t="shared" si="359"/>
        <v>9.880135095202E-5</v>
      </c>
      <c r="AI228" s="5">
        <f t="shared" si="360"/>
        <v>2.0023627690233506E-4</v>
      </c>
      <c r="AJ228" s="5">
        <f t="shared" si="361"/>
        <v>2.0290495120445955E-4</v>
      </c>
      <c r="AK228" s="5">
        <f t="shared" si="362"/>
        <v>1.3707279506721591E-4</v>
      </c>
      <c r="AL228" s="5">
        <f t="shared" si="363"/>
        <v>2.2819294980608133E-6</v>
      </c>
      <c r="AM228" s="5">
        <f t="shared" si="364"/>
        <v>2.503384081557801E-2</v>
      </c>
      <c r="AN228" s="5">
        <f t="shared" si="365"/>
        <v>1.0146556610346968E-2</v>
      </c>
      <c r="AO228" s="5">
        <f t="shared" si="366"/>
        <v>2.0562687884255978E-3</v>
      </c>
      <c r="AP228" s="5">
        <f t="shared" si="367"/>
        <v>2.7781124786981239E-4</v>
      </c>
      <c r="AQ228" s="5">
        <f t="shared" si="368"/>
        <v>2.8150170545824604E-5</v>
      </c>
      <c r="AR228" s="5">
        <f t="shared" si="369"/>
        <v>8.0091066169087363E-6</v>
      </c>
      <c r="AS228" s="5">
        <f t="shared" si="370"/>
        <v>1.6231697996340743E-5</v>
      </c>
      <c r="AT228" s="5">
        <f t="shared" si="371"/>
        <v>1.6448028004033648E-5</v>
      </c>
      <c r="AU228" s="5">
        <f t="shared" si="372"/>
        <v>1.1111494118173988E-5</v>
      </c>
      <c r="AV228" s="5">
        <f t="shared" si="373"/>
        <v>5.6297919805920074E-6</v>
      </c>
      <c r="AW228" s="5">
        <f t="shared" si="374"/>
        <v>5.2067988084398968E-8</v>
      </c>
      <c r="AX228" s="5">
        <f t="shared" si="375"/>
        <v>8.4558274982685852E-3</v>
      </c>
      <c r="AY228" s="5">
        <f t="shared" si="376"/>
        <v>3.4272620422320836E-3</v>
      </c>
      <c r="AZ228" s="5">
        <f t="shared" si="377"/>
        <v>6.9455799024577822E-4</v>
      </c>
      <c r="BA228" s="5">
        <f t="shared" si="378"/>
        <v>9.3837937469190143E-5</v>
      </c>
      <c r="BB228" s="5">
        <f t="shared" si="379"/>
        <v>9.5084485012068691E-6</v>
      </c>
      <c r="BC228" s="5">
        <f t="shared" si="380"/>
        <v>7.7078073400569141E-7</v>
      </c>
      <c r="BD228" s="5">
        <f t="shared" si="381"/>
        <v>5.4103333087825435E-7</v>
      </c>
      <c r="BE228" s="5">
        <f t="shared" si="382"/>
        <v>1.096488042028295E-6</v>
      </c>
      <c r="BF228" s="5">
        <f t="shared" si="383"/>
        <v>1.1111016250693687E-6</v>
      </c>
      <c r="BG228" s="5">
        <f t="shared" si="384"/>
        <v>7.5060664832429571E-7</v>
      </c>
      <c r="BH228" s="5">
        <f t="shared" si="385"/>
        <v>3.8030522667545688E-7</v>
      </c>
      <c r="BI228" s="5">
        <f t="shared" si="386"/>
        <v>1.541495170708193E-7</v>
      </c>
      <c r="BJ228" s="8">
        <f t="shared" si="387"/>
        <v>0.7557429498596161</v>
      </c>
      <c r="BK228" s="8">
        <f t="shared" si="388"/>
        <v>0.17971083896062384</v>
      </c>
      <c r="BL228" s="8">
        <f t="shared" si="389"/>
        <v>6.2135006054007985E-2</v>
      </c>
      <c r="BM228" s="8">
        <f t="shared" si="390"/>
        <v>0.43375763195397987</v>
      </c>
      <c r="BN228" s="8">
        <f t="shared" si="391"/>
        <v>0.56137901370292154</v>
      </c>
    </row>
    <row r="229" spans="1:66" x14ac:dyDescent="0.25">
      <c r="A229" t="s">
        <v>24</v>
      </c>
      <c r="B229" t="s">
        <v>288</v>
      </c>
      <c r="C229" t="s">
        <v>182</v>
      </c>
      <c r="D229" s="11">
        <v>44380</v>
      </c>
      <c r="E229">
        <f>VLOOKUP(A229,home!$A$2:$E$405,3,FALSE)</f>
        <v>1.6031128404669299</v>
      </c>
      <c r="F229">
        <f>VLOOKUP(B229,home!$B$2:$E$405,3,FALSE)</f>
        <v>0.86</v>
      </c>
      <c r="G229">
        <f>VLOOKUP(C229,away!$B$2:$E$405,4,FALSE)</f>
        <v>1.25</v>
      </c>
      <c r="H229">
        <f>VLOOKUP(A229,away!$A$2:$E$405,3,FALSE)</f>
        <v>1.3852140077821</v>
      </c>
      <c r="I229">
        <f>VLOOKUP(C229,away!$B$2:$E$405,3,FALSE)</f>
        <v>1.01</v>
      </c>
      <c r="J229">
        <f>VLOOKUP(B229,home!$B$2:$E$405,4,FALSE)</f>
        <v>1.44</v>
      </c>
      <c r="K229" s="3">
        <f t="shared" si="336"/>
        <v>1.7233463035019496</v>
      </c>
      <c r="L229" s="3">
        <f t="shared" si="337"/>
        <v>2.0146552529182862</v>
      </c>
      <c r="M229" s="5">
        <f t="shared" si="338"/>
        <v>2.3801621832107159E-2</v>
      </c>
      <c r="N229" s="5">
        <f t="shared" si="339"/>
        <v>4.1018437001713169E-2</v>
      </c>
      <c r="O229" s="5">
        <f t="shared" si="340"/>
        <v>4.7952062452029251E-2</v>
      </c>
      <c r="P229" s="5">
        <f t="shared" si="341"/>
        <v>8.2638009571999238E-2</v>
      </c>
      <c r="Q229" s="5">
        <f t="shared" si="342"/>
        <v>3.5344485891165005E-2</v>
      </c>
      <c r="R229" s="5">
        <f t="shared" si="343"/>
        <v>4.8303437253623224E-2</v>
      </c>
      <c r="S229" s="5">
        <f t="shared" si="344"/>
        <v>7.1728732123726727E-2</v>
      </c>
      <c r="T229" s="5">
        <f t="shared" si="345"/>
        <v>7.1206954162331831E-2</v>
      </c>
      <c r="U229" s="5">
        <f t="shared" si="346"/>
        <v>8.3243550037469943E-2</v>
      </c>
      <c r="V229" s="5">
        <f t="shared" si="347"/>
        <v>2.7670941891829778E-2</v>
      </c>
      <c r="W229" s="5">
        <f t="shared" si="348"/>
        <v>2.0303596369905339E-2</v>
      </c>
      <c r="X229" s="5">
        <f t="shared" si="349"/>
        <v>4.0904747079762438E-2</v>
      </c>
      <c r="Y229" s="5">
        <f t="shared" si="350"/>
        <v>4.1204481786768665E-2</v>
      </c>
      <c r="Z229" s="5">
        <f t="shared" si="351"/>
        <v>3.2438257865673621E-2</v>
      </c>
      <c r="AA229" s="5">
        <f t="shared" si="352"/>
        <v>5.5902351784851673E-2</v>
      </c>
      <c r="AB229" s="5">
        <f t="shared" si="353"/>
        <v>4.8169555652744889E-2</v>
      </c>
      <c r="AC229" s="5">
        <f t="shared" si="354"/>
        <v>6.0045056410784727E-3</v>
      </c>
      <c r="AD229" s="5">
        <f t="shared" si="355"/>
        <v>8.7475319379679908E-3</v>
      </c>
      <c r="AE229" s="5">
        <f t="shared" si="356"/>
        <v>1.7623261168897689E-2</v>
      </c>
      <c r="AF229" s="5">
        <f t="shared" si="357"/>
        <v>1.775239784373529E-2</v>
      </c>
      <c r="AG229" s="5">
        <f t="shared" si="358"/>
        <v>1.1921653855925521E-2</v>
      </c>
      <c r="AH229" s="5">
        <f t="shared" si="359"/>
        <v>1.6337976651149319E-2</v>
      </c>
      <c r="AI229" s="5">
        <f t="shared" si="360"/>
        <v>2.8155991668459338E-2</v>
      </c>
      <c r="AJ229" s="5">
        <f t="shared" si="361"/>
        <v>2.4261262081635555E-2</v>
      </c>
      <c r="AK229" s="5">
        <f t="shared" si="362"/>
        <v>1.3936852108892882E-2</v>
      </c>
      <c r="AL229" s="5">
        <f t="shared" si="363"/>
        <v>8.3389341809173381E-4</v>
      </c>
      <c r="AM229" s="5">
        <f t="shared" si="364"/>
        <v>3.0150053660124784E-3</v>
      </c>
      <c r="AN229" s="5">
        <f t="shared" si="365"/>
        <v>6.0741963982138599E-3</v>
      </c>
      <c r="AO229" s="5">
        <f t="shared" si="366"/>
        <v>6.1187058404594437E-3</v>
      </c>
      <c r="AP229" s="5">
        <f t="shared" si="367"/>
        <v>4.1090276208478049E-3</v>
      </c>
      <c r="AQ229" s="5">
        <f t="shared" si="368"/>
        <v>2.0695685201818398E-3</v>
      </c>
      <c r="AR229" s="5">
        <f t="shared" si="369"/>
        <v>6.5830780964588591E-3</v>
      </c>
      <c r="AS229" s="5">
        <f t="shared" si="370"/>
        <v>1.1344923303197025E-2</v>
      </c>
      <c r="AT229" s="5">
        <f t="shared" si="371"/>
        <v>9.7756158190388642E-3</v>
      </c>
      <c r="AU229" s="5">
        <f t="shared" si="372"/>
        <v>5.6155904620652699E-3</v>
      </c>
      <c r="AV229" s="5">
        <f t="shared" si="373"/>
        <v>2.419401766195246E-3</v>
      </c>
      <c r="AW229" s="5">
        <f t="shared" si="374"/>
        <v>8.042319874061656E-5</v>
      </c>
      <c r="AX229" s="5">
        <f t="shared" si="375"/>
        <v>8.6598305875935802E-4</v>
      </c>
      <c r="AY229" s="5">
        <f t="shared" si="376"/>
        <v>1.7446573182677855E-3</v>
      </c>
      <c r="AZ229" s="5">
        <f t="shared" si="377"/>
        <v>1.7574415153952623E-3</v>
      </c>
      <c r="BA229" s="5">
        <f t="shared" si="378"/>
        <v>1.1802129268959128E-3</v>
      </c>
      <c r="BB229" s="5">
        <f t="shared" si="379"/>
        <v>5.9443054318322904E-4</v>
      </c>
      <c r="BC229" s="5">
        <f t="shared" si="380"/>
        <v>2.3951452326383257E-4</v>
      </c>
      <c r="BD229" s="5">
        <f t="shared" si="381"/>
        <v>2.2104388112336921E-3</v>
      </c>
      <c r="BE229" s="5">
        <f t="shared" si="382"/>
        <v>3.8093515544568271E-3</v>
      </c>
      <c r="BF229" s="5">
        <f t="shared" si="383"/>
        <v>3.28241596005629E-3</v>
      </c>
      <c r="BG229" s="5">
        <f t="shared" si="384"/>
        <v>1.885579803772937E-3</v>
      </c>
      <c r="BH229" s="5">
        <f t="shared" si="385"/>
        <v>8.1237674619750533E-4</v>
      </c>
      <c r="BI229" s="5">
        <f t="shared" si="386"/>
        <v>2.8000129252208267E-4</v>
      </c>
      <c r="BJ229" s="8">
        <f t="shared" si="387"/>
        <v>0.33379629072965372</v>
      </c>
      <c r="BK229" s="8">
        <f t="shared" si="388"/>
        <v>0.21442236179710086</v>
      </c>
      <c r="BL229" s="8">
        <f t="shared" si="389"/>
        <v>0.41428181330605074</v>
      </c>
      <c r="BM229" s="8">
        <f t="shared" si="390"/>
        <v>0.71421643557631465</v>
      </c>
      <c r="BN229" s="8">
        <f t="shared" si="391"/>
        <v>0.27905805400263706</v>
      </c>
    </row>
    <row r="230" spans="1:66" s="10" customFormat="1" x14ac:dyDescent="0.25">
      <c r="A230" t="s">
        <v>24</v>
      </c>
      <c r="B230" t="s">
        <v>287</v>
      </c>
      <c r="C230" t="s">
        <v>291</v>
      </c>
      <c r="D230" s="11">
        <v>44380</v>
      </c>
      <c r="E230">
        <f>VLOOKUP(A230,home!$A$2:$E$405,3,FALSE)</f>
        <v>1.6031128404669299</v>
      </c>
      <c r="F230">
        <f>VLOOKUP(B230,home!$B$2:$E$405,3,FALSE)</f>
        <v>0.8</v>
      </c>
      <c r="G230">
        <f>VLOOKUP(C230,away!$B$2:$E$405,4,FALSE)</f>
        <v>1.44</v>
      </c>
      <c r="H230">
        <f>VLOOKUP(A230,away!$A$2:$E$405,3,FALSE)</f>
        <v>1.3852140077821</v>
      </c>
      <c r="I230">
        <f>VLOOKUP(C230,away!$B$2:$E$405,3,FALSE)</f>
        <v>0.82</v>
      </c>
      <c r="J230">
        <f>VLOOKUP(B230,home!$B$2:$E$405,4,FALSE)</f>
        <v>0.83</v>
      </c>
      <c r="K230" s="3">
        <f t="shared" si="336"/>
        <v>1.8467859922179033</v>
      </c>
      <c r="L230" s="3">
        <f t="shared" si="337"/>
        <v>0.9427766536964971</v>
      </c>
      <c r="M230" s="5">
        <f t="shared" si="338"/>
        <v>6.1448082608986598E-2</v>
      </c>
      <c r="N230" s="5">
        <f t="shared" si="339"/>
        <v>0.11348145821092499</v>
      </c>
      <c r="O230" s="5">
        <f t="shared" si="340"/>
        <v>5.7931817698166299E-2</v>
      </c>
      <c r="P230" s="5">
        <f t="shared" si="341"/>
        <v>0.10698766942869473</v>
      </c>
      <c r="Q230" s="5">
        <f t="shared" si="342"/>
        <v>0.10478798370019886</v>
      </c>
      <c r="R230" s="5">
        <f t="shared" si="343"/>
        <v>2.7308382616016369E-2</v>
      </c>
      <c r="S230" s="5">
        <f t="shared" si="344"/>
        <v>4.656923749199976E-2</v>
      </c>
      <c r="T230" s="5">
        <f t="shared" si="345"/>
        <v>9.8791664620476546E-2</v>
      </c>
      <c r="U230" s="5">
        <f t="shared" si="346"/>
        <v>5.0432738485385924E-2</v>
      </c>
      <c r="V230" s="5">
        <f t="shared" si="347"/>
        <v>9.009112471317365E-3</v>
      </c>
      <c r="W230" s="5">
        <f t="shared" si="348"/>
        <v>6.4506993483428407E-2</v>
      </c>
      <c r="X230" s="5">
        <f t="shared" si="349"/>
        <v>6.0815687456328364E-2</v>
      </c>
      <c r="Y230" s="5">
        <f t="shared" si="350"/>
        <v>2.8667805156164648E-2</v>
      </c>
      <c r="Z230" s="5">
        <f t="shared" si="351"/>
        <v>8.5819018601971699E-3</v>
      </c>
      <c r="AA230" s="5">
        <f t="shared" si="352"/>
        <v>1.5848936142000898E-2</v>
      </c>
      <c r="AB230" s="5">
        <f t="shared" si="353"/>
        <v>1.4634796629301663E-2</v>
      </c>
      <c r="AC230" s="5">
        <f t="shared" si="354"/>
        <v>9.8036414034735034E-4</v>
      </c>
      <c r="AD230" s="5">
        <f t="shared" si="355"/>
        <v>2.9782652991321806E-2</v>
      </c>
      <c r="AE230" s="5">
        <f t="shared" si="356"/>
        <v>2.8078389925362338E-2</v>
      </c>
      <c r="AF230" s="5">
        <f t="shared" si="357"/>
        <v>1.3235825247509273E-2</v>
      </c>
      <c r="AG230" s="5">
        <f t="shared" si="358"/>
        <v>4.1594756785861345E-3</v>
      </c>
      <c r="AH230" s="5">
        <f t="shared" si="359"/>
        <v>2.0227041795271069E-3</v>
      </c>
      <c r="AI230" s="5">
        <f t="shared" si="360"/>
        <v>3.7355017451512684E-3</v>
      </c>
      <c r="AJ230" s="5">
        <f t="shared" si="361"/>
        <v>3.4493361484254485E-3</v>
      </c>
      <c r="AK230" s="5">
        <f t="shared" si="362"/>
        <v>2.1233952271209906E-3</v>
      </c>
      <c r="AL230" s="5">
        <f t="shared" si="363"/>
        <v>6.8276743627401269E-5</v>
      </c>
      <c r="AM230" s="5">
        <f t="shared" si="364"/>
        <v>1.1000437271091944E-2</v>
      </c>
      <c r="AN230" s="5">
        <f t="shared" si="365"/>
        <v>1.0370955439638287E-2</v>
      </c>
      <c r="AO230" s="5">
        <f t="shared" si="366"/>
        <v>4.8887473325088353E-3</v>
      </c>
      <c r="AP230" s="5">
        <f t="shared" si="367"/>
        <v>1.5363322836367856E-3</v>
      </c>
      <c r="AQ230" s="5">
        <f t="shared" si="368"/>
        <v>3.6210455233324644E-4</v>
      </c>
      <c r="AR230" s="5">
        <f t="shared" si="369"/>
        <v>3.813916555584971E-4</v>
      </c>
      <c r="AS230" s="5">
        <f t="shared" si="370"/>
        <v>7.0434876703422784E-4</v>
      </c>
      <c r="AT230" s="5">
        <f t="shared" si="371"/>
        <v>6.5039071829738179E-4</v>
      </c>
      <c r="AU230" s="5">
        <f t="shared" si="372"/>
        <v>4.0037748934004835E-4</v>
      </c>
      <c r="AV230" s="5">
        <f t="shared" si="373"/>
        <v>1.8485288472814366E-4</v>
      </c>
      <c r="AW230" s="5">
        <f t="shared" si="374"/>
        <v>3.3021415833801796E-6</v>
      </c>
      <c r="AX230" s="5">
        <f t="shared" si="375"/>
        <v>3.3859089100873895E-3</v>
      </c>
      <c r="AY230" s="5">
        <f t="shared" si="376"/>
        <v>3.1921558719733424E-3</v>
      </c>
      <c r="AZ230" s="5">
        <f t="shared" si="377"/>
        <v>1.5047450155283258E-3</v>
      </c>
      <c r="BA230" s="5">
        <f t="shared" si="378"/>
        <v>4.7287949013542627E-4</v>
      </c>
      <c r="BB230" s="5">
        <f t="shared" si="379"/>
        <v>1.1145493582789569E-4</v>
      </c>
      <c r="BC230" s="5">
        <f t="shared" si="380"/>
        <v>2.1015422287556273E-5</v>
      </c>
      <c r="BD230" s="5">
        <f t="shared" si="381"/>
        <v>5.9927858129201125E-5</v>
      </c>
      <c r="BE230" s="5">
        <f t="shared" si="382"/>
        <v>1.1067392893663045E-4</v>
      </c>
      <c r="BF230" s="5">
        <f t="shared" si="383"/>
        <v>1.0219553083194442E-4</v>
      </c>
      <c r="BG230" s="5">
        <f t="shared" si="384"/>
        <v>6.2911091602569261E-5</v>
      </c>
      <c r="BH230" s="5">
        <f t="shared" si="385"/>
        <v>2.9045830681690589E-5</v>
      </c>
      <c r="BI230" s="5">
        <f t="shared" si="386"/>
        <v>1.0728286647055829E-5</v>
      </c>
      <c r="BJ230" s="8">
        <f t="shared" si="387"/>
        <v>0.5831546729953504</v>
      </c>
      <c r="BK230" s="8">
        <f t="shared" si="388"/>
        <v>0.22825489875694652</v>
      </c>
      <c r="BL230" s="8">
        <f t="shared" si="389"/>
        <v>0.18018445291288335</v>
      </c>
      <c r="BM230" s="8">
        <f t="shared" si="390"/>
        <v>0.52504167853199979</v>
      </c>
      <c r="BN230" s="8">
        <f t="shared" si="391"/>
        <v>0.47194539426298787</v>
      </c>
    </row>
    <row r="231" spans="1:66" x14ac:dyDescent="0.25">
      <c r="A231" t="s">
        <v>24</v>
      </c>
      <c r="B231" t="s">
        <v>181</v>
      </c>
      <c r="C231" t="s">
        <v>327</v>
      </c>
      <c r="D231" s="11">
        <v>44380</v>
      </c>
      <c r="E231">
        <f>VLOOKUP(A231,home!$A$2:$E$405,3,FALSE)</f>
        <v>1.6031128404669299</v>
      </c>
      <c r="F231">
        <f>VLOOKUP(B231,home!$B$2:$E$405,3,FALSE)</f>
        <v>0.72</v>
      </c>
      <c r="G231">
        <f>VLOOKUP(C231,away!$B$2:$E$405,4,FALSE)</f>
        <v>0.53</v>
      </c>
      <c r="H231">
        <f>VLOOKUP(A231,away!$A$2:$E$405,3,FALSE)</f>
        <v>1.3852140077821</v>
      </c>
      <c r="I231">
        <f>VLOOKUP(C231,away!$B$2:$E$405,3,FALSE)</f>
        <v>1.2</v>
      </c>
      <c r="J231">
        <f>VLOOKUP(B231,home!$B$2:$E$405,4,FALSE)</f>
        <v>0.78</v>
      </c>
      <c r="K231" s="3">
        <f t="shared" si="336"/>
        <v>0.61174785992218039</v>
      </c>
      <c r="L231" s="3">
        <f t="shared" si="337"/>
        <v>1.2965603112840456</v>
      </c>
      <c r="M231" s="5">
        <f t="shared" si="338"/>
        <v>0.14833112530097159</v>
      </c>
      <c r="N231" s="5">
        <f t="shared" si="339"/>
        <v>9.0741248462718166E-2</v>
      </c>
      <c r="O231" s="5">
        <f t="shared" si="340"/>
        <v>0.19232024999334046</v>
      </c>
      <c r="P231" s="5">
        <f t="shared" si="341"/>
        <v>0.11765150135312476</v>
      </c>
      <c r="Q231" s="5">
        <f t="shared" si="342"/>
        <v>2.7755382276867333E-2</v>
      </c>
      <c r="R231" s="5">
        <f t="shared" si="343"/>
        <v>0.12467740159879551</v>
      </c>
      <c r="S231" s="5">
        <f t="shared" si="344"/>
        <v>2.3329351379486992E-2</v>
      </c>
      <c r="T231" s="5">
        <f t="shared" si="345"/>
        <v>3.5986527084702784E-2</v>
      </c>
      <c r="U231" s="5">
        <f t="shared" si="346"/>
        <v>7.6271133608721384E-2</v>
      </c>
      <c r="V231" s="5">
        <f t="shared" si="347"/>
        <v>2.0560105415966634E-3</v>
      </c>
      <c r="W231" s="5">
        <f t="shared" si="348"/>
        <v>5.6597652363985351E-3</v>
      </c>
      <c r="X231" s="5">
        <f t="shared" si="349"/>
        <v>7.3382269766995032E-3</v>
      </c>
      <c r="Y231" s="5">
        <f t="shared" si="350"/>
        <v>4.7572269265912454E-3</v>
      </c>
      <c r="Z231" s="5">
        <f t="shared" si="351"/>
        <v>5.3883923542340104E-2</v>
      </c>
      <c r="AA231" s="5">
        <f t="shared" si="352"/>
        <v>3.2963374911236951E-2</v>
      </c>
      <c r="AB231" s="5">
        <f t="shared" si="353"/>
        <v>1.0082637028880848E-2</v>
      </c>
      <c r="AC231" s="5">
        <f t="shared" si="354"/>
        <v>1.0192261002448305E-4</v>
      </c>
      <c r="AD231" s="5">
        <f t="shared" si="355"/>
        <v>8.6558731775718939E-4</v>
      </c>
      <c r="AE231" s="5">
        <f t="shared" si="356"/>
        <v>1.1222861621547834E-3</v>
      </c>
      <c r="AF231" s="5">
        <f t="shared" si="357"/>
        <v>7.2755584787659148E-4</v>
      </c>
      <c r="AG231" s="5">
        <f t="shared" si="358"/>
        <v>3.1444001219980045E-4</v>
      </c>
      <c r="AH231" s="5">
        <f t="shared" si="359"/>
        <v>1.7465939170315543E-2</v>
      </c>
      <c r="AI231" s="5">
        <f t="shared" si="360"/>
        <v>1.0684750908971516E-2</v>
      </c>
      <c r="AJ231" s="5">
        <f t="shared" si="361"/>
        <v>3.2681867511824476E-3</v>
      </c>
      <c r="AK231" s="5">
        <f t="shared" si="362"/>
        <v>6.6643541695396197E-4</v>
      </c>
      <c r="AL231" s="5">
        <f t="shared" si="363"/>
        <v>3.2336700923365634E-6</v>
      </c>
      <c r="AM231" s="5">
        <f t="shared" si="364"/>
        <v>1.0590423784274819E-4</v>
      </c>
      <c r="AN231" s="5">
        <f t="shared" si="365"/>
        <v>1.3731123158369315E-4</v>
      </c>
      <c r="AO231" s="5">
        <f t="shared" si="366"/>
        <v>8.901614658247446E-5</v>
      </c>
      <c r="AP231" s="5">
        <f t="shared" si="367"/>
        <v>3.847160090742645E-5</v>
      </c>
      <c r="AQ231" s="5">
        <f t="shared" si="368"/>
        <v>1.2470187712032097E-5</v>
      </c>
      <c r="AR231" s="5">
        <f t="shared" si="369"/>
        <v>4.5291287055065051E-3</v>
      </c>
      <c r="AS231" s="5">
        <f t="shared" si="370"/>
        <v>2.7706847929057201E-3</v>
      </c>
      <c r="AT231" s="5">
        <f t="shared" si="371"/>
        <v>8.4748024628950177E-4</v>
      </c>
      <c r="AU231" s="5">
        <f t="shared" si="372"/>
        <v>1.7281474233130835E-4</v>
      </c>
      <c r="AV231" s="5">
        <f t="shared" si="373"/>
        <v>2.6429762196045232E-5</v>
      </c>
      <c r="AW231" s="5">
        <f t="shared" si="374"/>
        <v>7.1245656273749704E-8</v>
      </c>
      <c r="AX231" s="5">
        <f t="shared" si="375"/>
        <v>1.0797781809498463E-5</v>
      </c>
      <c r="AY231" s="5">
        <f t="shared" si="376"/>
        <v>1.3999975344100529E-5</v>
      </c>
      <c r="AZ231" s="5">
        <f t="shared" si="377"/>
        <v>9.0759061950579747E-6</v>
      </c>
      <c r="BA231" s="5">
        <f t="shared" si="378"/>
        <v>3.9224865871497223E-6</v>
      </c>
      <c r="BB231" s="5">
        <f t="shared" si="379"/>
        <v>1.2714351076105839E-6</v>
      </c>
      <c r="BC231" s="5">
        <f t="shared" si="380"/>
        <v>3.2969845978020863E-7</v>
      </c>
      <c r="BD231" s="5">
        <f t="shared" si="381"/>
        <v>9.7871475404283825E-4</v>
      </c>
      <c r="BE231" s="5">
        <f t="shared" si="382"/>
        <v>5.9872665625996949E-4</v>
      </c>
      <c r="BF231" s="5">
        <f t="shared" si="383"/>
        <v>1.8313487532269958E-4</v>
      </c>
      <c r="BG231" s="5">
        <f t="shared" si="384"/>
        <v>3.7344122685258932E-5</v>
      </c>
      <c r="BH231" s="5">
        <f t="shared" si="385"/>
        <v>5.7112967833446252E-6</v>
      </c>
      <c r="BI231" s="5">
        <f t="shared" si="386"/>
        <v>6.9877471691830152E-7</v>
      </c>
      <c r="BJ231" s="8">
        <f t="shared" si="387"/>
        <v>0.17569081699209746</v>
      </c>
      <c r="BK231" s="8">
        <f t="shared" si="388"/>
        <v>0.29148714483064098</v>
      </c>
      <c r="BL231" s="8">
        <f t="shared" si="389"/>
        <v>0.47855097811743869</v>
      </c>
      <c r="BM231" s="8">
        <f t="shared" si="390"/>
        <v>0.29812202576701152</v>
      </c>
      <c r="BN231" s="8">
        <f t="shared" si="391"/>
        <v>0.70147690898581783</v>
      </c>
    </row>
    <row r="232" spans="1:66" x14ac:dyDescent="0.25">
      <c r="A232" t="s">
        <v>24</v>
      </c>
      <c r="B232" t="s">
        <v>184</v>
      </c>
      <c r="C232" t="s">
        <v>326</v>
      </c>
      <c r="D232" s="11">
        <v>44380</v>
      </c>
      <c r="E232">
        <f>VLOOKUP(A232,home!$A$2:$E$405,3,FALSE)</f>
        <v>1.6031128404669299</v>
      </c>
      <c r="F232">
        <f>VLOOKUP(B232,home!$B$2:$E$405,3,FALSE)</f>
        <v>1.01</v>
      </c>
      <c r="G232">
        <f>VLOOKUP(C232,away!$B$2:$E$405,4,FALSE)</f>
        <v>1.06</v>
      </c>
      <c r="H232">
        <f>VLOOKUP(A232,away!$A$2:$E$405,3,FALSE)</f>
        <v>1.3852140077821</v>
      </c>
      <c r="I232">
        <f>VLOOKUP(C232,away!$B$2:$E$405,3,FALSE)</f>
        <v>0.72</v>
      </c>
      <c r="J232">
        <f>VLOOKUP(B232,home!$B$2:$E$405,4,FALSE)</f>
        <v>1.17</v>
      </c>
      <c r="K232" s="3">
        <f t="shared" si="336"/>
        <v>1.7162926070038953</v>
      </c>
      <c r="L232" s="3">
        <f t="shared" si="337"/>
        <v>1.1669042801556411</v>
      </c>
      <c r="M232" s="5">
        <f t="shared" si="338"/>
        <v>5.5955592877287227E-2</v>
      </c>
      <c r="N232" s="5">
        <f t="shared" si="339"/>
        <v>9.6036170375807889E-2</v>
      </c>
      <c r="O232" s="5">
        <f t="shared" si="340"/>
        <v>6.5294820827152975E-2</v>
      </c>
      <c r="P232" s="5">
        <f t="shared" si="341"/>
        <v>0.11206501826128662</v>
      </c>
      <c r="Q232" s="5">
        <f t="shared" si="342"/>
        <v>8.2413084610482815E-2</v>
      </c>
      <c r="R232" s="5">
        <f t="shared" si="343"/>
        <v>3.809640294760025E-2</v>
      </c>
      <c r="S232" s="5">
        <f t="shared" si="344"/>
        <v>5.6109531112662543E-2</v>
      </c>
      <c r="T232" s="5">
        <f t="shared" si="345"/>
        <v>9.616818117280139E-2</v>
      </c>
      <c r="U232" s="5">
        <f t="shared" si="346"/>
        <v>6.5384574732407719E-2</v>
      </c>
      <c r="V232" s="5">
        <f t="shared" si="347"/>
        <v>1.2485924215261989E-2</v>
      </c>
      <c r="W232" s="5">
        <f t="shared" si="348"/>
        <v>4.714832261245272E-2</v>
      </c>
      <c r="X232" s="5">
        <f t="shared" si="349"/>
        <v>5.5017579458630075E-2</v>
      </c>
      <c r="Y232" s="5">
        <f t="shared" si="350"/>
        <v>3.2100124477039263E-2</v>
      </c>
      <c r="Z232" s="5">
        <f t="shared" si="351"/>
        <v>1.4818285219362903E-2</v>
      </c>
      <c r="AA232" s="5">
        <f t="shared" si="352"/>
        <v>2.5432513370467646E-2</v>
      </c>
      <c r="AB232" s="5">
        <f t="shared" si="353"/>
        <v>2.1824817337630677E-2</v>
      </c>
      <c r="AC232" s="5">
        <f t="shared" si="354"/>
        <v>1.5628859123396211E-3</v>
      </c>
      <c r="AD232" s="5">
        <f t="shared" si="355"/>
        <v>2.0230079383096795E-2</v>
      </c>
      <c r="AE232" s="5">
        <f t="shared" si="356"/>
        <v>2.3606566220024043E-2</v>
      </c>
      <c r="AF232" s="5">
        <f t="shared" si="357"/>
        <v>1.3773301580961815E-2</v>
      </c>
      <c r="AG232" s="5">
        <f t="shared" si="358"/>
        <v>5.3573748555662661E-3</v>
      </c>
      <c r="AH232" s="5">
        <f t="shared" si="359"/>
        <v>4.3228801117604103E-3</v>
      </c>
      <c r="AI232" s="5">
        <f t="shared" si="360"/>
        <v>7.4193271767785656E-3</v>
      </c>
      <c r="AJ232" s="5">
        <f t="shared" si="361"/>
        <v>6.3668681912240682E-3</v>
      </c>
      <c r="AK232" s="5">
        <f t="shared" si="362"/>
        <v>3.6424696021220442E-3</v>
      </c>
      <c r="AL232" s="5">
        <f t="shared" si="363"/>
        <v>1.2520273974453051E-4</v>
      </c>
      <c r="AM232" s="5">
        <f t="shared" si="364"/>
        <v>6.9441471368621903E-3</v>
      </c>
      <c r="AN232" s="5">
        <f t="shared" si="365"/>
        <v>8.10315501603503E-3</v>
      </c>
      <c r="AO232" s="5">
        <f t="shared" si="366"/>
        <v>4.7278031354879655E-3</v>
      </c>
      <c r="AP232" s="5">
        <f t="shared" si="367"/>
        <v>1.8389645715113888E-3</v>
      </c>
      <c r="AQ232" s="5">
        <f t="shared" si="368"/>
        <v>5.3647390738780594E-4</v>
      </c>
      <c r="AR232" s="5">
        <f t="shared" si="369"/>
        <v>1.0088774610025851E-3</v>
      </c>
      <c r="AS232" s="5">
        <f t="shared" si="370"/>
        <v>1.7315289276915973E-3</v>
      </c>
      <c r="AT232" s="5">
        <f t="shared" si="371"/>
        <v>1.4859051487052359E-3</v>
      </c>
      <c r="AU232" s="5">
        <f t="shared" si="372"/>
        <v>8.5008267381060675E-4</v>
      </c>
      <c r="AV232" s="5">
        <f t="shared" si="373"/>
        <v>3.6474765210081205E-4</v>
      </c>
      <c r="AW232" s="5">
        <f t="shared" si="374"/>
        <v>6.9652690416111003E-6</v>
      </c>
      <c r="AX232" s="5">
        <f t="shared" si="375"/>
        <v>1.9863647321573079E-3</v>
      </c>
      <c r="AY232" s="5">
        <f t="shared" si="376"/>
        <v>2.3178975079045762E-3</v>
      </c>
      <c r="AZ232" s="5">
        <f t="shared" si="377"/>
        <v>1.3523822614679721E-3</v>
      </c>
      <c r="BA232" s="5">
        <f t="shared" si="378"/>
        <v>5.2603354977118059E-4</v>
      </c>
      <c r="BB232" s="5">
        <f t="shared" si="379"/>
        <v>1.53457700183364E-4</v>
      </c>
      <c r="BC232" s="5">
        <f t="shared" si="380"/>
        <v>3.5814089433361758E-5</v>
      </c>
      <c r="BD232" s="5">
        <f t="shared" si="381"/>
        <v>1.9621057123274469E-4</v>
      </c>
      <c r="BE232" s="5">
        <f t="shared" si="382"/>
        <v>3.367547528227709E-4</v>
      </c>
      <c r="BF232" s="5">
        <f t="shared" si="383"/>
        <v>2.8898484632157299E-4</v>
      </c>
      <c r="BG232" s="5">
        <f t="shared" si="384"/>
        <v>1.6532751842595754E-4</v>
      </c>
      <c r="BH232" s="5">
        <f t="shared" si="385"/>
        <v>7.0937599402192786E-5</v>
      </c>
      <c r="BI232" s="5">
        <f t="shared" si="386"/>
        <v>2.4349935482517486E-5</v>
      </c>
      <c r="BJ232" s="8">
        <f t="shared" si="387"/>
        <v>0.50037327835506518</v>
      </c>
      <c r="BK232" s="8">
        <f t="shared" si="388"/>
        <v>0.24062205262648712</v>
      </c>
      <c r="BL232" s="8">
        <f t="shared" si="389"/>
        <v>0.24430838138414296</v>
      </c>
      <c r="BM232" s="8">
        <f t="shared" si="390"/>
        <v>0.54794997544657709</v>
      </c>
      <c r="BN232" s="8">
        <f t="shared" si="391"/>
        <v>0.44986108989961776</v>
      </c>
    </row>
    <row r="233" spans="1:66" x14ac:dyDescent="0.25">
      <c r="A233" t="s">
        <v>24</v>
      </c>
      <c r="B233" t="s">
        <v>286</v>
      </c>
      <c r="C233" t="s">
        <v>180</v>
      </c>
      <c r="D233" s="11">
        <v>44380</v>
      </c>
      <c r="E233">
        <f>VLOOKUP(A233,home!$A$2:$E$405,3,FALSE)</f>
        <v>1.6031128404669299</v>
      </c>
      <c r="F233">
        <f>VLOOKUP(B233,home!$B$2:$E$405,3,FALSE)</f>
        <v>1.58</v>
      </c>
      <c r="G233">
        <f>VLOOKUP(C233,away!$B$2:$E$405,4,FALSE)</f>
        <v>0.94</v>
      </c>
      <c r="H233">
        <f>VLOOKUP(A233,away!$A$2:$E$405,3,FALSE)</f>
        <v>1.3852140077821</v>
      </c>
      <c r="I233">
        <f>VLOOKUP(C233,away!$B$2:$E$405,3,FALSE)</f>
        <v>0.53</v>
      </c>
      <c r="J233">
        <f>VLOOKUP(B233,home!$B$2:$E$405,4,FALSE)</f>
        <v>0.61</v>
      </c>
      <c r="K233" s="3">
        <f t="shared" si="336"/>
        <v>2.3809431906614842</v>
      </c>
      <c r="L233" s="3">
        <f t="shared" si="337"/>
        <v>0.44783968871595298</v>
      </c>
      <c r="M233" s="5">
        <f t="shared" si="338"/>
        <v>5.9084723158691781E-2</v>
      </c>
      <c r="N233" s="5">
        <f t="shared" si="339"/>
        <v>0.14067736927680607</v>
      </c>
      <c r="O233" s="5">
        <f t="shared" si="340"/>
        <v>2.6460484027256783E-2</v>
      </c>
      <c r="P233" s="5">
        <f t="shared" si="341"/>
        <v>6.3000909266304E-2</v>
      </c>
      <c r="Q233" s="5">
        <f t="shared" si="342"/>
        <v>0.16747241222989129</v>
      </c>
      <c r="R233" s="5">
        <f t="shared" si="343"/>
        <v>5.9250274650200609E-3</v>
      </c>
      <c r="S233" s="5">
        <f t="shared" si="344"/>
        <v>1.6794165886673807E-2</v>
      </c>
      <c r="T233" s="5">
        <f t="shared" si="345"/>
        <v>7.5000792961544258E-2</v>
      </c>
      <c r="U233" s="5">
        <f t="shared" si="346"/>
        <v>1.4107153797321789E-2</v>
      </c>
      <c r="V233" s="5">
        <f t="shared" si="347"/>
        <v>1.9896997333583239E-3</v>
      </c>
      <c r="W233" s="5">
        <f t="shared" si="348"/>
        <v>0.13291409984080424</v>
      </c>
      <c r="X233" s="5">
        <f t="shared" si="349"/>
        <v>5.9524209098666868E-2</v>
      </c>
      <c r="Y233" s="5">
        <f t="shared" si="350"/>
        <v>1.3328651636905131E-2</v>
      </c>
      <c r="Z233" s="5">
        <f t="shared" si="351"/>
        <v>8.8448748518935212E-4</v>
      </c>
      <c r="AA233" s="5">
        <f t="shared" si="352"/>
        <v>2.1059144550868878E-3</v>
      </c>
      <c r="AB233" s="5">
        <f t="shared" si="353"/>
        <v>2.5070313409773582E-3</v>
      </c>
      <c r="AC233" s="5">
        <f t="shared" si="354"/>
        <v>1.3259867109792061E-4</v>
      </c>
      <c r="AD233" s="5">
        <f t="shared" si="355"/>
        <v>7.9115230239715867E-2</v>
      </c>
      <c r="AE233" s="5">
        <f t="shared" si="356"/>
        <v>3.5430940083245301E-2</v>
      </c>
      <c r="AF233" s="5">
        <f t="shared" si="357"/>
        <v>7.9336905888970789E-3</v>
      </c>
      <c r="AG233" s="5">
        <f t="shared" si="358"/>
        <v>1.1843405079001177E-3</v>
      </c>
      <c r="AH233" s="5">
        <f t="shared" si="359"/>
        <v>9.9027150010088877E-5</v>
      </c>
      <c r="AI233" s="5">
        <f t="shared" si="360"/>
        <v>2.3577801850713443E-4</v>
      </c>
      <c r="AJ233" s="5">
        <f t="shared" si="361"/>
        <v>2.8068703383610959E-4</v>
      </c>
      <c r="AK233" s="5">
        <f t="shared" si="362"/>
        <v>2.2276662730635161E-4</v>
      </c>
      <c r="AL233" s="5">
        <f t="shared" si="363"/>
        <v>5.6554969881033854E-6</v>
      </c>
      <c r="AM233" s="5">
        <f t="shared" si="364"/>
        <v>3.7673773743373433E-2</v>
      </c>
      <c r="AN233" s="5">
        <f t="shared" si="365"/>
        <v>1.6871811105987601E-2</v>
      </c>
      <c r="AO233" s="5">
        <f t="shared" si="366"/>
        <v>3.7779333168899225E-3</v>
      </c>
      <c r="AP233" s="5">
        <f t="shared" si="367"/>
        <v>5.6396949354187023E-4</v>
      </c>
      <c r="AQ233" s="5">
        <f t="shared" si="368"/>
        <v>6.3141980608271203E-5</v>
      </c>
      <c r="AR233" s="5">
        <f t="shared" si="369"/>
        <v>8.869657606989241E-6</v>
      </c>
      <c r="AS233" s="5">
        <f t="shared" si="370"/>
        <v>2.1118150882859863E-5</v>
      </c>
      <c r="AT233" s="5">
        <f t="shared" si="371"/>
        <v>2.5140558771953505E-5</v>
      </c>
      <c r="AU233" s="5">
        <f t="shared" si="372"/>
        <v>1.9952747405835852E-5</v>
      </c>
      <c r="AV233" s="5">
        <f t="shared" si="373"/>
        <v>1.1876589517728363E-5</v>
      </c>
      <c r="AW233" s="5">
        <f t="shared" si="374"/>
        <v>1.6750967159028656E-7</v>
      </c>
      <c r="AX233" s="5">
        <f t="shared" si="375"/>
        <v>1.4949852510134396E-2</v>
      </c>
      <c r="AY233" s="5">
        <f t="shared" si="376"/>
        <v>6.6951372944879959E-3</v>
      </c>
      <c r="AZ233" s="5">
        <f t="shared" si="377"/>
        <v>1.4991741009370359E-3</v>
      </c>
      <c r="BA233" s="5">
        <f t="shared" si="378"/>
        <v>2.2379655423155359E-4</v>
      </c>
      <c r="BB233" s="5">
        <f t="shared" si="379"/>
        <v>2.5056244795690465E-5</v>
      </c>
      <c r="BC233" s="5">
        <f t="shared" si="380"/>
        <v>2.2442361739385479E-6</v>
      </c>
      <c r="BD233" s="5">
        <f t="shared" si="381"/>
        <v>6.620307836218569E-7</v>
      </c>
      <c r="BE233" s="5">
        <f t="shared" si="382"/>
        <v>1.5762576862727464E-6</v>
      </c>
      <c r="BF233" s="5">
        <f t="shared" si="383"/>
        <v>1.8764900024294611E-6</v>
      </c>
      <c r="BG233" s="5">
        <f t="shared" si="384"/>
        <v>1.4892720312095927E-6</v>
      </c>
      <c r="BH233" s="5">
        <f t="shared" si="385"/>
        <v>8.8646802543776903E-7</v>
      </c>
      <c r="BI233" s="5">
        <f t="shared" si="386"/>
        <v>4.2212600178103784E-7</v>
      </c>
      <c r="BJ233" s="8">
        <f t="shared" si="387"/>
        <v>0.79492762704553788</v>
      </c>
      <c r="BK233" s="8">
        <f t="shared" si="388"/>
        <v>0.14770288950760196</v>
      </c>
      <c r="BL233" s="8">
        <f t="shared" si="389"/>
        <v>5.2037740264038679E-2</v>
      </c>
      <c r="BM233" s="8">
        <f t="shared" si="390"/>
        <v>0.52623684909358159</v>
      </c>
      <c r="BN233" s="8">
        <f t="shared" si="391"/>
        <v>0.46262092542396999</v>
      </c>
    </row>
    <row r="234" spans="1:66" x14ac:dyDescent="0.25">
      <c r="A234" t="s">
        <v>27</v>
      </c>
      <c r="B234" t="s">
        <v>298</v>
      </c>
      <c r="C234" t="s">
        <v>186</v>
      </c>
      <c r="D234" s="11">
        <v>44380</v>
      </c>
      <c r="E234">
        <f>VLOOKUP(A234,home!$A$2:$E$405,3,FALSE)</f>
        <v>1.25555555555556</v>
      </c>
      <c r="F234">
        <f>VLOOKUP(B234,home!$B$2:$E$405,3,FALSE)</f>
        <v>1.47</v>
      </c>
      <c r="G234">
        <f>VLOOKUP(C234,away!$B$2:$E$405,4,FALSE)</f>
        <v>0.85</v>
      </c>
      <c r="H234">
        <f>VLOOKUP(A234,away!$A$2:$E$405,3,FALSE)</f>
        <v>1.12222222222222</v>
      </c>
      <c r="I234">
        <f>VLOOKUP(C234,away!$B$2:$E$405,3,FALSE)</f>
        <v>1.08</v>
      </c>
      <c r="J234">
        <f>VLOOKUP(B234,home!$B$2:$E$405,4,FALSE)</f>
        <v>0.69</v>
      </c>
      <c r="K234" s="3">
        <f t="shared" si="336"/>
        <v>1.5688166666666723</v>
      </c>
      <c r="L234" s="3">
        <f t="shared" si="337"/>
        <v>0.83627999999999836</v>
      </c>
      <c r="M234" s="5">
        <f t="shared" si="338"/>
        <v>9.0256770366935191E-2</v>
      </c>
      <c r="N234" s="5">
        <f t="shared" si="339"/>
        <v>0.14159632563115454</v>
      </c>
      <c r="O234" s="5">
        <f t="shared" si="340"/>
        <v>7.54799319224604E-2</v>
      </c>
      <c r="P234" s="5">
        <f t="shared" si="341"/>
        <v>0.11841417519882166</v>
      </c>
      <c r="Q234" s="5">
        <f t="shared" si="342"/>
        <v>0.11106933779445831</v>
      </c>
      <c r="R234" s="5">
        <f t="shared" si="343"/>
        <v>3.1561178734057532E-2</v>
      </c>
      <c r="S234" s="5">
        <f t="shared" si="344"/>
        <v>3.8838961418106679E-2</v>
      </c>
      <c r="T234" s="5">
        <f t="shared" si="345"/>
        <v>9.2885065810749401E-2</v>
      </c>
      <c r="U234" s="5">
        <f t="shared" si="346"/>
        <v>4.9513703217635201E-2</v>
      </c>
      <c r="V234" s="5">
        <f t="shared" si="347"/>
        <v>5.6617280321546006E-3</v>
      </c>
      <c r="W234" s="5">
        <f t="shared" si="348"/>
        <v>5.8082476095858891E-2</v>
      </c>
      <c r="X234" s="5">
        <f t="shared" si="349"/>
        <v>4.857321310944477E-2</v>
      </c>
      <c r="Y234" s="5">
        <f t="shared" si="350"/>
        <v>2.0310403329583199E-2</v>
      </c>
      <c r="Z234" s="5">
        <f t="shared" si="351"/>
        <v>8.7979941839058592E-3</v>
      </c>
      <c r="AA234" s="5">
        <f t="shared" si="352"/>
        <v>1.3802439908947962E-2</v>
      </c>
      <c r="AB234" s="5">
        <f t="shared" si="353"/>
        <v>1.0826748884911397E-2</v>
      </c>
      <c r="AC234" s="5">
        <f t="shared" si="354"/>
        <v>4.642510836043339E-4</v>
      </c>
      <c r="AD234" s="5">
        <f t="shared" si="355"/>
        <v>2.278018913511301E-2</v>
      </c>
      <c r="AE234" s="5">
        <f t="shared" si="356"/>
        <v>1.905061656991227E-2</v>
      </c>
      <c r="AF234" s="5">
        <f t="shared" si="357"/>
        <v>7.9658248125431021E-3</v>
      </c>
      <c r="AG234" s="5">
        <f t="shared" si="358"/>
        <v>2.2205533247445105E-3</v>
      </c>
      <c r="AH234" s="5">
        <f t="shared" si="359"/>
        <v>1.8393966440291944E-3</v>
      </c>
      <c r="AI234" s="5">
        <f t="shared" si="360"/>
        <v>2.8856761117637443E-3</v>
      </c>
      <c r="AJ234" s="5">
        <f t="shared" si="361"/>
        <v>2.263548389368421E-3</v>
      </c>
      <c r="AK234" s="5">
        <f t="shared" si="362"/>
        <v>1.18369747968256E-3</v>
      </c>
      <c r="AL234" s="5">
        <f t="shared" si="363"/>
        <v>2.4363339803395251E-5</v>
      </c>
      <c r="AM234" s="5">
        <f t="shared" si="364"/>
        <v>7.1475880769968697E-3</v>
      </c>
      <c r="AN234" s="5">
        <f t="shared" si="365"/>
        <v>5.977384957030929E-3</v>
      </c>
      <c r="AO234" s="5">
        <f t="shared" si="366"/>
        <v>2.4993837459329083E-3</v>
      </c>
      <c r="AP234" s="5">
        <f t="shared" si="367"/>
        <v>6.9672821301625608E-4</v>
      </c>
      <c r="AQ234" s="5">
        <f t="shared" si="368"/>
        <v>1.4566496749530836E-4</v>
      </c>
      <c r="AR234" s="5">
        <f t="shared" si="369"/>
        <v>3.0765012509374637E-4</v>
      </c>
      <c r="AS234" s="5">
        <f t="shared" si="370"/>
        <v>4.8264664374915596E-4</v>
      </c>
      <c r="AT234" s="5">
        <f t="shared" si="371"/>
        <v>3.7859204941220395E-4</v>
      </c>
      <c r="AU234" s="5">
        <f t="shared" si="372"/>
        <v>1.9798050566178591E-4</v>
      </c>
      <c r="AV234" s="5">
        <f t="shared" si="373"/>
        <v>7.764877923932633E-5</v>
      </c>
      <c r="AW234" s="5">
        <f t="shared" si="374"/>
        <v>8.8788808251631134E-7</v>
      </c>
      <c r="AX234" s="5">
        <f t="shared" si="375"/>
        <v>1.868875883610114E-3</v>
      </c>
      <c r="AY234" s="5">
        <f t="shared" si="376"/>
        <v>1.5629035239454628E-3</v>
      </c>
      <c r="AZ234" s="5">
        <f t="shared" si="377"/>
        <v>6.5351247950255461E-4</v>
      </c>
      <c r="BA234" s="5">
        <f t="shared" si="378"/>
        <v>1.8217313878613178E-4</v>
      </c>
      <c r="BB234" s="5">
        <f t="shared" si="379"/>
        <v>3.8086938126016493E-5</v>
      </c>
      <c r="BC234" s="5">
        <f t="shared" si="380"/>
        <v>6.370268923205003E-6</v>
      </c>
      <c r="BD234" s="5">
        <f t="shared" si="381"/>
        <v>4.2880274435566275E-5</v>
      </c>
      <c r="BE234" s="5">
        <f t="shared" si="382"/>
        <v>6.7271289205757202E-5</v>
      </c>
      <c r="BF234" s="5">
        <f t="shared" si="383"/>
        <v>5.2768159847072868E-5</v>
      </c>
      <c r="BG234" s="5">
        <f t="shared" si="384"/>
        <v>2.7594522879139658E-5</v>
      </c>
      <c r="BH234" s="5">
        <f t="shared" si="385"/>
        <v>1.082268685037728E-5</v>
      </c>
      <c r="BI234" s="5">
        <f t="shared" si="386"/>
        <v>3.3957623017972229E-6</v>
      </c>
      <c r="BJ234" s="8">
        <f t="shared" si="387"/>
        <v>0.54531267780692783</v>
      </c>
      <c r="BK234" s="8">
        <f t="shared" si="388"/>
        <v>0.25522315296337128</v>
      </c>
      <c r="BL234" s="8">
        <f t="shared" si="389"/>
        <v>0.19100557209153229</v>
      </c>
      <c r="BM234" s="8">
        <f t="shared" si="390"/>
        <v>0.43039966176198668</v>
      </c>
      <c r="BN234" s="8">
        <f t="shared" si="391"/>
        <v>0.56837771964788752</v>
      </c>
    </row>
    <row r="235" spans="1:66" x14ac:dyDescent="0.25">
      <c r="A235" t="s">
        <v>27</v>
      </c>
      <c r="B235" t="s">
        <v>329</v>
      </c>
      <c r="C235" t="s">
        <v>195</v>
      </c>
      <c r="D235" s="11">
        <v>44380</v>
      </c>
      <c r="E235">
        <f>VLOOKUP(A235,home!$A$2:$E$405,3,FALSE)</f>
        <v>1.25555555555556</v>
      </c>
      <c r="F235">
        <f>VLOOKUP(B235,home!$B$2:$E$405,3,FALSE)</f>
        <v>0.8</v>
      </c>
      <c r="G235">
        <f>VLOOKUP(C235,away!$B$2:$E$405,4,FALSE)</f>
        <v>0.8</v>
      </c>
      <c r="H235">
        <f>VLOOKUP(A235,away!$A$2:$E$405,3,FALSE)</f>
        <v>1.12222222222222</v>
      </c>
      <c r="I235">
        <f>VLOOKUP(C235,away!$B$2:$E$405,3,FALSE)</f>
        <v>1.35</v>
      </c>
      <c r="J235">
        <f>VLOOKUP(B235,home!$B$2:$E$405,4,FALSE)</f>
        <v>1.08</v>
      </c>
      <c r="K235" s="3">
        <f t="shared" si="336"/>
        <v>0.80355555555555847</v>
      </c>
      <c r="L235" s="3">
        <f t="shared" si="337"/>
        <v>1.636199999999997</v>
      </c>
      <c r="M235" s="5">
        <f t="shared" si="338"/>
        <v>8.7182160052171373E-2</v>
      </c>
      <c r="N235" s="5">
        <f t="shared" si="339"/>
        <v>7.0055709055256182E-2</v>
      </c>
      <c r="O235" s="5">
        <f t="shared" si="340"/>
        <v>0.1426474502773625</v>
      </c>
      <c r="P235" s="5">
        <f t="shared" si="341"/>
        <v>0.11462515115620993</v>
      </c>
      <c r="Q235" s="5">
        <f t="shared" si="342"/>
        <v>2.8146827104867472E-2</v>
      </c>
      <c r="R235" s="5">
        <f t="shared" si="343"/>
        <v>0.11669987907191008</v>
      </c>
      <c r="S235" s="5">
        <f t="shared" si="344"/>
        <v>3.7676645284199804E-2</v>
      </c>
      <c r="T235" s="5">
        <f t="shared" si="345"/>
        <v>4.6053838508984063E-2</v>
      </c>
      <c r="U235" s="5">
        <f t="shared" si="346"/>
        <v>9.37748361608952E-2</v>
      </c>
      <c r="V235" s="5">
        <f t="shared" si="347"/>
        <v>5.5040454736457372E-3</v>
      </c>
      <c r="W235" s="5">
        <f t="shared" si="348"/>
        <v>7.5391797637926784E-3</v>
      </c>
      <c r="X235" s="5">
        <f t="shared" si="349"/>
        <v>1.2335605929517556E-2</v>
      </c>
      <c r="Y235" s="5">
        <f t="shared" si="350"/>
        <v>1.0091759210938297E-2</v>
      </c>
      <c r="Z235" s="5">
        <f t="shared" si="351"/>
        <v>6.3648114045819645E-2</v>
      </c>
      <c r="AA235" s="5">
        <f t="shared" si="352"/>
        <v>5.1144795642152144E-2</v>
      </c>
      <c r="AB235" s="5">
        <f t="shared" si="353"/>
        <v>2.0548842338002533E-2</v>
      </c>
      <c r="AC235" s="5">
        <f t="shared" si="354"/>
        <v>4.5228723113317618E-4</v>
      </c>
      <c r="AD235" s="5">
        <f t="shared" si="355"/>
        <v>1.5145374458819124E-3</v>
      </c>
      <c r="AE235" s="5">
        <f t="shared" si="356"/>
        <v>2.47808616895198E-3</v>
      </c>
      <c r="AF235" s="5">
        <f t="shared" si="357"/>
        <v>2.0273222948196117E-3</v>
      </c>
      <c r="AG235" s="5">
        <f t="shared" si="358"/>
        <v>1.105701579594614E-3</v>
      </c>
      <c r="AH235" s="5">
        <f t="shared" si="359"/>
        <v>2.6035261050442481E-2</v>
      </c>
      <c r="AI235" s="5">
        <f t="shared" si="360"/>
        <v>2.0920778657422302E-2</v>
      </c>
      <c r="AJ235" s="5">
        <f t="shared" si="361"/>
        <v>8.4055039583599226E-3</v>
      </c>
      <c r="AK235" s="5">
        <f t="shared" si="362"/>
        <v>2.2514298009947849E-3</v>
      </c>
      <c r="AL235" s="5">
        <f t="shared" si="363"/>
        <v>2.3786284810396938E-5</v>
      </c>
      <c r="AM235" s="5">
        <f t="shared" si="364"/>
        <v>2.4340299574706739E-4</v>
      </c>
      <c r="AN235" s="5">
        <f t="shared" si="365"/>
        <v>3.9825598164135086E-4</v>
      </c>
      <c r="AO235" s="5">
        <f t="shared" si="366"/>
        <v>3.2581321858078861E-4</v>
      </c>
      <c r="AP235" s="5">
        <f t="shared" si="367"/>
        <v>1.7769852941396179E-4</v>
      </c>
      <c r="AQ235" s="5">
        <f t="shared" si="368"/>
        <v>7.2687583456780954E-5</v>
      </c>
      <c r="AR235" s="5">
        <f t="shared" si="369"/>
        <v>8.5197788261467747E-3</v>
      </c>
      <c r="AS235" s="5">
        <f t="shared" si="370"/>
        <v>6.8461156078548557E-3</v>
      </c>
      <c r="AT235" s="5">
        <f t="shared" si="371"/>
        <v>2.7506171153336939E-3</v>
      </c>
      <c r="AU235" s="5">
        <f t="shared" si="372"/>
        <v>7.3675788807753154E-4</v>
      </c>
      <c r="AV235" s="5">
        <f t="shared" si="373"/>
        <v>1.4800647351602018E-4</v>
      </c>
      <c r="AW235" s="5">
        <f t="shared" si="374"/>
        <v>8.6871317933139412E-7</v>
      </c>
      <c r="AX235" s="5">
        <f t="shared" si="375"/>
        <v>3.2597971578570323E-5</v>
      </c>
      <c r="AY235" s="5">
        <f t="shared" si="376"/>
        <v>5.3336801096856656E-5</v>
      </c>
      <c r="AZ235" s="5">
        <f t="shared" si="377"/>
        <v>4.3634836977338357E-5</v>
      </c>
      <c r="BA235" s="5">
        <f t="shared" si="378"/>
        <v>2.3798440087440297E-5</v>
      </c>
      <c r="BB235" s="5">
        <f t="shared" si="379"/>
        <v>9.7347519177674368E-6</v>
      </c>
      <c r="BC235" s="5">
        <f t="shared" si="380"/>
        <v>3.1856002175702081E-6</v>
      </c>
      <c r="BD235" s="5">
        <f t="shared" si="381"/>
        <v>2.3233436858902216E-3</v>
      </c>
      <c r="BE235" s="5">
        <f t="shared" si="382"/>
        <v>1.8669357262620159E-3</v>
      </c>
      <c r="BF235" s="5">
        <f t="shared" si="383"/>
        <v>7.5009328735149705E-4</v>
      </c>
      <c r="BG235" s="5">
        <f t="shared" si="384"/>
        <v>2.0091387607874248E-4</v>
      </c>
      <c r="BH235" s="5">
        <f t="shared" si="385"/>
        <v>4.0361365327818631E-5</v>
      </c>
      <c r="BI235" s="5">
        <f t="shared" si="386"/>
        <v>6.4865198677952333E-6</v>
      </c>
      <c r="BJ235" s="8">
        <f t="shared" si="387"/>
        <v>0.18273271377331984</v>
      </c>
      <c r="BK235" s="8">
        <f t="shared" si="388"/>
        <v>0.24551741228326729</v>
      </c>
      <c r="BL235" s="8">
        <f t="shared" si="389"/>
        <v>0.50661818732924901</v>
      </c>
      <c r="BM235" s="8">
        <f t="shared" si="390"/>
        <v>0.43910678262596059</v>
      </c>
      <c r="BN235" s="8">
        <f t="shared" si="391"/>
        <v>0.55935717671777752</v>
      </c>
    </row>
    <row r="236" spans="1:66" x14ac:dyDescent="0.25">
      <c r="A236" t="s">
        <v>196</v>
      </c>
      <c r="B236" t="s">
        <v>306</v>
      </c>
      <c r="C236" t="s">
        <v>302</v>
      </c>
      <c r="D236" s="11">
        <v>44380</v>
      </c>
      <c r="E236">
        <f>VLOOKUP(A236,home!$A$2:$E$405,3,FALSE)</f>
        <v>1.62946428571429</v>
      </c>
      <c r="F236">
        <f>VLOOKUP(B236,home!$B$2:$E$405,3,FALSE)</f>
        <v>1.94</v>
      </c>
      <c r="G236">
        <f>VLOOKUP(C236,away!$B$2:$E$405,4,FALSE)</f>
        <v>0.97</v>
      </c>
      <c r="H236">
        <f>VLOOKUP(A236,away!$A$2:$E$405,3,FALSE)</f>
        <v>1.4508928571428601</v>
      </c>
      <c r="I236">
        <f>VLOOKUP(C236,away!$B$2:$E$405,3,FALSE)</f>
        <v>0.87</v>
      </c>
      <c r="J236">
        <f>VLOOKUP(B236,home!$B$2:$E$405,4,FALSE)</f>
        <v>0.69</v>
      </c>
      <c r="K236" s="3">
        <f t="shared" si="336"/>
        <v>3.0663258928571508</v>
      </c>
      <c r="L236" s="3">
        <f t="shared" si="337"/>
        <v>0.87097098214285884</v>
      </c>
      <c r="M236" s="5">
        <f t="shared" si="338"/>
        <v>1.9500856817865779E-2</v>
      </c>
      <c r="N236" s="5">
        <f t="shared" si="339"/>
        <v>5.9795982193521752E-2</v>
      </c>
      <c r="O236" s="5">
        <f t="shared" si="340"/>
        <v>1.6984680415283823E-2</v>
      </c>
      <c r="P236" s="5">
        <f t="shared" si="341"/>
        <v>5.2080565339288537E-2</v>
      </c>
      <c r="Q236" s="5">
        <f t="shared" si="342"/>
        <v>9.1676984244410439E-2</v>
      </c>
      <c r="R236" s="5">
        <f t="shared" si="343"/>
        <v>7.396581891341166E-3</v>
      </c>
      <c r="S236" s="5">
        <f t="shared" si="344"/>
        <v>3.4772642445830136E-2</v>
      </c>
      <c r="T236" s="5">
        <f t="shared" si="345"/>
        <v>7.9847993007249568E-2</v>
      </c>
      <c r="U236" s="5">
        <f t="shared" si="346"/>
        <v>2.2680330572057737E-2</v>
      </c>
      <c r="V236" s="5">
        <f t="shared" si="347"/>
        <v>1.0318514570547482E-2</v>
      </c>
      <c r="W236" s="5">
        <f t="shared" si="348"/>
        <v>9.3703836855897615E-2</v>
      </c>
      <c r="X236" s="5">
        <f t="shared" si="349"/>
        <v>8.1613322816935355E-2</v>
      </c>
      <c r="Y236" s="5">
        <f t="shared" si="350"/>
        <v>3.554141796490419E-2</v>
      </c>
      <c r="Z236" s="5">
        <f t="shared" si="351"/>
        <v>2.1474027314671664E-3</v>
      </c>
      <c r="AA236" s="5">
        <f t="shared" si="352"/>
        <v>6.5846365978899438E-3</v>
      </c>
      <c r="AB236" s="5">
        <f t="shared" si="353"/>
        <v>1.0095320847582377E-2</v>
      </c>
      <c r="AC236" s="5">
        <f t="shared" si="354"/>
        <v>1.722341219782531E-3</v>
      </c>
      <c r="AD236" s="5">
        <f t="shared" si="355"/>
        <v>7.1831625302825275E-2</v>
      </c>
      <c r="AE236" s="5">
        <f t="shared" si="356"/>
        <v>6.256326123891956E-2</v>
      </c>
      <c r="AF236" s="5">
        <f t="shared" si="357"/>
        <v>2.7245392543661009E-2</v>
      </c>
      <c r="AG236" s="5">
        <f t="shared" si="358"/>
        <v>7.9099821008733837E-3</v>
      </c>
      <c r="AH236" s="5">
        <f t="shared" si="359"/>
        <v>4.6758136652055382E-4</v>
      </c>
      <c r="AI236" s="5">
        <f t="shared" si="360"/>
        <v>1.4337568511795041E-3</v>
      </c>
      <c r="AJ236" s="5">
        <f t="shared" si="361"/>
        <v>2.1981828784165252E-3</v>
      </c>
      <c r="AK236" s="5">
        <f t="shared" si="362"/>
        <v>2.2467816924412846E-3</v>
      </c>
      <c r="AL236" s="5">
        <f t="shared" si="363"/>
        <v>1.8399295019951037E-4</v>
      </c>
      <c r="AM236" s="5">
        <f t="shared" si="364"/>
        <v>4.4051834518413185E-2</v>
      </c>
      <c r="AN236" s="5">
        <f t="shared" si="365"/>
        <v>3.8367869575697024E-2</v>
      </c>
      <c r="AO236" s="5">
        <f t="shared" si="366"/>
        <v>1.6708650523536976E-2</v>
      </c>
      <c r="AP236" s="5">
        <f t="shared" si="367"/>
        <v>4.85091658558893E-3</v>
      </c>
      <c r="AQ236" s="5">
        <f t="shared" si="368"/>
        <v>1.0562518957108683E-3</v>
      </c>
      <c r="AR236" s="5">
        <f t="shared" si="369"/>
        <v>8.1449960406021393E-5</v>
      </c>
      <c r="AS236" s="5">
        <f t="shared" si="370"/>
        <v>2.4975212256517313E-4</v>
      </c>
      <c r="AT236" s="5">
        <f t="shared" si="371"/>
        <v>3.8291070010881161E-4</v>
      </c>
      <c r="AU236" s="5">
        <f t="shared" si="372"/>
        <v>3.913763314652362E-4</v>
      </c>
      <c r="AV236" s="5">
        <f t="shared" si="373"/>
        <v>3.0002184475582419E-4</v>
      </c>
      <c r="AW236" s="5">
        <f t="shared" si="374"/>
        <v>1.3649623698207991E-5</v>
      </c>
      <c r="AX236" s="5">
        <f t="shared" si="375"/>
        <v>2.2512880135278131E-2</v>
      </c>
      <c r="AY236" s="5">
        <f t="shared" si="376"/>
        <v>1.9608065322287652E-2</v>
      </c>
      <c r="AZ236" s="5">
        <f t="shared" si="377"/>
        <v>8.539027955837105E-3</v>
      </c>
      <c r="BA236" s="5">
        <f t="shared" si="378"/>
        <v>2.4790818550802568E-3</v>
      </c>
      <c r="BB236" s="5">
        <f t="shared" si="379"/>
        <v>5.3980208953294782E-4</v>
      </c>
      <c r="BC236" s="5">
        <f t="shared" si="380"/>
        <v>9.4030391216655838E-5</v>
      </c>
      <c r="BD236" s="5">
        <f t="shared" si="381"/>
        <v>1.1823425335054898E-5</v>
      </c>
      <c r="BE236" s="5">
        <f t="shared" si="382"/>
        <v>3.6254475247142071E-5</v>
      </c>
      <c r="BF236" s="5">
        <f t="shared" si="383"/>
        <v>5.5584018091130199E-5</v>
      </c>
      <c r="BG236" s="5">
        <f t="shared" si="384"/>
        <v>5.6812904633957619E-5</v>
      </c>
      <c r="BH236" s="5">
        <f t="shared" si="385"/>
        <v>4.3551720131882074E-5</v>
      </c>
      <c r="BI236" s="5">
        <f t="shared" si="386"/>
        <v>2.6708753423771599E-5</v>
      </c>
      <c r="BJ236" s="8">
        <f t="shared" si="387"/>
        <v>0.7705382091173778</v>
      </c>
      <c r="BK236" s="8">
        <f t="shared" si="388"/>
        <v>0.13818697866580165</v>
      </c>
      <c r="BL236" s="8">
        <f t="shared" si="389"/>
        <v>7.1724099368876942E-2</v>
      </c>
      <c r="BM236" s="8">
        <f t="shared" si="390"/>
        <v>0.71556662328322285</v>
      </c>
      <c r="BN236" s="8">
        <f t="shared" si="391"/>
        <v>0.24743565090171152</v>
      </c>
    </row>
    <row r="237" spans="1:66" x14ac:dyDescent="0.25">
      <c r="A237" t="s">
        <v>196</v>
      </c>
      <c r="B237" t="s">
        <v>204</v>
      </c>
      <c r="C237" t="s">
        <v>200</v>
      </c>
      <c r="D237" s="11">
        <v>44380</v>
      </c>
      <c r="E237">
        <f>VLOOKUP(A237,home!$A$2:$E$405,3,FALSE)</f>
        <v>1.62946428571429</v>
      </c>
      <c r="F237">
        <f>VLOOKUP(B237,home!$B$2:$E$405,3,FALSE)</f>
        <v>0.94</v>
      </c>
      <c r="G237">
        <f>VLOOKUP(C237,away!$B$2:$E$405,4,FALSE)</f>
        <v>0.9</v>
      </c>
      <c r="H237">
        <f>VLOOKUP(A237,away!$A$2:$E$405,3,FALSE)</f>
        <v>1.4508928571428601</v>
      </c>
      <c r="I237">
        <f>VLOOKUP(C237,away!$B$2:$E$405,3,FALSE)</f>
        <v>1.42</v>
      </c>
      <c r="J237">
        <f>VLOOKUP(B237,home!$B$2:$E$405,4,FALSE)</f>
        <v>1.38</v>
      </c>
      <c r="K237" s="3">
        <f t="shared" si="336"/>
        <v>1.3785267857142893</v>
      </c>
      <c r="L237" s="3">
        <f t="shared" si="337"/>
        <v>2.8431696428571485</v>
      </c>
      <c r="M237" s="5">
        <f t="shared" si="338"/>
        <v>1.4673730442840566E-2</v>
      </c>
      <c r="N237" s="5">
        <f t="shared" si="339"/>
        <v>2.022813046180692E-2</v>
      </c>
      <c r="O237" s="5">
        <f t="shared" si="340"/>
        <v>4.1719904942553079E-2</v>
      </c>
      <c r="P237" s="5">
        <f t="shared" si="341"/>
        <v>5.751200646076339E-2</v>
      </c>
      <c r="Q237" s="5">
        <f t="shared" si="342"/>
        <v>1.3942509833261998E-2</v>
      </c>
      <c r="R237" s="5">
        <f t="shared" si="343"/>
        <v>5.930838361777642E-2</v>
      </c>
      <c r="S237" s="5">
        <f t="shared" si="344"/>
        <v>5.6352931179077075E-2</v>
      </c>
      <c r="T237" s="5">
        <f t="shared" si="345"/>
        <v>3.9640920703167798E-2</v>
      </c>
      <c r="U237" s="5">
        <f t="shared" si="346"/>
        <v>8.175819543452334E-2</v>
      </c>
      <c r="V237" s="5">
        <f t="shared" si="347"/>
        <v>2.4540984650379696E-2</v>
      </c>
      <c r="W237" s="5">
        <f t="shared" si="348"/>
        <v>6.4067077550788469E-3</v>
      </c>
      <c r="X237" s="5">
        <f t="shared" si="349"/>
        <v>1.8215356999897649E-2</v>
      </c>
      <c r="Y237" s="5">
        <f t="shared" si="350"/>
        <v>2.5894675027957233E-2</v>
      </c>
      <c r="Z237" s="5">
        <f t="shared" si="351"/>
        <v>5.6207931956329379E-2</v>
      </c>
      <c r="AA237" s="5">
        <f t="shared" si="352"/>
        <v>7.7484139771406224E-2</v>
      </c>
      <c r="AB237" s="5">
        <f t="shared" si="353"/>
        <v>5.340698107145668E-2</v>
      </c>
      <c r="AC237" s="5">
        <f t="shared" si="354"/>
        <v>6.0115987259683461E-3</v>
      </c>
      <c r="AD237" s="5">
        <f t="shared" si="355"/>
        <v>2.2079545621549136E-3</v>
      </c>
      <c r="AE237" s="5">
        <f t="shared" si="356"/>
        <v>6.2775893839267976E-3</v>
      </c>
      <c r="AF237" s="5">
        <f t="shared" si="357"/>
        <v>8.9241257833514911E-3</v>
      </c>
      <c r="AG237" s="5">
        <f t="shared" si="358"/>
        <v>8.4576011720879102E-3</v>
      </c>
      <c r="AH237" s="5">
        <f t="shared" si="359"/>
        <v>3.9952171456503982E-2</v>
      </c>
      <c r="AI237" s="5">
        <f t="shared" si="360"/>
        <v>5.5075138500240609E-2</v>
      </c>
      <c r="AJ237" s="5">
        <f t="shared" si="361"/>
        <v>3.7961276824752997E-2</v>
      </c>
      <c r="AK237" s="5">
        <f t="shared" si="362"/>
        <v>1.7443545640945701E-2</v>
      </c>
      <c r="AL237" s="5">
        <f t="shared" si="363"/>
        <v>9.4247091730132479E-4</v>
      </c>
      <c r="AM237" s="5">
        <f t="shared" si="364"/>
        <v>6.0874490111412227E-4</v>
      </c>
      <c r="AN237" s="5">
        <f t="shared" si="365"/>
        <v>1.7307650230917494E-3</v>
      </c>
      <c r="AO237" s="5">
        <f t="shared" si="366"/>
        <v>2.4604292862867071E-3</v>
      </c>
      <c r="AP237" s="5">
        <f t="shared" si="367"/>
        <v>2.3318059517223487E-3</v>
      </c>
      <c r="AQ237" s="5">
        <f t="shared" si="368"/>
        <v>1.6574299737426507E-3</v>
      </c>
      <c r="AR237" s="5">
        <f t="shared" si="369"/>
        <v>2.2718160210271187E-2</v>
      </c>
      <c r="AS237" s="5">
        <f t="shared" si="370"/>
        <v>3.1317592372007402E-2</v>
      </c>
      <c r="AT237" s="5">
        <f t="shared" si="371"/>
        <v>2.1586069974446856E-2</v>
      </c>
      <c r="AU237" s="5">
        <f t="shared" si="372"/>
        <v>9.918991886025989E-3</v>
      </c>
      <c r="AV237" s="5">
        <f t="shared" si="373"/>
        <v>3.4183990005423812E-3</v>
      </c>
      <c r="AW237" s="5">
        <f t="shared" si="374"/>
        <v>1.0260852377590507E-4</v>
      </c>
      <c r="AX237" s="5">
        <f t="shared" si="375"/>
        <v>1.3986185864213577E-4</v>
      </c>
      <c r="AY237" s="5">
        <f t="shared" si="376"/>
        <v>3.976509906848982E-4</v>
      </c>
      <c r="AZ237" s="5">
        <f t="shared" si="377"/>
        <v>5.6529461258368672E-4</v>
      </c>
      <c r="BA237" s="5">
        <f t="shared" si="378"/>
        <v>5.3574282725621022E-4</v>
      </c>
      <c r="BB237" s="5">
        <f t="shared" si="379"/>
        <v>3.8080193570832956E-4</v>
      </c>
      <c r="BC237" s="5">
        <f t="shared" si="380"/>
        <v>2.1653690070943236E-4</v>
      </c>
      <c r="BD237" s="5">
        <f t="shared" si="381"/>
        <v>1.0765263908568032E-2</v>
      </c>
      <c r="BE237" s="5">
        <f t="shared" si="382"/>
        <v>1.4840204653244336E-2</v>
      </c>
      <c r="BF237" s="5">
        <f t="shared" si="383"/>
        <v>1.0228809809989577E-2</v>
      </c>
      <c r="BG237" s="5">
        <f t="shared" si="384"/>
        <v>4.7002294363492425E-3</v>
      </c>
      <c r="BH237" s="5">
        <f t="shared" si="385"/>
        <v>1.619848044252552E-3</v>
      </c>
      <c r="BI237" s="5">
        <f t="shared" si="386"/>
        <v>4.4660078355780931E-4</v>
      </c>
      <c r="BJ237" s="8">
        <f t="shared" si="387"/>
        <v>0.16122063594423389</v>
      </c>
      <c r="BK237" s="8">
        <f t="shared" si="388"/>
        <v>0.1604313733670153</v>
      </c>
      <c r="BL237" s="8">
        <f t="shared" si="389"/>
        <v>0.59566990733941438</v>
      </c>
      <c r="BM237" s="8">
        <f t="shared" si="390"/>
        <v>0.76585014038108179</v>
      </c>
      <c r="BN237" s="8">
        <f t="shared" si="391"/>
        <v>0.20738466575900238</v>
      </c>
    </row>
    <row r="238" spans="1:66" x14ac:dyDescent="0.25">
      <c r="A238" t="s">
        <v>196</v>
      </c>
      <c r="B238" t="s">
        <v>202</v>
      </c>
      <c r="C238" t="s">
        <v>203</v>
      </c>
      <c r="D238" s="11">
        <v>44380</v>
      </c>
      <c r="E238">
        <f>VLOOKUP(A238,home!$A$2:$E$405,3,FALSE)</f>
        <v>1.62946428571429</v>
      </c>
      <c r="F238">
        <f>VLOOKUP(B238,home!$B$2:$E$405,3,FALSE)</f>
        <v>0.9</v>
      </c>
      <c r="G238">
        <f>VLOOKUP(C238,away!$B$2:$E$405,4,FALSE)</f>
        <v>1.23</v>
      </c>
      <c r="H238">
        <f>VLOOKUP(A238,away!$A$2:$E$405,3,FALSE)</f>
        <v>1.4508928571428601</v>
      </c>
      <c r="I238">
        <f>VLOOKUP(C238,away!$B$2:$E$405,3,FALSE)</f>
        <v>0.85</v>
      </c>
      <c r="J238">
        <f>VLOOKUP(B238,home!$B$2:$E$405,4,FALSE)</f>
        <v>0.74</v>
      </c>
      <c r="K238" s="3">
        <f t="shared" si="336"/>
        <v>1.8038169642857189</v>
      </c>
      <c r="L238" s="3">
        <f t="shared" si="337"/>
        <v>0.91261160714285894</v>
      </c>
      <c r="M238" s="5">
        <f t="shared" si="338"/>
        <v>6.6110442026693403E-2</v>
      </c>
      <c r="N238" s="5">
        <f t="shared" si="339"/>
        <v>0.1192511368441771</v>
      </c>
      <c r="O238" s="5">
        <f t="shared" si="340"/>
        <v>6.0333156746905474E-2</v>
      </c>
      <c r="P238" s="5">
        <f t="shared" si="341"/>
        <v>0.10882997164897745</v>
      </c>
      <c r="Q238" s="5">
        <f t="shared" si="342"/>
        <v>0.10755361182494221</v>
      </c>
      <c r="R238" s="5">
        <f t="shared" si="343"/>
        <v>2.7530369571397709E-2</v>
      </c>
      <c r="S238" s="5">
        <f t="shared" si="344"/>
        <v>4.4788547640987657E-2</v>
      </c>
      <c r="T238" s="5">
        <f t="shared" si="345"/>
        <v>9.8154674541579709E-2</v>
      </c>
      <c r="U238" s="5">
        <f t="shared" si="346"/>
        <v>4.9659747665942541E-2</v>
      </c>
      <c r="V238" s="5">
        <f t="shared" si="347"/>
        <v>8.1922448768035356E-3</v>
      </c>
      <c r="W238" s="5">
        <f t="shared" si="348"/>
        <v>6.4669009860010632E-2</v>
      </c>
      <c r="X238" s="5">
        <f t="shared" si="349"/>
        <v>5.9017689020681698E-2</v>
      </c>
      <c r="Y238" s="5">
        <f t="shared" si="350"/>
        <v>2.6930114013510892E-2</v>
      </c>
      <c r="Z238" s="5">
        <f t="shared" si="351"/>
        <v>8.3748449399300429E-3</v>
      </c>
      <c r="AA238" s="5">
        <f t="shared" si="352"/>
        <v>1.5106687375908224E-2</v>
      </c>
      <c r="AB238" s="5">
        <f t="shared" si="353"/>
        <v>1.3624849481412085E-2</v>
      </c>
      <c r="AC238" s="5">
        <f t="shared" si="354"/>
        <v>8.4287155549121078E-4</v>
      </c>
      <c r="AD238" s="5">
        <f t="shared" si="355"/>
        <v>2.91627642622619E-2</v>
      </c>
      <c r="AE238" s="5">
        <f t="shared" si="356"/>
        <v>2.6614277162111163E-2</v>
      </c>
      <c r="AF238" s="5">
        <f t="shared" si="357"/>
        <v>1.2144249126929877E-2</v>
      </c>
      <c r="AG238" s="5">
        <f t="shared" si="358"/>
        <v>3.6943275710902461E-3</v>
      </c>
      <c r="AH238" s="5">
        <f t="shared" si="359"/>
        <v>1.9107451750504489E-3</v>
      </c>
      <c r="AI238" s="5">
        <f t="shared" si="360"/>
        <v>3.4466345611830844E-3</v>
      </c>
      <c r="AJ238" s="5">
        <f t="shared" si="361"/>
        <v>3.1085489455777572E-3</v>
      </c>
      <c r="AK238" s="5">
        <f t="shared" si="362"/>
        <v>1.8690844407818813E-3</v>
      </c>
      <c r="AL238" s="5">
        <f t="shared" si="363"/>
        <v>5.5500876821123229E-5</v>
      </c>
      <c r="AM238" s="5">
        <f t="shared" si="364"/>
        <v>1.0520857780346655E-2</v>
      </c>
      <c r="AN238" s="5">
        <f t="shared" si="365"/>
        <v>9.6014569274436128E-3</v>
      </c>
      <c r="AO238" s="5">
        <f t="shared" si="366"/>
        <v>4.3812005187336255E-3</v>
      </c>
      <c r="AP238" s="5">
        <f t="shared" si="367"/>
        <v>1.3327781488722073E-3</v>
      </c>
      <c r="AQ238" s="5">
        <f t="shared" si="368"/>
        <v>3.0407720210178733E-4</v>
      </c>
      <c r="AR238" s="5">
        <f t="shared" si="369"/>
        <v>3.4875364500865075E-4</v>
      </c>
      <c r="AS238" s="5">
        <f t="shared" si="370"/>
        <v>6.2908774122308363E-4</v>
      </c>
      <c r="AT238" s="5">
        <f t="shared" si="371"/>
        <v>5.6737956982119144E-4</v>
      </c>
      <c r="AU238" s="5">
        <f t="shared" si="372"/>
        <v>3.4114963107753296E-4</v>
      </c>
      <c r="AV238" s="5">
        <f t="shared" si="373"/>
        <v>1.5384287297436709E-4</v>
      </c>
      <c r="AW238" s="5">
        <f t="shared" si="374"/>
        <v>2.5379075553002468E-6</v>
      </c>
      <c r="AX238" s="5">
        <f t="shared" si="375"/>
        <v>3.1629502905044481E-3</v>
      </c>
      <c r="AY238" s="5">
        <f t="shared" si="376"/>
        <v>2.8865451479302365E-3</v>
      </c>
      <c r="AZ238" s="5">
        <f t="shared" si="377"/>
        <v>1.3171473032715173E-3</v>
      </c>
      <c r="BA238" s="5">
        <f t="shared" si="378"/>
        <v>4.0068130576083409E-4</v>
      </c>
      <c r="BB238" s="5">
        <f t="shared" si="379"/>
        <v>9.1416602600623501E-5</v>
      </c>
      <c r="BC238" s="5">
        <f t="shared" si="380"/>
        <v>1.6685570523779018E-5</v>
      </c>
      <c r="BD238" s="5">
        <f t="shared" si="381"/>
        <v>5.3046104078045803E-5</v>
      </c>
      <c r="BE238" s="5">
        <f t="shared" si="382"/>
        <v>9.5685462425244855E-5</v>
      </c>
      <c r="BF238" s="5">
        <f t="shared" si="383"/>
        <v>8.6299530179090214E-5</v>
      </c>
      <c r="BG238" s="5">
        <f t="shared" si="384"/>
        <v>5.1889518848976781E-5</v>
      </c>
      <c r="BH238" s="5">
        <f t="shared" si="385"/>
        <v>2.339979859210197E-5</v>
      </c>
      <c r="BI238" s="5">
        <f t="shared" si="386"/>
        <v>8.4417907322605169E-6</v>
      </c>
      <c r="BJ238" s="8">
        <f t="shared" si="387"/>
        <v>0.58120765102538474</v>
      </c>
      <c r="BK238" s="8">
        <f t="shared" si="388"/>
        <v>0.23170612377370464</v>
      </c>
      <c r="BL238" s="8">
        <f t="shared" si="389"/>
        <v>0.17894879962911972</v>
      </c>
      <c r="BM238" s="8">
        <f t="shared" si="390"/>
        <v>0.5077447234646707</v>
      </c>
      <c r="BN238" s="8">
        <f t="shared" si="391"/>
        <v>0.48960868866309337</v>
      </c>
    </row>
    <row r="239" spans="1:66" x14ac:dyDescent="0.25">
      <c r="A239" t="s">
        <v>196</v>
      </c>
      <c r="B239" t="s">
        <v>198</v>
      </c>
      <c r="C239" t="s">
        <v>205</v>
      </c>
      <c r="D239" s="11">
        <v>44380</v>
      </c>
      <c r="E239">
        <f>VLOOKUP(A239,home!$A$2:$E$405,3,FALSE)</f>
        <v>1.62946428571429</v>
      </c>
      <c r="F239">
        <f>VLOOKUP(B239,home!$B$2:$E$405,3,FALSE)</f>
        <v>1.0900000000000001</v>
      </c>
      <c r="G239">
        <f>VLOOKUP(C239,away!$B$2:$E$405,4,FALSE)</f>
        <v>0.94</v>
      </c>
      <c r="H239">
        <f>VLOOKUP(A239,away!$A$2:$E$405,3,FALSE)</f>
        <v>1.4508928571428601</v>
      </c>
      <c r="I239">
        <f>VLOOKUP(C239,away!$B$2:$E$405,3,FALSE)</f>
        <v>1.51</v>
      </c>
      <c r="J239">
        <f>VLOOKUP(B239,home!$B$2:$E$405,4,FALSE)</f>
        <v>0.42</v>
      </c>
      <c r="K239" s="3">
        <f t="shared" si="336"/>
        <v>1.6695491071428614</v>
      </c>
      <c r="L239" s="3">
        <f t="shared" si="337"/>
        <v>0.9201562500000019</v>
      </c>
      <c r="M239" s="5">
        <f t="shared" si="338"/>
        <v>7.5042147461010442E-2</v>
      </c>
      <c r="N239" s="5">
        <f t="shared" si="339"/>
        <v>0.1252865502916129</v>
      </c>
      <c r="O239" s="5">
        <f t="shared" si="340"/>
        <v>6.9050500999670542E-2</v>
      </c>
      <c r="P239" s="5">
        <f t="shared" si="341"/>
        <v>0.11528320229176718</v>
      </c>
      <c r="Q239" s="5">
        <f t="shared" si="342"/>
        <v>0.10458602408818581</v>
      </c>
      <c r="R239" s="5">
        <f t="shared" si="343"/>
        <v>3.1768625030239105E-2</v>
      </c>
      <c r="S239" s="5">
        <f t="shared" si="344"/>
        <v>4.4275840911767943E-2</v>
      </c>
      <c r="T239" s="5">
        <f t="shared" si="345"/>
        <v>9.6235483727394919E-2</v>
      </c>
      <c r="U239" s="5">
        <f t="shared" si="346"/>
        <v>5.3039279554392041E-2</v>
      </c>
      <c r="V239" s="5">
        <f t="shared" si="347"/>
        <v>7.5576206130198165E-3</v>
      </c>
      <c r="W239" s="5">
        <f t="shared" si="348"/>
        <v>5.8203834378684136E-2</v>
      </c>
      <c r="X239" s="5">
        <f t="shared" si="349"/>
        <v>5.3556621977511182E-2</v>
      </c>
      <c r="Y239" s="5">
        <f t="shared" si="350"/>
        <v>2.4640230220747183E-2</v>
      </c>
      <c r="Z239" s="5">
        <f t="shared" si="351"/>
        <v>9.7440329584936713E-3</v>
      </c>
      <c r="AA239" s="5">
        <f t="shared" si="352"/>
        <v>1.6268141525823721E-2</v>
      </c>
      <c r="AB239" s="5">
        <f t="shared" si="353"/>
        <v>1.3580230579656355E-2</v>
      </c>
      <c r="AC239" s="5">
        <f t="shared" si="354"/>
        <v>7.2564779881522247E-4</v>
      </c>
      <c r="AD239" s="5">
        <f t="shared" si="355"/>
        <v>2.4293539929805767E-2</v>
      </c>
      <c r="AE239" s="5">
        <f t="shared" si="356"/>
        <v>2.2353852601035385E-2</v>
      </c>
      <c r="AF239" s="5">
        <f t="shared" si="357"/>
        <v>1.0284518591210752E-2</v>
      </c>
      <c r="AG239" s="5">
        <f t="shared" si="358"/>
        <v>3.1544546866479296E-3</v>
      </c>
      <c r="AH239" s="5">
        <f t="shared" si="359"/>
        <v>2.2415082067409899E-3</v>
      </c>
      <c r="AI239" s="5">
        <f t="shared" si="360"/>
        <v>3.7423080252178154E-3</v>
      </c>
      <c r="AJ239" s="5">
        <f t="shared" si="361"/>
        <v>3.1239835110779854E-3</v>
      </c>
      <c r="AK239" s="5">
        <f t="shared" si="362"/>
        <v>1.7385479605497574E-3</v>
      </c>
      <c r="AL239" s="5">
        <f t="shared" si="363"/>
        <v>4.4590942457693049E-5</v>
      </c>
      <c r="AM239" s="5">
        <f t="shared" si="364"/>
        <v>8.1118515798293284E-3</v>
      </c>
      <c r="AN239" s="5">
        <f t="shared" si="365"/>
        <v>7.4641709302523456E-3</v>
      </c>
      <c r="AO239" s="5">
        <f t="shared" si="366"/>
        <v>3.4341017662700112E-3</v>
      </c>
      <c r="AP239" s="5">
        <f t="shared" si="367"/>
        <v>1.0533034011231323E-3</v>
      </c>
      <c r="AQ239" s="5">
        <f t="shared" si="368"/>
        <v>2.423009269224273E-4</v>
      </c>
      <c r="AR239" s="5">
        <f t="shared" si="369"/>
        <v>4.1250755717180381E-4</v>
      </c>
      <c r="AS239" s="5">
        <f t="shared" si="370"/>
        <v>6.8870162376586774E-4</v>
      </c>
      <c r="AT239" s="5">
        <f t="shared" si="371"/>
        <v>5.7491059052307183E-4</v>
      </c>
      <c r="AU239" s="5">
        <f t="shared" si="372"/>
        <v>3.199471543649233E-4</v>
      </c>
      <c r="AV239" s="5">
        <f t="shared" si="373"/>
        <v>1.3354187147571423E-4</v>
      </c>
      <c r="AW239" s="5">
        <f t="shared" si="374"/>
        <v>1.9028516394742889E-6</v>
      </c>
      <c r="AX239" s="5">
        <f t="shared" si="375"/>
        <v>2.2571890937299133E-3</v>
      </c>
      <c r="AY239" s="5">
        <f t="shared" si="376"/>
        <v>2.0769666520274199E-3</v>
      </c>
      <c r="AZ239" s="5">
        <f t="shared" si="377"/>
        <v>9.5556692295230457E-4</v>
      </c>
      <c r="BA239" s="5">
        <f t="shared" si="378"/>
        <v>2.9309029214927778E-4</v>
      </c>
      <c r="BB239" s="5">
        <f t="shared" si="379"/>
        <v>6.742221603387111E-5</v>
      </c>
      <c r="BC239" s="5">
        <f t="shared" si="380"/>
        <v>1.2407794694483371E-5</v>
      </c>
      <c r="BD239" s="5">
        <f t="shared" si="381"/>
        <v>6.3261901150644709E-5</v>
      </c>
      <c r="BE239" s="5">
        <f t="shared" si="382"/>
        <v>1.056188505822188E-4</v>
      </c>
      <c r="BF239" s="5">
        <f t="shared" si="383"/>
        <v>8.8167928843499373E-5</v>
      </c>
      <c r="BG239" s="5">
        <f t="shared" si="384"/>
        <v>4.9066895626433234E-5</v>
      </c>
      <c r="BH239" s="5">
        <f t="shared" si="385"/>
        <v>2.0479897945845895E-5</v>
      </c>
      <c r="BI239" s="5">
        <f t="shared" si="386"/>
        <v>6.8384390659727819E-6</v>
      </c>
      <c r="BJ239" s="8">
        <f t="shared" si="387"/>
        <v>0.54856348206882022</v>
      </c>
      <c r="BK239" s="8">
        <f t="shared" si="388"/>
        <v>0.24500601667086574</v>
      </c>
      <c r="BL239" s="8">
        <f t="shared" si="389"/>
        <v>0.19701616810388428</v>
      </c>
      <c r="BM239" s="8">
        <f t="shared" si="390"/>
        <v>0.47723758583919035</v>
      </c>
      <c r="BN239" s="8">
        <f t="shared" si="391"/>
        <v>0.52101705016248601</v>
      </c>
    </row>
    <row r="240" spans="1:66" x14ac:dyDescent="0.25">
      <c r="A240" t="s">
        <v>32</v>
      </c>
      <c r="B240" t="s">
        <v>313</v>
      </c>
      <c r="C240" t="s">
        <v>309</v>
      </c>
      <c r="D240" s="11">
        <v>44380</v>
      </c>
      <c r="E240">
        <f>VLOOKUP(A240,home!$A$2:$E$405,3,FALSE)</f>
        <v>1.26767676767677</v>
      </c>
      <c r="F240">
        <f>VLOOKUP(B240,home!$B$2:$E$405,3,FALSE)</f>
        <v>0.5</v>
      </c>
      <c r="G240">
        <f>VLOOKUP(C240,away!$B$2:$E$405,4,FALSE)</f>
        <v>0.79</v>
      </c>
      <c r="H240">
        <f>VLOOKUP(A240,away!$A$2:$E$405,3,FALSE)</f>
        <v>1.0959595959596</v>
      </c>
      <c r="I240">
        <f>VLOOKUP(C240,away!$B$2:$E$405,3,FALSE)</f>
        <v>0.56999999999999995</v>
      </c>
      <c r="J240">
        <f>VLOOKUP(B240,home!$B$2:$E$405,4,FALSE)</f>
        <v>1.33</v>
      </c>
      <c r="K240" s="3">
        <f t="shared" ref="K240:K270" si="392">E240*F240*G240</f>
        <v>0.50073232323232419</v>
      </c>
      <c r="L240" s="3">
        <f t="shared" ref="L240:L270" si="393">H240*I240*J240</f>
        <v>0.8308469696969728</v>
      </c>
      <c r="M240" s="5">
        <f t="shared" ref="M240:M270" si="394">_xlfn.POISSON.DIST(0,K240,FALSE) * _xlfn.POISSON.DIST(0,L240,FALSE)</f>
        <v>0.26405990388264883</v>
      </c>
      <c r="N240" s="5">
        <f t="shared" ref="N240:N270" si="395">_xlfn.POISSON.DIST(1,K240,FALSE) * _xlfn.POISSON.DIST(0,L240,FALSE)</f>
        <v>0.13222332914366297</v>
      </c>
      <c r="O240" s="5">
        <f t="shared" ref="O240:O270" si="396">_xlfn.POISSON.DIST(0,K240,FALSE) * _xlfn.POISSON.DIST(1,L240,FALSE)</f>
        <v>0.21939337095937272</v>
      </c>
      <c r="P240" s="5">
        <f t="shared" ref="P240:P270" si="397">_xlfn.POISSON.DIST(1,K240,FALSE) * _xlfn.POISSON.DIST(1,L240,FALSE)</f>
        <v>0.10985735234225781</v>
      </c>
      <c r="Q240" s="5">
        <f t="shared" ref="Q240:Q270" si="398">_xlfn.POISSON.DIST(2,K240,FALSE) * _xlfn.POISSON.DIST(0,L240,FALSE)</f>
        <v>3.3104247393809315E-2</v>
      </c>
      <c r="R240" s="5">
        <f t="shared" ref="R240:R270" si="399">_xlfn.POISSON.DIST(0,K240,FALSE) * _xlfn.POISSON.DIST(2,L240,FALSE)</f>
        <v>9.1141158716599308E-2</v>
      </c>
      <c r="S240" s="5">
        <f t="shared" ref="S240:S270" si="400">_xlfn.POISSON.DIST(2,K240,FALSE) * _xlfn.POISSON.DIST(2,L240,FALSE)</f>
        <v>1.1426041672928895E-2</v>
      </c>
      <c r="T240" s="5">
        <f t="shared" ref="T240:T270" si="401">_xlfn.POISSON.DIST(2,K240,FALSE) * _xlfn.POISSON.DIST(1,L240,FALSE)</f>
        <v>2.7504563631245382E-2</v>
      </c>
      <c r="U240" s="5">
        <f t="shared" ref="U240:U270" si="402">_xlfn.POISSON.DIST(1,K240,FALSE) * _xlfn.POISSON.DIST(2,L240,FALSE)</f>
        <v>4.5637324146248763E-2</v>
      </c>
      <c r="V240" s="5">
        <f t="shared" ref="V240:V270" si="403">_xlfn.POISSON.DIST(3,K240,FALSE) * _xlfn.POISSON.DIST(3,L240,FALSE)</f>
        <v>5.2817757868310188E-4</v>
      </c>
      <c r="W240" s="5">
        <f t="shared" ref="W240:W270" si="404">_xlfn.POISSON.DIST(3,K240,FALSE) * _xlfn.POISSON.DIST(0,L240,FALSE)</f>
        <v>5.525455568786585E-3</v>
      </c>
      <c r="X240" s="5">
        <f t="shared" ref="X240:X270" si="405">_xlfn.POISSON.DIST(3,K240,FALSE) * _xlfn.POISSON.DIST(1,L240,FALSE)</f>
        <v>4.5908080155215979E-3</v>
      </c>
      <c r="Y240" s="5">
        <f t="shared" ref="Y240:Y270" si="406">_xlfn.POISSON.DIST(3,K240,FALSE) * _xlfn.POISSON.DIST(2,L240,FALSE)</f>
        <v>1.9071294640783459E-3</v>
      </c>
      <c r="Z240" s="5">
        <f t="shared" ref="Z240:Z270" si="407">_xlfn.POISSON.DIST(0,K240,FALSE) * _xlfn.POISSON.DIST(3,L240,FALSE)</f>
        <v>2.5241451844785798E-2</v>
      </c>
      <c r="AA240" s="5">
        <f t="shared" ref="AA240:AA270" si="408">_xlfn.POISSON.DIST(1,K240,FALSE) * _xlfn.POISSON.DIST(3,L240,FALSE)</f>
        <v>1.2639210823996426E-2</v>
      </c>
      <c r="AB240" s="5">
        <f t="shared" ref="AB240:AB270" si="409">_xlfn.POISSON.DIST(2,K240,FALSE) * _xlfn.POISSON.DIST(3,L240,FALSE)</f>
        <v>3.1644306998614346E-3</v>
      </c>
      <c r="AC240" s="5">
        <f t="shared" ref="AC240:AC270" si="410">_xlfn.POISSON.DIST(4,K240,FALSE) * _xlfn.POISSON.DIST(4,L240,FALSE)</f>
        <v>1.3733671201946447E-5</v>
      </c>
      <c r="AD240" s="5">
        <f t="shared" ref="AD240:AD270" si="411">_xlfn.POISSON.DIST(4,K240,FALSE) * _xlfn.POISSON.DIST(0,L240,FALSE)</f>
        <v>6.9169355096887237E-4</v>
      </c>
      <c r="AE240" s="5">
        <f t="shared" ref="AE240:AE270" si="412">_xlfn.POISSON.DIST(4,K240,FALSE) * _xlfn.POISSON.DIST(1,L240,FALSE)</f>
        <v>5.7469149078142625E-4</v>
      </c>
      <c r="AF240" s="5">
        <f t="shared" ref="AF240:AF270" si="413">_xlfn.POISSON.DIST(4,K240,FALSE) * _xlfn.POISSON.DIST(2,L240,FALSE)</f>
        <v>2.3874034181319183E-4</v>
      </c>
      <c r="AG240" s="5">
        <f t="shared" ref="AG240:AG270" si="414">_xlfn.POISSON.DIST(4,K240,FALSE) * _xlfn.POISSON.DIST(3,L240,FALSE)</f>
        <v>6.6118896513303325E-5</v>
      </c>
      <c r="AH240" s="5">
        <f t="shared" ref="AH240:AH270" si="415">_xlfn.POISSON.DIST(0,K240,FALSE) * _xlfn.POISSON.DIST(4,L240,FALSE)</f>
        <v>5.2429459439980843E-3</v>
      </c>
      <c r="AI240" s="5">
        <f t="shared" ref="AI240:AI270" si="416">_xlfn.POISSON.DIST(1,K240,FALSE) * _xlfn.POISSON.DIST(4,L240,FALSE)</f>
        <v>2.6253125031196517E-3</v>
      </c>
      <c r="AJ240" s="5">
        <f t="shared" ref="AJ240:AJ270" si="417">_xlfn.POISSON.DIST(2,K240,FALSE) * _xlfn.POISSON.DIST(4,L240,FALSE)</f>
        <v>6.5728941444898568E-4</v>
      </c>
      <c r="AK240" s="5">
        <f t="shared" ref="AK240:AK270" si="418">_xlfn.POISSON.DIST(3,K240,FALSE) * _xlfn.POISSON.DIST(4,L240,FALSE)</f>
        <v>1.0970868517768488E-4</v>
      </c>
      <c r="AL240" s="5">
        <f t="shared" ref="AL240:AL270" si="419">_xlfn.POISSON.DIST(5,K240,FALSE) * _xlfn.POISSON.DIST(5,L240,FALSE)</f>
        <v>2.285458313058319E-7</v>
      </c>
      <c r="AM240" s="5">
        <f t="shared" ref="AM240:AM270" si="420">_xlfn.POISSON.DIST(5,K240,FALSE) * _xlfn.POISSON.DIST(0,L240,FALSE)</f>
        <v>6.9270663748291917E-5</v>
      </c>
      <c r="AN240" s="5">
        <f t="shared" ref="AN240:AN270" si="421">_xlfn.POISSON.DIST(5,K240,FALSE) * _xlfn.POISSON.DIST(1,L240,FALSE)</f>
        <v>5.7553321064166291E-5</v>
      </c>
      <c r="AO240" s="5">
        <f t="shared" ref="AO240:AO270" si="422">_xlfn.POISSON.DIST(5,K240,FALSE) * _xlfn.POISSON.DIST(2,L240,FALSE)</f>
        <v>2.3909001201079754E-5</v>
      </c>
      <c r="AP240" s="5">
        <f t="shared" ref="AP240:AP270" si="423">_xlfn.POISSON.DIST(5,K240,FALSE) * _xlfn.POISSON.DIST(3,L240,FALSE)</f>
        <v>6.6215737321327998E-6</v>
      </c>
      <c r="AQ240" s="5">
        <f t="shared" ref="AQ240:AQ270" si="424">_xlfn.POISSON.DIST(5,K240,FALSE) * _xlfn.POISSON.DIST(4,L240,FALSE)</f>
        <v>1.3753786174919026E-6</v>
      </c>
      <c r="AR240" s="5">
        <f t="shared" ref="AR240:AR270" si="425">_xlfn.POISSON.DIST(0,K240,FALSE) * _xlfn.POISSON.DIST(5,L240,FALSE)</f>
        <v>8.7121714997116892E-4</v>
      </c>
      <c r="AS240" s="5">
        <f t="shared" ref="AS240:AS270" si="426">_xlfn.POISSON.DIST(1,K240,FALSE) * _xlfn.POISSON.DIST(5,L240,FALSE)</f>
        <v>4.3624658754490753E-4</v>
      </c>
      <c r="AT240" s="5">
        <f t="shared" ref="AT240:AT270" si="427">_xlfn.POISSON.DIST(2,K240,FALSE) * _xlfn.POISSON.DIST(5,L240,FALSE)</f>
        <v>1.0922138364176753E-4</v>
      </c>
      <c r="AU240" s="5">
        <f t="shared" ref="AU240:AU270" si="428">_xlfn.POISSON.DIST(3,K240,FALSE) * _xlfn.POISSON.DIST(5,L240,FALSE)</f>
        <v>1.8230225725863744E-5</v>
      </c>
      <c r="AV240" s="5">
        <f t="shared" ref="AV240:AV270" si="429">_xlfn.POISSON.DIST(4,K240,FALSE) * _xlfn.POISSON.DIST(5,L240,FALSE)</f>
        <v>2.2821158201903587E-6</v>
      </c>
      <c r="AW240" s="5">
        <f t="shared" ref="AW240:AW270" si="430">_xlfn.POISSON.DIST(6,K240,FALSE) * _xlfn.POISSON.DIST(6,L240,FALSE)</f>
        <v>2.6411767796022737E-9</v>
      </c>
      <c r="AX240" s="5">
        <f t="shared" ref="AX240:AX270" si="431">_xlfn.POISSON.DIST(6,K240,FALSE) * _xlfn.POISSON.DIST(0,L240,FALSE)</f>
        <v>5.7810100650878905E-6</v>
      </c>
      <c r="AY240" s="5">
        <f t="shared" ref="AY240:AY270" si="432">_xlfn.POISSON.DIST(6,K240,FALSE) * _xlfn.POISSON.DIST(1,L240,FALSE)</f>
        <v>4.8031346943659738E-6</v>
      </c>
      <c r="AZ240" s="5">
        <f t="shared" ref="AZ240:AZ270" si="433">_xlfn.POISSON.DIST(6,K240,FALSE) * _xlfn.POISSON.DIST(2,L240,FALSE)</f>
        <v>1.9953349529301819E-6</v>
      </c>
      <c r="BA240" s="5">
        <f t="shared" ref="BA240:BA270" si="434">_xlfn.POISSON.DIST(6,K240,FALSE) * _xlfn.POISSON.DIST(3,L240,FALSE)</f>
        <v>5.5260599972416464E-7</v>
      </c>
      <c r="BB240" s="5">
        <f t="shared" ref="BB240:BB270" si="435">_xlfn.POISSON.DIST(6,K240,FALSE) * _xlfn.POISSON.DIST(4,L240,FALSE)</f>
        <v>1.1478275507679706E-7</v>
      </c>
      <c r="BC240" s="5">
        <f t="shared" ref="BC240:BC270" si="436">_xlfn.POISSON.DIST(6,K240,FALSE) * _xlfn.POISSON.DIST(5,L240,FALSE)</f>
        <v>1.9073380845805339E-8</v>
      </c>
      <c r="BD240" s="5">
        <f t="shared" ref="BD240:BD270" si="437">_xlfn.POISSON.DIST(0,K240,FALSE) * _xlfn.POISSON.DIST(6,L240,FALSE)</f>
        <v>1.206413548335964E-4</v>
      </c>
      <c r="BE240" s="5">
        <f t="shared" ref="BE240:BE270" si="438">_xlfn.POISSON.DIST(1,K240,FALSE) * _xlfn.POISSON.DIST(6,L240,FALSE)</f>
        <v>6.04090258837219E-5</v>
      </c>
      <c r="BF240" s="5">
        <f t="shared" ref="BF240:BF270" si="439">_xlfn.POISSON.DIST(2,K240,FALSE) * _xlfn.POISSON.DIST(6,L240,FALSE)</f>
        <v>1.5124375937478838E-5</v>
      </c>
      <c r="BG240" s="5">
        <f t="shared" ref="BG240:BG270" si="440">_xlfn.POISSON.DIST(3,K240,FALSE) * _xlfn.POISSON.DIST(6,L240,FALSE)</f>
        <v>2.5244213002042799E-6</v>
      </c>
      <c r="BH240" s="5">
        <f t="shared" ref="BH240:BH270" si="441">_xlfn.POISSON.DIST(4,K240,FALSE) * _xlfn.POISSON.DIST(6,L240,FALSE)</f>
        <v>3.1601483561711337E-7</v>
      </c>
      <c r="BI240" s="5">
        <f t="shared" ref="BI240:BI270" si="442">_xlfn.POISSON.DIST(5,K240,FALSE) * _xlfn.POISSON.DIST(6,L240,FALSE)</f>
        <v>3.1647768562887644E-8</v>
      </c>
      <c r="BJ240" s="8">
        <f t="shared" ref="BJ240:BJ270" si="443">SUM(N240,Q240,T240,W240,X240,Y240,AD240,AE240,AF240,AG240,AM240,AN240,AO240,AP240,AQ240,AX240,AY240,AZ240,BA240,BB240,BC240)</f>
        <v>0.20659877337739221</v>
      </c>
      <c r="BK240" s="8">
        <f t="shared" ref="BK240:BK270" si="444">SUM(M240,P240,S240,V240,AC240,AL240,AY240)</f>
        <v>0.38589024082824624</v>
      </c>
      <c r="BL240" s="8">
        <f t="shared" ref="BL240:BL270" si="445">SUM(O240,R240,U240,AA240,AB240,AH240,AI240,AJ240,AK240,AR240,AS240,AT240,AU240,AV240,BD240,BE240,BF240,BG240,BH240,BI240)</f>
        <v>0.38224699619608632</v>
      </c>
      <c r="BM240" s="8">
        <f t="shared" ref="BM240:BM270" si="446">SUM(S240:BI240)</f>
        <v>0.15019329931464187</v>
      </c>
      <c r="BN240" s="8">
        <f t="shared" ref="BN240:BN270" si="447">SUM(M240:R240)</f>
        <v>0.84977936243835095</v>
      </c>
    </row>
    <row r="241" spans="1:66" x14ac:dyDescent="0.25">
      <c r="A241" t="s">
        <v>32</v>
      </c>
      <c r="B241" t="s">
        <v>34</v>
      </c>
      <c r="C241" t="s">
        <v>210</v>
      </c>
      <c r="D241" s="11">
        <v>44380</v>
      </c>
      <c r="E241">
        <f>VLOOKUP(A241,home!$A$2:$E$405,3,FALSE)</f>
        <v>1.26767676767677</v>
      </c>
      <c r="F241">
        <f>VLOOKUP(B241,home!$B$2:$E$405,3,FALSE)</f>
        <v>0.79</v>
      </c>
      <c r="G241">
        <f>VLOOKUP(C241,away!$B$2:$E$405,4,FALSE)</f>
        <v>1.29</v>
      </c>
      <c r="H241">
        <f>VLOOKUP(A241,away!$A$2:$E$405,3,FALSE)</f>
        <v>1.0959595959596</v>
      </c>
      <c r="I241">
        <f>VLOOKUP(C241,away!$B$2:$E$405,3,FALSE)</f>
        <v>0.56999999999999995</v>
      </c>
      <c r="J241">
        <f>VLOOKUP(B241,home!$B$2:$E$405,4,FALSE)</f>
        <v>0.83</v>
      </c>
      <c r="K241" s="3">
        <f t="shared" si="392"/>
        <v>1.2918893939393965</v>
      </c>
      <c r="L241" s="3">
        <f t="shared" si="393"/>
        <v>0.51849848484848671</v>
      </c>
      <c r="M241" s="5">
        <f t="shared" si="394"/>
        <v>0.1635906711437761</v>
      </c>
      <c r="N241" s="5">
        <f t="shared" si="395"/>
        <v>0.21134105299807202</v>
      </c>
      <c r="O241" s="5">
        <f t="shared" si="396"/>
        <v>8.4821515123394947E-2</v>
      </c>
      <c r="P241" s="5">
        <f t="shared" si="397"/>
        <v>0.10958001576578406</v>
      </c>
      <c r="Q241" s="5">
        <f t="shared" si="398"/>
        <v>0.1365146324360966</v>
      </c>
      <c r="R241" s="5">
        <f t="shared" si="399"/>
        <v>2.1989913537016636E-2</v>
      </c>
      <c r="S241" s="5">
        <f t="shared" si="400"/>
        <v>1.8350343224455817E-2</v>
      </c>
      <c r="T241" s="5">
        <f t="shared" si="401"/>
        <v>7.0782630077764155E-2</v>
      </c>
      <c r="U241" s="5">
        <f t="shared" si="402"/>
        <v>2.8408536072116158E-2</v>
      </c>
      <c r="V241" s="5">
        <f t="shared" si="403"/>
        <v>1.3657603699283919E-3</v>
      </c>
      <c r="W241" s="5">
        <f t="shared" si="404"/>
        <v>5.8787268587242772E-2</v>
      </c>
      <c r="X241" s="5">
        <f t="shared" si="405"/>
        <v>3.0481109690866412E-2</v>
      </c>
      <c r="Y241" s="5">
        <f t="shared" si="406"/>
        <v>7.9022045956073789E-3</v>
      </c>
      <c r="Z241" s="5">
        <f t="shared" si="407"/>
        <v>3.8005789502974525E-3</v>
      </c>
      <c r="AA241" s="5">
        <f t="shared" si="408"/>
        <v>4.9099276367186038E-3</v>
      </c>
      <c r="AB241" s="5">
        <f t="shared" si="409"/>
        <v>3.1715417194433456E-3</v>
      </c>
      <c r="AC241" s="5">
        <f t="shared" si="410"/>
        <v>5.7177787791419743E-5</v>
      </c>
      <c r="AD241" s="5">
        <f t="shared" si="411"/>
        <v>1.8986662196631397E-2</v>
      </c>
      <c r="AE241" s="5">
        <f t="shared" si="412"/>
        <v>9.8445555812834186E-3</v>
      </c>
      <c r="AF241" s="5">
        <f t="shared" si="413"/>
        <v>2.5521935764510825E-3</v>
      </c>
      <c r="AG241" s="5">
        <f t="shared" si="414"/>
        <v>4.4110283414330902E-4</v>
      </c>
      <c r="AH241" s="5">
        <f t="shared" si="415"/>
        <v>4.9264860681907008E-4</v>
      </c>
      <c r="AI241" s="5">
        <f t="shared" si="416"/>
        <v>6.3644751008857647E-4</v>
      </c>
      <c r="AJ241" s="5">
        <f t="shared" si="417"/>
        <v>4.1110989404128458E-4</v>
      </c>
      <c r="AK241" s="5">
        <f t="shared" si="418"/>
        <v>1.7703617061849491E-4</v>
      </c>
      <c r="AL241" s="5">
        <f t="shared" si="419"/>
        <v>1.5320049349586175E-6</v>
      </c>
      <c r="AM241" s="5">
        <f t="shared" si="420"/>
        <v>4.9057335036276359E-3</v>
      </c>
      <c r="AN241" s="5">
        <f t="shared" si="421"/>
        <v>2.5436153887013874E-3</v>
      </c>
      <c r="AO241" s="5">
        <f t="shared" si="422"/>
        <v>6.5943036253948185E-4</v>
      </c>
      <c r="AP241" s="5">
        <f t="shared" si="423"/>
        <v>1.1397121461326991E-4</v>
      </c>
      <c r="AQ241" s="5">
        <f t="shared" si="424"/>
        <v>1.4773475523330533E-5</v>
      </c>
      <c r="AR241" s="5">
        <f t="shared" si="425"/>
        <v>5.1087511239681144E-5</v>
      </c>
      <c r="AS241" s="5">
        <f t="shared" si="426"/>
        <v>6.5999413933303787E-5</v>
      </c>
      <c r="AT241" s="5">
        <f t="shared" si="427"/>
        <v>4.2631971433325605E-5</v>
      </c>
      <c r="AU241" s="5">
        <f t="shared" si="428"/>
        <v>1.8358597245813562E-5</v>
      </c>
      <c r="AV241" s="5">
        <f t="shared" si="429"/>
        <v>5.9293192673678883E-6</v>
      </c>
      <c r="AW241" s="5">
        <f t="shared" si="430"/>
        <v>2.850561977381287E-8</v>
      </c>
      <c r="AX241" s="5">
        <f t="shared" si="431"/>
        <v>1.0562775138049504E-3</v>
      </c>
      <c r="AY241" s="5">
        <f t="shared" si="432"/>
        <v>5.4767829048739326E-4</v>
      </c>
      <c r="AZ241" s="5">
        <f t="shared" si="433"/>
        <v>1.4198518190106134E-4</v>
      </c>
      <c r="BA241" s="5">
        <f t="shared" si="434"/>
        <v>2.4539700562212371E-5</v>
      </c>
      <c r="BB241" s="5">
        <f t="shared" si="435"/>
        <v>3.1809493900356666E-6</v>
      </c>
      <c r="BC241" s="5">
        <f t="shared" si="436"/>
        <v>3.2986348782264228E-7</v>
      </c>
      <c r="BD241" s="5">
        <f t="shared" si="437"/>
        <v>4.4147995287424503E-6</v>
      </c>
      <c r="BE241" s="5">
        <f t="shared" si="438"/>
        <v>5.7034326875510178E-6</v>
      </c>
      <c r="BF241" s="5">
        <f t="shared" si="439"/>
        <v>3.6841020990472146E-6</v>
      </c>
      <c r="BG241" s="5">
        <f t="shared" si="440"/>
        <v>1.5864841426496548E-6</v>
      </c>
      <c r="BH241" s="5">
        <f t="shared" si="441"/>
        <v>5.1239050938553143E-7</v>
      </c>
      <c r="BI241" s="5">
        <f t="shared" si="442"/>
        <v>1.3239037292607455E-7</v>
      </c>
      <c r="BJ241" s="8">
        <f t="shared" si="443"/>
        <v>0.55764492801879739</v>
      </c>
      <c r="BK241" s="8">
        <f t="shared" si="444"/>
        <v>0.29349317858715818</v>
      </c>
      <c r="BL241" s="8">
        <f t="shared" si="445"/>
        <v>0.14521871668271688</v>
      </c>
      <c r="BM241" s="8">
        <f t="shared" si="446"/>
        <v>0.27177195144996169</v>
      </c>
      <c r="BN241" s="8">
        <f t="shared" si="447"/>
        <v>0.72783780100414031</v>
      </c>
    </row>
    <row r="242" spans="1:66" x14ac:dyDescent="0.25">
      <c r="A242" t="s">
        <v>213</v>
      </c>
      <c r="B242" t="s">
        <v>217</v>
      </c>
      <c r="C242" t="s">
        <v>214</v>
      </c>
      <c r="D242" s="11">
        <v>44380</v>
      </c>
      <c r="E242">
        <f>VLOOKUP(A242,home!$A$2:$E$405,3,FALSE)</f>
        <v>1.23157894736842</v>
      </c>
      <c r="F242">
        <f>VLOOKUP(B242,home!$B$2:$E$405,3,FALSE)</f>
        <v>0.91</v>
      </c>
      <c r="G242">
        <f>VLOOKUP(C242,away!$B$2:$E$405,4,FALSE)</f>
        <v>0.66</v>
      </c>
      <c r="H242">
        <f>VLOOKUP(A242,away!$A$2:$E$405,3,FALSE)</f>
        <v>1.1684210526315799</v>
      </c>
      <c r="I242">
        <f>VLOOKUP(C242,away!$B$2:$E$405,3,FALSE)</f>
        <v>1.78</v>
      </c>
      <c r="J242">
        <f>VLOOKUP(B242,home!$B$2:$E$405,4,FALSE)</f>
        <v>1.07</v>
      </c>
      <c r="K242" s="3">
        <f t="shared" si="392"/>
        <v>0.73968631578947308</v>
      </c>
      <c r="L242" s="3">
        <f t="shared" si="393"/>
        <v>2.2253747368421073</v>
      </c>
      <c r="M242" s="5">
        <f t="shared" si="394"/>
        <v>5.1557321438873163E-2</v>
      </c>
      <c r="N242" s="5">
        <f t="shared" si="395"/>
        <v>3.8136245147093704E-2</v>
      </c>
      <c r="O242" s="5">
        <f t="shared" si="396"/>
        <v>0.11473436062931631</v>
      </c>
      <c r="P242" s="5">
        <f t="shared" si="397"/>
        <v>8.4867436508359748E-2</v>
      </c>
      <c r="Q242" s="5">
        <f t="shared" si="398"/>
        <v>1.4104429335448955E-2</v>
      </c>
      <c r="R242" s="5">
        <f t="shared" si="399"/>
        <v>0.12766347379610613</v>
      </c>
      <c r="S242" s="5">
        <f t="shared" si="400"/>
        <v>3.4924631354442071E-2</v>
      </c>
      <c r="T242" s="5">
        <f t="shared" si="401"/>
        <v>3.138764072068282E-2</v>
      </c>
      <c r="U242" s="5">
        <f t="shared" si="402"/>
        <v>9.4430924593127671E-2</v>
      </c>
      <c r="V242" s="5">
        <f t="shared" si="403"/>
        <v>6.3876345165859837E-3</v>
      </c>
      <c r="W242" s="5">
        <f t="shared" si="404"/>
        <v>3.477617790483735E-3</v>
      </c>
      <c r="X242" s="5">
        <f t="shared" si="405"/>
        <v>7.7390027753351728E-3</v>
      </c>
      <c r="Y242" s="5">
        <f t="shared" si="406"/>
        <v>8.6110906322909245E-3</v>
      </c>
      <c r="Z242" s="5">
        <f t="shared" si="407"/>
        <v>9.4699689801119646E-2</v>
      </c>
      <c r="AA242" s="5">
        <f t="shared" si="408"/>
        <v>7.0048064655396119E-2</v>
      </c>
      <c r="AB242" s="5">
        <f t="shared" si="409"/>
        <v>2.5906797436566379E-2</v>
      </c>
      <c r="AC242" s="5">
        <f t="shared" si="410"/>
        <v>6.5715953579174196E-4</v>
      </c>
      <c r="AD242" s="5">
        <f t="shared" si="411"/>
        <v>6.4308657279171029E-4</v>
      </c>
      <c r="AE242" s="5">
        <f t="shared" si="412"/>
        <v>1.4311086126930451E-3</v>
      </c>
      <c r="AF242" s="5">
        <f t="shared" si="413"/>
        <v>1.5923764761821293E-3</v>
      </c>
      <c r="AG242" s="5">
        <f t="shared" si="414"/>
        <v>1.1812114605457894E-3</v>
      </c>
      <c r="AH242" s="5">
        <f t="shared" si="415"/>
        <v>5.2685574317548965E-2</v>
      </c>
      <c r="AI242" s="5">
        <f t="shared" si="416"/>
        <v>3.8970798362200271E-2</v>
      </c>
      <c r="AJ242" s="5">
        <f t="shared" si="417"/>
        <v>1.4413083131955173E-2</v>
      </c>
      <c r="AK242" s="5">
        <f t="shared" si="418"/>
        <v>3.5537201203477745E-3</v>
      </c>
      <c r="AL242" s="5">
        <f t="shared" si="419"/>
        <v>4.3269466778480297E-5</v>
      </c>
      <c r="AM242" s="5">
        <f t="shared" si="420"/>
        <v>9.5136467552395826E-5</v>
      </c>
      <c r="AN242" s="5">
        <f t="shared" si="421"/>
        <v>2.1171429144350057E-4</v>
      </c>
      <c r="AO242" s="5">
        <f t="shared" si="422"/>
        <v>2.3557181780339663E-4</v>
      </c>
      <c r="AP242" s="5">
        <f t="shared" si="423"/>
        <v>1.7474519068388355E-4</v>
      </c>
      <c r="AQ242" s="5">
        <f t="shared" si="424"/>
        <v>9.7218383183142825E-5</v>
      </c>
      <c r="AR242" s="5">
        <f t="shared" si="425"/>
        <v>2.344902921645815E-2</v>
      </c>
      <c r="AS242" s="5">
        <f t="shared" si="426"/>
        <v>1.7344926029961644E-2</v>
      </c>
      <c r="AT242" s="5">
        <f t="shared" si="427"/>
        <v>6.4149022163716282E-3</v>
      </c>
      <c r="AU242" s="5">
        <f t="shared" si="428"/>
        <v>1.5816717955258852E-3</v>
      </c>
      <c r="AV242" s="5">
        <f t="shared" si="429"/>
        <v>2.9248524580516565E-4</v>
      </c>
      <c r="AW242" s="5">
        <f t="shared" si="430"/>
        <v>1.9784714168023522E-6</v>
      </c>
      <c r="AX242" s="5">
        <f t="shared" si="431"/>
        <v>1.1728523863509399E-5</v>
      </c>
      <c r="AY242" s="5">
        <f t="shared" si="432"/>
        <v>2.6100360706303606E-5</v>
      </c>
      <c r="AZ242" s="5">
        <f t="shared" si="433"/>
        <v>2.9041541669137229E-5</v>
      </c>
      <c r="BA242" s="5">
        <f t="shared" si="434"/>
        <v>2.1542771049815119E-5</v>
      </c>
      <c r="BB242" s="5">
        <f t="shared" si="435"/>
        <v>1.1985184613958025E-5</v>
      </c>
      <c r="BC242" s="5">
        <f t="shared" si="436"/>
        <v>5.33430541125818E-6</v>
      </c>
      <c r="BD242" s="5">
        <f t="shared" si="437"/>
        <v>8.6971462036297496E-3</v>
      </c>
      <c r="BE242" s="5">
        <f t="shared" si="438"/>
        <v>6.4331600332452913E-3</v>
      </c>
      <c r="BF242" s="5">
        <f t="shared" si="439"/>
        <v>2.3792602219376464E-3</v>
      </c>
      <c r="BG242" s="5">
        <f t="shared" si="440"/>
        <v>5.8663540928983397E-4</v>
      </c>
      <c r="BH242" s="5">
        <f t="shared" si="441"/>
        <v>1.0848154615231172E-4</v>
      </c>
      <c r="BI242" s="5">
        <f t="shared" si="442"/>
        <v>1.6048463040909834E-5</v>
      </c>
      <c r="BJ242" s="8">
        <f t="shared" si="443"/>
        <v>0.10922392836152828</v>
      </c>
      <c r="BK242" s="8">
        <f t="shared" si="444"/>
        <v>0.17846355318153748</v>
      </c>
      <c r="BL242" s="8">
        <f t="shared" si="445"/>
        <v>0.60971054342398323</v>
      </c>
      <c r="BM242" s="8">
        <f t="shared" si="446"/>
        <v>0.56101032602368106</v>
      </c>
      <c r="BN242" s="8">
        <f t="shared" si="447"/>
        <v>0.43106326685519802</v>
      </c>
    </row>
    <row r="243" spans="1:66" x14ac:dyDescent="0.25">
      <c r="A243" t="s">
        <v>340</v>
      </c>
      <c r="B243" t="s">
        <v>390</v>
      </c>
      <c r="C243" t="s">
        <v>365</v>
      </c>
      <c r="D243" s="11">
        <v>44380</v>
      </c>
      <c r="E243">
        <f>VLOOKUP(A243,home!$A$2:$E$405,3,FALSE)</f>
        <v>1.3667953667953701</v>
      </c>
      <c r="F243">
        <f>VLOOKUP(B243,home!$B$2:$E$405,3,FALSE)</f>
        <v>0.68</v>
      </c>
      <c r="G243">
        <f>VLOOKUP(C243,away!$B$2:$E$405,4,FALSE)</f>
        <v>1.1000000000000001</v>
      </c>
      <c r="H243">
        <f>VLOOKUP(A243,away!$A$2:$E$405,3,FALSE)</f>
        <v>1.1428571428571399</v>
      </c>
      <c r="I243">
        <f>VLOOKUP(C243,away!$B$2:$E$405,3,FALSE)</f>
        <v>0.78</v>
      </c>
      <c r="J243">
        <f>VLOOKUP(B243,home!$B$2:$E$405,4,FALSE)</f>
        <v>1.21</v>
      </c>
      <c r="K243" s="3">
        <f t="shared" si="392"/>
        <v>1.022362934362937</v>
      </c>
      <c r="L243" s="3">
        <f t="shared" si="393"/>
        <v>1.0786285714285686</v>
      </c>
      <c r="M243" s="5">
        <f t="shared" si="394"/>
        <v>0.12233507216773458</v>
      </c>
      <c r="N243" s="5">
        <f t="shared" si="395"/>
        <v>0.1250708433569068</v>
      </c>
      <c r="O243" s="5">
        <f t="shared" si="396"/>
        <v>0.13195410412789441</v>
      </c>
      <c r="P243" s="5">
        <f t="shared" si="397"/>
        <v>0.13490498509742666</v>
      </c>
      <c r="Q243" s="5">
        <f t="shared" si="398"/>
        <v>6.3933897208807239E-2</v>
      </c>
      <c r="R243" s="5">
        <f t="shared" si="399"/>
        <v>7.1164733414803658E-2</v>
      </c>
      <c r="S243" s="5">
        <f t="shared" si="400"/>
        <v>3.7191613740954893E-2</v>
      </c>
      <c r="T243" s="5">
        <f t="shared" si="401"/>
        <v>6.8960928212196695E-2</v>
      </c>
      <c r="U243" s="5">
        <f t="shared" si="402"/>
        <v>7.2756185677114824E-2</v>
      </c>
      <c r="V243" s="5">
        <f t="shared" si="403"/>
        <v>4.5570052521119696E-3</v>
      </c>
      <c r="W243" s="5">
        <f t="shared" si="404"/>
        <v>2.1787882251884851E-2</v>
      </c>
      <c r="X243" s="5">
        <f t="shared" si="405"/>
        <v>2.3501032307804422E-2</v>
      </c>
      <c r="Y243" s="5">
        <f t="shared" si="406"/>
        <v>1.2674442452631858E-2</v>
      </c>
      <c r="Z243" s="5">
        <f t="shared" si="407"/>
        <v>2.5586771579768203E-2</v>
      </c>
      <c r="AA243" s="5">
        <f t="shared" si="408"/>
        <v>2.6158966873166021E-2</v>
      </c>
      <c r="AB243" s="5">
        <f t="shared" si="409"/>
        <v>1.3371979066176437E-2</v>
      </c>
      <c r="AC243" s="5">
        <f t="shared" si="410"/>
        <v>3.1407730972590287E-4</v>
      </c>
      <c r="AD243" s="5">
        <f t="shared" si="411"/>
        <v>5.5687808081477871E-3</v>
      </c>
      <c r="AE243" s="5">
        <f t="shared" si="412"/>
        <v>6.0066460876912779E-3</v>
      </c>
      <c r="AF243" s="5">
        <f t="shared" si="413"/>
        <v>3.2394700443217211E-3</v>
      </c>
      <c r="AG243" s="5">
        <f t="shared" si="414"/>
        <v>1.164728315364127E-3</v>
      </c>
      <c r="AH243" s="5">
        <f t="shared" si="415"/>
        <v>6.8996557191386178E-3</v>
      </c>
      <c r="AI243" s="5">
        <f t="shared" si="416"/>
        <v>7.0539522671125782E-3</v>
      </c>
      <c r="AJ243" s="5">
        <f t="shared" si="417"/>
        <v>3.6058496693306533E-3</v>
      </c>
      <c r="AK243" s="5">
        <f t="shared" si="418"/>
        <v>1.2288290162695043E-3</v>
      </c>
      <c r="AL243" s="5">
        <f t="shared" si="419"/>
        <v>1.3853948516061905E-5</v>
      </c>
      <c r="AM243" s="5">
        <f t="shared" si="420"/>
        <v>1.1386630175683964E-3</v>
      </c>
      <c r="AN243" s="5">
        <f t="shared" si="421"/>
        <v>1.2281944639783427E-3</v>
      </c>
      <c r="AO243" s="5">
        <f t="shared" si="422"/>
        <v>6.6238282005871808E-4</v>
      </c>
      <c r="AP243" s="5">
        <f t="shared" si="423"/>
        <v>2.3815501164625396E-4</v>
      </c>
      <c r="AQ243" s="5">
        <f t="shared" si="424"/>
        <v>6.4220199997638247E-5</v>
      </c>
      <c r="AR243" s="5">
        <f t="shared" si="425"/>
        <v>1.4884331583366885E-3</v>
      </c>
      <c r="AS243" s="5">
        <f t="shared" si="426"/>
        <v>1.521718891360191E-3</v>
      </c>
      <c r="AT243" s="5">
        <f t="shared" si="427"/>
        <v>7.7787449552326002E-4</v>
      </c>
      <c r="AU243" s="5">
        <f t="shared" si="428"/>
        <v>2.6509001726974981E-4</v>
      </c>
      <c r="AV243" s="5">
        <f t="shared" si="429"/>
        <v>6.7754551981555748E-5</v>
      </c>
      <c r="AW243" s="5">
        <f t="shared" si="430"/>
        <v>4.2437333178058765E-7</v>
      </c>
      <c r="AX243" s="5">
        <f t="shared" si="431"/>
        <v>1.9402114398196364E-4</v>
      </c>
      <c r="AY243" s="5">
        <f t="shared" si="432"/>
        <v>2.0927674936020208E-4</v>
      </c>
      <c r="AZ243" s="5">
        <f t="shared" si="433"/>
        <v>1.1286594059780467E-4</v>
      </c>
      <c r="BA243" s="5">
        <f t="shared" si="434"/>
        <v>4.0580142756650591E-5</v>
      </c>
      <c r="BB243" s="5">
        <f t="shared" si="435"/>
        <v>1.0942725352493348E-5</v>
      </c>
      <c r="BC243" s="5">
        <f t="shared" si="436"/>
        <v>2.3606272428990169E-6</v>
      </c>
      <c r="BD243" s="5">
        <f t="shared" si="437"/>
        <v>2.6757775520726902E-4</v>
      </c>
      <c r="BE243" s="5">
        <f t="shared" si="438"/>
        <v>2.7356157898395119E-4</v>
      </c>
      <c r="BF243" s="5">
        <f t="shared" si="439"/>
        <v>1.3983960930949536E-4</v>
      </c>
      <c r="BG243" s="5">
        <f t="shared" si="440"/>
        <v>4.7655611104607446E-5</v>
      </c>
      <c r="BH243" s="5">
        <f t="shared" si="441"/>
        <v>1.2180332601941357E-5</v>
      </c>
      <c r="BI243" s="5">
        <f t="shared" si="442"/>
        <v>2.4905441160874638E-6</v>
      </c>
      <c r="BJ243" s="8">
        <f t="shared" si="443"/>
        <v>0.33581031388829813</v>
      </c>
      <c r="BK243" s="8">
        <f t="shared" si="444"/>
        <v>0.29952588426583021</v>
      </c>
      <c r="BL243" s="8">
        <f t="shared" si="445"/>
        <v>0.33905843237680156</v>
      </c>
      <c r="BM243" s="8">
        <f t="shared" si="446"/>
        <v>0.35040891436109634</v>
      </c>
      <c r="BN243" s="8">
        <f t="shared" si="447"/>
        <v>0.64936363537357333</v>
      </c>
    </row>
    <row r="244" spans="1:66" x14ac:dyDescent="0.25">
      <c r="A244" t="s">
        <v>340</v>
      </c>
      <c r="B244" t="s">
        <v>353</v>
      </c>
      <c r="C244" t="s">
        <v>413</v>
      </c>
      <c r="D244" s="11">
        <v>44380</v>
      </c>
      <c r="E244">
        <f>VLOOKUP(A244,home!$A$2:$E$405,3,FALSE)</f>
        <v>1.3667953667953701</v>
      </c>
      <c r="F244">
        <f>VLOOKUP(B244,home!$B$2:$E$405,3,FALSE)</f>
        <v>1.52</v>
      </c>
      <c r="G244">
        <f>VLOOKUP(C244,away!$B$2:$E$405,4,FALSE)</f>
        <v>0.68</v>
      </c>
      <c r="H244">
        <f>VLOOKUP(A244,away!$A$2:$E$405,3,FALSE)</f>
        <v>1.1428571428571399</v>
      </c>
      <c r="I244">
        <f>VLOOKUP(C244,away!$B$2:$E$405,3,FALSE)</f>
        <v>1.2</v>
      </c>
      <c r="J244">
        <f>VLOOKUP(B244,home!$B$2:$E$405,4,FALSE)</f>
        <v>0.56000000000000005</v>
      </c>
      <c r="K244" s="3">
        <f t="shared" si="392"/>
        <v>1.4127196911196944</v>
      </c>
      <c r="L244" s="3">
        <f t="shared" si="393"/>
        <v>0.76799999999999813</v>
      </c>
      <c r="M244" s="5">
        <f t="shared" si="394"/>
        <v>0.1129602049229001</v>
      </c>
      <c r="N244" s="5">
        <f t="shared" si="395"/>
        <v>0.15958110580749679</v>
      </c>
      <c r="O244" s="5">
        <f t="shared" si="396"/>
        <v>8.6753437380787057E-2</v>
      </c>
      <c r="P244" s="5">
        <f t="shared" si="397"/>
        <v>0.12255828926015723</v>
      </c>
      <c r="Q244" s="5">
        <f t="shared" si="398"/>
        <v>0.11272168525245309</v>
      </c>
      <c r="R244" s="5">
        <f t="shared" si="399"/>
        <v>3.3313319954222147E-2</v>
      </c>
      <c r="S244" s="5">
        <f t="shared" si="400"/>
        <v>3.3242977641171283E-2</v>
      </c>
      <c r="T244" s="5">
        <f t="shared" si="401"/>
        <v>8.6570254273883762E-2</v>
      </c>
      <c r="U244" s="5">
        <f t="shared" si="402"/>
        <v>4.7062383075900258E-2</v>
      </c>
      <c r="V244" s="5">
        <f t="shared" si="403"/>
        <v>4.0075101103047919E-3</v>
      </c>
      <c r="W244" s="5">
        <f t="shared" si="404"/>
        <v>5.3081381457445634E-2</v>
      </c>
      <c r="X244" s="5">
        <f t="shared" si="405"/>
        <v>4.076650095931815E-2</v>
      </c>
      <c r="Y244" s="5">
        <f t="shared" si="406"/>
        <v>1.5654336368378128E-2</v>
      </c>
      <c r="Z244" s="5">
        <f t="shared" si="407"/>
        <v>8.52820990828085E-3</v>
      </c>
      <c r="AA244" s="5">
        <f t="shared" si="408"/>
        <v>1.204797006743044E-2</v>
      </c>
      <c r="AB244" s="5">
        <f t="shared" si="409"/>
        <v>8.5102022761398294E-3</v>
      </c>
      <c r="AC244" s="5">
        <f t="shared" si="410"/>
        <v>2.7175144536906366E-4</v>
      </c>
      <c r="AD244" s="5">
        <f t="shared" si="411"/>
        <v>1.8747278204192325E-2</v>
      </c>
      <c r="AE244" s="5">
        <f t="shared" si="412"/>
        <v>1.439790966081967E-2</v>
      </c>
      <c r="AF244" s="5">
        <f t="shared" si="413"/>
        <v>5.5287973097547394E-3</v>
      </c>
      <c r="AG244" s="5">
        <f t="shared" si="414"/>
        <v>1.41537211129721E-3</v>
      </c>
      <c r="AH244" s="5">
        <f t="shared" si="415"/>
        <v>1.6374163023899191E-3</v>
      </c>
      <c r="AI244" s="5">
        <f t="shared" si="416"/>
        <v>2.3132102529466385E-3</v>
      </c>
      <c r="AJ244" s="5">
        <f t="shared" si="417"/>
        <v>1.6339588370188432E-3</v>
      </c>
      <c r="AK244" s="5">
        <f t="shared" si="418"/>
        <v>7.694419411785182E-4</v>
      </c>
      <c r="AL244" s="5">
        <f t="shared" si="419"/>
        <v>1.1793672743826835E-5</v>
      </c>
      <c r="AM244" s="5">
        <f t="shared" si="420"/>
        <v>5.2969298147923097E-3</v>
      </c>
      <c r="AN244" s="5">
        <f t="shared" si="421"/>
        <v>4.0680420977604846E-3</v>
      </c>
      <c r="AO244" s="5">
        <f t="shared" si="422"/>
        <v>1.5621281655400219E-3</v>
      </c>
      <c r="AP244" s="5">
        <f t="shared" si="423"/>
        <v>3.9990481037824473E-4</v>
      </c>
      <c r="AQ244" s="5">
        <f t="shared" si="424"/>
        <v>7.67817235926228E-5</v>
      </c>
      <c r="AR244" s="5">
        <f t="shared" si="425"/>
        <v>2.5150714404709103E-4</v>
      </c>
      <c r="AS244" s="5">
        <f t="shared" si="426"/>
        <v>3.5530909485260287E-4</v>
      </c>
      <c r="AT244" s="5">
        <f t="shared" si="427"/>
        <v>2.5097607736609376E-4</v>
      </c>
      <c r="AU244" s="5">
        <f t="shared" si="428"/>
        <v>1.1818628216502013E-4</v>
      </c>
      <c r="AV244" s="5">
        <f t="shared" si="429"/>
        <v>4.1741022008688084E-5</v>
      </c>
      <c r="AW244" s="5">
        <f t="shared" si="430"/>
        <v>3.5543794593761658E-7</v>
      </c>
      <c r="AX244" s="5">
        <f t="shared" si="431"/>
        <v>1.24717950863935E-3</v>
      </c>
      <c r="AY244" s="5">
        <f t="shared" si="432"/>
        <v>9.578338626350186E-4</v>
      </c>
      <c r="AZ244" s="5">
        <f t="shared" si="433"/>
        <v>3.6780820325184619E-4</v>
      </c>
      <c r="BA244" s="5">
        <f t="shared" si="434"/>
        <v>9.4158900032472408E-5</v>
      </c>
      <c r="BB244" s="5">
        <f t="shared" si="435"/>
        <v>1.8078508806234658E-5</v>
      </c>
      <c r="BC244" s="5">
        <f t="shared" si="436"/>
        <v>2.7768589526376373E-6</v>
      </c>
      <c r="BD244" s="5">
        <f t="shared" si="437"/>
        <v>3.2192914438027557E-5</v>
      </c>
      <c r="BE244" s="5">
        <f t="shared" si="438"/>
        <v>4.5479564141133042E-5</v>
      </c>
      <c r="BF244" s="5">
        <f t="shared" si="439"/>
        <v>3.2124937902859909E-5</v>
      </c>
      <c r="BG244" s="5">
        <f t="shared" si="440"/>
        <v>1.5127844117122534E-5</v>
      </c>
      <c r="BH244" s="5">
        <f t="shared" si="441"/>
        <v>5.3428508171120598E-6</v>
      </c>
      <c r="BI244" s="5">
        <f t="shared" si="442"/>
        <v>1.5095901112098305E-6</v>
      </c>
      <c r="BJ244" s="8">
        <f t="shared" si="443"/>
        <v>0.52255624385942079</v>
      </c>
      <c r="BK244" s="8">
        <f t="shared" si="444"/>
        <v>0.27401036091528136</v>
      </c>
      <c r="BL244" s="8">
        <f t="shared" si="445"/>
        <v>0.19519083740998064</v>
      </c>
      <c r="BM244" s="8">
        <f t="shared" si="446"/>
        <v>0.37144013109025792</v>
      </c>
      <c r="BN244" s="8">
        <f t="shared" si="447"/>
        <v>0.62788804257801645</v>
      </c>
    </row>
    <row r="245" spans="1:66" x14ac:dyDescent="0.25">
      <c r="A245" t="s">
        <v>340</v>
      </c>
      <c r="B245" t="s">
        <v>418</v>
      </c>
      <c r="C245" t="s">
        <v>394</v>
      </c>
      <c r="D245" s="11">
        <v>44380</v>
      </c>
      <c r="E245">
        <f>VLOOKUP(A245,home!$A$2:$E$405,3,FALSE)</f>
        <v>1.3667953667953701</v>
      </c>
      <c r="F245">
        <f>VLOOKUP(B245,home!$B$2:$E$405,3,FALSE)</f>
        <v>1.29</v>
      </c>
      <c r="G245">
        <f>VLOOKUP(C245,away!$B$2:$E$405,4,FALSE)</f>
        <v>1.01</v>
      </c>
      <c r="H245">
        <f>VLOOKUP(A245,away!$A$2:$E$405,3,FALSE)</f>
        <v>1.1428571428571399</v>
      </c>
      <c r="I245">
        <f>VLOOKUP(C245,away!$B$2:$E$405,3,FALSE)</f>
        <v>0.84</v>
      </c>
      <c r="J245">
        <f>VLOOKUP(B245,home!$B$2:$E$405,4,FALSE)</f>
        <v>0.67</v>
      </c>
      <c r="K245" s="3">
        <f t="shared" si="392"/>
        <v>1.7807976833976875</v>
      </c>
      <c r="L245" s="3">
        <f t="shared" si="393"/>
        <v>0.64319999999999833</v>
      </c>
      <c r="M245" s="5">
        <f t="shared" si="394"/>
        <v>8.8566846588863046E-2</v>
      </c>
      <c r="N245" s="5">
        <f t="shared" si="395"/>
        <v>0.15771963523128568</v>
      </c>
      <c r="O245" s="5">
        <f t="shared" si="396"/>
        <v>5.6966195725956577E-2</v>
      </c>
      <c r="P245" s="5">
        <f t="shared" si="397"/>
        <v>0.1014452693807627</v>
      </c>
      <c r="Q245" s="5">
        <f t="shared" si="398"/>
        <v>0.140433380523101</v>
      </c>
      <c r="R245" s="5">
        <f t="shared" si="399"/>
        <v>1.8320328545467585E-2</v>
      </c>
      <c r="S245" s="5">
        <f t="shared" si="400"/>
        <v>2.9049082913350521E-2</v>
      </c>
      <c r="T245" s="5">
        <f t="shared" si="401"/>
        <v>9.0326750352458338E-2</v>
      </c>
      <c r="U245" s="5">
        <f t="shared" si="402"/>
        <v>3.2624798632853197E-2</v>
      </c>
      <c r="V245" s="5">
        <f t="shared" si="403"/>
        <v>3.6970092270013455E-3</v>
      </c>
      <c r="W245" s="5">
        <f t="shared" si="404"/>
        <v>8.3361146235748029E-2</v>
      </c>
      <c r="X245" s="5">
        <f t="shared" si="405"/>
        <v>5.3617889258833006E-2</v>
      </c>
      <c r="Y245" s="5">
        <f t="shared" si="406"/>
        <v>1.7243513185640647E-2</v>
      </c>
      <c r="Z245" s="5">
        <f t="shared" si="407"/>
        <v>3.92787844014824E-3</v>
      </c>
      <c r="AA245" s="5">
        <f t="shared" si="408"/>
        <v>6.9947568268837077E-3</v>
      </c>
      <c r="AB245" s="5">
        <f t="shared" si="409"/>
        <v>6.2281233766223361E-3</v>
      </c>
      <c r="AC245" s="5">
        <f t="shared" si="410"/>
        <v>2.64661743771143E-4</v>
      </c>
      <c r="AD245" s="5">
        <f t="shared" si="411"/>
        <v>3.7112334025499009E-2</v>
      </c>
      <c r="AE245" s="5">
        <f t="shared" si="412"/>
        <v>2.3870653245200903E-2</v>
      </c>
      <c r="AF245" s="5">
        <f t="shared" si="413"/>
        <v>7.6768020836565894E-3</v>
      </c>
      <c r="AG245" s="5">
        <f t="shared" si="414"/>
        <v>1.6459063667359686E-3</v>
      </c>
      <c r="AH245" s="5">
        <f t="shared" si="415"/>
        <v>6.3160285317583531E-4</v>
      </c>
      <c r="AI245" s="5">
        <f t="shared" si="416"/>
        <v>1.1247568977628972E-3</v>
      </c>
      <c r="AJ245" s="5">
        <f t="shared" si="417"/>
        <v>1.0014822389608688E-3</v>
      </c>
      <c r="AK245" s="5">
        <f t="shared" si="418"/>
        <v>5.9447908370181466E-4</v>
      </c>
      <c r="AL245" s="5">
        <f t="shared" si="419"/>
        <v>1.2125838471490586E-5</v>
      </c>
      <c r="AM245" s="5">
        <f t="shared" si="420"/>
        <v>1.3217911691617963E-2</v>
      </c>
      <c r="AN245" s="5">
        <f t="shared" si="421"/>
        <v>8.5017608000486529E-3</v>
      </c>
      <c r="AO245" s="5">
        <f t="shared" si="422"/>
        <v>2.7341662732956393E-3</v>
      </c>
      <c r="AP245" s="5">
        <f t="shared" si="423"/>
        <v>5.8620524899458354E-4</v>
      </c>
      <c r="AQ245" s="5">
        <f t="shared" si="424"/>
        <v>9.426180403832878E-5</v>
      </c>
      <c r="AR245" s="5">
        <f t="shared" si="425"/>
        <v>8.1249391032539269E-5</v>
      </c>
      <c r="AS245" s="5">
        <f t="shared" si="426"/>
        <v>1.4468872732821875E-4</v>
      </c>
      <c r="AT245" s="5">
        <f t="shared" si="427"/>
        <v>1.2883067521992587E-4</v>
      </c>
      <c r="AU245" s="5">
        <f t="shared" si="428"/>
        <v>7.6473789327401263E-5</v>
      </c>
      <c r="AV245" s="5">
        <f t="shared" si="429"/>
        <v>3.4046086718719762E-5</v>
      </c>
      <c r="AW245" s="5">
        <f t="shared" si="430"/>
        <v>3.8580681572589021E-7</v>
      </c>
      <c r="AX245" s="5">
        <f t="shared" si="431"/>
        <v>3.923071086631408E-3</v>
      </c>
      <c r="AY245" s="5">
        <f t="shared" si="432"/>
        <v>2.5233193229213156E-3</v>
      </c>
      <c r="AZ245" s="5">
        <f t="shared" si="433"/>
        <v>8.1149949425149285E-4</v>
      </c>
      <c r="BA245" s="5">
        <f t="shared" si="434"/>
        <v>1.7398549156751961E-4</v>
      </c>
      <c r="BB245" s="5">
        <f t="shared" si="435"/>
        <v>2.7976867044057077E-5</v>
      </c>
      <c r="BC245" s="5">
        <f t="shared" si="436"/>
        <v>3.5989441765474943E-6</v>
      </c>
      <c r="BD245" s="5">
        <f t="shared" si="437"/>
        <v>8.7099347186881831E-6</v>
      </c>
      <c r="BE245" s="5">
        <f t="shared" si="438"/>
        <v>1.5510631569585003E-5</v>
      </c>
      <c r="BF245" s="5">
        <f t="shared" si="439"/>
        <v>1.3810648383576011E-5</v>
      </c>
      <c r="BG245" s="5">
        <f t="shared" si="440"/>
        <v>8.1979902158973915E-6</v>
      </c>
      <c r="BH245" s="5">
        <f t="shared" si="441"/>
        <v>3.6497404962467474E-6</v>
      </c>
      <c r="BI245" s="5">
        <f t="shared" si="442"/>
        <v>1.299889884143787E-6</v>
      </c>
      <c r="BJ245" s="8">
        <f t="shared" si="443"/>
        <v>0.64560576753274668</v>
      </c>
      <c r="BK245" s="8">
        <f t="shared" si="444"/>
        <v>0.22555831501514156</v>
      </c>
      <c r="BL245" s="8">
        <f t="shared" si="445"/>
        <v>0.12500299168627976</v>
      </c>
      <c r="BM245" s="8">
        <f t="shared" si="446"/>
        <v>0.43412036316277391</v>
      </c>
      <c r="BN245" s="8">
        <f t="shared" si="447"/>
        <v>0.56345165599543656</v>
      </c>
    </row>
    <row r="246" spans="1:66" x14ac:dyDescent="0.25">
      <c r="A246" t="s">
        <v>340</v>
      </c>
      <c r="B246" t="s">
        <v>352</v>
      </c>
      <c r="C246" t="s">
        <v>387</v>
      </c>
      <c r="D246" s="11">
        <v>44380</v>
      </c>
      <c r="E246">
        <f>VLOOKUP(A246,home!$A$2:$E$405,3,FALSE)</f>
        <v>1.3667953667953701</v>
      </c>
      <c r="F246">
        <f>VLOOKUP(B246,home!$B$2:$E$405,3,FALSE)</f>
        <v>1.24</v>
      </c>
      <c r="G246">
        <f>VLOOKUP(C246,away!$B$2:$E$405,4,FALSE)</f>
        <v>1.58</v>
      </c>
      <c r="H246">
        <f>VLOOKUP(A246,away!$A$2:$E$405,3,FALSE)</f>
        <v>1.1428571428571399</v>
      </c>
      <c r="I246">
        <f>VLOOKUP(C246,away!$B$2:$E$405,3,FALSE)</f>
        <v>0.73</v>
      </c>
      <c r="J246">
        <f>VLOOKUP(B246,home!$B$2:$E$405,4,FALSE)</f>
        <v>0.81</v>
      </c>
      <c r="K246" s="3">
        <f t="shared" si="392"/>
        <v>2.6778254826254893</v>
      </c>
      <c r="L246" s="3">
        <f t="shared" si="393"/>
        <v>0.6757714285714268</v>
      </c>
      <c r="M246" s="5">
        <f t="shared" si="394"/>
        <v>3.4958385479528099E-2</v>
      </c>
      <c r="N246" s="5">
        <f t="shared" si="395"/>
        <v>9.3612455468525216E-2</v>
      </c>
      <c r="O246" s="5">
        <f t="shared" si="396"/>
        <v>2.3623878096051324E-2</v>
      </c>
      <c r="P246" s="5">
        <f t="shared" si="397"/>
        <v>6.3260622764044358E-2</v>
      </c>
      <c r="Q246" s="5">
        <f t="shared" si="398"/>
        <v>0.12533890937238035</v>
      </c>
      <c r="R246" s="5">
        <f t="shared" si="399"/>
        <v>7.9821709246829207E-3</v>
      </c>
      <c r="S246" s="5">
        <f t="shared" si="400"/>
        <v>2.8619073346781671E-2</v>
      </c>
      <c r="T246" s="5">
        <f t="shared" si="401"/>
        <v>8.4700453842158061E-2</v>
      </c>
      <c r="U246" s="5">
        <f t="shared" si="402"/>
        <v>2.1374860708788187E-2</v>
      </c>
      <c r="V246" s="5">
        <f t="shared" si="403"/>
        <v>5.7543351680480886E-3</v>
      </c>
      <c r="W246" s="5">
        <f t="shared" si="404"/>
        <v>0.11187857516061561</v>
      </c>
      <c r="X246" s="5">
        <f t="shared" si="405"/>
        <v>7.5604344562824943E-2</v>
      </c>
      <c r="Y246" s="5">
        <f t="shared" si="406"/>
        <v>2.5545627965713299E-2</v>
      </c>
      <c r="Z246" s="5">
        <f t="shared" si="407"/>
        <v>1.7980410162914278E-3</v>
      </c>
      <c r="AA246" s="5">
        <f t="shared" si="408"/>
        <v>4.8148400522310172E-3</v>
      </c>
      <c r="AB246" s="5">
        <f t="shared" si="409"/>
        <v>6.4466506933150312E-3</v>
      </c>
      <c r="AC246" s="5">
        <f t="shared" si="410"/>
        <v>6.5081457090055447E-4</v>
      </c>
      <c r="AD246" s="5">
        <f t="shared" si="411"/>
        <v>7.4897824881231909E-2</v>
      </c>
      <c r="AE246" s="5">
        <f t="shared" si="412"/>
        <v>5.0613810116882631E-2</v>
      </c>
      <c r="AF246" s="5">
        <f t="shared" si="413"/>
        <v>1.7101683384064356E-2</v>
      </c>
      <c r="AG246" s="5">
        <f t="shared" si="414"/>
        <v>3.8522763371418001E-3</v>
      </c>
      <c r="AH246" s="5">
        <f t="shared" si="415"/>
        <v>3.0376618655231956E-4</v>
      </c>
      <c r="AI246" s="5">
        <f t="shared" si="416"/>
        <v>8.1343283510976953E-4</v>
      </c>
      <c r="AJ246" s="5">
        <f t="shared" si="417"/>
        <v>1.0891155871306194E-3</v>
      </c>
      <c r="AK246" s="5">
        <f t="shared" si="418"/>
        <v>9.721538242476646E-4</v>
      </c>
      <c r="AL246" s="5">
        <f t="shared" si="419"/>
        <v>4.7108508581660222E-5</v>
      </c>
      <c r="AM246" s="5">
        <f t="shared" si="420"/>
        <v>4.0112660812036835E-2</v>
      </c>
      <c r="AN246" s="5">
        <f t="shared" si="421"/>
        <v>2.7106990100751217E-2</v>
      </c>
      <c r="AO246" s="5">
        <f t="shared" si="422"/>
        <v>9.1590647123280869E-3</v>
      </c>
      <c r="AP246" s="5">
        <f t="shared" si="423"/>
        <v>2.0631447483426984E-3</v>
      </c>
      <c r="AQ246" s="5">
        <f t="shared" si="424"/>
        <v>3.4855356848429553E-4</v>
      </c>
      <c r="AR246" s="5">
        <f t="shared" si="425"/>
        <v>4.1055301967631116E-5</v>
      </c>
      <c r="AS246" s="5">
        <f t="shared" si="426"/>
        <v>1.0993893380580699E-4</v>
      </c>
      <c r="AT246" s="5">
        <f t="shared" si="427"/>
        <v>1.4719863923893343E-4</v>
      </c>
      <c r="AU246" s="5">
        <f t="shared" si="428"/>
        <v>1.3139075572060404E-4</v>
      </c>
      <c r="AV246" s="5">
        <f t="shared" si="429"/>
        <v>8.7960378462513585E-5</v>
      </c>
      <c r="AW246" s="5">
        <f t="shared" si="430"/>
        <v>2.3679850179026349E-6</v>
      </c>
      <c r="AX246" s="5">
        <f t="shared" si="431"/>
        <v>1.7902450883064178E-2</v>
      </c>
      <c r="AY246" s="5">
        <f t="shared" si="432"/>
        <v>1.2097964808178079E-2</v>
      </c>
      <c r="AZ246" s="5">
        <f t="shared" si="433"/>
        <v>4.0877294806146739E-3</v>
      </c>
      <c r="BA246" s="5">
        <f t="shared" si="434"/>
        <v>9.2079026357617152E-4</v>
      </c>
      <c r="BB246" s="5">
        <f t="shared" si="435"/>
        <v>1.5556093795788251E-4</v>
      </c>
      <c r="BC246" s="5">
        <f t="shared" si="436"/>
        <v>2.1024727454741875E-5</v>
      </c>
      <c r="BD246" s="5">
        <f t="shared" si="437"/>
        <v>4.6240000101828964E-6</v>
      </c>
      <c r="BE246" s="5">
        <f t="shared" si="438"/>
        <v>1.2382265058928281E-5</v>
      </c>
      <c r="BF246" s="5">
        <f t="shared" si="439"/>
        <v>1.6578772453710679E-5</v>
      </c>
      <c r="BG246" s="5">
        <f t="shared" si="440"/>
        <v>1.4798353115731987E-5</v>
      </c>
      <c r="BH246" s="5">
        <f t="shared" si="441"/>
        <v>9.9068517685493571E-6</v>
      </c>
      <c r="BI246" s="5">
        <f t="shared" si="442"/>
        <v>5.3057640236829717E-6</v>
      </c>
      <c r="BJ246" s="8">
        <f t="shared" si="443"/>
        <v>0.77712189613432681</v>
      </c>
      <c r="BK246" s="8">
        <f t="shared" si="444"/>
        <v>0.14538830464606251</v>
      </c>
      <c r="BL246" s="8">
        <f t="shared" si="445"/>
        <v>6.8002008923735133E-2</v>
      </c>
      <c r="BM246" s="8">
        <f t="shared" si="446"/>
        <v>0.63143823179204372</v>
      </c>
      <c r="BN246" s="8">
        <f t="shared" si="447"/>
        <v>0.34877642210521226</v>
      </c>
    </row>
    <row r="247" spans="1:66" x14ac:dyDescent="0.25">
      <c r="A247" t="s">
        <v>342</v>
      </c>
      <c r="B247" t="s">
        <v>399</v>
      </c>
      <c r="C247" t="s">
        <v>414</v>
      </c>
      <c r="D247" s="11">
        <v>44380</v>
      </c>
      <c r="E247">
        <f>VLOOKUP(A247,home!$A$2:$E$405,3,FALSE)</f>
        <v>1.1720779220779201</v>
      </c>
      <c r="F247">
        <f>VLOOKUP(B247,home!$B$2:$E$405,3,FALSE)</f>
        <v>0.79</v>
      </c>
      <c r="G247">
        <f>VLOOKUP(C247,away!$B$2:$E$405,4,FALSE)</f>
        <v>1.04</v>
      </c>
      <c r="H247">
        <f>VLOOKUP(A247,away!$A$2:$E$405,3,FALSE)</f>
        <v>0.83441558441558406</v>
      </c>
      <c r="I247">
        <f>VLOOKUP(C247,away!$B$2:$E$405,3,FALSE)</f>
        <v>0.73</v>
      </c>
      <c r="J247">
        <f>VLOOKUP(B247,home!$B$2:$E$405,4,FALSE)</f>
        <v>1.28</v>
      </c>
      <c r="K247" s="3">
        <f t="shared" si="392"/>
        <v>0.96297922077921916</v>
      </c>
      <c r="L247" s="3">
        <f t="shared" si="393"/>
        <v>0.77967792207792175</v>
      </c>
      <c r="M247" s="5">
        <f t="shared" si="394"/>
        <v>0.17505463691260514</v>
      </c>
      <c r="N247" s="5">
        <f t="shared" si="395"/>
        <v>0.16857397784788963</v>
      </c>
      <c r="O247" s="5">
        <f t="shared" si="396"/>
        <v>0.13648623555812506</v>
      </c>
      <c r="P247" s="5">
        <f t="shared" si="397"/>
        <v>0.13143340876485221</v>
      </c>
      <c r="Q247" s="5">
        <f t="shared" si="398"/>
        <v>8.1166618915807051E-2</v>
      </c>
      <c r="R247" s="5">
        <f t="shared" si="399"/>
        <v>5.3207652266098332E-2</v>
      </c>
      <c r="S247" s="5">
        <f t="shared" si="400"/>
        <v>2.4670498942814385E-2</v>
      </c>
      <c r="T247" s="5">
        <f t="shared" si="401"/>
        <v>6.3283820778366986E-2</v>
      </c>
      <c r="U247" s="5">
        <f t="shared" si="402"/>
        <v>5.1237863518699023E-2</v>
      </c>
      <c r="V247" s="5">
        <f t="shared" si="403"/>
        <v>2.0581052287899173E-3</v>
      </c>
      <c r="W247" s="5">
        <f t="shared" si="404"/>
        <v>2.6053922478942573E-2</v>
      </c>
      <c r="X247" s="5">
        <f t="shared" si="405"/>
        <v>2.0313668140361205E-2</v>
      </c>
      <c r="Y247" s="5">
        <f t="shared" si="406"/>
        <v>7.9190592827286486E-3</v>
      </c>
      <c r="Z247" s="5">
        <f t="shared" si="407"/>
        <v>1.382827725249206E-2</v>
      </c>
      <c r="AA247" s="5">
        <f t="shared" si="408"/>
        <v>1.3316343653323804E-2</v>
      </c>
      <c r="AB247" s="5">
        <f t="shared" si="409"/>
        <v>6.4116811174530289E-3</v>
      </c>
      <c r="AC247" s="5">
        <f t="shared" si="410"/>
        <v>9.6578342120577456E-5</v>
      </c>
      <c r="AD247" s="5">
        <f t="shared" si="411"/>
        <v>6.2723464917535734E-3</v>
      </c>
      <c r="AE247" s="5">
        <f t="shared" si="412"/>
        <v>4.8904100792431689E-3</v>
      </c>
      <c r="AF247" s="5">
        <f t="shared" si="413"/>
        <v>1.9064723843466185E-3</v>
      </c>
      <c r="AG247" s="5">
        <f t="shared" si="414"/>
        <v>4.9547814237543755E-4</v>
      </c>
      <c r="AH247" s="5">
        <f t="shared" si="415"/>
        <v>2.6954006185351004E-3</v>
      </c>
      <c r="AI247" s="5">
        <f t="shared" si="416"/>
        <v>2.5956147873247562E-3</v>
      </c>
      <c r="AJ247" s="5">
        <f t="shared" si="417"/>
        <v>1.2497615526705062E-3</v>
      </c>
      <c r="AK247" s="5">
        <f t="shared" si="418"/>
        <v>4.0116480205015705E-4</v>
      </c>
      <c r="AL247" s="5">
        <f t="shared" si="419"/>
        <v>2.9004934554467841E-6</v>
      </c>
      <c r="AM247" s="5">
        <f t="shared" si="420"/>
        <v>1.208027867417225E-3</v>
      </c>
      <c r="AN247" s="5">
        <f t="shared" si="421"/>
        <v>9.4187265748008541E-4</v>
      </c>
      <c r="AO247" s="5">
        <f t="shared" si="422"/>
        <v>3.6717865822304141E-4</v>
      </c>
      <c r="AP247" s="5">
        <f t="shared" si="423"/>
        <v>9.5427031091566787E-5</v>
      </c>
      <c r="AQ247" s="5">
        <f t="shared" si="424"/>
        <v>1.8600587327884506E-5</v>
      </c>
      <c r="AR247" s="5">
        <f t="shared" si="425"/>
        <v>4.2030887068539855E-4</v>
      </c>
      <c r="AS247" s="5">
        <f t="shared" si="426"/>
        <v>4.0474870877921866E-4</v>
      </c>
      <c r="AT247" s="5">
        <f t="shared" si="427"/>
        <v>1.9488229809580353E-4</v>
      </c>
      <c r="AU247" s="5">
        <f t="shared" si="428"/>
        <v>6.2555867854653471E-5</v>
      </c>
      <c r="AV247" s="5">
        <f t="shared" si="429"/>
        <v>1.5060000220460497E-5</v>
      </c>
      <c r="AW247" s="5">
        <f t="shared" si="430"/>
        <v>6.0492501191029409E-8</v>
      </c>
      <c r="AX247" s="5">
        <f t="shared" si="431"/>
        <v>1.9388428907417019E-4</v>
      </c>
      <c r="AY247" s="5">
        <f t="shared" si="432"/>
        <v>1.5116729962890414E-4</v>
      </c>
      <c r="AZ247" s="5">
        <f t="shared" si="433"/>
        <v>5.8930903030397265E-5</v>
      </c>
      <c r="BA247" s="5">
        <f t="shared" si="434"/>
        <v>1.5315708006971882E-5</v>
      </c>
      <c r="BB247" s="5">
        <f t="shared" si="435"/>
        <v>2.9853298485070059E-6</v>
      </c>
      <c r="BC247" s="5">
        <f t="shared" si="436"/>
        <v>4.6551915460022804E-7</v>
      </c>
      <c r="BD247" s="5">
        <f t="shared" si="437"/>
        <v>5.4617591154484883E-5</v>
      </c>
      <c r="BE247" s="5">
        <f t="shared" si="438"/>
        <v>5.2595605370783816E-5</v>
      </c>
      <c r="BF247" s="5">
        <f t="shared" si="439"/>
        <v>2.532423753818436E-5</v>
      </c>
      <c r="BG247" s="5">
        <f t="shared" si="440"/>
        <v>8.1289048437828754E-6</v>
      </c>
      <c r="BH247" s="5">
        <f t="shared" si="441"/>
        <v>1.9569916130636131E-6</v>
      </c>
      <c r="BI247" s="5">
        <f t="shared" si="442"/>
        <v>3.7690845172389309E-7</v>
      </c>
      <c r="BJ247" s="8">
        <f t="shared" si="443"/>
        <v>0.38392963039209821</v>
      </c>
      <c r="BK247" s="8">
        <f t="shared" si="444"/>
        <v>0.33346729598426655</v>
      </c>
      <c r="BL247" s="8">
        <f t="shared" si="445"/>
        <v>0.26884227385888732</v>
      </c>
      <c r="BM247" s="8">
        <f t="shared" si="446"/>
        <v>0.25399384041523898</v>
      </c>
      <c r="BN247" s="8">
        <f t="shared" si="447"/>
        <v>0.74592253026537736</v>
      </c>
    </row>
    <row r="248" spans="1:66" x14ac:dyDescent="0.25">
      <c r="A248" t="s">
        <v>342</v>
      </c>
      <c r="B248" t="s">
        <v>409</v>
      </c>
      <c r="C248" t="s">
        <v>420</v>
      </c>
      <c r="D248" s="11">
        <v>44380</v>
      </c>
      <c r="E248">
        <f>VLOOKUP(A248,home!$A$2:$E$405,3,FALSE)</f>
        <v>1.1720779220779201</v>
      </c>
      <c r="F248">
        <f>VLOOKUP(B248,home!$B$2:$E$405,3,FALSE)</f>
        <v>1.1000000000000001</v>
      </c>
      <c r="G248">
        <f>VLOOKUP(C248,away!$B$2:$E$405,4,FALSE)</f>
        <v>0.79</v>
      </c>
      <c r="H248">
        <f>VLOOKUP(A248,away!$A$2:$E$405,3,FALSE)</f>
        <v>0.83441558441558406</v>
      </c>
      <c r="I248">
        <f>VLOOKUP(C248,away!$B$2:$E$405,3,FALSE)</f>
        <v>0.79</v>
      </c>
      <c r="J248">
        <f>VLOOKUP(B248,home!$B$2:$E$405,4,FALSE)</f>
        <v>1.2</v>
      </c>
      <c r="K248" s="3">
        <f t="shared" si="392"/>
        <v>1.0185357142857125</v>
      </c>
      <c r="L248" s="3">
        <f t="shared" si="393"/>
        <v>0.79102597402597363</v>
      </c>
      <c r="M248" s="5">
        <f t="shared" si="394"/>
        <v>0.16372588404638472</v>
      </c>
      <c r="N248" s="5">
        <f t="shared" si="395"/>
        <v>0.16676066025424419</v>
      </c>
      <c r="O248" s="5">
        <f t="shared" si="396"/>
        <v>0.12951142690105508</v>
      </c>
      <c r="P248" s="5">
        <f t="shared" si="397"/>
        <v>0.13191201370682798</v>
      </c>
      <c r="Q248" s="5">
        <f t="shared" si="398"/>
        <v>8.4925844103406811E-2</v>
      </c>
      <c r="R248" s="5">
        <f t="shared" si="399"/>
        <v>5.1223451305950386E-2</v>
      </c>
      <c r="S248" s="5">
        <f t="shared" si="400"/>
        <v>2.6569988400949183E-2</v>
      </c>
      <c r="T248" s="5">
        <f t="shared" si="401"/>
        <v>6.7178548551875356E-2</v>
      </c>
      <c r="U248" s="5">
        <f t="shared" si="402"/>
        <v>5.2172914564085585E-2</v>
      </c>
      <c r="V248" s="5">
        <f t="shared" si="403"/>
        <v>2.3785695860224156E-3</v>
      </c>
      <c r="W248" s="5">
        <f t="shared" si="404"/>
        <v>2.8833335095060177E-2</v>
      </c>
      <c r="X248" s="5">
        <f t="shared" si="405"/>
        <v>2.2807916977987265E-2</v>
      </c>
      <c r="Y248" s="5">
        <f t="shared" si="406"/>
        <v>9.0208273715079584E-3</v>
      </c>
      <c r="Z248" s="5">
        <f t="shared" si="407"/>
        <v>1.3506360154087146E-2</v>
      </c>
      <c r="AA248" s="5">
        <f t="shared" si="408"/>
        <v>1.3756710186943237E-2</v>
      </c>
      <c r="AB248" s="5">
        <f t="shared" si="409"/>
        <v>7.0058503182398833E-3</v>
      </c>
      <c r="AC248" s="5">
        <f t="shared" si="410"/>
        <v>1.1977409133470534E-4</v>
      </c>
      <c r="AD248" s="5">
        <f t="shared" si="411"/>
        <v>7.3419453890716047E-3</v>
      </c>
      <c r="AE248" s="5">
        <f t="shared" si="412"/>
        <v>5.8076695026358718E-3</v>
      </c>
      <c r="AF248" s="5">
        <f t="shared" si="413"/>
        <v>2.2970087125717409E-3</v>
      </c>
      <c r="AG248" s="5">
        <f t="shared" si="414"/>
        <v>6.0566451806940314E-4</v>
      </c>
      <c r="AH248" s="5">
        <f t="shared" si="415"/>
        <v>2.6709704241080954E-3</v>
      </c>
      <c r="AI248" s="5">
        <f t="shared" si="416"/>
        <v>2.7204787687549513E-3</v>
      </c>
      <c r="AJ248" s="5">
        <f t="shared" si="417"/>
        <v>1.3854523929664698E-3</v>
      </c>
      <c r="AK248" s="5">
        <f t="shared" si="418"/>
        <v>4.7037758089298444E-4</v>
      </c>
      <c r="AL248" s="5">
        <f t="shared" si="419"/>
        <v>3.8600229083851831E-6</v>
      </c>
      <c r="AM248" s="5">
        <f t="shared" si="420"/>
        <v>1.4956067182209487E-3</v>
      </c>
      <c r="AN248" s="5">
        <f t="shared" si="421"/>
        <v>1.1830637610405158E-3</v>
      </c>
      <c r="AO248" s="5">
        <f t="shared" si="422"/>
        <v>4.6791708195595286E-4</v>
      </c>
      <c r="AP248" s="5">
        <f t="shared" si="423"/>
        <v>1.2337818850586632E-4</v>
      </c>
      <c r="AQ248" s="5">
        <f t="shared" si="424"/>
        <v>2.4398837934103268E-5</v>
      </c>
      <c r="AR248" s="5">
        <f t="shared" si="425"/>
        <v>4.2256139626493494E-4</v>
      </c>
      <c r="AS248" s="5">
        <f t="shared" si="426"/>
        <v>4.3039387357427352E-4</v>
      </c>
      <c r="AT248" s="5">
        <f t="shared" si="427"/>
        <v>2.1918576572258364E-4</v>
      </c>
      <c r="AU248" s="5">
        <f t="shared" si="428"/>
        <v>7.4416176817170864E-5</v>
      </c>
      <c r="AV248" s="5">
        <f t="shared" si="429"/>
        <v>1.8948883452222252E-5</v>
      </c>
      <c r="AW248" s="5">
        <f t="shared" si="430"/>
        <v>8.6388192503941631E-8</v>
      </c>
      <c r="AX248" s="5">
        <f t="shared" si="431"/>
        <v>2.5388814283894729E-4</v>
      </c>
      <c r="AY248" s="5">
        <f t="shared" si="432"/>
        <v>2.0083211548282379E-4</v>
      </c>
      <c r="AZ248" s="5">
        <f t="shared" si="433"/>
        <v>7.9431709882748754E-5</v>
      </c>
      <c r="BA248" s="5">
        <f t="shared" si="434"/>
        <v>2.0944181892849965E-5</v>
      </c>
      <c r="BB248" s="5">
        <f t="shared" si="435"/>
        <v>4.1418479704921999E-6</v>
      </c>
      <c r="BC248" s="5">
        <f t="shared" si="436"/>
        <v>6.5526186502521908E-7</v>
      </c>
      <c r="BD248" s="5">
        <f t="shared" si="437"/>
        <v>5.570950667770758E-5</v>
      </c>
      <c r="BE248" s="5">
        <f t="shared" si="438"/>
        <v>5.6742122176483557E-5</v>
      </c>
      <c r="BF248" s="5">
        <f t="shared" si="439"/>
        <v>2.8896938970555923E-5</v>
      </c>
      <c r="BG248" s="5">
        <f t="shared" si="440"/>
        <v>9.8108547916819398E-6</v>
      </c>
      <c r="BH248" s="5">
        <f t="shared" si="441"/>
        <v>2.4981764982497923E-6</v>
      </c>
      <c r="BI248" s="5">
        <f t="shared" si="442"/>
        <v>5.0889639681132666E-7</v>
      </c>
      <c r="BJ248" s="8">
        <f t="shared" si="443"/>
        <v>0.39943367832402071</v>
      </c>
      <c r="BK248" s="8">
        <f t="shared" si="444"/>
        <v>0.32491092196991017</v>
      </c>
      <c r="BL248" s="8">
        <f t="shared" si="445"/>
        <v>0.26223730503433934</v>
      </c>
      <c r="BM248" s="8">
        <f t="shared" si="446"/>
        <v>0.27182823943719792</v>
      </c>
      <c r="BN248" s="8">
        <f t="shared" si="447"/>
        <v>0.72805928031786915</v>
      </c>
    </row>
    <row r="249" spans="1:66" x14ac:dyDescent="0.25">
      <c r="A249" t="s">
        <v>342</v>
      </c>
      <c r="B249" t="s">
        <v>400</v>
      </c>
      <c r="C249" t="s">
        <v>363</v>
      </c>
      <c r="D249" s="11">
        <v>44380</v>
      </c>
      <c r="E249">
        <f>VLOOKUP(A249,home!$A$2:$E$405,3,FALSE)</f>
        <v>1.1720779220779201</v>
      </c>
      <c r="F249">
        <f>VLOOKUP(B249,home!$B$2:$E$405,3,FALSE)</f>
        <v>1.37</v>
      </c>
      <c r="G249">
        <f>VLOOKUP(C249,away!$B$2:$E$405,4,FALSE)</f>
        <v>1.34</v>
      </c>
      <c r="H249">
        <f>VLOOKUP(A249,away!$A$2:$E$405,3,FALSE)</f>
        <v>0.83441558441558406</v>
      </c>
      <c r="I249">
        <f>VLOOKUP(C249,away!$B$2:$E$405,3,FALSE)</f>
        <v>0.67</v>
      </c>
      <c r="J249">
        <f>VLOOKUP(B249,home!$B$2:$E$405,4,FALSE)</f>
        <v>0.8</v>
      </c>
      <c r="K249" s="3">
        <f t="shared" si="392"/>
        <v>2.1517006493506461</v>
      </c>
      <c r="L249" s="3">
        <f t="shared" si="393"/>
        <v>0.44724675324675306</v>
      </c>
      <c r="M249" s="5">
        <f t="shared" si="394"/>
        <v>7.4351799550409561E-2</v>
      </c>
      <c r="N249" s="5">
        <f t="shared" si="395"/>
        <v>0.15998281537300529</v>
      </c>
      <c r="O249" s="5">
        <f t="shared" si="396"/>
        <v>3.3253600946974077E-2</v>
      </c>
      <c r="P249" s="5">
        <f t="shared" si="397"/>
        <v>7.1551794750851369E-2</v>
      </c>
      <c r="Q249" s="5">
        <f t="shared" si="398"/>
        <v>0.17211756386152008</v>
      </c>
      <c r="R249" s="5">
        <f t="shared" si="399"/>
        <v>7.4362825286486524E-3</v>
      </c>
      <c r="S249" s="5">
        <f t="shared" si="400"/>
        <v>1.7214308742443077E-2</v>
      </c>
      <c r="T249" s="5">
        <f t="shared" si="401"/>
        <v>7.6979021613805543E-2</v>
      </c>
      <c r="U249" s="5">
        <f t="shared" si="402"/>
        <v>1.6000653945648168E-2</v>
      </c>
      <c r="V249" s="5">
        <f t="shared" si="403"/>
        <v>1.8406708129684451E-3</v>
      </c>
      <c r="W249" s="5">
        <f t="shared" si="404"/>
        <v>0.12344849130849468</v>
      </c>
      <c r="X249" s="5">
        <f t="shared" si="405"/>
        <v>5.521193693093427E-2</v>
      </c>
      <c r="Y249" s="5">
        <f t="shared" si="406"/>
        <v>1.2346679766412424E-2</v>
      </c>
      <c r="Z249" s="5">
        <f t="shared" si="407"/>
        <v>1.1086177390545549E-3</v>
      </c>
      <c r="AA249" s="5">
        <f t="shared" si="408"/>
        <v>2.3854135090053304E-3</v>
      </c>
      <c r="AB249" s="5">
        <f t="shared" si="409"/>
        <v>2.5663478981482876E-3</v>
      </c>
      <c r="AC249" s="5">
        <f t="shared" si="410"/>
        <v>1.1070957681066932E-4</v>
      </c>
      <c r="AD249" s="5">
        <f t="shared" si="411"/>
        <v>6.6406049727461405E-2</v>
      </c>
      <c r="AE249" s="5">
        <f t="shared" si="412"/>
        <v>2.9699890136549549E-2</v>
      </c>
      <c r="AF249" s="5">
        <f t="shared" si="413"/>
        <v>6.6415897176785241E-3</v>
      </c>
      <c r="AG249" s="5">
        <f t="shared" si="414"/>
        <v>9.9014314587624638E-4</v>
      </c>
      <c r="AH249" s="5">
        <f t="shared" si="415"/>
        <v>1.2395642109597644E-4</v>
      </c>
      <c r="AI249" s="5">
        <f t="shared" si="416"/>
        <v>2.6671711176339457E-4</v>
      </c>
      <c r="AJ249" s="5">
        <f t="shared" si="417"/>
        <v>2.8694769128711258E-4</v>
      </c>
      <c r="AK249" s="5">
        <f t="shared" si="418"/>
        <v>2.0580851122404962E-4</v>
      </c>
      <c r="AL249" s="5">
        <f t="shared" si="419"/>
        <v>4.2616151672509187E-6</v>
      </c>
      <c r="AM249" s="5">
        <f t="shared" si="420"/>
        <v>2.857718806387801E-2</v>
      </c>
      <c r="AN249" s="5">
        <f t="shared" si="421"/>
        <v>1.2781054578491307E-2</v>
      </c>
      <c r="AO249" s="5">
        <f t="shared" si="422"/>
        <v>2.858142581649892E-3</v>
      </c>
      <c r="AP249" s="5">
        <f t="shared" si="423"/>
        <v>4.2609832998640232E-4</v>
      </c>
      <c r="AQ249" s="5">
        <f t="shared" si="424"/>
        <v>4.7642773662570507E-5</v>
      </c>
      <c r="AR249" s="5">
        <f t="shared" si="425"/>
        <v>1.1087821375852566E-5</v>
      </c>
      <c r="AS249" s="5">
        <f t="shared" si="426"/>
        <v>2.3857672454305935E-5</v>
      </c>
      <c r="AT249" s="5">
        <f t="shared" si="427"/>
        <v>2.5667284655962562E-5</v>
      </c>
      <c r="AU249" s="5">
        <f t="shared" si="428"/>
        <v>1.840943768710084E-5</v>
      </c>
      <c r="AV249" s="5">
        <f t="shared" si="429"/>
        <v>9.9028997563787839E-6</v>
      </c>
      <c r="AW249" s="5">
        <f t="shared" si="430"/>
        <v>1.139202098066519E-7</v>
      </c>
      <c r="AX249" s="5">
        <f t="shared" si="431"/>
        <v>1.0248259018943629E-2</v>
      </c>
      <c r="AY249" s="5">
        <f t="shared" si="432"/>
        <v>4.5835005726542937E-3</v>
      </c>
      <c r="AZ249" s="5">
        <f t="shared" si="433"/>
        <v>1.0249778748121329E-3</v>
      </c>
      <c r="BA249" s="5">
        <f t="shared" si="434"/>
        <v>1.5280600888649445E-4</v>
      </c>
      <c r="BB249" s="5">
        <f t="shared" si="435"/>
        <v>1.7085497837769784E-5</v>
      </c>
      <c r="BC249" s="5">
        <f t="shared" si="436"/>
        <v>1.5282866871093921E-6</v>
      </c>
      <c r="BD249" s="5">
        <f t="shared" si="437"/>
        <v>8.264986851550004E-7</v>
      </c>
      <c r="BE249" s="5">
        <f t="shared" si="438"/>
        <v>1.7783777575354691E-6</v>
      </c>
      <c r="BF249" s="5">
        <f t="shared" si="439"/>
        <v>1.9132682878399084E-6</v>
      </c>
      <c r="BG249" s="5">
        <f t="shared" si="440"/>
        <v>1.3722602057757097E-6</v>
      </c>
      <c r="BH249" s="5">
        <f t="shared" si="441"/>
        <v>7.3817329396141149E-7</v>
      </c>
      <c r="BI249" s="5">
        <f t="shared" si="442"/>
        <v>3.1766559119001501E-7</v>
      </c>
      <c r="BJ249" s="8">
        <f t="shared" si="443"/>
        <v>0.76454246516922753</v>
      </c>
      <c r="BK249" s="8">
        <f t="shared" si="444"/>
        <v>0.16965704562130468</v>
      </c>
      <c r="BL249" s="8">
        <f t="shared" si="445"/>
        <v>6.2621599923546115E-2</v>
      </c>
      <c r="BM249" s="8">
        <f t="shared" si="446"/>
        <v>0.47465248478927957</v>
      </c>
      <c r="BN249" s="8">
        <f t="shared" si="447"/>
        <v>0.51869385701140913</v>
      </c>
    </row>
    <row r="250" spans="1:66" x14ac:dyDescent="0.25">
      <c r="A250" t="s">
        <v>342</v>
      </c>
      <c r="B250" t="s">
        <v>386</v>
      </c>
      <c r="C250" t="s">
        <v>348</v>
      </c>
      <c r="D250" s="11">
        <v>44380</v>
      </c>
      <c r="E250">
        <f>VLOOKUP(A250,home!$A$2:$E$405,3,FALSE)</f>
        <v>1.1720779220779201</v>
      </c>
      <c r="F250">
        <f>VLOOKUP(B250,home!$B$2:$E$405,3,FALSE)</f>
        <v>0.61</v>
      </c>
      <c r="G250">
        <f>VLOOKUP(C250,away!$B$2:$E$405,4,FALSE)</f>
        <v>0.85</v>
      </c>
      <c r="H250">
        <f>VLOOKUP(A250,away!$A$2:$E$405,3,FALSE)</f>
        <v>0.83441558441558406</v>
      </c>
      <c r="I250">
        <f>VLOOKUP(C250,away!$B$2:$E$405,3,FALSE)</f>
        <v>0.98</v>
      </c>
      <c r="J250">
        <f>VLOOKUP(B250,home!$B$2:$E$405,4,FALSE)</f>
        <v>0.77</v>
      </c>
      <c r="K250" s="3">
        <f t="shared" si="392"/>
        <v>0.60772240259740151</v>
      </c>
      <c r="L250" s="3">
        <f t="shared" si="393"/>
        <v>0.62964999999999982</v>
      </c>
      <c r="M250" s="5">
        <f t="shared" si="394"/>
        <v>0.29014560302713305</v>
      </c>
      <c r="N250" s="5">
        <f t="shared" si="395"/>
        <v>0.17632798297472119</v>
      </c>
      <c r="O250" s="5">
        <f t="shared" si="396"/>
        <v>0.18269017894603426</v>
      </c>
      <c r="P250" s="5">
        <f t="shared" si="397"/>
        <v>0.11102491448003314</v>
      </c>
      <c r="Q250" s="5">
        <f t="shared" si="398"/>
        <v>5.3579232729275623E-2</v>
      </c>
      <c r="R250" s="5">
        <f t="shared" si="399"/>
        <v>5.7515435586685225E-2</v>
      </c>
      <c r="S250" s="5">
        <f t="shared" si="400"/>
        <v>1.062098779603594E-2</v>
      </c>
      <c r="T250" s="5">
        <f t="shared" si="401"/>
        <v>3.3736163887988384E-2</v>
      </c>
      <c r="U250" s="5">
        <f t="shared" si="402"/>
        <v>3.4953418701176429E-2</v>
      </c>
      <c r="V250" s="5">
        <f t="shared" si="403"/>
        <v>4.5157184279802761E-4</v>
      </c>
      <c r="W250" s="5">
        <f t="shared" si="404"/>
        <v>1.0853766681186908E-2</v>
      </c>
      <c r="X250" s="5">
        <f t="shared" si="405"/>
        <v>6.8340741908093344E-3</v>
      </c>
      <c r="Y250" s="5">
        <f t="shared" si="406"/>
        <v>2.1515374071215485E-3</v>
      </c>
      <c r="Z250" s="5">
        <f t="shared" si="407"/>
        <v>1.2071531339052116E-2</v>
      </c>
      <c r="AA250" s="5">
        <f t="shared" si="408"/>
        <v>7.3361400283985792E-3</v>
      </c>
      <c r="AB250" s="5">
        <f t="shared" si="409"/>
        <v>2.2291683219246767E-3</v>
      </c>
      <c r="AC250" s="5">
        <f t="shared" si="410"/>
        <v>1.0799690893375677E-5</v>
      </c>
      <c r="AD250" s="5">
        <f t="shared" si="411"/>
        <v>1.6490192911806328E-3</v>
      </c>
      <c r="AE250" s="5">
        <f t="shared" si="412"/>
        <v>1.0383049966918849E-3</v>
      </c>
      <c r="AF250" s="5">
        <f t="shared" si="413"/>
        <v>3.2688437058352263E-4</v>
      </c>
      <c r="AG250" s="5">
        <f t="shared" si="414"/>
        <v>6.8607581312638341E-5</v>
      </c>
      <c r="AH250" s="5">
        <f t="shared" si="415"/>
        <v>1.9002099269085403E-3</v>
      </c>
      <c r="AI250" s="5">
        <f t="shared" si="416"/>
        <v>1.1548001422202908E-3</v>
      </c>
      <c r="AJ250" s="5">
        <f t="shared" si="417"/>
        <v>3.50898958474968E-4</v>
      </c>
      <c r="AK250" s="5">
        <f t="shared" si="418"/>
        <v>7.1083052704444484E-5</v>
      </c>
      <c r="AL250" s="5">
        <f t="shared" si="419"/>
        <v>1.6530111024783653E-7</v>
      </c>
      <c r="AM250" s="5">
        <f t="shared" si="420"/>
        <v>2.0042919311315171E-4</v>
      </c>
      <c r="AN250" s="5">
        <f t="shared" si="421"/>
        <v>1.2620024144369593E-4</v>
      </c>
      <c r="AO250" s="5">
        <f t="shared" si="422"/>
        <v>3.9730991012511563E-5</v>
      </c>
      <c r="AP250" s="5">
        <f t="shared" si="423"/>
        <v>8.3388728303426348E-6</v>
      </c>
      <c r="AQ250" s="5">
        <f t="shared" si="424"/>
        <v>1.3126428194063094E-6</v>
      </c>
      <c r="AR250" s="5">
        <f t="shared" si="425"/>
        <v>2.3929343609559249E-4</v>
      </c>
      <c r="AS250" s="5">
        <f t="shared" si="426"/>
        <v>1.4542398190980121E-4</v>
      </c>
      <c r="AT250" s="5">
        <f t="shared" si="427"/>
        <v>4.4188705840752719E-5</v>
      </c>
      <c r="AU250" s="5">
        <f t="shared" si="428"/>
        <v>8.9514888270706942E-6</v>
      </c>
      <c r="AV250" s="5">
        <f t="shared" si="429"/>
        <v>1.360005074202799E-6</v>
      </c>
      <c r="AW250" s="5">
        <f t="shared" si="430"/>
        <v>1.7570241206527697E-9</v>
      </c>
      <c r="AX250" s="5">
        <f t="shared" si="431"/>
        <v>2.0300885131563847E-5</v>
      </c>
      <c r="AY250" s="5">
        <f t="shared" si="432"/>
        <v>1.2782452323089171E-5</v>
      </c>
      <c r="AZ250" s="5">
        <f t="shared" si="433"/>
        <v>4.0242355526165482E-6</v>
      </c>
      <c r="BA250" s="5">
        <f t="shared" si="434"/>
        <v>8.446199719016698E-7</v>
      </c>
      <c r="BB250" s="5">
        <f t="shared" si="435"/>
        <v>1.3295374132697153E-7</v>
      </c>
      <c r="BC250" s="5">
        <f t="shared" si="436"/>
        <v>1.6742864645305526E-8</v>
      </c>
      <c r="BD250" s="5">
        <f t="shared" si="437"/>
        <v>2.5111852006264955E-5</v>
      </c>
      <c r="BE250" s="5">
        <f t="shared" si="438"/>
        <v>1.5261035034917714E-5</v>
      </c>
      <c r="BF250" s="5">
        <f t="shared" si="439"/>
        <v>4.637236438771656E-6</v>
      </c>
      <c r="BG250" s="5">
        <f t="shared" si="440"/>
        <v>9.3938415666084333E-7</v>
      </c>
      <c r="BH250" s="5">
        <f t="shared" si="441"/>
        <v>1.4272119916196533E-7</v>
      </c>
      <c r="BI250" s="5">
        <f t="shared" si="442"/>
        <v>1.734697401125837E-8</v>
      </c>
      <c r="BJ250" s="8">
        <f t="shared" si="443"/>
        <v>0.286979687941676</v>
      </c>
      <c r="BK250" s="8">
        <f t="shared" si="444"/>
        <v>0.41226682459032687</v>
      </c>
      <c r="BL250" s="8">
        <f t="shared" si="445"/>
        <v>0.28868666085808459</v>
      </c>
      <c r="BM250" s="8">
        <f t="shared" si="446"/>
        <v>0.12870857628995805</v>
      </c>
      <c r="BN250" s="8">
        <f t="shared" si="447"/>
        <v>0.87128334774388261</v>
      </c>
    </row>
    <row r="251" spans="1:66" x14ac:dyDescent="0.25">
      <c r="A251" t="s">
        <v>40</v>
      </c>
      <c r="B251" t="s">
        <v>42</v>
      </c>
      <c r="C251" t="s">
        <v>333</v>
      </c>
      <c r="D251" s="11">
        <v>44380</v>
      </c>
      <c r="E251">
        <f>VLOOKUP(A251,home!$A$2:$E$405,3,FALSE)</f>
        <v>1.4517241379310299</v>
      </c>
      <c r="F251">
        <f>VLOOKUP(B251,home!$B$2:$E$405,3,FALSE)</f>
        <v>1.23</v>
      </c>
      <c r="G251">
        <f>VLOOKUP(C251,away!$B$2:$E$405,4,FALSE)</f>
        <v>1.28</v>
      </c>
      <c r="H251">
        <f>VLOOKUP(A251,away!$A$2:$E$405,3,FALSE)</f>
        <v>1.17241379310345</v>
      </c>
      <c r="I251">
        <f>VLOOKUP(C251,away!$B$2:$E$405,3,FALSE)</f>
        <v>0.64</v>
      </c>
      <c r="J251">
        <f>VLOOKUP(B251,home!$B$2:$E$405,4,FALSE)</f>
        <v>0.91</v>
      </c>
      <c r="K251" s="3">
        <f t="shared" si="392"/>
        <v>2.2855944827586137</v>
      </c>
      <c r="L251" s="3">
        <f t="shared" si="393"/>
        <v>0.68281379310344936</v>
      </c>
      <c r="M251" s="5">
        <f t="shared" si="394"/>
        <v>5.1385036074494149E-2</v>
      </c>
      <c r="N251" s="5">
        <f t="shared" si="395"/>
        <v>0.11744535494821616</v>
      </c>
      <c r="O251" s="5">
        <f t="shared" si="396"/>
        <v>3.5086411390782925E-2</v>
      </c>
      <c r="P251" s="5">
        <f t="shared" si="397"/>
        <v>8.0193308294572441E-2</v>
      </c>
      <c r="Q251" s="5">
        <f t="shared" si="398"/>
        <v>0.13421622764763497</v>
      </c>
      <c r="R251" s="5">
        <f t="shared" si="399"/>
        <v>1.1978742824064281E-2</v>
      </c>
      <c r="S251" s="5">
        <f t="shared" si="400"/>
        <v>3.1288129709129774E-2</v>
      </c>
      <c r="T251" s="5">
        <f t="shared" si="401"/>
        <v>9.1644691496117675E-2</v>
      </c>
      <c r="U251" s="5">
        <f t="shared" si="402"/>
        <v>2.7378548509065657E-2</v>
      </c>
      <c r="V251" s="5">
        <f t="shared" si="403"/>
        <v>5.4254848912462751E-3</v>
      </c>
      <c r="W251" s="5">
        <f t="shared" si="404"/>
        <v>0.10225462313603621</v>
      </c>
      <c r="X251" s="5">
        <f t="shared" si="405"/>
        <v>6.9820867085880617E-2</v>
      </c>
      <c r="Y251" s="5">
        <f t="shared" si="406"/>
        <v>2.3837325546340962E-2</v>
      </c>
      <c r="Z251" s="5">
        <f t="shared" si="407"/>
        <v>2.7264169414366857E-3</v>
      </c>
      <c r="AA251" s="5">
        <f t="shared" si="408"/>
        <v>6.2314835190473029E-3</v>
      </c>
      <c r="AB251" s="5">
        <f t="shared" si="409"/>
        <v>7.1213221752678734E-3</v>
      </c>
      <c r="AC251" s="5">
        <f t="shared" si="410"/>
        <v>5.2920024944190459E-4</v>
      </c>
      <c r="AD251" s="5">
        <f t="shared" si="411"/>
        <v>5.8428150619071396E-2</v>
      </c>
      <c r="AE251" s="5">
        <f t="shared" si="412"/>
        <v>3.9895547148227795E-2</v>
      </c>
      <c r="AF251" s="5">
        <f t="shared" si="413"/>
        <v>1.3620614938109461E-2</v>
      </c>
      <c r="AG251" s="5">
        <f t="shared" si="414"/>
        <v>3.100114583430675E-3</v>
      </c>
      <c r="AH251" s="5">
        <f t="shared" si="415"/>
        <v>4.6540877334097194E-4</v>
      </c>
      <c r="AI251" s="5">
        <f t="shared" si="416"/>
        <v>1.0637357245755798E-3</v>
      </c>
      <c r="AJ251" s="5">
        <f t="shared" si="417"/>
        <v>1.2156342516015908E-3</v>
      </c>
      <c r="AK251" s="5">
        <f t="shared" si="418"/>
        <v>9.2614897950433085E-4</v>
      </c>
      <c r="AL251" s="5">
        <f t="shared" si="419"/>
        <v>3.3035546528787441E-5</v>
      </c>
      <c r="AM251" s="5">
        <f t="shared" si="420"/>
        <v>2.6708611738547772E-2</v>
      </c>
      <c r="AN251" s="5">
        <f t="shared" si="421"/>
        <v>1.8237008489725117E-2</v>
      </c>
      <c r="AO251" s="5">
        <f t="shared" si="422"/>
        <v>6.2262404708645072E-3</v>
      </c>
      <c r="AP251" s="5">
        <f t="shared" si="423"/>
        <v>1.4171209575617335E-3</v>
      </c>
      <c r="AQ251" s="5">
        <f t="shared" si="424"/>
        <v>2.4190743407977985E-4</v>
      </c>
      <c r="AR251" s="5">
        <f t="shared" si="425"/>
        <v>6.3557505973714547E-5</v>
      </c>
      <c r="AS251" s="5">
        <f t="shared" si="426"/>
        <v>1.4526668499141961E-4</v>
      </c>
      <c r="AT251" s="5">
        <f t="shared" si="427"/>
        <v>1.6601036687251112E-4</v>
      </c>
      <c r="AU251" s="5">
        <f t="shared" si="428"/>
        <v>1.2647745953484827E-4</v>
      </c>
      <c r="AV251" s="5">
        <f t="shared" si="429"/>
        <v>7.2269045926543732E-5</v>
      </c>
      <c r="AW251" s="5">
        <f t="shared" si="430"/>
        <v>1.4321234620944723E-6</v>
      </c>
      <c r="AX251" s="5">
        <f t="shared" si="431"/>
        <v>1.0174175938627784E-2</v>
      </c>
      <c r="AY251" s="5">
        <f t="shared" si="432"/>
        <v>6.9470676643562839E-3</v>
      </c>
      <c r="AZ251" s="5">
        <f t="shared" si="433"/>
        <v>2.3717768114227176E-3</v>
      </c>
      <c r="BA251" s="5">
        <f t="shared" si="434"/>
        <v>5.398273070007834E-4</v>
      </c>
      <c r="BB251" s="5">
        <f t="shared" si="435"/>
        <v>9.2150382778506269E-5</v>
      </c>
      <c r="BC251" s="5">
        <f t="shared" si="436"/>
        <v>1.2584310480185336E-5</v>
      </c>
      <c r="BD251" s="5">
        <f t="shared" si="437"/>
        <v>7.2329902890178579E-6</v>
      </c>
      <c r="BE251" s="5">
        <f t="shared" si="438"/>
        <v>1.6531682698425849E-5</v>
      </c>
      <c r="BF251" s="5">
        <f t="shared" si="439"/>
        <v>1.8892361383119076E-5</v>
      </c>
      <c r="BG251" s="5">
        <f t="shared" si="440"/>
        <v>1.4393425647846286E-5</v>
      </c>
      <c r="BH251" s="5">
        <f t="shared" si="441"/>
        <v>8.2243835621784477E-6</v>
      </c>
      <c r="BI251" s="5">
        <f t="shared" si="442"/>
        <v>3.7595211387611383E-6</v>
      </c>
      <c r="BJ251" s="8">
        <f t="shared" si="443"/>
        <v>0.72723198865451111</v>
      </c>
      <c r="BK251" s="8">
        <f t="shared" si="444"/>
        <v>0.17580126242976962</v>
      </c>
      <c r="BL251" s="8">
        <f t="shared" si="445"/>
        <v>9.21100515752689E-2</v>
      </c>
      <c r="BM251" s="8">
        <f t="shared" si="446"/>
        <v>0.56061900288032707</v>
      </c>
      <c r="BN251" s="8">
        <f t="shared" si="447"/>
        <v>0.43030508117976496</v>
      </c>
    </row>
    <row r="252" spans="1:66" x14ac:dyDescent="0.25">
      <c r="A252" t="s">
        <v>40</v>
      </c>
      <c r="B252" t="s">
        <v>41</v>
      </c>
      <c r="C252" t="s">
        <v>234</v>
      </c>
      <c r="D252" s="11">
        <v>44380</v>
      </c>
      <c r="E252">
        <f>VLOOKUP(A252,home!$A$2:$E$405,3,FALSE)</f>
        <v>1.4517241379310299</v>
      </c>
      <c r="F252">
        <f>VLOOKUP(B252,home!$B$2:$E$405,3,FALSE)</f>
        <v>0.74</v>
      </c>
      <c r="G252">
        <f>VLOOKUP(C252,away!$B$2:$E$405,4,FALSE)</f>
        <v>1.18</v>
      </c>
      <c r="H252">
        <f>VLOOKUP(A252,away!$A$2:$E$405,3,FALSE)</f>
        <v>1.17241379310345</v>
      </c>
      <c r="I252">
        <f>VLOOKUP(C252,away!$B$2:$E$405,3,FALSE)</f>
        <v>0.59</v>
      </c>
      <c r="J252">
        <f>VLOOKUP(B252,home!$B$2:$E$405,4,FALSE)</f>
        <v>1.46</v>
      </c>
      <c r="K252" s="3">
        <f t="shared" si="392"/>
        <v>1.2676455172413752</v>
      </c>
      <c r="L252" s="3">
        <f t="shared" si="393"/>
        <v>1.0099172413793118</v>
      </c>
      <c r="M252" s="5">
        <f t="shared" si="394"/>
        <v>0.10253380205508689</v>
      </c>
      <c r="N252" s="5">
        <f t="shared" si="395"/>
        <v>0.12997651454084538</v>
      </c>
      <c r="O252" s="5">
        <f t="shared" si="396"/>
        <v>0.10355065451960575</v>
      </c>
      <c r="P252" s="5">
        <f t="shared" si="397"/>
        <v>0.13126552300918859</v>
      </c>
      <c r="Q252" s="5">
        <f t="shared" si="398"/>
        <v>8.2382073002180548E-2</v>
      </c>
      <c r="R252" s="5">
        <f t="shared" si="399"/>
        <v>5.2288795677731197E-2</v>
      </c>
      <c r="S252" s="5">
        <f t="shared" si="400"/>
        <v>4.2012090611880749E-2</v>
      </c>
      <c r="T252" s="5">
        <f t="shared" si="401"/>
        <v>8.3199075905471251E-2</v>
      </c>
      <c r="U252" s="5">
        <f t="shared" si="402"/>
        <v>6.6283657442826147E-2</v>
      </c>
      <c r="V252" s="5">
        <f t="shared" si="403"/>
        <v>5.9760661431167436E-3</v>
      </c>
      <c r="W252" s="5">
        <f t="shared" si="404"/>
        <v>3.4810421847421967E-2</v>
      </c>
      <c r="X252" s="5">
        <f t="shared" si="405"/>
        <v>3.515564520339852E-2</v>
      </c>
      <c r="Y252" s="5">
        <f t="shared" si="406"/>
        <v>1.7752146111363033E-2</v>
      </c>
      <c r="Z252" s="5">
        <f t="shared" si="407"/>
        <v>1.7602452095300258E-2</v>
      </c>
      <c r="AA252" s="5">
        <f t="shared" si="408"/>
        <v>2.2313669491063424E-2</v>
      </c>
      <c r="AB252" s="5">
        <f t="shared" si="409"/>
        <v>1.4142911551776096E-2</v>
      </c>
      <c r="AC252" s="5">
        <f t="shared" si="410"/>
        <v>4.7816636568316314E-4</v>
      </c>
      <c r="AD252" s="5">
        <f t="shared" si="411"/>
        <v>1.1031818802041422E-2</v>
      </c>
      <c r="AE252" s="5">
        <f t="shared" si="412"/>
        <v>1.1141224011954097E-2</v>
      </c>
      <c r="AF252" s="5">
        <f t="shared" si="413"/>
        <v>5.6258571098708144E-3</v>
      </c>
      <c r="AG252" s="5">
        <f t="shared" si="414"/>
        <v>1.8938833642649737E-3</v>
      </c>
      <c r="AH252" s="5">
        <f t="shared" si="415"/>
        <v>4.4442549653992813E-3</v>
      </c>
      <c r="AI252" s="5">
        <f t="shared" si="416"/>
        <v>5.6337398843661216E-3</v>
      </c>
      <c r="AJ252" s="5">
        <f t="shared" si="417"/>
        <v>3.5707925548603293E-3</v>
      </c>
      <c r="AK252" s="5">
        <f t="shared" si="418"/>
        <v>1.5088330583891913E-3</v>
      </c>
      <c r="AL252" s="5">
        <f t="shared" si="419"/>
        <v>2.4486269627681045E-5</v>
      </c>
      <c r="AM252" s="5">
        <f t="shared" si="420"/>
        <v>2.796887130285385E-3</v>
      </c>
      <c r="AN252" s="5">
        <f t="shared" si="421"/>
        <v>2.8246245350671156E-3</v>
      </c>
      <c r="AO252" s="5">
        <f t="shared" si="422"/>
        <v>1.4263185091936512E-3</v>
      </c>
      <c r="AP252" s="5">
        <f t="shared" si="423"/>
        <v>4.8015455137770163E-4</v>
      </c>
      <c r="AQ252" s="5">
        <f t="shared" si="424"/>
        <v>1.2122908999077236E-4</v>
      </c>
      <c r="AR252" s="5">
        <f t="shared" si="425"/>
        <v>8.9766594292847051E-4</v>
      </c>
      <c r="AS252" s="5">
        <f t="shared" si="426"/>
        <v>1.1379222085335279E-3</v>
      </c>
      <c r="AT252" s="5">
        <f t="shared" si="427"/>
        <v>7.2124099330846602E-4</v>
      </c>
      <c r="AU252" s="5">
        <f t="shared" si="428"/>
        <v>3.0475930400606456E-4</v>
      </c>
      <c r="AV252" s="5">
        <f t="shared" si="429"/>
        <v>9.6581691390222311E-5</v>
      </c>
      <c r="AW252" s="5">
        <f t="shared" si="430"/>
        <v>8.7077056129545899E-7</v>
      </c>
      <c r="AX252" s="5">
        <f t="shared" si="431"/>
        <v>5.9091023882272662E-4</v>
      </c>
      <c r="AY252" s="5">
        <f t="shared" si="432"/>
        <v>5.9677043829463837E-4</v>
      </c>
      <c r="AZ252" s="5">
        <f t="shared" si="433"/>
        <v>3.0134437738962199E-4</v>
      </c>
      <c r="BA252" s="5">
        <f t="shared" si="434"/>
        <v>1.0144429410616443E-4</v>
      </c>
      <c r="BB252" s="5">
        <f t="shared" si="435"/>
        <v>2.5612585414342292E-5</v>
      </c>
      <c r="BC252" s="5">
        <f t="shared" si="436"/>
        <v>5.173318321248915E-6</v>
      </c>
      <c r="BD252" s="5">
        <f t="shared" si="437"/>
        <v>1.5109471879374653E-4</v>
      </c>
      <c r="BE252" s="5">
        <f t="shared" si="438"/>
        <v>1.9153454295773898E-4</v>
      </c>
      <c r="BF252" s="5">
        <f t="shared" si="439"/>
        <v>1.2139895238862672E-4</v>
      </c>
      <c r="BG252" s="5">
        <f t="shared" si="440"/>
        <v>5.1296945931080608E-5</v>
      </c>
      <c r="BH252" s="5">
        <f t="shared" si="441"/>
        <v>1.6256585889426884E-5</v>
      </c>
      <c r="BI252" s="5">
        <f t="shared" si="442"/>
        <v>4.121517645676276E-6</v>
      </c>
      <c r="BJ252" s="8">
        <f t="shared" si="443"/>
        <v>0.42223912896707538</v>
      </c>
      <c r="BK252" s="8">
        <f t="shared" si="444"/>
        <v>0.28288690489287849</v>
      </c>
      <c r="BL252" s="8">
        <f t="shared" si="445"/>
        <v>0.27743118254979049</v>
      </c>
      <c r="BM252" s="8">
        <f t="shared" si="446"/>
        <v>0.39756640603267296</v>
      </c>
      <c r="BN252" s="8">
        <f t="shared" si="447"/>
        <v>0.60199736280463834</v>
      </c>
    </row>
    <row r="253" spans="1:66" x14ac:dyDescent="0.25">
      <c r="A253" t="s">
        <v>40</v>
      </c>
      <c r="B253" t="s">
        <v>317</v>
      </c>
      <c r="C253" t="s">
        <v>237</v>
      </c>
      <c r="D253" s="11">
        <v>44380</v>
      </c>
      <c r="E253">
        <f>VLOOKUP(A253,home!$A$2:$E$405,3,FALSE)</f>
        <v>1.4517241379310299</v>
      </c>
      <c r="F253">
        <f>VLOOKUP(B253,home!$B$2:$E$405,3,FALSE)</f>
        <v>1.1299999999999999</v>
      </c>
      <c r="G253">
        <f>VLOOKUP(C253,away!$B$2:$E$405,4,FALSE)</f>
        <v>0.93</v>
      </c>
      <c r="H253">
        <f>VLOOKUP(A253,away!$A$2:$E$405,3,FALSE)</f>
        <v>1.17241379310345</v>
      </c>
      <c r="I253">
        <f>VLOOKUP(C253,away!$B$2:$E$405,3,FALSE)</f>
        <v>0.59</v>
      </c>
      <c r="J253">
        <f>VLOOKUP(B253,home!$B$2:$E$405,4,FALSE)</f>
        <v>0.97</v>
      </c>
      <c r="K253" s="3">
        <f t="shared" si="392"/>
        <v>1.5256168965517194</v>
      </c>
      <c r="L253" s="3">
        <f t="shared" si="393"/>
        <v>0.67097241379310435</v>
      </c>
      <c r="M253" s="5">
        <f t="shared" si="394"/>
        <v>0.11118171875735623</v>
      </c>
      <c r="N253" s="5">
        <f t="shared" si="395"/>
        <v>0.16962070872388388</v>
      </c>
      <c r="O253" s="5">
        <f t="shared" si="396"/>
        <v>7.4599866204289378E-2</v>
      </c>
      <c r="P253" s="5">
        <f t="shared" si="397"/>
        <v>0.11381081636176145</v>
      </c>
      <c r="Q253" s="5">
        <f t="shared" si="398"/>
        <v>0.1293881096171175</v>
      </c>
      <c r="R253" s="5">
        <f t="shared" si="399"/>
        <v>2.5027226147867333E-2</v>
      </c>
      <c r="S253" s="5">
        <f t="shared" si="400"/>
        <v>2.9125520961766873E-2</v>
      </c>
      <c r="T253" s="5">
        <f t="shared" si="401"/>
        <v>8.6815852225924098E-2</v>
      </c>
      <c r="U253" s="5">
        <f t="shared" si="402"/>
        <v>3.8181959085007405E-2</v>
      </c>
      <c r="V253" s="5">
        <f t="shared" si="403"/>
        <v>3.3126942037561696E-3</v>
      </c>
      <c r="W253" s="5">
        <f t="shared" si="404"/>
        <v>6.579889541492015E-2</v>
      </c>
      <c r="X253" s="5">
        <f t="shared" si="405"/>
        <v>4.4149243681468997E-2</v>
      </c>
      <c r="Y253" s="5">
        <f t="shared" si="406"/>
        <v>1.4811462300047606E-2</v>
      </c>
      <c r="Z253" s="5">
        <f t="shared" si="407"/>
        <v>5.5975261129934811E-3</v>
      </c>
      <c r="AA253" s="5">
        <f t="shared" si="408"/>
        <v>8.539680416872324E-3</v>
      </c>
      <c r="AB253" s="5">
        <f t="shared" si="409"/>
        <v>6.5141403675661267E-3</v>
      </c>
      <c r="AC253" s="5">
        <f t="shared" si="410"/>
        <v>2.1193931199987623E-4</v>
      </c>
      <c r="AD253" s="5">
        <f t="shared" si="411"/>
        <v>2.5095976654860415E-2</v>
      </c>
      <c r="AE253" s="5">
        <f t="shared" si="412"/>
        <v>1.6838708032607088E-2</v>
      </c>
      <c r="AF253" s="5">
        <f t="shared" si="413"/>
        <v>5.649154286897857E-3</v>
      </c>
      <c r="AG253" s="5">
        <f t="shared" si="414"/>
        <v>1.2634755625898395E-3</v>
      </c>
      <c r="AH253" s="5">
        <f t="shared" si="415"/>
        <v>9.3894640182629215E-4</v>
      </c>
      <c r="AI253" s="5">
        <f t="shared" si="416"/>
        <v>1.4324724955826315E-3</v>
      </c>
      <c r="AJ253" s="5">
        <f t="shared" si="417"/>
        <v>1.0927021215532359E-3</v>
      </c>
      <c r="AK253" s="5">
        <f t="shared" si="418"/>
        <v>5.5568160651317566E-4</v>
      </c>
      <c r="AL253" s="5">
        <f t="shared" si="419"/>
        <v>8.6780403783819114E-6</v>
      </c>
      <c r="AM253" s="5">
        <f t="shared" si="420"/>
        <v>7.6573692040245072E-3</v>
      </c>
      <c r="AN253" s="5">
        <f t="shared" si="421"/>
        <v>5.1378834981293062E-3</v>
      </c>
      <c r="AO253" s="5">
        <f t="shared" si="422"/>
        <v>1.7236890462637895E-3</v>
      </c>
      <c r="AP253" s="5">
        <f t="shared" si="423"/>
        <v>3.8551593333344965E-4</v>
      </c>
      <c r="AQ253" s="5">
        <f t="shared" si="424"/>
        <v>6.4667639086111542E-5</v>
      </c>
      <c r="AR253" s="5">
        <f t="shared" si="425"/>
        <v>1.2600142673114748E-4</v>
      </c>
      <c r="AS253" s="5">
        <f t="shared" si="426"/>
        <v>1.9222990561066204E-4</v>
      </c>
      <c r="AT253" s="5">
        <f t="shared" si="427"/>
        <v>1.4663459601108416E-4</v>
      </c>
      <c r="AU253" s="5">
        <f t="shared" si="428"/>
        <v>7.4569405764515097E-5</v>
      </c>
      <c r="AV253" s="5">
        <f t="shared" si="429"/>
        <v>2.8441086350041362E-5</v>
      </c>
      <c r="AW253" s="5">
        <f t="shared" si="430"/>
        <v>2.467569086503632E-7</v>
      </c>
      <c r="AX253" s="5">
        <f t="shared" si="431"/>
        <v>1.9470353067990982E-3</v>
      </c>
      <c r="AY253" s="5">
        <f t="shared" si="432"/>
        <v>1.3064069795433884E-3</v>
      </c>
      <c r="AZ253" s="5">
        <f t="shared" si="433"/>
        <v>4.3828152223019301E-4</v>
      </c>
      <c r="BA253" s="5">
        <f t="shared" si="434"/>
        <v>9.8024936963902917E-5</v>
      </c>
      <c r="BB253" s="5">
        <f t="shared" si="435"/>
        <v>1.6443007141646708E-5</v>
      </c>
      <c r="BC253" s="5">
        <f t="shared" si="436"/>
        <v>2.2065608383695891E-6</v>
      </c>
      <c r="BD253" s="5">
        <f t="shared" si="437"/>
        <v>1.40905802391955E-5</v>
      </c>
      <c r="BE253" s="5">
        <f t="shared" si="438"/>
        <v>2.1496827295134422E-5</v>
      </c>
      <c r="BF253" s="5">
        <f t="shared" si="439"/>
        <v>1.6397961471855639E-5</v>
      </c>
      <c r="BG253" s="5">
        <f t="shared" si="440"/>
        <v>8.3390023634890204E-6</v>
      </c>
      <c r="BH253" s="5">
        <f t="shared" si="441"/>
        <v>3.1805307265308942E-6</v>
      </c>
      <c r="BI253" s="5">
        <f t="shared" si="442"/>
        <v>9.7045428327948925E-7</v>
      </c>
      <c r="BJ253" s="8">
        <f t="shared" si="443"/>
        <v>0.57820911013467113</v>
      </c>
      <c r="BK253" s="8">
        <f t="shared" si="444"/>
        <v>0.25895777461656239</v>
      </c>
      <c r="BL253" s="8">
        <f t="shared" si="445"/>
        <v>0.15751502662392475</v>
      </c>
      <c r="BM253" s="8">
        <f t="shared" si="446"/>
        <v>0.37534483145324138</v>
      </c>
      <c r="BN253" s="8">
        <f t="shared" si="447"/>
        <v>0.62362844581227572</v>
      </c>
    </row>
    <row r="254" spans="1:66" x14ac:dyDescent="0.25">
      <c r="A254" t="s">
        <v>40</v>
      </c>
      <c r="B254" t="s">
        <v>321</v>
      </c>
      <c r="C254" t="s">
        <v>235</v>
      </c>
      <c r="D254" s="11">
        <v>44380</v>
      </c>
      <c r="E254">
        <f>VLOOKUP(A254,home!$A$2:$E$405,3,FALSE)</f>
        <v>1.4517241379310299</v>
      </c>
      <c r="F254">
        <f>VLOOKUP(B254,home!$B$2:$E$405,3,FALSE)</f>
        <v>1.62</v>
      </c>
      <c r="G254">
        <f>VLOOKUP(C254,away!$B$2:$E$405,4,FALSE)</f>
        <v>0.93</v>
      </c>
      <c r="H254">
        <f>VLOOKUP(A254,away!$A$2:$E$405,3,FALSE)</f>
        <v>1.17241379310345</v>
      </c>
      <c r="I254">
        <f>VLOOKUP(C254,away!$B$2:$E$405,3,FALSE)</f>
        <v>0.93</v>
      </c>
      <c r="J254">
        <f>VLOOKUP(B254,home!$B$2:$E$405,4,FALSE)</f>
        <v>0.55000000000000004</v>
      </c>
      <c r="K254" s="3">
        <f t="shared" si="392"/>
        <v>2.1871675862068902</v>
      </c>
      <c r="L254" s="3">
        <f t="shared" si="393"/>
        <v>0.59968965517241468</v>
      </c>
      <c r="M254" s="5">
        <f t="shared" si="394"/>
        <v>6.1614549609104459E-2</v>
      </c>
      <c r="N254" s="5">
        <f t="shared" si="395"/>
        <v>0.13476134574376969</v>
      </c>
      <c r="O254" s="5">
        <f t="shared" si="396"/>
        <v>3.6949608008687483E-2</v>
      </c>
      <c r="P254" s="5">
        <f t="shared" si="397"/>
        <v>8.0814984959651795E-2</v>
      </c>
      <c r="Q254" s="5">
        <f t="shared" si="398"/>
        <v>0.1473728236421965</v>
      </c>
      <c r="R254" s="5">
        <f t="shared" si="399"/>
        <v>1.1079148842742843E-2</v>
      </c>
      <c r="S254" s="5">
        <f t="shared" si="400"/>
        <v>2.6499673516495549E-2</v>
      </c>
      <c r="T254" s="5">
        <f t="shared" si="401"/>
        <v>8.837795779177389E-2</v>
      </c>
      <c r="U254" s="5">
        <f t="shared" si="402"/>
        <v>2.4231955231608725E-2</v>
      </c>
      <c r="V254" s="5">
        <f t="shared" si="403"/>
        <v>3.8619498699898384E-3</v>
      </c>
      <c r="W254" s="5">
        <f t="shared" si="404"/>
        <v>0.10744302098599888</v>
      </c>
      <c r="X254" s="5">
        <f t="shared" si="405"/>
        <v>6.4432468205776167E-2</v>
      </c>
      <c r="Y254" s="5">
        <f t="shared" si="406"/>
        <v>1.9319742320114738E-2</v>
      </c>
      <c r="Z254" s="5">
        <f t="shared" si="407"/>
        <v>2.214683649702771E-3</v>
      </c>
      <c r="AA254" s="5">
        <f t="shared" si="408"/>
        <v>4.8438842923322761E-3</v>
      </c>
      <c r="AB254" s="5">
        <f t="shared" si="409"/>
        <v>5.2971933577629282E-3</v>
      </c>
      <c r="AC254" s="5">
        <f t="shared" si="410"/>
        <v>3.1658859660401562E-4</v>
      </c>
      <c r="AD254" s="5">
        <f t="shared" si="411"/>
        <v>5.8748973216180868E-2</v>
      </c>
      <c r="AE254" s="5">
        <f t="shared" si="412"/>
        <v>3.5231151489744927E-2</v>
      </c>
      <c r="AF254" s="5">
        <f t="shared" si="413"/>
        <v>1.0563878544106118E-2</v>
      </c>
      <c r="AG254" s="5">
        <f t="shared" si="414"/>
        <v>2.1116828937994226E-3</v>
      </c>
      <c r="AH254" s="5">
        <f t="shared" si="415"/>
        <v>3.3203071855155986E-4</v>
      </c>
      <c r="AI254" s="5">
        <f t="shared" si="416"/>
        <v>7.2620682524095453E-4</v>
      </c>
      <c r="AJ254" s="5">
        <f t="shared" si="417"/>
        <v>7.9416801452461387E-4</v>
      </c>
      <c r="AK254" s="5">
        <f t="shared" si="418"/>
        <v>5.7899284645683937E-4</v>
      </c>
      <c r="AL254" s="5">
        <f t="shared" si="419"/>
        <v>1.6609779888203692E-5</v>
      </c>
      <c r="AM254" s="5">
        <f t="shared" si="420"/>
        <v>2.5698769988273504E-2</v>
      </c>
      <c r="AN254" s="5">
        <f t="shared" si="421"/>
        <v>1.5411286512622935E-2</v>
      </c>
      <c r="AO254" s="5">
        <f t="shared" si="422"/>
        <v>4.620994547259066E-3</v>
      </c>
      <c r="AP254" s="5">
        <f t="shared" si="423"/>
        <v>9.2372087553313259E-4</v>
      </c>
      <c r="AQ254" s="5">
        <f t="shared" si="424"/>
        <v>1.3848646333100629E-4</v>
      </c>
      <c r="AR254" s="5">
        <f t="shared" si="425"/>
        <v>3.9823077422966822E-5</v>
      </c>
      <c r="AS254" s="5">
        <f t="shared" si="426"/>
        <v>8.7099744122520452E-5</v>
      </c>
      <c r="AT254" s="5">
        <f t="shared" si="427"/>
        <v>9.5250868555845435E-5</v>
      </c>
      <c r="AU254" s="5">
        <f t="shared" si="428"/>
        <v>6.9443204087799414E-5</v>
      </c>
      <c r="AV254" s="5">
        <f t="shared" si="429"/>
        <v>3.7970981265796182E-5</v>
      </c>
      <c r="AW254" s="5">
        <f t="shared" si="430"/>
        <v>6.0515969413621534E-7</v>
      </c>
      <c r="AX254" s="5">
        <f t="shared" si="431"/>
        <v>9.3679194539563731E-3</v>
      </c>
      <c r="AY254" s="5">
        <f t="shared" si="432"/>
        <v>5.6178443870260521E-3</v>
      </c>
      <c r="AZ254" s="5">
        <f t="shared" si="433"/>
        <v>1.6844815816339689E-3</v>
      </c>
      <c r="BA254" s="5">
        <f t="shared" si="434"/>
        <v>3.3672205961145284E-4</v>
      </c>
      <c r="BB254" s="5">
        <f t="shared" si="435"/>
        <v>5.0482183954334352E-5</v>
      </c>
      <c r="BC254" s="5">
        <f t="shared" si="436"/>
        <v>6.0547286975850372E-6</v>
      </c>
      <c r="BD254" s="5">
        <f t="shared" si="437"/>
        <v>3.9802479279472212E-6</v>
      </c>
      <c r="BE254" s="5">
        <f t="shared" si="438"/>
        <v>8.7054692530733006E-6</v>
      </c>
      <c r="BF254" s="5">
        <f t="shared" si="439"/>
        <v>9.5201600865213185E-6</v>
      </c>
      <c r="BG254" s="5">
        <f t="shared" si="440"/>
        <v>6.9407285189133359E-6</v>
      </c>
      <c r="BH254" s="5">
        <f t="shared" si="441"/>
        <v>3.7951341103072525E-6</v>
      </c>
      <c r="BI254" s="5">
        <f t="shared" si="442"/>
        <v>1.660118862274429E-6</v>
      </c>
      <c r="BJ254" s="8">
        <f t="shared" si="443"/>
        <v>0.73221980761536054</v>
      </c>
      <c r="BK254" s="8">
        <f t="shared" si="444"/>
        <v>0.17874220071875993</v>
      </c>
      <c r="BL254" s="8">
        <f t="shared" si="445"/>
        <v>8.5197377872122185E-2</v>
      </c>
      <c r="BM254" s="8">
        <f t="shared" si="446"/>
        <v>0.52016436982246061</v>
      </c>
      <c r="BN254" s="8">
        <f t="shared" si="447"/>
        <v>0.4725924608061528</v>
      </c>
    </row>
    <row r="255" spans="1:66" x14ac:dyDescent="0.25">
      <c r="A255" t="s">
        <v>10</v>
      </c>
      <c r="B255" t="s">
        <v>240</v>
      </c>
      <c r="C255" t="s">
        <v>43</v>
      </c>
      <c r="D255" s="11">
        <v>44411</v>
      </c>
      <c r="E255">
        <f>VLOOKUP(A255,home!$A$2:$E$405,3,FALSE)</f>
        <v>1.5037313432835799</v>
      </c>
      <c r="F255">
        <f>VLOOKUP(B255,home!$B$2:$E$405,3,FALSE)</f>
        <v>1.1399999999999999</v>
      </c>
      <c r="G255">
        <f>VLOOKUP(C255,away!$B$2:$E$405,4,FALSE)</f>
        <v>0.84</v>
      </c>
      <c r="H255">
        <f>VLOOKUP(A255,away!$A$2:$E$405,3,FALSE)</f>
        <v>1.3805970149253699</v>
      </c>
      <c r="I255">
        <f>VLOOKUP(C255,away!$B$2:$E$405,3,FALSE)</f>
        <v>0.57999999999999996</v>
      </c>
      <c r="J255">
        <f>VLOOKUP(B255,home!$B$2:$E$405,4,FALSE)</f>
        <v>0.88</v>
      </c>
      <c r="K255" s="3">
        <f t="shared" si="392"/>
        <v>1.4399731343283559</v>
      </c>
      <c r="L255" s="3">
        <f t="shared" si="393"/>
        <v>0.70465671641790872</v>
      </c>
      <c r="M255" s="5">
        <f t="shared" si="394"/>
        <v>0.11711137771143751</v>
      </c>
      <c r="N255" s="5">
        <f t="shared" si="395"/>
        <v>0.16863723762865063</v>
      </c>
      <c r="O255" s="5">
        <f t="shared" si="396"/>
        <v>8.2523318873319013E-2</v>
      </c>
      <c r="P255" s="5">
        <f t="shared" si="397"/>
        <v>0.11883136213319155</v>
      </c>
      <c r="Q255" s="5">
        <f t="shared" si="398"/>
        <v>0.12141654581630192</v>
      </c>
      <c r="R255" s="5">
        <f t="shared" si="399"/>
        <v>2.9075305452590502E-2</v>
      </c>
      <c r="S255" s="5">
        <f t="shared" si="400"/>
        <v>3.014415187998129E-2</v>
      </c>
      <c r="T255" s="5">
        <f t="shared" si="401"/>
        <v>8.5556984493719873E-2</v>
      </c>
      <c r="U255" s="5">
        <f t="shared" si="402"/>
        <v>4.1867658724121085E-2</v>
      </c>
      <c r="V255" s="5">
        <f t="shared" si="403"/>
        <v>3.3985412464688173E-3</v>
      </c>
      <c r="W255" s="5">
        <f t="shared" si="404"/>
        <v>5.8278854679474225E-2</v>
      </c>
      <c r="X255" s="5">
        <f t="shared" si="405"/>
        <v>4.1066586375034783E-2</v>
      </c>
      <c r="Y255" s="5">
        <f t="shared" si="406"/>
        <v>1.4468922954762218E-2</v>
      </c>
      <c r="Z255" s="5">
        <f t="shared" si="407"/>
        <v>6.8293697563567152E-3</v>
      </c>
      <c r="AA255" s="5">
        <f t="shared" si="408"/>
        <v>9.8341089735482588E-3</v>
      </c>
      <c r="AB255" s="5">
        <f t="shared" si="409"/>
        <v>7.0804263609834496E-3</v>
      </c>
      <c r="AC255" s="5">
        <f t="shared" si="410"/>
        <v>2.1552842125362228E-4</v>
      </c>
      <c r="AD255" s="5">
        <f t="shared" si="411"/>
        <v>2.097999625946733E-2</v>
      </c>
      <c r="AE255" s="5">
        <f t="shared" si="412"/>
        <v>1.4783695274656256E-2</v>
      </c>
      <c r="AF255" s="5">
        <f t="shared" si="413"/>
        <v>5.208715084381115E-3</v>
      </c>
      <c r="AG255" s="5">
        <f t="shared" si="414"/>
        <v>1.2234520227054758E-3</v>
      </c>
      <c r="AH255" s="5">
        <f t="shared" si="415"/>
        <v>1.2030903169295238E-3</v>
      </c>
      <c r="AI255" s="5">
        <f t="shared" si="416"/>
        <v>1.7324177345491014E-3</v>
      </c>
      <c r="AJ255" s="5">
        <f t="shared" si="417"/>
        <v>1.2473174975923497E-3</v>
      </c>
      <c r="AK255" s="5">
        <f t="shared" si="418"/>
        <v>5.9870122883688573E-4</v>
      </c>
      <c r="AL255" s="5">
        <f t="shared" si="419"/>
        <v>8.7477532504454342E-6</v>
      </c>
      <c r="AM255" s="5">
        <f t="shared" si="420"/>
        <v>6.0421261943884724E-3</v>
      </c>
      <c r="AN255" s="5">
        <f t="shared" si="421"/>
        <v>4.2576248043204156E-3</v>
      </c>
      <c r="AO255" s="5">
        <f t="shared" si="422"/>
        <v>1.5000819571759326E-3</v>
      </c>
      <c r="AP255" s="5">
        <f t="shared" si="423"/>
        <v>3.5234760876711423E-4</v>
      </c>
      <c r="AQ255" s="5">
        <f t="shared" si="424"/>
        <v>6.2071027257884151E-5</v>
      </c>
      <c r="AR255" s="5">
        <f t="shared" si="425"/>
        <v>1.6955313445634793E-4</v>
      </c>
      <c r="AS255" s="5">
        <f t="shared" si="426"/>
        <v>2.4415195845830449E-4</v>
      </c>
      <c r="AT255" s="5">
        <f t="shared" si="427"/>
        <v>1.7578613043680566E-4</v>
      </c>
      <c r="AU255" s="5">
        <f t="shared" si="428"/>
        <v>8.4375768405513404E-5</v>
      </c>
      <c r="AV255" s="5">
        <f t="shared" si="429"/>
        <v>3.0374709923062669E-5</v>
      </c>
      <c r="AW255" s="5">
        <f t="shared" si="430"/>
        <v>2.4656192313801544E-7</v>
      </c>
      <c r="AX255" s="5">
        <f t="shared" si="431"/>
        <v>1.4500832323568369E-3</v>
      </c>
      <c r="AY255" s="5">
        <f t="shared" si="432"/>
        <v>1.021810889045236E-3</v>
      </c>
      <c r="AZ255" s="5">
        <f t="shared" si="433"/>
        <v>3.6001295293734003E-4</v>
      </c>
      <c r="BA255" s="5">
        <f t="shared" si="434"/>
        <v>8.4561848428247056E-5</v>
      </c>
      <c r="BB255" s="5">
        <f t="shared" si="435"/>
        <v>1.4896768611919363E-5</v>
      </c>
      <c r="BC255" s="5">
        <f t="shared" si="436"/>
        <v>2.099421611062494E-6</v>
      </c>
      <c r="BD255" s="5">
        <f t="shared" si="437"/>
        <v>1.9912792497395712E-5</v>
      </c>
      <c r="BE255" s="5">
        <f t="shared" si="438"/>
        <v>2.8673886225705077E-5</v>
      </c>
      <c r="BF255" s="5">
        <f t="shared" si="439"/>
        <v>2.0644812910901605E-5</v>
      </c>
      <c r="BG255" s="5">
        <f t="shared" si="440"/>
        <v>9.9093253183111634E-6</v>
      </c>
      <c r="BH255" s="5">
        <f t="shared" si="441"/>
        <v>3.5672905594219671E-6</v>
      </c>
      <c r="BI255" s="5">
        <f t="shared" si="442"/>
        <v>1.027360513582161E-6</v>
      </c>
      <c r="BJ255" s="8">
        <f t="shared" si="443"/>
        <v>0.54676870729405425</v>
      </c>
      <c r="BK255" s="8">
        <f t="shared" si="444"/>
        <v>0.27073152003462841</v>
      </c>
      <c r="BL255" s="8">
        <f t="shared" si="445"/>
        <v>0.17595032233217547</v>
      </c>
      <c r="BM255" s="8">
        <f t="shared" si="446"/>
        <v>0.36166320747460162</v>
      </c>
      <c r="BN255" s="8">
        <f t="shared" si="447"/>
        <v>0.63759514761549108</v>
      </c>
    </row>
    <row r="256" spans="1:66" x14ac:dyDescent="0.25">
      <c r="A256" t="s">
        <v>16</v>
      </c>
      <c r="B256" t="s">
        <v>322</v>
      </c>
      <c r="C256" t="s">
        <v>254</v>
      </c>
      <c r="D256" s="11">
        <v>44411</v>
      </c>
      <c r="E256">
        <f>VLOOKUP(A256,home!$A$2:$E$405,3,FALSE)</f>
        <v>1.5906976744186001</v>
      </c>
      <c r="F256">
        <f>VLOOKUP(B256,home!$B$2:$E$405,3,FALSE)</f>
        <v>1.41</v>
      </c>
      <c r="G256">
        <f>VLOOKUP(C256,away!$B$2:$E$405,4,FALSE)</f>
        <v>0.42</v>
      </c>
      <c r="H256">
        <f>VLOOKUP(A256,away!$A$2:$E$405,3,FALSE)</f>
        <v>1.2651162790697701</v>
      </c>
      <c r="I256">
        <f>VLOOKUP(C256,away!$B$2:$E$405,3,FALSE)</f>
        <v>1</v>
      </c>
      <c r="J256">
        <f>VLOOKUP(B256,home!$B$2:$E$405,4,FALSE)</f>
        <v>0.72</v>
      </c>
      <c r="K256" s="3">
        <f t="shared" si="392"/>
        <v>0.94201116279069497</v>
      </c>
      <c r="L256" s="3">
        <f t="shared" si="393"/>
        <v>0.9108837209302344</v>
      </c>
      <c r="M256" s="5">
        <f t="shared" si="394"/>
        <v>0.15678264121661659</v>
      </c>
      <c r="N256" s="5">
        <f t="shared" si="395"/>
        <v>0.14769099815786133</v>
      </c>
      <c r="O256" s="5">
        <f t="shared" si="396"/>
        <v>0.14281075560866166</v>
      </c>
      <c r="P256" s="5">
        <f t="shared" si="397"/>
        <v>0.13452932594993311</v>
      </c>
      <c r="Q256" s="5">
        <f t="shared" si="398"/>
        <v>6.9563284454202665E-2</v>
      </c>
      <c r="R256" s="5">
        <f t="shared" si="399"/>
        <v>6.5041996228838023E-2</v>
      </c>
      <c r="S256" s="5">
        <f t="shared" si="400"/>
        <v>2.8858646914134929E-2</v>
      </c>
      <c r="T256" s="5">
        <f t="shared" si="401"/>
        <v>6.3364063383772443E-2</v>
      </c>
      <c r="U256" s="5">
        <f t="shared" si="402"/>
        <v>6.1270286497755691E-2</v>
      </c>
      <c r="V256" s="5">
        <f t="shared" si="403"/>
        <v>2.7513918399378278E-3</v>
      </c>
      <c r="W256" s="5">
        <f t="shared" si="404"/>
        <v>2.1843130158747778E-2</v>
      </c>
      <c r="X256" s="5">
        <f t="shared" si="405"/>
        <v>1.9896551675763596E-2</v>
      </c>
      <c r="Y256" s="5">
        <f t="shared" si="406"/>
        <v>9.0617225120501153E-3</v>
      </c>
      <c r="Z256" s="5">
        <f t="shared" si="407"/>
        <v>1.9748565180551424E-2</v>
      </c>
      <c r="AA256" s="5">
        <f t="shared" si="408"/>
        <v>1.8603368849179076E-2</v>
      </c>
      <c r="AB256" s="5">
        <f t="shared" si="409"/>
        <v>8.7622905607196867E-3</v>
      </c>
      <c r="AC256" s="5">
        <f t="shared" si="410"/>
        <v>1.4755415793272486E-4</v>
      </c>
      <c r="AD256" s="5">
        <f t="shared" si="411"/>
        <v>5.1441181099576225E-3</v>
      </c>
      <c r="AE256" s="5">
        <f t="shared" si="412"/>
        <v>4.6856934449028033E-3</v>
      </c>
      <c r="AF256" s="5">
        <f t="shared" si="413"/>
        <v>2.1340609401157367E-3</v>
      </c>
      <c r="AG256" s="5">
        <f t="shared" si="414"/>
        <v>6.4796045660816561E-4</v>
      </c>
      <c r="AH256" s="5">
        <f t="shared" si="415"/>
        <v>4.4971616336734856E-3</v>
      </c>
      <c r="AI256" s="5">
        <f t="shared" si="416"/>
        <v>4.2363764597944603E-3</v>
      </c>
      <c r="AJ256" s="5">
        <f t="shared" si="417"/>
        <v>1.9953569574550538E-3</v>
      </c>
      <c r="AK256" s="5">
        <f t="shared" si="418"/>
        <v>6.265495092249129E-4</v>
      </c>
      <c r="AL256" s="5">
        <f t="shared" si="419"/>
        <v>5.0644283713459035E-6</v>
      </c>
      <c r="AM256" s="5">
        <f t="shared" si="420"/>
        <v>9.6916333645877077E-4</v>
      </c>
      <c r="AN256" s="5">
        <f t="shared" si="421"/>
        <v>8.8279510610272569E-4</v>
      </c>
      <c r="AO256" s="5">
        <f t="shared" si="422"/>
        <v>4.0206184553292585E-4</v>
      </c>
      <c r="AP256" s="5">
        <f t="shared" si="423"/>
        <v>1.220771966343696E-4</v>
      </c>
      <c r="AQ256" s="5">
        <f t="shared" si="424"/>
        <v>2.7799532777761608E-5</v>
      </c>
      <c r="AR256" s="5">
        <f t="shared" si="425"/>
        <v>8.1927826450103956E-4</v>
      </c>
      <c r="AS256" s="5">
        <f t="shared" si="426"/>
        <v>7.7176927059176672E-4</v>
      </c>
      <c r="AT256" s="5">
        <f t="shared" si="427"/>
        <v>3.6350763399813833E-4</v>
      </c>
      <c r="AU256" s="5">
        <f t="shared" si="428"/>
        <v>1.1414274966196024E-4</v>
      </c>
      <c r="AV256" s="5">
        <f t="shared" si="429"/>
        <v>2.6880936083297587E-5</v>
      </c>
      <c r="AW256" s="5">
        <f t="shared" si="430"/>
        <v>1.2071102065465998E-7</v>
      </c>
      <c r="AX256" s="5">
        <f t="shared" si="431"/>
        <v>1.5216044691860597E-4</v>
      </c>
      <c r="AY256" s="5">
        <f t="shared" si="432"/>
        <v>1.386004740676272E-4</v>
      </c>
      <c r="AZ256" s="5">
        <f t="shared" si="433"/>
        <v>6.3124457770707355E-5</v>
      </c>
      <c r="BA256" s="5">
        <f t="shared" si="434"/>
        <v>1.9166346991961795E-5</v>
      </c>
      <c r="BB256" s="5">
        <f t="shared" si="435"/>
        <v>4.3645783661695398E-6</v>
      </c>
      <c r="BC256" s="5">
        <f t="shared" si="436"/>
        <v>7.9512467649362302E-7</v>
      </c>
      <c r="BD256" s="5">
        <f t="shared" si="437"/>
        <v>1.2437787234099521E-4</v>
      </c>
      <c r="BE256" s="5">
        <f t="shared" si="438"/>
        <v>1.171653441493735E-4</v>
      </c>
      <c r="BF256" s="5">
        <f t="shared" si="439"/>
        <v>5.5185531040461639E-5</v>
      </c>
      <c r="BG256" s="5">
        <f t="shared" si="440"/>
        <v>1.7328462088215755E-5</v>
      </c>
      <c r="BH256" s="5">
        <f t="shared" si="441"/>
        <v>4.080901180273649E-6</v>
      </c>
      <c r="BI256" s="5">
        <f t="shared" si="442"/>
        <v>7.6885089321270015E-7</v>
      </c>
      <c r="BJ256" s="8">
        <f t="shared" si="443"/>
        <v>0.34681369174028032</v>
      </c>
      <c r="BK256" s="8">
        <f t="shared" si="444"/>
        <v>0.32321322498099414</v>
      </c>
      <c r="BL256" s="8">
        <f t="shared" si="445"/>
        <v>0.31025862812183075</v>
      </c>
      <c r="BM256" s="8">
        <f t="shared" si="446"/>
        <v>0.28347662864449635</v>
      </c>
      <c r="BN256" s="8">
        <f t="shared" si="447"/>
        <v>0.71641900161611338</v>
      </c>
    </row>
    <row r="257" spans="1:66" x14ac:dyDescent="0.25">
      <c r="A257" t="s">
        <v>69</v>
      </c>
      <c r="B257" t="s">
        <v>77</v>
      </c>
      <c r="C257" t="s">
        <v>381</v>
      </c>
      <c r="D257" s="11">
        <v>44411</v>
      </c>
      <c r="E257">
        <f>VLOOKUP(A257,home!$A$2:$E$405,3,FALSE)</f>
        <v>1.3260869565217399</v>
      </c>
      <c r="F257">
        <f>VLOOKUP(B257,home!$B$2:$E$405,3,FALSE)</f>
        <v>1.35</v>
      </c>
      <c r="G257">
        <f>VLOOKUP(C257,away!$B$2:$E$405,4,FALSE)</f>
        <v>0.81</v>
      </c>
      <c r="H257">
        <f>VLOOKUP(A257,away!$A$2:$E$405,3,FALSE)</f>
        <v>1.2934782608695701</v>
      </c>
      <c r="I257">
        <f>VLOOKUP(C257,away!$B$2:$E$405,3,FALSE)</f>
        <v>1.1299999999999999</v>
      </c>
      <c r="J257">
        <f>VLOOKUP(B257,home!$B$2:$E$405,4,FALSE)</f>
        <v>0.61</v>
      </c>
      <c r="K257" s="3">
        <f t="shared" si="392"/>
        <v>1.4500760869565228</v>
      </c>
      <c r="L257" s="3">
        <f t="shared" si="393"/>
        <v>0.89159456521739455</v>
      </c>
      <c r="M257" s="5">
        <f t="shared" si="394"/>
        <v>9.6166842606453792E-2</v>
      </c>
      <c r="N257" s="5">
        <f t="shared" si="395"/>
        <v>0.1394492388217303</v>
      </c>
      <c r="O257" s="5">
        <f t="shared" si="396"/>
        <v>8.5741834222030786E-2</v>
      </c>
      <c r="P257" s="5">
        <f t="shared" si="397"/>
        <v>0.12433218345715724</v>
      </c>
      <c r="Q257" s="5">
        <f t="shared" si="398"/>
        <v>0.10110600327984019</v>
      </c>
      <c r="R257" s="5">
        <f t="shared" si="399"/>
        <v>3.8223476702066723E-2</v>
      </c>
      <c r="S257" s="5">
        <f t="shared" si="400"/>
        <v>4.0186647040304273E-2</v>
      </c>
      <c r="T257" s="5">
        <f t="shared" si="401"/>
        <v>9.0145563035157583E-2</v>
      </c>
      <c r="U257" s="5">
        <f t="shared" si="402"/>
        <v>5.542694952600672E-2</v>
      </c>
      <c r="V257" s="5">
        <f t="shared" si="403"/>
        <v>5.7729456165519751E-3</v>
      </c>
      <c r="W257" s="5">
        <f t="shared" si="404"/>
        <v>4.8870465867948028E-2</v>
      </c>
      <c r="X257" s="5">
        <f t="shared" si="405"/>
        <v>4.3572641767504638E-2</v>
      </c>
      <c r="Y257" s="5">
        <f t="shared" si="406"/>
        <v>1.9424565296035791E-2</v>
      </c>
      <c r="Z257" s="5">
        <f t="shared" si="407"/>
        <v>1.1359948030425466E-2</v>
      </c>
      <c r="AA257" s="5">
        <f t="shared" si="408"/>
        <v>1.6472788987988814E-2</v>
      </c>
      <c r="AB257" s="5">
        <f t="shared" si="409"/>
        <v>1.1943398698481664E-2</v>
      </c>
      <c r="AC257" s="5">
        <f t="shared" si="410"/>
        <v>4.6648285549329887E-4</v>
      </c>
      <c r="AD257" s="5">
        <f t="shared" si="411"/>
        <v>1.7716473478384079E-2</v>
      </c>
      <c r="AE257" s="5">
        <f t="shared" si="412"/>
        <v>1.5795911468145355E-2</v>
      </c>
      <c r="AF257" s="5">
        <f t="shared" si="413"/>
        <v>7.0417744088267561E-3</v>
      </c>
      <c r="AG257" s="5">
        <f t="shared" si="414"/>
        <v>2.0928025974656225E-3</v>
      </c>
      <c r="AH257" s="5">
        <f t="shared" si="415"/>
        <v>2.5321169812698471E-3</v>
      </c>
      <c r="AI257" s="5">
        <f t="shared" si="416"/>
        <v>3.6717622839159418E-3</v>
      </c>
      <c r="AJ257" s="5">
        <f t="shared" si="417"/>
        <v>2.6621673424476883E-3</v>
      </c>
      <c r="AK257" s="5">
        <f t="shared" si="418"/>
        <v>1.2867817342533301E-3</v>
      </c>
      <c r="AL257" s="5">
        <f t="shared" si="419"/>
        <v>2.412425338998042E-5</v>
      </c>
      <c r="AM257" s="5">
        <f t="shared" si="420"/>
        <v>5.1380469072408383E-3</v>
      </c>
      <c r="AN257" s="5">
        <f t="shared" si="421"/>
        <v>4.5810546983279738E-3</v>
      </c>
      <c r="AO257" s="5">
        <f t="shared" si="422"/>
        <v>2.042221735996416E-3</v>
      </c>
      <c r="AP257" s="5">
        <f t="shared" si="423"/>
        <v>6.0694460026107923E-4</v>
      </c>
      <c r="AQ257" s="5">
        <f t="shared" si="424"/>
        <v>1.3528712674520553E-4</v>
      </c>
      <c r="AR257" s="5">
        <f t="shared" si="425"/>
        <v>4.5152434779897427E-4</v>
      </c>
      <c r="AS257" s="5">
        <f t="shared" si="426"/>
        <v>6.547446594219325E-4</v>
      </c>
      <c r="AT257" s="5">
        <f t="shared" si="427"/>
        <v>4.7471478684511879E-4</v>
      </c>
      <c r="AU257" s="5">
        <f t="shared" si="428"/>
        <v>2.2945752017625661E-4</v>
      </c>
      <c r="AV257" s="5">
        <f t="shared" si="429"/>
        <v>8.3182715744983319E-5</v>
      </c>
      <c r="AW257" s="5">
        <f t="shared" si="430"/>
        <v>8.6638232545626999E-7</v>
      </c>
      <c r="AX257" s="5">
        <f t="shared" si="431"/>
        <v>1.2417598256418113E-3</v>
      </c>
      <c r="AY257" s="5">
        <f t="shared" si="432"/>
        <v>1.1071463118475383E-3</v>
      </c>
      <c r="AZ257" s="5">
        <f t="shared" si="433"/>
        <v>4.9356281727187378E-4</v>
      </c>
      <c r="BA257" s="5">
        <f t="shared" si="434"/>
        <v>1.4668597515766292E-4</v>
      </c>
      <c r="BB257" s="5">
        <f t="shared" si="435"/>
        <v>3.2696104561046494E-5</v>
      </c>
      <c r="BC257" s="5">
        <f t="shared" si="436"/>
        <v>5.8303338260817459E-6</v>
      </c>
      <c r="BD257" s="5">
        <f t="shared" si="437"/>
        <v>6.7096109093482318E-5</v>
      </c>
      <c r="BE257" s="5">
        <f t="shared" si="438"/>
        <v>9.7294463324284789E-5</v>
      </c>
      <c r="BF257" s="5">
        <f t="shared" si="439"/>
        <v>7.0542187329906934E-5</v>
      </c>
      <c r="BG257" s="5">
        <f t="shared" si="440"/>
        <v>3.4097179656235163E-5</v>
      </c>
      <c r="BH257" s="5">
        <f t="shared" si="441"/>
        <v>1.2360876213041747E-5</v>
      </c>
      <c r="BI257" s="5">
        <f t="shared" si="442"/>
        <v>3.5848422020723065E-6</v>
      </c>
      <c r="BJ257" s="8">
        <f t="shared" si="443"/>
        <v>0.50074667645791582</v>
      </c>
      <c r="BK257" s="8">
        <f t="shared" si="444"/>
        <v>0.2680563721411981</v>
      </c>
      <c r="BL257" s="8">
        <f t="shared" si="445"/>
        <v>0.22013987616626779</v>
      </c>
      <c r="BM257" s="8">
        <f t="shared" si="446"/>
        <v>0.41417701377700616</v>
      </c>
      <c r="BN257" s="8">
        <f t="shared" si="447"/>
        <v>0.58501957908927904</v>
      </c>
    </row>
    <row r="258" spans="1:66" x14ac:dyDescent="0.25">
      <c r="A258" t="s">
        <v>69</v>
      </c>
      <c r="B258" t="s">
        <v>74</v>
      </c>
      <c r="C258" t="s">
        <v>72</v>
      </c>
      <c r="D258" s="11">
        <v>44411</v>
      </c>
      <c r="E258">
        <f>VLOOKUP(A258,home!$A$2:$E$405,3,FALSE)</f>
        <v>1.3260869565217399</v>
      </c>
      <c r="F258">
        <f>VLOOKUP(B258,home!$B$2:$E$405,3,FALSE)</f>
        <v>1.24</v>
      </c>
      <c r="G258">
        <f>VLOOKUP(C258,away!$B$2:$E$405,4,FALSE)</f>
        <v>1.56</v>
      </c>
      <c r="H258">
        <f>VLOOKUP(A258,away!$A$2:$E$405,3,FALSE)</f>
        <v>1.2934782608695701</v>
      </c>
      <c r="I258">
        <f>VLOOKUP(C258,away!$B$2:$E$405,3,FALSE)</f>
        <v>1.29</v>
      </c>
      <c r="J258">
        <f>VLOOKUP(B258,home!$B$2:$E$405,4,FALSE)</f>
        <v>0.83</v>
      </c>
      <c r="K258" s="3">
        <f t="shared" si="392"/>
        <v>2.565182608695654</v>
      </c>
      <c r="L258" s="3">
        <f t="shared" si="393"/>
        <v>1.3849271739130486</v>
      </c>
      <c r="M258" s="5">
        <f t="shared" si="394"/>
        <v>1.9252588060022949E-2</v>
      </c>
      <c r="N258" s="5">
        <f t="shared" si="395"/>
        <v>4.938640406395247E-2</v>
      </c>
      <c r="O258" s="5">
        <f t="shared" si="396"/>
        <v>2.666343237247969E-2</v>
      </c>
      <c r="P258" s="5">
        <f t="shared" si="397"/>
        <v>6.83965730100176E-2</v>
      </c>
      <c r="Q258" s="5">
        <f t="shared" si="398"/>
        <v>6.3342572405433631E-2</v>
      </c>
      <c r="R258" s="5">
        <f t="shared" si="399"/>
        <v>1.8463456021219998E-2</v>
      </c>
      <c r="S258" s="5">
        <f t="shared" si="400"/>
        <v>6.0746264150694812E-2</v>
      </c>
      <c r="T258" s="5">
        <f t="shared" si="401"/>
        <v>8.7724849789839854E-2</v>
      </c>
      <c r="U258" s="5">
        <f t="shared" si="402"/>
        <v>4.736213628205059E-2</v>
      </c>
      <c r="V258" s="5">
        <f t="shared" si="403"/>
        <v>2.3978515270059404E-2</v>
      </c>
      <c r="W258" s="5">
        <f t="shared" si="404"/>
        <v>5.4161755041487854E-2</v>
      </c>
      <c r="X258" s="5">
        <f t="shared" si="405"/>
        <v>7.5010086343778606E-2</v>
      </c>
      <c r="Y258" s="5">
        <f t="shared" si="406"/>
        <v>5.1941753447531533E-2</v>
      </c>
      <c r="Z258" s="5">
        <f t="shared" si="407"/>
        <v>8.5235139893786917E-3</v>
      </c>
      <c r="AA258" s="5">
        <f t="shared" si="408"/>
        <v>2.1864369850528333E-2</v>
      </c>
      <c r="AB258" s="5">
        <f t="shared" si="409"/>
        <v>2.804305064533244E-2</v>
      </c>
      <c r="AC258" s="5">
        <f t="shared" si="410"/>
        <v>5.3241162474732357E-3</v>
      </c>
      <c r="AD258" s="5">
        <f t="shared" si="411"/>
        <v>3.4733698022214703E-2</v>
      </c>
      <c r="AE258" s="5">
        <f t="shared" si="412"/>
        <v>4.8103642241455052E-2</v>
      </c>
      <c r="AF258" s="5">
        <f t="shared" si="413"/>
        <v>3.3310020652191352E-2</v>
      </c>
      <c r="AG258" s="5">
        <f t="shared" si="414"/>
        <v>1.5377317588274887E-2</v>
      </c>
      <c r="AH258" s="5">
        <f t="shared" si="415"/>
        <v>2.9511115352796398E-3</v>
      </c>
      <c r="AI258" s="5">
        <f t="shared" si="416"/>
        <v>7.5701399866204633E-3</v>
      </c>
      <c r="AJ258" s="5">
        <f t="shared" si="417"/>
        <v>9.7093957195351823E-3</v>
      </c>
      <c r="AK258" s="5">
        <f t="shared" si="418"/>
        <v>8.3021243468985578E-3</v>
      </c>
      <c r="AL258" s="5">
        <f t="shared" si="419"/>
        <v>7.5657632002269098E-4</v>
      </c>
      <c r="AM258" s="5">
        <f t="shared" si="420"/>
        <v>1.7819655620454358E-2</v>
      </c>
      <c r="AN258" s="5">
        <f t="shared" si="421"/>
        <v>2.4678925298539628E-2</v>
      </c>
      <c r="AO258" s="5">
        <f t="shared" si="422"/>
        <v>1.7089257134458864E-2</v>
      </c>
      <c r="AP258" s="5">
        <f t="shared" si="423"/>
        <v>7.8891255291665078E-3</v>
      </c>
      <c r="AQ258" s="5">
        <f t="shared" si="424"/>
        <v>2.7314660809384626E-3</v>
      </c>
      <c r="AR258" s="5">
        <f t="shared" si="425"/>
        <v>8.1741491169140589E-4</v>
      </c>
      <c r="AS258" s="5">
        <f t="shared" si="426"/>
        <v>2.0968185155592883E-3</v>
      </c>
      <c r="AT258" s="5">
        <f t="shared" si="427"/>
        <v>2.689361194851862E-3</v>
      </c>
      <c r="AU258" s="5">
        <f t="shared" si="428"/>
        <v>2.2995675218449867E-3</v>
      </c>
      <c r="AV258" s="5">
        <f t="shared" si="429"/>
        <v>1.4747026536395306E-3</v>
      </c>
      <c r="AW258" s="5">
        <f t="shared" si="430"/>
        <v>7.4661286155907369E-5</v>
      </c>
      <c r="AX258" s="5">
        <f t="shared" si="431"/>
        <v>7.6184451150892044E-3</v>
      </c>
      <c r="AY258" s="5">
        <f t="shared" si="432"/>
        <v>1.0550991662852163E-2</v>
      </c>
      <c r="AZ258" s="5">
        <f t="shared" si="433"/>
        <v>7.3061775328069926E-3</v>
      </c>
      <c r="BA258" s="5">
        <f t="shared" si="434"/>
        <v>3.3728412675391333E-3</v>
      </c>
      <c r="BB258" s="5">
        <f t="shared" si="435"/>
        <v>1.1677848811775685E-3</v>
      </c>
      <c r="BC258" s="5">
        <f t="shared" si="436"/>
        <v>3.2345940304552703E-4</v>
      </c>
      <c r="BD258" s="5">
        <f t="shared" si="437"/>
        <v>1.8867668726052747E-4</v>
      </c>
      <c r="BE258" s="5">
        <f t="shared" si="438"/>
        <v>4.8399015682701389E-4</v>
      </c>
      <c r="BF258" s="5">
        <f t="shared" si="439"/>
        <v>6.2076156653626913E-4</v>
      </c>
      <c r="BG258" s="5">
        <f t="shared" si="440"/>
        <v>5.3078892487516921E-4</v>
      </c>
      <c r="BH258" s="5">
        <f t="shared" si="441"/>
        <v>3.4039262974451198E-4</v>
      </c>
      <c r="BI258" s="5">
        <f t="shared" si="442"/>
        <v>1.7463385078976022E-4</v>
      </c>
      <c r="BJ258" s="8">
        <f t="shared" si="443"/>
        <v>0.61364022912222849</v>
      </c>
      <c r="BK258" s="8">
        <f t="shared" si="444"/>
        <v>0.18900562472114282</v>
      </c>
      <c r="BL258" s="8">
        <f t="shared" si="445"/>
        <v>0.18264632537356518</v>
      </c>
      <c r="BM258" s="8">
        <f t="shared" si="446"/>
        <v>0.73783433689649258</v>
      </c>
      <c r="BN258" s="8">
        <f t="shared" si="447"/>
        <v>0.24550502593312631</v>
      </c>
    </row>
    <row r="259" spans="1:66" x14ac:dyDescent="0.25">
      <c r="A259" t="s">
        <v>175</v>
      </c>
      <c r="B259" t="s">
        <v>284</v>
      </c>
      <c r="C259" t="s">
        <v>179</v>
      </c>
      <c r="D259" s="11">
        <v>44411</v>
      </c>
      <c r="E259">
        <f>VLOOKUP(A259,home!$A$2:$E$405,3,FALSE)</f>
        <v>1.21714285714286</v>
      </c>
      <c r="F259">
        <f>VLOOKUP(B259,home!$B$2:$E$405,3,FALSE)</f>
        <v>1.33</v>
      </c>
      <c r="G259">
        <f>VLOOKUP(C259,away!$B$2:$E$405,4,FALSE)</f>
        <v>0.88</v>
      </c>
      <c r="H259">
        <f>VLOOKUP(A259,away!$A$2:$E$405,3,FALSE)</f>
        <v>1.0685714285714301</v>
      </c>
      <c r="I259">
        <f>VLOOKUP(C259,away!$B$2:$E$405,3,FALSE)</f>
        <v>0.7</v>
      </c>
      <c r="J259">
        <f>VLOOKUP(B259,home!$B$2:$E$405,4,FALSE)</f>
        <v>1.08</v>
      </c>
      <c r="K259" s="3">
        <f t="shared" si="392"/>
        <v>1.4245440000000034</v>
      </c>
      <c r="L259" s="3">
        <f t="shared" si="393"/>
        <v>0.80784000000000111</v>
      </c>
      <c r="M259" s="5">
        <f t="shared" si="394"/>
        <v>0.10727238768222255</v>
      </c>
      <c r="N259" s="5">
        <f t="shared" si="395"/>
        <v>0.15281423623838439</v>
      </c>
      <c r="O259" s="5">
        <f t="shared" si="396"/>
        <v>8.665892566520679E-2</v>
      </c>
      <c r="P259" s="5">
        <f t="shared" si="397"/>
        <v>0.12344945260281663</v>
      </c>
      <c r="Q259" s="5">
        <f t="shared" si="398"/>
        <v>0.10884530167398682</v>
      </c>
      <c r="R259" s="5">
        <f t="shared" si="399"/>
        <v>3.5003273254690367E-2</v>
      </c>
      <c r="S259" s="5">
        <f t="shared" si="400"/>
        <v>3.5516519388662404E-2</v>
      </c>
      <c r="T259" s="5">
        <f t="shared" si="401"/>
        <v>8.7929588504313635E-2</v>
      </c>
      <c r="U259" s="5">
        <f t="shared" si="402"/>
        <v>4.9863702895329751E-2</v>
      </c>
      <c r="V259" s="5">
        <f t="shared" si="403"/>
        <v>4.5413932509372193E-3</v>
      </c>
      <c r="W259" s="5">
        <f t="shared" si="404"/>
        <v>5.1684973809289415E-2</v>
      </c>
      <c r="X259" s="5">
        <f t="shared" si="405"/>
        <v>4.1753189242096422E-2</v>
      </c>
      <c r="Y259" s="5">
        <f t="shared" si="406"/>
        <v>1.6864948198667604E-2</v>
      </c>
      <c r="Z259" s="5">
        <f t="shared" si="407"/>
        <v>9.4256814220230346E-3</v>
      </c>
      <c r="AA259" s="5">
        <f t="shared" si="408"/>
        <v>1.3427297915654413E-2</v>
      </c>
      <c r="AB259" s="5">
        <f t="shared" si="409"/>
        <v>9.5638883409790258E-3</v>
      </c>
      <c r="AC259" s="5">
        <f t="shared" si="410"/>
        <v>3.2664073847171553E-4</v>
      </c>
      <c r="AD259" s="5">
        <f t="shared" si="411"/>
        <v>1.8406879832545131E-2</v>
      </c>
      <c r="AE259" s="5">
        <f t="shared" si="412"/>
        <v>1.4869813803923281E-2</v>
      </c>
      <c r="AF259" s="5">
        <f t="shared" si="413"/>
        <v>6.0062151916806987E-3</v>
      </c>
      <c r="AG259" s="5">
        <f t="shared" si="414"/>
        <v>1.6173536268157807E-3</v>
      </c>
      <c r="AH259" s="5">
        <f t="shared" si="415"/>
        <v>1.9036106199917747E-3</v>
      </c>
      <c r="AI259" s="5">
        <f t="shared" si="416"/>
        <v>2.711777087045569E-3</v>
      </c>
      <c r="AJ259" s="5">
        <f t="shared" si="417"/>
        <v>1.9315228893441265E-3</v>
      </c>
      <c r="AK259" s="5">
        <f t="shared" si="418"/>
        <v>9.1717978095928201E-4</v>
      </c>
      <c r="AL259" s="5">
        <f t="shared" si="419"/>
        <v>1.5035973835714514E-5</v>
      </c>
      <c r="AM259" s="5">
        <f t="shared" si="420"/>
        <v>5.2442820448346432E-3</v>
      </c>
      <c r="AN259" s="5">
        <f t="shared" si="421"/>
        <v>4.2365408070992247E-3</v>
      </c>
      <c r="AO259" s="5">
        <f t="shared" si="422"/>
        <v>1.7112235628035208E-3</v>
      </c>
      <c r="AP259" s="5">
        <f t="shared" si="423"/>
        <v>4.607982809917327E-4</v>
      </c>
      <c r="AQ259" s="5">
        <f t="shared" si="424"/>
        <v>9.3062820829090459E-5</v>
      </c>
      <c r="AR259" s="5">
        <f t="shared" si="425"/>
        <v>3.0756256065083158E-4</v>
      </c>
      <c r="AS259" s="5">
        <f t="shared" si="426"/>
        <v>4.3813640039977919E-4</v>
      </c>
      <c r="AT259" s="5">
        <f t="shared" si="427"/>
        <v>3.1207229018555239E-4</v>
      </c>
      <c r="AU259" s="5">
        <f t="shared" si="428"/>
        <v>1.4818690285002951E-4</v>
      </c>
      <c r="AV259" s="5">
        <f t="shared" si="429"/>
        <v>5.2774690833398225E-5</v>
      </c>
      <c r="AW259" s="5">
        <f t="shared" si="430"/>
        <v>4.8065147763733413E-7</v>
      </c>
      <c r="AX259" s="5">
        <f t="shared" si="431"/>
        <v>1.245118420212823E-3</v>
      </c>
      <c r="AY259" s="5">
        <f t="shared" si="432"/>
        <v>1.0058564645847284E-3</v>
      </c>
      <c r="AZ259" s="5">
        <f t="shared" si="433"/>
        <v>4.0628554317506395E-4</v>
      </c>
      <c r="BA259" s="5">
        <f t="shared" si="434"/>
        <v>1.0940457106618137E-4</v>
      </c>
      <c r="BB259" s="5">
        <f t="shared" si="435"/>
        <v>2.2095347172526019E-5</v>
      </c>
      <c r="BC259" s="5">
        <f t="shared" si="436"/>
        <v>3.5699010519706896E-6</v>
      </c>
      <c r="BD259" s="5">
        <f t="shared" si="437"/>
        <v>4.1410223166028007E-5</v>
      </c>
      <c r="BE259" s="5">
        <f t="shared" si="438"/>
        <v>5.8990684949826332E-5</v>
      </c>
      <c r="BF259" s="5">
        <f t="shared" si="439"/>
        <v>4.2017413150582811E-5</v>
      </c>
      <c r="BG259" s="5">
        <f t="shared" si="440"/>
        <v>1.9951884599727994E-5</v>
      </c>
      <c r="BH259" s="5">
        <f t="shared" si="441"/>
        <v>7.1055843738087438E-6</v>
      </c>
      <c r="BI259" s="5">
        <f t="shared" si="442"/>
        <v>2.0244435172406042E-6</v>
      </c>
      <c r="BJ259" s="8">
        <f t="shared" si="443"/>
        <v>0.51533073788552475</v>
      </c>
      <c r="BK259" s="8">
        <f t="shared" si="444"/>
        <v>0.27212728610153097</v>
      </c>
      <c r="BL259" s="8">
        <f t="shared" si="445"/>
        <v>0.20341141152787789</v>
      </c>
      <c r="BM259" s="8">
        <f t="shared" si="446"/>
        <v>0.38524616400654194</v>
      </c>
      <c r="BN259" s="8">
        <f t="shared" si="447"/>
        <v>0.6140435771173075</v>
      </c>
    </row>
    <row r="260" spans="1:66" x14ac:dyDescent="0.25">
      <c r="A260" t="s">
        <v>24</v>
      </c>
      <c r="B260" t="s">
        <v>294</v>
      </c>
      <c r="C260" t="s">
        <v>292</v>
      </c>
      <c r="D260" s="11">
        <v>44411</v>
      </c>
      <c r="E260">
        <f>VLOOKUP(A260,home!$A$2:$E$405,3,FALSE)</f>
        <v>1.6031128404669299</v>
      </c>
      <c r="F260">
        <f>VLOOKUP(B260,home!$B$2:$E$405,3,FALSE)</f>
        <v>1.73</v>
      </c>
      <c r="G260">
        <f>VLOOKUP(C260,away!$B$2:$E$405,4,FALSE)</f>
        <v>0.67</v>
      </c>
      <c r="H260">
        <f>VLOOKUP(A260,away!$A$2:$E$405,3,FALSE)</f>
        <v>1.3852140077821</v>
      </c>
      <c r="I260">
        <f>VLOOKUP(C260,away!$B$2:$E$405,3,FALSE)</f>
        <v>1.2</v>
      </c>
      <c r="J260">
        <f>VLOOKUP(B260,home!$B$2:$E$405,4,FALSE)</f>
        <v>0.78</v>
      </c>
      <c r="K260" s="3">
        <f t="shared" si="392"/>
        <v>1.8581680933852185</v>
      </c>
      <c r="L260" s="3">
        <f t="shared" si="393"/>
        <v>1.2965603112840456</v>
      </c>
      <c r="M260" s="5">
        <f t="shared" si="394"/>
        <v>4.2649982956005042E-2</v>
      </c>
      <c r="N260" s="5">
        <f t="shared" si="395"/>
        <v>7.9250837512271952E-2</v>
      </c>
      <c r="O260" s="5">
        <f t="shared" si="396"/>
        <v>5.5298275177697122E-2</v>
      </c>
      <c r="P260" s="5">
        <f t="shared" si="397"/>
        <v>0.10275349055443263</v>
      </c>
      <c r="Q260" s="5">
        <f t="shared" si="398"/>
        <v>7.3630688819680087E-2</v>
      </c>
      <c r="R260" s="5">
        <f t="shared" si="399"/>
        <v>3.5848774438932904E-2</v>
      </c>
      <c r="S260" s="5">
        <f t="shared" si="400"/>
        <v>6.1889120987522535E-2</v>
      </c>
      <c r="T260" s="5">
        <f t="shared" si="401"/>
        <v>9.5466628816103086E-2</v>
      </c>
      <c r="U260" s="5">
        <f t="shared" si="402"/>
        <v>6.6613048849388706E-2</v>
      </c>
      <c r="V260" s="5">
        <f t="shared" si="403"/>
        <v>1.6567215709671498E-2</v>
      </c>
      <c r="W260" s="5">
        <f t="shared" si="404"/>
        <v>4.5606065552901739E-2</v>
      </c>
      <c r="X260" s="5">
        <f t="shared" si="405"/>
        <v>5.9131014549710856E-2</v>
      </c>
      <c r="Y260" s="5">
        <f t="shared" si="406"/>
        <v>3.8333463315557273E-2</v>
      </c>
      <c r="Z260" s="5">
        <f t="shared" si="407"/>
        <v>1.5493366048564798E-2</v>
      </c>
      <c r="AA260" s="5">
        <f t="shared" si="408"/>
        <v>2.8789278450580928E-2</v>
      </c>
      <c r="AB260" s="5">
        <f t="shared" si="409"/>
        <v>2.6747659324226066E-2</v>
      </c>
      <c r="AC260" s="5">
        <f t="shared" si="410"/>
        <v>2.4946364642938449E-3</v>
      </c>
      <c r="AD260" s="5">
        <f t="shared" si="411"/>
        <v>2.1185933968809193E-2</v>
      </c>
      <c r="AE260" s="5">
        <f t="shared" si="412"/>
        <v>2.7468841141442473E-2</v>
      </c>
      <c r="AF260" s="5">
        <f t="shared" si="413"/>
        <v>1.7807504610480328E-2</v>
      </c>
      <c r="AG260" s="5">
        <f t="shared" si="414"/>
        <v>7.6961679069854861E-3</v>
      </c>
      <c r="AH260" s="5">
        <f t="shared" si="415"/>
        <v>5.0220208766912078E-3</v>
      </c>
      <c r="AI260" s="5">
        <f t="shared" si="416"/>
        <v>9.331758957382065E-3</v>
      </c>
      <c r="AJ260" s="5">
        <f t="shared" si="417"/>
        <v>8.6699883748845349E-3</v>
      </c>
      <c r="AK260" s="5">
        <f t="shared" si="418"/>
        <v>5.3700985894104001E-3</v>
      </c>
      <c r="AL260" s="5">
        <f t="shared" si="419"/>
        <v>2.4040582115587432E-4</v>
      </c>
      <c r="AM260" s="5">
        <f t="shared" si="420"/>
        <v>7.8734053058814625E-3</v>
      </c>
      <c r="AN260" s="5">
        <f t="shared" si="421"/>
        <v>1.0208344834259123E-2</v>
      </c>
      <c r="AO260" s="5">
        <f t="shared" si="422"/>
        <v>6.6178673780009451E-3</v>
      </c>
      <c r="AP260" s="5">
        <f t="shared" si="423"/>
        <v>2.8601547292191462E-3</v>
      </c>
      <c r="AQ260" s="5">
        <f t="shared" si="424"/>
        <v>9.2709077650922735E-4</v>
      </c>
      <c r="AR260" s="5">
        <f t="shared" si="425"/>
        <v>1.3022705902315456E-3</v>
      </c>
      <c r="AS260" s="5">
        <f t="shared" si="426"/>
        <v>2.4198376597221946E-3</v>
      </c>
      <c r="AT260" s="5">
        <f t="shared" si="427"/>
        <v>2.2482325652338699E-3</v>
      </c>
      <c r="AU260" s="5">
        <f t="shared" si="428"/>
        <v>1.3925313397423927E-3</v>
      </c>
      <c r="AV260" s="5">
        <f t="shared" si="429"/>
        <v>6.4688932613707177E-4</v>
      </c>
      <c r="AW260" s="5">
        <f t="shared" si="430"/>
        <v>1.6088672101810352E-5</v>
      </c>
      <c r="AX260" s="5">
        <f t="shared" si="431"/>
        <v>2.4383517542798001E-3</v>
      </c>
      <c r="AY260" s="5">
        <f t="shared" si="432"/>
        <v>3.1614701095490153E-3</v>
      </c>
      <c r="AZ260" s="5">
        <f t="shared" si="433"/>
        <v>2.0495183346760388E-3</v>
      </c>
      <c r="BA260" s="5">
        <f t="shared" si="434"/>
        <v>8.8577470999664143E-4</v>
      </c>
      <c r="BB260" s="5">
        <f t="shared" si="435"/>
        <v>2.8711508343019505E-4</v>
      </c>
      <c r="BC260" s="5">
        <f t="shared" si="436"/>
        <v>7.445240438931969E-5</v>
      </c>
      <c r="BD260" s="5">
        <f t="shared" si="437"/>
        <v>2.8141206030777883E-4</v>
      </c>
      <c r="BE260" s="5">
        <f t="shared" si="438"/>
        <v>5.2291091155771149E-4</v>
      </c>
      <c r="BF260" s="5">
        <f t="shared" si="439"/>
        <v>4.8582818576975982E-4</v>
      </c>
      <c r="BG260" s="5">
        <f t="shared" si="440"/>
        <v>3.0091681122153139E-4</v>
      </c>
      <c r="BH260" s="5">
        <f t="shared" si="441"/>
        <v>1.3978850434376826E-4</v>
      </c>
      <c r="BI260" s="5">
        <f t="shared" si="442"/>
        <v>5.1950107718726241E-5</v>
      </c>
      <c r="BJ260" s="8">
        <f t="shared" si="443"/>
        <v>0.50296069161413337</v>
      </c>
      <c r="BK260" s="8">
        <f t="shared" si="444"/>
        <v>0.2297563226026304</v>
      </c>
      <c r="BL260" s="8">
        <f t="shared" si="445"/>
        <v>0.2514834711011803</v>
      </c>
      <c r="BM260" s="8">
        <f t="shared" si="446"/>
        <v>0.60711642047004211</v>
      </c>
      <c r="BN260" s="8">
        <f t="shared" si="447"/>
        <v>0.38943204945901977</v>
      </c>
    </row>
    <row r="261" spans="1:66" x14ac:dyDescent="0.25">
      <c r="A261" t="s">
        <v>27</v>
      </c>
      <c r="B261" t="s">
        <v>28</v>
      </c>
      <c r="C261" t="s">
        <v>30</v>
      </c>
      <c r="D261" s="11">
        <v>44411</v>
      </c>
      <c r="E261">
        <f>VLOOKUP(A261,home!$A$2:$E$405,3,FALSE)</f>
        <v>1.25555555555556</v>
      </c>
      <c r="F261">
        <f>VLOOKUP(B261,home!$B$2:$E$405,3,FALSE)</f>
        <v>1.25</v>
      </c>
      <c r="G261">
        <f>VLOOKUP(C261,away!$B$2:$E$405,4,FALSE)</f>
        <v>1.19</v>
      </c>
      <c r="H261">
        <f>VLOOKUP(A261,away!$A$2:$E$405,3,FALSE)</f>
        <v>1.12222222222222</v>
      </c>
      <c r="I261">
        <f>VLOOKUP(C261,away!$B$2:$E$405,3,FALSE)</f>
        <v>1.19</v>
      </c>
      <c r="J261">
        <f>VLOOKUP(B261,home!$B$2:$E$405,4,FALSE)</f>
        <v>0.76</v>
      </c>
      <c r="K261" s="3">
        <f t="shared" si="392"/>
        <v>1.8676388888888953</v>
      </c>
      <c r="L261" s="3">
        <f t="shared" si="393"/>
        <v>1.0149377777777757</v>
      </c>
      <c r="M261" s="5">
        <f t="shared" si="394"/>
        <v>5.5990308447221249E-2</v>
      </c>
      <c r="N261" s="5">
        <f t="shared" si="395"/>
        <v>0.10456967745691483</v>
      </c>
      <c r="O261" s="5">
        <f t="shared" si="396"/>
        <v>5.6826679232514957E-2</v>
      </c>
      <c r="P261" s="5">
        <f t="shared" si="397"/>
        <v>0.10613171606105991</v>
      </c>
      <c r="Q261" s="5">
        <f t="shared" si="398"/>
        <v>9.7649198108551299E-2</v>
      </c>
      <c r="R261" s="5">
        <f t="shared" si="399"/>
        <v>2.8837771769369601E-2</v>
      </c>
      <c r="S261" s="5">
        <f t="shared" si="400"/>
        <v>5.0294155660364381E-2</v>
      </c>
      <c r="T261" s="5">
        <f t="shared" si="401"/>
        <v>9.9107860130074832E-2</v>
      </c>
      <c r="U261" s="5">
        <f t="shared" si="402"/>
        <v>5.3858544025376993E-2</v>
      </c>
      <c r="V261" s="5">
        <f t="shared" si="403"/>
        <v>1.059271624383625E-2</v>
      </c>
      <c r="W261" s="5">
        <f t="shared" si="404"/>
        <v>6.0791146618782127E-2</v>
      </c>
      <c r="X261" s="5">
        <f t="shared" si="405"/>
        <v>6.1699231257829674E-2</v>
      </c>
      <c r="Y261" s="5">
        <f t="shared" si="406"/>
        <v>3.1310440331709363E-2</v>
      </c>
      <c r="Z261" s="5">
        <f t="shared" si="407"/>
        <v>9.7561813318888888E-3</v>
      </c>
      <c r="AA261" s="5">
        <f t="shared" si="408"/>
        <v>1.8221023662487547E-2</v>
      </c>
      <c r="AB261" s="5">
        <f t="shared" si="409"/>
        <v>1.7015146193713259E-2</v>
      </c>
      <c r="AC261" s="5">
        <f t="shared" si="410"/>
        <v>1.2549305226702136E-3</v>
      </c>
      <c r="AD261" s="5">
        <f t="shared" si="411"/>
        <v>2.8383977381346039E-2</v>
      </c>
      <c r="AE261" s="5">
        <f t="shared" si="412"/>
        <v>2.8807970927917998E-2</v>
      </c>
      <c r="AF261" s="5">
        <f t="shared" si="413"/>
        <v>1.4619148997933928E-2</v>
      </c>
      <c r="AG261" s="5">
        <f t="shared" si="414"/>
        <v>4.945842198988421E-3</v>
      </c>
      <c r="AH261" s="5">
        <f t="shared" si="415"/>
        <v>2.4754792501460814E-3</v>
      </c>
      <c r="AI261" s="5">
        <f t="shared" si="416"/>
        <v>4.6233013162103433E-3</v>
      </c>
      <c r="AJ261" s="5">
        <f t="shared" si="417"/>
        <v>4.3173286666028272E-3</v>
      </c>
      <c r="AK261" s="5">
        <f t="shared" si="418"/>
        <v>2.6877369712874268E-3</v>
      </c>
      <c r="AL261" s="5">
        <f t="shared" si="419"/>
        <v>9.5150702757025216E-5</v>
      </c>
      <c r="AM261" s="5">
        <f t="shared" si="420"/>
        <v>1.0602203995748934E-2</v>
      </c>
      <c r="AN261" s="5">
        <f t="shared" si="421"/>
        <v>1.0760577362992076E-2</v>
      </c>
      <c r="AO261" s="5">
        <f t="shared" si="422"/>
        <v>5.4606582382005072E-3</v>
      </c>
      <c r="AP261" s="5">
        <f t="shared" si="423"/>
        <v>1.8474094458277095E-3</v>
      </c>
      <c r="AQ261" s="5">
        <f t="shared" si="424"/>
        <v>4.6875140939851178E-4</v>
      </c>
      <c r="AR261" s="5">
        <f t="shared" si="425"/>
        <v>5.0249148181565192E-4</v>
      </c>
      <c r="AS261" s="5">
        <f t="shared" si="426"/>
        <v>9.3847263277431871E-4</v>
      </c>
      <c r="AT261" s="5">
        <f t="shared" si="427"/>
        <v>8.7636399256363253E-4</v>
      </c>
      <c r="AU261" s="5">
        <f t="shared" si="428"/>
        <v>5.4557715777792636E-4</v>
      </c>
      <c r="AV261" s="5">
        <f t="shared" si="429"/>
        <v>2.5473527918888194E-4</v>
      </c>
      <c r="AW261" s="5">
        <f t="shared" si="430"/>
        <v>5.010047298105258E-6</v>
      </c>
      <c r="AX261" s="5">
        <f t="shared" si="431"/>
        <v>3.3001814150656582E-3</v>
      </c>
      <c r="AY261" s="5">
        <f t="shared" si="432"/>
        <v>3.3494787916702544E-3</v>
      </c>
      <c r="AZ261" s="5">
        <f t="shared" si="433"/>
        <v>1.6997562807657984E-3</v>
      </c>
      <c r="BA261" s="5">
        <f t="shared" si="434"/>
        <v>5.7504895412141901E-4</v>
      </c>
      <c r="BB261" s="5">
        <f t="shared" si="435"/>
        <v>1.4590972690235672E-4</v>
      </c>
      <c r="BC261" s="5">
        <f t="shared" si="436"/>
        <v>2.9617858795688027E-5</v>
      </c>
      <c r="BD261" s="5">
        <f t="shared" si="437"/>
        <v>8.4999597984373204E-5</v>
      </c>
      <c r="BE261" s="5">
        <f t="shared" si="438"/>
        <v>1.5874855473553754E-4</v>
      </c>
      <c r="BF261" s="5">
        <f t="shared" si="439"/>
        <v>1.4824248718949869E-4</v>
      </c>
      <c r="BG261" s="5">
        <f t="shared" si="440"/>
        <v>9.2287811353573878E-5</v>
      </c>
      <c r="BH261" s="5">
        <f t="shared" si="441"/>
        <v>4.3090076363594168E-5</v>
      </c>
      <c r="BI261" s="5">
        <f t="shared" si="442"/>
        <v>1.6095340468368136E-5</v>
      </c>
      <c r="BJ261" s="8">
        <f t="shared" si="443"/>
        <v>0.57012408688953742</v>
      </c>
      <c r="BK261" s="8">
        <f t="shared" si="444"/>
        <v>0.22770845642957929</v>
      </c>
      <c r="BL261" s="8">
        <f t="shared" si="445"/>
        <v>0.1925241154999244</v>
      </c>
      <c r="BM261" s="8">
        <f t="shared" si="446"/>
        <v>0.54676302033092594</v>
      </c>
      <c r="BN261" s="8">
        <f t="shared" si="447"/>
        <v>0.45000535107563183</v>
      </c>
    </row>
    <row r="262" spans="1:66" x14ac:dyDescent="0.25">
      <c r="A262" t="s">
        <v>32</v>
      </c>
      <c r="B262" t="s">
        <v>331</v>
      </c>
      <c r="C262" t="s">
        <v>36</v>
      </c>
      <c r="D262" s="11">
        <v>44411</v>
      </c>
      <c r="E262">
        <f>VLOOKUP(A262,home!$A$2:$E$405,3,FALSE)</f>
        <v>1.26767676767677</v>
      </c>
      <c r="F262">
        <f>VLOOKUP(B262,home!$B$2:$E$405,3,FALSE)</f>
        <v>0.66</v>
      </c>
      <c r="G262">
        <f>VLOOKUP(C262,away!$B$2:$E$405,4,FALSE)</f>
        <v>0.65</v>
      </c>
      <c r="H262">
        <f>VLOOKUP(A262,away!$A$2:$E$405,3,FALSE)</f>
        <v>1.0959595959596</v>
      </c>
      <c r="I262">
        <f>VLOOKUP(C262,away!$B$2:$E$405,3,FALSE)</f>
        <v>1.29</v>
      </c>
      <c r="J262">
        <f>VLOOKUP(B262,home!$B$2:$E$405,4,FALSE)</f>
        <v>0.99</v>
      </c>
      <c r="K262" s="3">
        <f t="shared" si="392"/>
        <v>0.54383333333333439</v>
      </c>
      <c r="L262" s="3">
        <f t="shared" si="393"/>
        <v>1.3996500000000054</v>
      </c>
      <c r="M262" s="5">
        <f t="shared" si="394"/>
        <v>0.143204251831827</v>
      </c>
      <c r="N262" s="5">
        <f t="shared" si="395"/>
        <v>7.7879245621208737E-2</v>
      </c>
      <c r="O262" s="5">
        <f t="shared" si="396"/>
        <v>0.20043583107641746</v>
      </c>
      <c r="P262" s="5">
        <f t="shared" si="397"/>
        <v>0.10900368613372524</v>
      </c>
      <c r="Q262" s="5">
        <f t="shared" si="398"/>
        <v>2.1176664871833714E-2</v>
      </c>
      <c r="R262" s="5">
        <f t="shared" si="399"/>
        <v>0.14027000548305441</v>
      </c>
      <c r="S262" s="5">
        <f t="shared" si="400"/>
        <v>2.0742756305680732E-2</v>
      </c>
      <c r="T262" s="5">
        <f t="shared" si="401"/>
        <v>2.9639918987862175E-2</v>
      </c>
      <c r="U262" s="5">
        <f t="shared" si="402"/>
        <v>7.6283504648534575E-2</v>
      </c>
      <c r="V262" s="5">
        <f t="shared" si="403"/>
        <v>1.7543216683476358E-3</v>
      </c>
      <c r="W262" s="5">
        <f t="shared" si="404"/>
        <v>3.8388587487107524E-3</v>
      </c>
      <c r="X262" s="5">
        <f t="shared" si="405"/>
        <v>5.3730586476330262E-3</v>
      </c>
      <c r="Y262" s="5">
        <f t="shared" si="406"/>
        <v>3.7602007680797977E-3</v>
      </c>
      <c r="Z262" s="5">
        <f t="shared" si="407"/>
        <v>6.5442971058119262E-2</v>
      </c>
      <c r="AA262" s="5">
        <f t="shared" si="408"/>
        <v>3.5590069093773935E-2</v>
      </c>
      <c r="AB262" s="5">
        <f t="shared" si="409"/>
        <v>9.6775329544153792E-3</v>
      </c>
      <c r="AC262" s="5">
        <f t="shared" si="410"/>
        <v>8.3459257523795665E-5</v>
      </c>
      <c r="AD262" s="5">
        <f t="shared" si="411"/>
        <v>5.2192483737680049E-4</v>
      </c>
      <c r="AE262" s="5">
        <f t="shared" si="412"/>
        <v>7.3051209863444165E-4</v>
      </c>
      <c r="AF262" s="5">
        <f t="shared" si="413"/>
        <v>5.1123062942685015E-4</v>
      </c>
      <c r="AG262" s="5">
        <f t="shared" si="414"/>
        <v>2.3851465015909781E-4</v>
      </c>
      <c r="AH262" s="5">
        <f t="shared" si="415"/>
        <v>2.2899313610374259E-2</v>
      </c>
      <c r="AI262" s="5">
        <f t="shared" si="416"/>
        <v>1.2453410051775225E-2</v>
      </c>
      <c r="AJ262" s="5">
        <f t="shared" si="417"/>
        <v>3.3862897499118863E-3</v>
      </c>
      <c r="AK262" s="5">
        <f t="shared" si="418"/>
        <v>6.1385908077569475E-4</v>
      </c>
      <c r="AL262" s="5">
        <f t="shared" si="419"/>
        <v>2.5410884371676676E-6</v>
      </c>
      <c r="AM262" s="5">
        <f t="shared" si="420"/>
        <v>5.6768024812016797E-5</v>
      </c>
      <c r="AN262" s="5">
        <f t="shared" si="421"/>
        <v>7.9455365928139627E-5</v>
      </c>
      <c r="AO262" s="5">
        <f t="shared" si="422"/>
        <v>5.5604851460660535E-5</v>
      </c>
      <c r="AP262" s="5">
        <f t="shared" si="423"/>
        <v>2.5942443448971266E-5</v>
      </c>
      <c r="AQ262" s="5">
        <f t="shared" si="424"/>
        <v>9.0775852433381966E-6</v>
      </c>
      <c r="AR262" s="5">
        <f t="shared" si="425"/>
        <v>6.4102048589520805E-3</v>
      </c>
      <c r="AS262" s="5">
        <f t="shared" si="426"/>
        <v>3.4860830757934471E-3</v>
      </c>
      <c r="AT262" s="5">
        <f t="shared" si="427"/>
        <v>9.4792408969283644E-4</v>
      </c>
      <c r="AU262" s="5">
        <f t="shared" si="428"/>
        <v>1.7183757248154065E-4</v>
      </c>
      <c r="AV262" s="5">
        <f t="shared" si="429"/>
        <v>2.3362749958636175E-5</v>
      </c>
      <c r="AW262" s="5">
        <f t="shared" si="430"/>
        <v>5.3728232169535746E-8</v>
      </c>
      <c r="AX262" s="5">
        <f t="shared" si="431"/>
        <v>5.1453906933780841E-6</v>
      </c>
      <c r="AY262" s="5">
        <f t="shared" si="432"/>
        <v>7.2017460839866634E-6</v>
      </c>
      <c r="AZ262" s="5">
        <f t="shared" si="433"/>
        <v>5.0399619532259871E-6</v>
      </c>
      <c r="BA262" s="5">
        <f t="shared" si="434"/>
        <v>2.3513942492775924E-6</v>
      </c>
      <c r="BB262" s="5">
        <f t="shared" si="435"/>
        <v>8.227822402503492E-7</v>
      </c>
      <c r="BC262" s="5">
        <f t="shared" si="436"/>
        <v>2.3032143251328078E-7</v>
      </c>
      <c r="BD262" s="5">
        <f t="shared" si="437"/>
        <v>1.4953405384720514E-3</v>
      </c>
      <c r="BE262" s="5">
        <f t="shared" si="438"/>
        <v>8.132160295057189E-4</v>
      </c>
      <c r="BF262" s="5">
        <f t="shared" si="439"/>
        <v>2.2112699202309714E-4</v>
      </c>
      <c r="BG262" s="5">
        <f t="shared" si="440"/>
        <v>4.008540972063152E-5</v>
      </c>
      <c r="BH262" s="5">
        <f t="shared" si="441"/>
        <v>5.4499454966008716E-6</v>
      </c>
      <c r="BI262" s="5">
        <f t="shared" si="442"/>
        <v>5.927724051802895E-7</v>
      </c>
      <c r="BJ262" s="8">
        <f t="shared" si="443"/>
        <v>0.14391776972847117</v>
      </c>
      <c r="BK262" s="8">
        <f t="shared" si="444"/>
        <v>0.27479821803162557</v>
      </c>
      <c r="BL262" s="8">
        <f t="shared" si="445"/>
        <v>0.51522503978353451</v>
      </c>
      <c r="BM262" s="8">
        <f t="shared" si="446"/>
        <v>0.30740716556583225</v>
      </c>
      <c r="BN262" s="8">
        <f t="shared" si="447"/>
        <v>0.69196968501806655</v>
      </c>
    </row>
    <row r="263" spans="1:66" x14ac:dyDescent="0.25">
      <c r="A263" t="s">
        <v>340</v>
      </c>
      <c r="B263" t="s">
        <v>356</v>
      </c>
      <c r="C263" t="s">
        <v>341</v>
      </c>
      <c r="D263" s="11">
        <v>44411</v>
      </c>
      <c r="E263">
        <f>VLOOKUP(A263,home!$A$2:$E$405,3,FALSE)</f>
        <v>1.3667953667953701</v>
      </c>
      <c r="F263">
        <f>VLOOKUP(B263,home!$B$2:$E$405,3,FALSE)</f>
        <v>1.07</v>
      </c>
      <c r="G263">
        <f>VLOOKUP(C263,away!$B$2:$E$405,4,FALSE)</f>
        <v>1.46</v>
      </c>
      <c r="H263">
        <f>VLOOKUP(A263,away!$A$2:$E$405,3,FALSE)</f>
        <v>1.1428571428571399</v>
      </c>
      <c r="I263">
        <f>VLOOKUP(C263,away!$B$2:$E$405,3,FALSE)</f>
        <v>0.68</v>
      </c>
      <c r="J263">
        <f>VLOOKUP(B263,home!$B$2:$E$405,4,FALSE)</f>
        <v>1.1399999999999999</v>
      </c>
      <c r="K263" s="3">
        <f t="shared" si="392"/>
        <v>2.1352077220077272</v>
      </c>
      <c r="L263" s="3">
        <f t="shared" si="393"/>
        <v>0.88594285714285492</v>
      </c>
      <c r="M263" s="5">
        <f t="shared" si="394"/>
        <v>4.8745100987573967E-2</v>
      </c>
      <c r="N263" s="5">
        <f t="shared" si="395"/>
        <v>0.1040809160387144</v>
      </c>
      <c r="O263" s="5">
        <f t="shared" si="396"/>
        <v>4.3185374040648275E-2</v>
      </c>
      <c r="P263" s="5">
        <f t="shared" si="397"/>
        <v>9.2209744129384236E-2</v>
      </c>
      <c r="Q263" s="5">
        <f t="shared" si="398"/>
        <v>0.1111171878197505</v>
      </c>
      <c r="R263" s="5">
        <f t="shared" si="399"/>
        <v>1.9129886832177402E-2</v>
      </c>
      <c r="S263" s="5">
        <f t="shared" si="400"/>
        <v>4.3607648461811546E-2</v>
      </c>
      <c r="T263" s="5">
        <f t="shared" si="401"/>
        <v>9.8443478854708985E-2</v>
      </c>
      <c r="U263" s="5">
        <f t="shared" si="402"/>
        <v>4.084628208519913E-2</v>
      </c>
      <c r="V263" s="5">
        <f t="shared" si="403"/>
        <v>9.1657076535361162E-3</v>
      </c>
      <c r="W263" s="5">
        <f t="shared" si="404"/>
        <v>7.9086092493504706E-2</v>
      </c>
      <c r="X263" s="5">
        <f t="shared" si="405"/>
        <v>7.006575874395965E-2</v>
      </c>
      <c r="Y263" s="5">
        <f t="shared" si="406"/>
        <v>3.1037129244752791E-2</v>
      </c>
      <c r="Z263" s="5">
        <f t="shared" si="407"/>
        <v>5.649328865639576E-3</v>
      </c>
      <c r="AA263" s="5">
        <f t="shared" si="408"/>
        <v>1.2062490618074776E-2</v>
      </c>
      <c r="AB263" s="5">
        <f t="shared" si="409"/>
        <v>1.2877961557179516E-2</v>
      </c>
      <c r="AC263" s="5">
        <f t="shared" si="410"/>
        <v>1.083657050111499E-3</v>
      </c>
      <c r="AD263" s="5">
        <f t="shared" si="411"/>
        <v>4.2216308848887163E-2</v>
      </c>
      <c r="AE263" s="5">
        <f t="shared" si="412"/>
        <v>3.7401237279608278E-2</v>
      </c>
      <c r="AF263" s="5">
        <f t="shared" si="413"/>
        <v>1.6567679508087008E-2</v>
      </c>
      <c r="AG263" s="5">
        <f t="shared" si="414"/>
        <v>4.8926724398739123E-3</v>
      </c>
      <c r="AH263" s="5">
        <f t="shared" si="415"/>
        <v>1.2512456390410822E-3</v>
      </c>
      <c r="AI263" s="5">
        <f t="shared" si="416"/>
        <v>2.6716693506090121E-3</v>
      </c>
      <c r="AJ263" s="5">
        <f t="shared" si="417"/>
        <v>2.8522845140358673E-3</v>
      </c>
      <c r="AK263" s="5">
        <f t="shared" si="418"/>
        <v>2.0300733065774798E-3</v>
      </c>
      <c r="AL263" s="5">
        <f t="shared" si="419"/>
        <v>8.199694926491764E-5</v>
      </c>
      <c r="AM263" s="5">
        <f t="shared" si="420"/>
        <v>1.8028117729761414E-2</v>
      </c>
      <c r="AN263" s="5">
        <f t="shared" si="421"/>
        <v>1.5971882130412587E-2</v>
      </c>
      <c r="AO263" s="5">
        <f t="shared" si="422"/>
        <v>7.0750874442833175E-3</v>
      </c>
      <c r="AP263" s="5">
        <f t="shared" si="423"/>
        <v>2.0893743949746339E-3</v>
      </c>
      <c r="AQ263" s="5">
        <f t="shared" si="424"/>
        <v>4.6276658028123775E-4</v>
      </c>
      <c r="AR263" s="5">
        <f t="shared" si="425"/>
        <v>2.2170642728791879E-4</v>
      </c>
      <c r="AS263" s="5">
        <f t="shared" si="426"/>
        <v>4.7338927556390888E-4</v>
      </c>
      <c r="AT263" s="5">
        <f t="shared" si="427"/>
        <v>5.0539221834985124E-4</v>
      </c>
      <c r="AU263" s="5">
        <f t="shared" si="428"/>
        <v>3.5970578908773909E-4</v>
      </c>
      <c r="AV263" s="5">
        <f t="shared" si="429"/>
        <v>1.9201164462775589E-4</v>
      </c>
      <c r="AW263" s="5">
        <f t="shared" si="430"/>
        <v>4.3086482071042526E-6</v>
      </c>
      <c r="AX263" s="5">
        <f t="shared" si="431"/>
        <v>6.4156293649751594E-3</v>
      </c>
      <c r="AY263" s="5">
        <f t="shared" si="432"/>
        <v>5.6838810099756922E-3</v>
      </c>
      <c r="AZ263" s="5">
        <f t="shared" si="433"/>
        <v>2.5177968908189404E-3</v>
      </c>
      <c r="BA263" s="5">
        <f t="shared" si="434"/>
        <v>7.4354139038584303E-4</v>
      </c>
      <c r="BB263" s="5">
        <f t="shared" si="435"/>
        <v>1.6468379595060113E-4</v>
      </c>
      <c r="BC263" s="5">
        <f t="shared" si="436"/>
        <v>2.9180086541921302E-5</v>
      </c>
      <c r="BD263" s="5">
        <f t="shared" si="437"/>
        <v>3.2736537606398885E-5</v>
      </c>
      <c r="BE263" s="5">
        <f t="shared" si="438"/>
        <v>6.9899307888979248E-5</v>
      </c>
      <c r="BF263" s="5">
        <f t="shared" si="439"/>
        <v>7.46247709837721E-5</v>
      </c>
      <c r="BG263" s="5">
        <f t="shared" si="440"/>
        <v>5.3113129085869433E-5</v>
      </c>
      <c r="BH263" s="5">
        <f t="shared" si="441"/>
        <v>2.8351890841035417E-5</v>
      </c>
      <c r="BI263" s="5">
        <f t="shared" si="442"/>
        <v>1.2107435251459804E-5</v>
      </c>
      <c r="BJ263" s="8">
        <f t="shared" si="443"/>
        <v>0.65409040209020874</v>
      </c>
      <c r="BK263" s="8">
        <f t="shared" si="444"/>
        <v>0.20057773624165795</v>
      </c>
      <c r="BL263" s="8">
        <f t="shared" si="445"/>
        <v>0.13893030637011722</v>
      </c>
      <c r="BM263" s="8">
        <f t="shared" si="446"/>
        <v>0.57509999135760625</v>
      </c>
      <c r="BN263" s="8">
        <f t="shared" si="447"/>
        <v>0.41846820984824878</v>
      </c>
    </row>
    <row r="264" spans="1:66" x14ac:dyDescent="0.25">
      <c r="A264" t="s">
        <v>342</v>
      </c>
      <c r="B264" t="s">
        <v>346</v>
      </c>
      <c r="C264" t="s">
        <v>402</v>
      </c>
      <c r="D264" s="11">
        <v>44411</v>
      </c>
      <c r="E264">
        <f>VLOOKUP(A264,home!$A$2:$E$405,3,FALSE)</f>
        <v>1.1720779220779201</v>
      </c>
      <c r="F264">
        <f>VLOOKUP(B264,home!$B$2:$E$405,3,FALSE)</f>
        <v>0.79</v>
      </c>
      <c r="G264">
        <f>VLOOKUP(C264,away!$B$2:$E$405,4,FALSE)</f>
        <v>0.91</v>
      </c>
      <c r="H264">
        <f>VLOOKUP(A264,away!$A$2:$E$405,3,FALSE)</f>
        <v>0.83441558441558406</v>
      </c>
      <c r="I264">
        <f>VLOOKUP(C264,away!$B$2:$E$405,3,FALSE)</f>
        <v>0.79</v>
      </c>
      <c r="J264">
        <f>VLOOKUP(B264,home!$B$2:$E$405,4,FALSE)</f>
        <v>1.1100000000000001</v>
      </c>
      <c r="K264" s="3">
        <f t="shared" si="392"/>
        <v>0.84260681818181682</v>
      </c>
      <c r="L264" s="3">
        <f t="shared" si="393"/>
        <v>0.7316990259740257</v>
      </c>
      <c r="M264" s="5">
        <f t="shared" si="394"/>
        <v>0.20715129806870941</v>
      </c>
      <c r="N264" s="5">
        <f t="shared" si="395"/>
        <v>0.17454709614790836</v>
      </c>
      <c r="O264" s="5">
        <f t="shared" si="396"/>
        <v>0.15157240302612973</v>
      </c>
      <c r="P264" s="5">
        <f t="shared" si="397"/>
        <v>0.12771594023801916</v>
      </c>
      <c r="Q264" s="5">
        <f t="shared" si="398"/>
        <v>7.3537286654032363E-2</v>
      </c>
      <c r="R264" s="5">
        <f t="shared" si="399"/>
        <v>5.5452689829380793E-2</v>
      </c>
      <c r="S264" s="5">
        <f t="shared" si="400"/>
        <v>1.9685323653476468E-2</v>
      </c>
      <c r="T264" s="5">
        <f t="shared" si="401"/>
        <v>5.3807161017528193E-2</v>
      </c>
      <c r="U264" s="5">
        <f t="shared" si="402"/>
        <v>4.6724814536757739E-2</v>
      </c>
      <c r="V264" s="5">
        <f t="shared" si="403"/>
        <v>1.3485203234613369E-3</v>
      </c>
      <c r="W264" s="5">
        <f t="shared" si="404"/>
        <v>2.0654339708426131E-2</v>
      </c>
      <c r="X264" s="5">
        <f t="shared" si="405"/>
        <v>1.5112760246792043E-2</v>
      </c>
      <c r="Y264" s="5">
        <f t="shared" si="406"/>
        <v>5.5289959761783561E-3</v>
      </c>
      <c r="Z264" s="5">
        <f t="shared" si="407"/>
        <v>1.3524893045265898E-2</v>
      </c>
      <c r="AA264" s="5">
        <f t="shared" si="408"/>
        <v>1.139616709512088E-2</v>
      </c>
      <c r="AB264" s="5">
        <f t="shared" si="409"/>
        <v>4.801244047744061E-3</v>
      </c>
      <c r="AC264" s="5">
        <f t="shared" si="410"/>
        <v>5.1963088889206682E-5</v>
      </c>
      <c r="AD264" s="5">
        <f t="shared" si="411"/>
        <v>4.3508718658408236E-3</v>
      </c>
      <c r="AE264" s="5">
        <f t="shared" si="412"/>
        <v>3.1835287063735223E-3</v>
      </c>
      <c r="AF264" s="5">
        <f t="shared" si="413"/>
        <v>1.1646924268069281E-3</v>
      </c>
      <c r="AG264" s="5">
        <f t="shared" si="414"/>
        <v>2.8406810475131787E-4</v>
      </c>
      <c r="AH264" s="5">
        <f t="shared" si="415"/>
        <v>2.4740377669059824E-3</v>
      </c>
      <c r="AI264" s="5">
        <f t="shared" si="416"/>
        <v>2.084641090834297E-3</v>
      </c>
      <c r="AJ264" s="5">
        <f t="shared" si="417"/>
        <v>8.7826639829947939E-4</v>
      </c>
      <c r="AK264" s="5">
        <f t="shared" si="418"/>
        <v>2.4667775179570956E-4</v>
      </c>
      <c r="AL264" s="5">
        <f t="shared" si="419"/>
        <v>1.2814816642772003E-6</v>
      </c>
      <c r="AM264" s="5">
        <f t="shared" si="420"/>
        <v>7.3321485983858438E-4</v>
      </c>
      <c r="AN264" s="5">
        <f t="shared" si="421"/>
        <v>5.3649259877357398E-4</v>
      </c>
      <c r="AO264" s="5">
        <f t="shared" si="422"/>
        <v>1.962755559824489E-4</v>
      </c>
      <c r="AP264" s="5">
        <f t="shared" si="423"/>
        <v>4.7871544378289411E-5</v>
      </c>
      <c r="AQ264" s="5">
        <f t="shared" si="424"/>
        <v>8.7568905983666746E-6</v>
      </c>
      <c r="AR264" s="5">
        <f t="shared" si="425"/>
        <v>3.6205020485361236E-4</v>
      </c>
      <c r="AS264" s="5">
        <f t="shared" si="426"/>
        <v>3.0506597113377727E-4</v>
      </c>
      <c r="AT264" s="5">
        <f t="shared" si="427"/>
        <v>1.28525333636289E-4</v>
      </c>
      <c r="AU264" s="5">
        <f t="shared" si="428"/>
        <v>3.6098774143676645E-5</v>
      </c>
      <c r="AV264" s="5">
        <f t="shared" si="429"/>
        <v>7.6042683053668524E-6</v>
      </c>
      <c r="AW264" s="5">
        <f t="shared" si="430"/>
        <v>2.1946604724932649E-8</v>
      </c>
      <c r="AX264" s="5">
        <f t="shared" si="431"/>
        <v>1.0296864001536934E-4</v>
      </c>
      <c r="AY264" s="5">
        <f t="shared" si="432"/>
        <v>7.5342053605115828E-5</v>
      </c>
      <c r="AZ264" s="5">
        <f t="shared" si="433"/>
        <v>2.7563853618873039E-5</v>
      </c>
      <c r="BA264" s="5">
        <f t="shared" si="434"/>
        <v>6.722814948340009E-6</v>
      </c>
      <c r="BB264" s="5">
        <f t="shared" si="435"/>
        <v>1.229769287376001E-6</v>
      </c>
      <c r="BC264" s="5">
        <f t="shared" si="436"/>
        <v>1.799641979491584E-7</v>
      </c>
      <c r="BD264" s="5">
        <f t="shared" si="437"/>
        <v>4.4151963707514084E-5</v>
      </c>
      <c r="BE264" s="5">
        <f t="shared" si="438"/>
        <v>3.7202745656067491E-5</v>
      </c>
      <c r="BF264" s="5">
        <f t="shared" si="439"/>
        <v>1.5673643572443219E-5</v>
      </c>
      <c r="BG264" s="5">
        <f t="shared" si="440"/>
        <v>4.4022396466307549E-6</v>
      </c>
      <c r="BH264" s="5">
        <f t="shared" si="441"/>
        <v>9.2733928538034637E-7</v>
      </c>
      <c r="BI264" s="5">
        <f t="shared" si="442"/>
        <v>1.5627648092586674E-7</v>
      </c>
      <c r="BJ264" s="8">
        <f t="shared" si="443"/>
        <v>0.35390741939988229</v>
      </c>
      <c r="BK264" s="8">
        <f t="shared" si="444"/>
        <v>0.356029668907825</v>
      </c>
      <c r="BL264" s="8">
        <f t="shared" si="445"/>
        <v>0.27657280030339032</v>
      </c>
      <c r="BM264" s="8">
        <f t="shared" si="446"/>
        <v>0.20998274758518348</v>
      </c>
      <c r="BN264" s="8">
        <f t="shared" si="447"/>
        <v>0.78997671396417979</v>
      </c>
    </row>
    <row r="265" spans="1:66" x14ac:dyDescent="0.25">
      <c r="A265" t="s">
        <v>342</v>
      </c>
      <c r="B265" t="s">
        <v>398</v>
      </c>
      <c r="C265" t="s">
        <v>384</v>
      </c>
      <c r="D265" s="11">
        <v>44411</v>
      </c>
      <c r="E265">
        <f>VLOOKUP(A265,home!$A$2:$E$405,3,FALSE)</f>
        <v>1.1720779220779201</v>
      </c>
      <c r="F265">
        <f>VLOOKUP(B265,home!$B$2:$E$405,3,FALSE)</f>
        <v>0.79</v>
      </c>
      <c r="G265">
        <f>VLOOKUP(C265,away!$B$2:$E$405,4,FALSE)</f>
        <v>1.1000000000000001</v>
      </c>
      <c r="H265">
        <f>VLOOKUP(A265,away!$A$2:$E$405,3,FALSE)</f>
        <v>0.83441558441558406</v>
      </c>
      <c r="I265">
        <f>VLOOKUP(C265,away!$B$2:$E$405,3,FALSE)</f>
        <v>1.1000000000000001</v>
      </c>
      <c r="J265">
        <f>VLOOKUP(B265,home!$B$2:$E$405,4,FALSE)</f>
        <v>0.6</v>
      </c>
      <c r="K265" s="3">
        <f t="shared" si="392"/>
        <v>1.0185357142857128</v>
      </c>
      <c r="L265" s="3">
        <f t="shared" si="393"/>
        <v>0.55071428571428549</v>
      </c>
      <c r="M265" s="5">
        <f t="shared" si="394"/>
        <v>0.20820127477112707</v>
      </c>
      <c r="N265" s="5">
        <f t="shared" si="395"/>
        <v>0.21206043411420583</v>
      </c>
      <c r="O265" s="5">
        <f t="shared" si="396"/>
        <v>0.11465941632038491</v>
      </c>
      <c r="P265" s="5">
        <f t="shared" si="397"/>
        <v>0.11678471050146616</v>
      </c>
      <c r="Q265" s="5">
        <f t="shared" si="398"/>
        <v>0.10799556286612549</v>
      </c>
      <c r="R265" s="5">
        <f t="shared" si="399"/>
        <v>3.1572289279648828E-2</v>
      </c>
      <c r="S265" s="5">
        <f t="shared" si="400"/>
        <v>1.6376783261658784E-2</v>
      </c>
      <c r="T265" s="5">
        <f t="shared" si="401"/>
        <v>5.9474699264130508E-2</v>
      </c>
      <c r="U265" s="5">
        <f t="shared" si="402"/>
        <v>3.2157504213082271E-2</v>
      </c>
      <c r="V265" s="5">
        <f t="shared" si="403"/>
        <v>1.0206778642235226E-3</v>
      </c>
      <c r="W265" s="5">
        <f t="shared" si="404"/>
        <v>3.666577925451224E-2</v>
      </c>
      <c r="X265" s="5">
        <f t="shared" si="405"/>
        <v>2.0192368432306373E-2</v>
      </c>
      <c r="Y265" s="5">
        <f t="shared" si="406"/>
        <v>5.5601128790386456E-3</v>
      </c>
      <c r="Z265" s="5">
        <f t="shared" si="407"/>
        <v>5.7957702463355349E-3</v>
      </c>
      <c r="AA265" s="5">
        <f t="shared" si="408"/>
        <v>5.9031989876872455E-3</v>
      </c>
      <c r="AB265" s="5">
        <f t="shared" si="409"/>
        <v>3.0063094987473624E-3</v>
      </c>
      <c r="AC265" s="5">
        <f t="shared" si="410"/>
        <v>3.5782552550300596E-5</v>
      </c>
      <c r="AD265" s="5">
        <f t="shared" si="411"/>
        <v>9.3363514157092219E-3</v>
      </c>
      <c r="AE265" s="5">
        <f t="shared" si="412"/>
        <v>5.1416621010798623E-3</v>
      </c>
      <c r="AF265" s="5">
        <f t="shared" si="413"/>
        <v>1.4157933856902042E-3</v>
      </c>
      <c r="AG265" s="5">
        <f t="shared" si="414"/>
        <v>2.5989921437313032E-4</v>
      </c>
      <c r="AH265" s="5">
        <f t="shared" si="415"/>
        <v>7.9795336784369529E-4</v>
      </c>
      <c r="AI265" s="5">
        <f t="shared" si="416"/>
        <v>8.1274400348336833E-4</v>
      </c>
      <c r="AJ265" s="5">
        <f t="shared" si="417"/>
        <v>4.1390439705968118E-4</v>
      </c>
      <c r="AK265" s="5">
        <f t="shared" si="418"/>
        <v>1.4052547023505989E-4</v>
      </c>
      <c r="AL265" s="5">
        <f t="shared" si="419"/>
        <v>8.0284907864932477E-7</v>
      </c>
      <c r="AM265" s="5">
        <f t="shared" si="420"/>
        <v>1.9018814716043641E-3</v>
      </c>
      <c r="AN265" s="5">
        <f t="shared" si="421"/>
        <v>1.0473932961478315E-3</v>
      </c>
      <c r="AO265" s="5">
        <f t="shared" si="422"/>
        <v>2.8840722547499199E-4</v>
      </c>
      <c r="AP265" s="5">
        <f t="shared" si="423"/>
        <v>5.2943326390766388E-5</v>
      </c>
      <c r="AQ265" s="5">
        <f t="shared" si="424"/>
        <v>7.2891615441572947E-6</v>
      </c>
      <c r="AR265" s="5">
        <f t="shared" si="425"/>
        <v>8.7888863801069853E-5</v>
      </c>
      <c r="AS265" s="5">
        <f t="shared" si="426"/>
        <v>8.9517946669382415E-5</v>
      </c>
      <c r="AT265" s="5">
        <f t="shared" si="427"/>
        <v>4.5588612876144879E-5</v>
      </c>
      <c r="AU265" s="5">
        <f t="shared" si="428"/>
        <v>1.5477876793033022E-5</v>
      </c>
      <c r="AV265" s="5">
        <f t="shared" si="429"/>
        <v>3.9411925737545358E-6</v>
      </c>
      <c r="AW265" s="5">
        <f t="shared" si="430"/>
        <v>1.2509329057436249E-8</v>
      </c>
      <c r="AX265" s="5">
        <f t="shared" si="431"/>
        <v>3.2285570052788552E-4</v>
      </c>
      <c r="AY265" s="5">
        <f t="shared" si="432"/>
        <v>1.7780124650499974E-4</v>
      </c>
      <c r="AZ265" s="5">
        <f t="shared" si="433"/>
        <v>4.8958843234055262E-5</v>
      </c>
      <c r="BA265" s="5">
        <f t="shared" si="434"/>
        <v>8.9874447936801428E-6</v>
      </c>
      <c r="BB265" s="5">
        <f t="shared" si="435"/>
        <v>1.2373785599870329E-6</v>
      </c>
      <c r="BC265" s="5">
        <f t="shared" si="436"/>
        <v>1.3628840996428603E-7</v>
      </c>
      <c r="BD265" s="5">
        <f t="shared" si="437"/>
        <v>8.0669421417410506E-6</v>
      </c>
      <c r="BE265" s="5">
        <f t="shared" si="438"/>
        <v>8.2164686764397383E-6</v>
      </c>
      <c r="BF265" s="5">
        <f t="shared" si="439"/>
        <v>4.1843833961318674E-6</v>
      </c>
      <c r="BG265" s="5">
        <f t="shared" si="440"/>
        <v>1.420647977074816E-6</v>
      </c>
      <c r="BH265" s="5">
        <f t="shared" si="441"/>
        <v>3.6174517551961261E-7</v>
      </c>
      <c r="BI265" s="5">
        <f t="shared" si="442"/>
        <v>7.3690076147455854E-8</v>
      </c>
      <c r="BJ265" s="8">
        <f t="shared" si="443"/>
        <v>0.4619605543103642</v>
      </c>
      <c r="BK265" s="8">
        <f t="shared" si="444"/>
        <v>0.34259783304660957</v>
      </c>
      <c r="BL265" s="8">
        <f t="shared" si="445"/>
        <v>0.18972858390832884</v>
      </c>
      <c r="BM265" s="8">
        <f t="shared" si="446"/>
        <v>0.20863126492150386</v>
      </c>
      <c r="BN265" s="8">
        <f t="shared" si="447"/>
        <v>0.79127368785295826</v>
      </c>
    </row>
    <row r="266" spans="1:66" x14ac:dyDescent="0.25">
      <c r="A266" t="s">
        <v>40</v>
      </c>
      <c r="B266" t="s">
        <v>238</v>
      </c>
      <c r="C266" t="s">
        <v>334</v>
      </c>
      <c r="D266" s="11">
        <v>44411</v>
      </c>
      <c r="E266">
        <f>VLOOKUP(A266,home!$A$2:$E$405,3,FALSE)</f>
        <v>1.4517241379310299</v>
      </c>
      <c r="F266">
        <f>VLOOKUP(B266,home!$B$2:$E$405,3,FALSE)</f>
        <v>0.74</v>
      </c>
      <c r="G266">
        <f>VLOOKUP(C266,away!$B$2:$E$405,4,FALSE)</f>
        <v>1.08</v>
      </c>
      <c r="H266">
        <f>VLOOKUP(A266,away!$A$2:$E$405,3,FALSE)</f>
        <v>1.17241379310345</v>
      </c>
      <c r="I266">
        <f>VLOOKUP(C266,away!$B$2:$E$405,3,FALSE)</f>
        <v>0.64</v>
      </c>
      <c r="J266">
        <f>VLOOKUP(B266,home!$B$2:$E$405,4,FALSE)</f>
        <v>0.97</v>
      </c>
      <c r="K266" s="3">
        <f t="shared" si="392"/>
        <v>1.1602179310344791</v>
      </c>
      <c r="L266" s="3">
        <f t="shared" si="393"/>
        <v>0.72783448275862173</v>
      </c>
      <c r="M266" s="5">
        <f t="shared" si="394"/>
        <v>0.15136632090824373</v>
      </c>
      <c r="N266" s="5">
        <f t="shared" si="395"/>
        <v>0.17561791967246354</v>
      </c>
      <c r="O266" s="5">
        <f t="shared" si="396"/>
        <v>0.11016962788532712</v>
      </c>
      <c r="P266" s="5">
        <f t="shared" si="397"/>
        <v>0.12782077772795267</v>
      </c>
      <c r="Q266" s="5">
        <f t="shared" si="398"/>
        <v>0.10187752970748253</v>
      </c>
      <c r="R266" s="5">
        <f t="shared" si="399"/>
        <v>4.0092627063813446E-2</v>
      </c>
      <c r="S266" s="5">
        <f t="shared" si="400"/>
        <v>2.6984455856733584E-2</v>
      </c>
      <c r="T266" s="5">
        <f t="shared" si="401"/>
        <v>7.4149979139371658E-2</v>
      </c>
      <c r="U266" s="5">
        <f t="shared" si="402"/>
        <v>4.6516184821714594E-2</v>
      </c>
      <c r="V266" s="5">
        <f t="shared" si="403"/>
        <v>2.5318813865867515E-3</v>
      </c>
      <c r="W266" s="5">
        <f t="shared" si="404"/>
        <v>3.9400045578706355E-2</v>
      </c>
      <c r="X266" s="5">
        <f t="shared" si="405"/>
        <v>2.8676711794443858E-2</v>
      </c>
      <c r="Y266" s="5">
        <f t="shared" si="406"/>
        <v>1.0435949848063557E-2</v>
      </c>
      <c r="Z266" s="5">
        <f t="shared" si="407"/>
        <v>9.7269321604749916E-3</v>
      </c>
      <c r="AA266" s="5">
        <f t="shared" si="408"/>
        <v>1.128536110653903E-2</v>
      </c>
      <c r="AB266" s="5">
        <f t="shared" si="409"/>
        <v>6.5467391570028484E-3</v>
      </c>
      <c r="AC266" s="5">
        <f t="shared" si="410"/>
        <v>1.3362741708599108E-4</v>
      </c>
      <c r="AD266" s="5">
        <f t="shared" si="411"/>
        <v>1.1428159840997713E-2</v>
      </c>
      <c r="AE266" s="5">
        <f t="shared" si="412"/>
        <v>8.3178088067554223E-3</v>
      </c>
      <c r="AF266" s="5">
        <f t="shared" si="413"/>
        <v>3.0269940352749707E-3</v>
      </c>
      <c r="AG266" s="5">
        <f t="shared" si="414"/>
        <v>7.3438354599259707E-4</v>
      </c>
      <c r="AH266" s="5">
        <f t="shared" si="415"/>
        <v>1.7698991594618796E-3</v>
      </c>
      <c r="AI266" s="5">
        <f t="shared" si="416"/>
        <v>2.0534687409305254E-3</v>
      </c>
      <c r="AJ266" s="5">
        <f t="shared" si="417"/>
        <v>1.1912356270231959E-3</v>
      </c>
      <c r="AK266" s="5">
        <f t="shared" si="418"/>
        <v>4.6069764485313751E-4</v>
      </c>
      <c r="AL266" s="5">
        <f t="shared" si="419"/>
        <v>4.5136488157263994E-6</v>
      </c>
      <c r="AM266" s="5">
        <f t="shared" si="420"/>
        <v>2.6518311932507395E-3</v>
      </c>
      <c r="AN266" s="5">
        <f t="shared" si="421"/>
        <v>1.9300941849028305E-3</v>
      </c>
      <c r="AO266" s="5">
        <f t="shared" si="422"/>
        <v>7.0239455137208759E-4</v>
      </c>
      <c r="AP266" s="5">
        <f t="shared" si="423"/>
        <v>1.7040899166345915E-4</v>
      </c>
      <c r="AQ266" s="5">
        <f t="shared" si="424"/>
        <v>3.1007385076198016E-5</v>
      </c>
      <c r="AR266" s="5">
        <f t="shared" si="425"/>
        <v>2.5763872785237139E-4</v>
      </c>
      <c r="AS266" s="5">
        <f t="shared" si="426"/>
        <v>2.9891707178323349E-4</v>
      </c>
      <c r="AT266" s="5">
        <f t="shared" si="427"/>
        <v>1.7340447328761406E-4</v>
      </c>
      <c r="AU266" s="5">
        <f t="shared" si="428"/>
        <v>6.7062326409959733E-5</v>
      </c>
      <c r="AV266" s="5">
        <f t="shared" si="429"/>
        <v>1.9451728399430592E-5</v>
      </c>
      <c r="AW266" s="5">
        <f t="shared" si="430"/>
        <v>1.0587598544511037E-7</v>
      </c>
      <c r="AX266" s="5">
        <f t="shared" si="431"/>
        <v>5.1278368341434394E-4</v>
      </c>
      <c r="AY266" s="5">
        <f t="shared" si="432"/>
        <v>3.7322164698493988E-4</v>
      </c>
      <c r="AZ266" s="5">
        <f t="shared" si="433"/>
        <v>1.3582179219380231E-4</v>
      </c>
      <c r="BA266" s="5">
        <f t="shared" si="434"/>
        <v>3.2951927956241697E-5</v>
      </c>
      <c r="BB266" s="5">
        <f t="shared" si="435"/>
        <v>5.9958873599826353E-6</v>
      </c>
      <c r="BC266" s="5">
        <f t="shared" si="436"/>
        <v>8.7280271506638412E-7</v>
      </c>
      <c r="BD266" s="5">
        <f t="shared" si="437"/>
        <v>3.1253058370836661E-5</v>
      </c>
      <c r="BE266" s="5">
        <f t="shared" si="438"/>
        <v>3.6260358721511915E-5</v>
      </c>
      <c r="BF266" s="5">
        <f t="shared" si="439"/>
        <v>2.1034959187220298E-5</v>
      </c>
      <c r="BG266" s="5">
        <f t="shared" si="440"/>
        <v>8.1350456091971484E-6</v>
      </c>
      <c r="BH266" s="5">
        <f t="shared" si="441"/>
        <v>2.3596064463934588E-6</v>
      </c>
      <c r="BI266" s="5">
        <f t="shared" si="442"/>
        <v>5.4753154185804809E-7</v>
      </c>
      <c r="BJ266" s="8">
        <f t="shared" si="443"/>
        <v>0.4602128660164419</v>
      </c>
      <c r="BK266" s="8">
        <f t="shared" si="444"/>
        <v>0.30921479859240342</v>
      </c>
      <c r="BL266" s="8">
        <f t="shared" si="445"/>
        <v>0.22100190609427542</v>
      </c>
      <c r="BM266" s="8">
        <f t="shared" si="446"/>
        <v>0.29283858412731312</v>
      </c>
      <c r="BN266" s="8">
        <f t="shared" si="447"/>
        <v>0.70694480296528306</v>
      </c>
    </row>
    <row r="267" spans="1:66" x14ac:dyDescent="0.25">
      <c r="A267" t="s">
        <v>40</v>
      </c>
      <c r="B267" t="s">
        <v>239</v>
      </c>
      <c r="C267" t="s">
        <v>339</v>
      </c>
      <c r="D267" s="11">
        <v>44411</v>
      </c>
      <c r="E267">
        <f>VLOOKUP(A267,home!$A$2:$E$405,3,FALSE)</f>
        <v>1.4517241379310299</v>
      </c>
      <c r="F267">
        <f>VLOOKUP(B267,home!$B$2:$E$405,3,FALSE)</f>
        <v>0.89</v>
      </c>
      <c r="G267">
        <f>VLOOKUP(C267,away!$B$2:$E$405,4,FALSE)</f>
        <v>0.79</v>
      </c>
      <c r="H267">
        <f>VLOOKUP(A267,away!$A$2:$E$405,3,FALSE)</f>
        <v>1.17241379310345</v>
      </c>
      <c r="I267">
        <f>VLOOKUP(C267,away!$B$2:$E$405,3,FALSE)</f>
        <v>0.74</v>
      </c>
      <c r="J267">
        <f>VLOOKUP(B267,home!$B$2:$E$405,4,FALSE)</f>
        <v>1.1599999999999999</v>
      </c>
      <c r="K267" s="3">
        <f t="shared" si="392"/>
        <v>1.0207072413793072</v>
      </c>
      <c r="L267" s="3">
        <f t="shared" si="393"/>
        <v>1.0064000000000013</v>
      </c>
      <c r="M267" s="5">
        <f t="shared" si="394"/>
        <v>0.13171599315101357</v>
      </c>
      <c r="N267" s="5">
        <f t="shared" si="395"/>
        <v>0.13444346801470677</v>
      </c>
      <c r="O267" s="5">
        <f t="shared" si="396"/>
        <v>0.13255897550718024</v>
      </c>
      <c r="P267" s="5">
        <f t="shared" si="397"/>
        <v>0.13530390621000107</v>
      </c>
      <c r="Q267" s="5">
        <f t="shared" si="398"/>
        <v>6.8613710679379228E-2</v>
      </c>
      <c r="R267" s="5">
        <f t="shared" si="399"/>
        <v>6.6703676475213164E-2</v>
      </c>
      <c r="S267" s="5">
        <f t="shared" si="400"/>
        <v>3.4747388296832438E-2</v>
      </c>
      <c r="T267" s="5">
        <f t="shared" si="401"/>
        <v>6.9052838427727345E-2</v>
      </c>
      <c r="U267" s="5">
        <f t="shared" si="402"/>
        <v>6.8084925604872629E-2</v>
      </c>
      <c r="V267" s="5">
        <f t="shared" si="403"/>
        <v>3.9659887870065035E-3</v>
      </c>
      <c r="W267" s="5">
        <f t="shared" si="404"/>
        <v>2.3344837116115697E-2</v>
      </c>
      <c r="X267" s="5">
        <f t="shared" si="405"/>
        <v>2.3494244073658868E-2</v>
      </c>
      <c r="Y267" s="5">
        <f t="shared" si="406"/>
        <v>1.1822303617865156E-2</v>
      </c>
      <c r="Z267" s="5">
        <f t="shared" si="407"/>
        <v>2.2376860001551546E-2</v>
      </c>
      <c r="AA267" s="5">
        <f t="shared" si="408"/>
        <v>2.2840223042914637E-2</v>
      </c>
      <c r="AB267" s="5">
        <f t="shared" si="409"/>
        <v>1.165659052731074E-2</v>
      </c>
      <c r="AC267" s="5">
        <f t="shared" si="410"/>
        <v>2.5462633752256798E-4</v>
      </c>
      <c r="AD267" s="5">
        <f t="shared" si="411"/>
        <v>5.957061073309928E-3</v>
      </c>
      <c r="AE267" s="5">
        <f t="shared" si="412"/>
        <v>5.9951862641791191E-3</v>
      </c>
      <c r="AF267" s="5">
        <f t="shared" si="413"/>
        <v>3.0167777281349365E-3</v>
      </c>
      <c r="AG267" s="5">
        <f t="shared" si="414"/>
        <v>1.0120283685316682E-3</v>
      </c>
      <c r="AH267" s="5">
        <f t="shared" si="415"/>
        <v>5.630017976390375E-3</v>
      </c>
      <c r="AI267" s="5">
        <f t="shared" si="416"/>
        <v>5.7466001175973296E-3</v>
      </c>
      <c r="AJ267" s="5">
        <f t="shared" si="417"/>
        <v>2.9327981766713853E-3</v>
      </c>
      <c r="AK267" s="5">
        <f t="shared" si="418"/>
        <v>9.9784277881083752E-4</v>
      </c>
      <c r="AL267" s="5">
        <f t="shared" si="419"/>
        <v>1.0462491992525215E-5</v>
      </c>
      <c r="AM267" s="5">
        <f t="shared" si="420"/>
        <v>1.2160830749732468E-3</v>
      </c>
      <c r="AN267" s="5">
        <f t="shared" si="421"/>
        <v>1.2238660066530771E-3</v>
      </c>
      <c r="AO267" s="5">
        <f t="shared" si="422"/>
        <v>6.1584937454782908E-4</v>
      </c>
      <c r="AP267" s="5">
        <f t="shared" si="423"/>
        <v>2.0659693684831206E-4</v>
      </c>
      <c r="AQ267" s="5">
        <f t="shared" si="424"/>
        <v>5.1979789311035374E-5</v>
      </c>
      <c r="AR267" s="5">
        <f t="shared" si="425"/>
        <v>1.1332100182878564E-3</v>
      </c>
      <c r="AS267" s="5">
        <f t="shared" si="426"/>
        <v>1.1566756716699922E-3</v>
      </c>
      <c r="AT267" s="5">
        <f t="shared" si="427"/>
        <v>5.9031361700041731E-4</v>
      </c>
      <c r="AU267" s="5">
        <f t="shared" si="428"/>
        <v>2.0084579451904567E-4</v>
      </c>
      <c r="AV267" s="5">
        <f t="shared" si="429"/>
        <v>5.1251189216542562E-5</v>
      </c>
      <c r="AW267" s="5">
        <f t="shared" si="430"/>
        <v>2.9854132900603413E-7</v>
      </c>
      <c r="AX267" s="5">
        <f t="shared" si="431"/>
        <v>2.0687746679066795E-4</v>
      </c>
      <c r="AY267" s="5">
        <f t="shared" si="432"/>
        <v>2.0820148257812848E-4</v>
      </c>
      <c r="AZ267" s="5">
        <f t="shared" si="433"/>
        <v>1.0476698603331437E-4</v>
      </c>
      <c r="BA267" s="5">
        <f t="shared" si="434"/>
        <v>3.5145831581309248E-5</v>
      </c>
      <c r="BB267" s="5">
        <f t="shared" si="435"/>
        <v>8.8426912258574166E-6</v>
      </c>
      <c r="BC267" s="5">
        <f t="shared" si="436"/>
        <v>1.7798568899405836E-6</v>
      </c>
      <c r="BD267" s="5">
        <f t="shared" si="437"/>
        <v>1.9007709373414995E-4</v>
      </c>
      <c r="BE267" s="5">
        <f t="shared" si="438"/>
        <v>1.9401306599478021E-4</v>
      </c>
      <c r="BF267" s="5">
        <f t="shared" si="439"/>
        <v>9.9015270691536758E-5</v>
      </c>
      <c r="BG267" s="5">
        <f t="shared" si="440"/>
        <v>3.3688534600661293E-5</v>
      </c>
      <c r="BH267" s="5">
        <f t="shared" si="441"/>
        <v>8.5965328045880812E-6</v>
      </c>
      <c r="BI267" s="5">
        <f t="shared" si="442"/>
        <v>1.7549086568795645E-6</v>
      </c>
      <c r="BJ267" s="8">
        <f t="shared" si="443"/>
        <v>0.35063244486104139</v>
      </c>
      <c r="BK267" s="8">
        <f t="shared" si="444"/>
        <v>0.3062065667569468</v>
      </c>
      <c r="BL267" s="8">
        <f t="shared" si="445"/>
        <v>0.32081109190413781</v>
      </c>
      <c r="BM267" s="8">
        <f t="shared" si="446"/>
        <v>0.33047933054493434</v>
      </c>
      <c r="BN267" s="8">
        <f t="shared" si="447"/>
        <v>0.66933973003749403</v>
      </c>
    </row>
    <row r="268" spans="1:66" x14ac:dyDescent="0.25">
      <c r="A268" t="s">
        <v>40</v>
      </c>
      <c r="B268" t="s">
        <v>233</v>
      </c>
      <c r="C268" t="s">
        <v>335</v>
      </c>
      <c r="D268" s="11">
        <v>44411</v>
      </c>
      <c r="E268">
        <f>VLOOKUP(A268,home!$A$2:$E$405,3,FALSE)</f>
        <v>1.4517241379310299</v>
      </c>
      <c r="F268">
        <f>VLOOKUP(B268,home!$B$2:$E$405,3,FALSE)</f>
        <v>1.33</v>
      </c>
      <c r="G268">
        <f>VLOOKUP(C268,away!$B$2:$E$405,4,FALSE)</f>
        <v>1.23</v>
      </c>
      <c r="H268">
        <f>VLOOKUP(A268,away!$A$2:$E$405,3,FALSE)</f>
        <v>1.17241379310345</v>
      </c>
      <c r="I268">
        <f>VLOOKUP(C268,away!$B$2:$E$405,3,FALSE)</f>
        <v>0.69</v>
      </c>
      <c r="J268">
        <f>VLOOKUP(B268,home!$B$2:$E$405,4,FALSE)</f>
        <v>0.91</v>
      </c>
      <c r="K268" s="3">
        <f t="shared" si="392"/>
        <v>2.3748755172413718</v>
      </c>
      <c r="L268" s="3">
        <f t="shared" si="393"/>
        <v>0.73615862068965621</v>
      </c>
      <c r="M268" s="5">
        <f t="shared" si="394"/>
        <v>4.4554855641429067E-2</v>
      </c>
      <c r="N268" s="5">
        <f t="shared" si="395"/>
        <v>0.1058122358370535</v>
      </c>
      <c r="O268" s="5">
        <f t="shared" si="396"/>
        <v>3.2799441074021177E-2</v>
      </c>
      <c r="P268" s="5">
        <f t="shared" si="397"/>
        <v>7.7894589585893917E-2</v>
      </c>
      <c r="Q268" s="5">
        <f t="shared" si="398"/>
        <v>0.12564544415699427</v>
      </c>
      <c r="R268" s="5">
        <f t="shared" si="399"/>
        <v>1.2072795650221541E-2</v>
      </c>
      <c r="S268" s="5">
        <f t="shared" si="400"/>
        <v>3.4045487295401335E-2</v>
      </c>
      <c r="T268" s="5">
        <f t="shared" si="401"/>
        <v>9.2494976866552128E-2</v>
      </c>
      <c r="U268" s="5">
        <f t="shared" si="402"/>
        <v>2.867138681436926E-2</v>
      </c>
      <c r="V268" s="5">
        <f t="shared" si="403"/>
        <v>6.6134686281000337E-3</v>
      </c>
      <c r="W268" s="5">
        <f t="shared" si="404"/>
        <v>9.9464096393787879E-2</v>
      </c>
      <c r="X268" s="5">
        <f t="shared" si="405"/>
        <v>7.3221352009393892E-2</v>
      </c>
      <c r="Y268" s="5">
        <f t="shared" si="406"/>
        <v>2.6951264750133597E-2</v>
      </c>
      <c r="Z268" s="5">
        <f t="shared" si="407"/>
        <v>2.9624975312450572E-3</v>
      </c>
      <c r="AA268" s="5">
        <f t="shared" si="408"/>
        <v>7.0355628568418913E-3</v>
      </c>
      <c r="AB268" s="5">
        <f t="shared" si="409"/>
        <v>8.3542929893632868E-3</v>
      </c>
      <c r="AC268" s="5">
        <f t="shared" si="410"/>
        <v>7.2263928519782983E-4</v>
      </c>
      <c r="AD268" s="5">
        <f t="shared" si="411"/>
        <v>5.9053711842535647E-2</v>
      </c>
      <c r="AE268" s="5">
        <f t="shared" si="412"/>
        <v>4.3472899056605459E-2</v>
      </c>
      <c r="AF268" s="5">
        <f t="shared" si="413"/>
        <v>1.6001474703445664E-2</v>
      </c>
      <c r="AG268" s="5">
        <f t="shared" si="414"/>
        <v>3.9265411822296623E-3</v>
      </c>
      <c r="AH268" s="5">
        <f t="shared" si="415"/>
        <v>5.4521702409946805E-4</v>
      </c>
      <c r="AI268" s="5">
        <f t="shared" si="416"/>
        <v>1.2948225621170256E-3</v>
      </c>
      <c r="AJ268" s="5">
        <f t="shared" si="417"/>
        <v>1.5375212009717354E-3</v>
      </c>
      <c r="AK268" s="5">
        <f t="shared" si="418"/>
        <v>1.2171404858091082E-3</v>
      </c>
      <c r="AL268" s="5">
        <f t="shared" si="419"/>
        <v>5.0535179368228573E-5</v>
      </c>
      <c r="AM268" s="5">
        <f t="shared" si="420"/>
        <v>2.8049042891412947E-2</v>
      </c>
      <c r="AN268" s="5">
        <f t="shared" si="421"/>
        <v>2.064854472660756E-2</v>
      </c>
      <c r="AO268" s="5">
        <f t="shared" si="422"/>
        <v>7.6003021025940476E-3</v>
      </c>
      <c r="AP268" s="5">
        <f t="shared" si="423"/>
        <v>1.8650093042234428E-3</v>
      </c>
      <c r="AQ268" s="5">
        <f t="shared" si="424"/>
        <v>3.4323566924262622E-4</v>
      </c>
      <c r="AR268" s="5">
        <f t="shared" si="425"/>
        <v>8.0273242487516729E-5</v>
      </c>
      <c r="AS268" s="5">
        <f t="shared" si="426"/>
        <v>1.9063895827318333E-4</v>
      </c>
      <c r="AT268" s="5">
        <f t="shared" si="427"/>
        <v>2.2637189731769135E-4</v>
      </c>
      <c r="AU268" s="5">
        <f t="shared" si="428"/>
        <v>1.792016922437543E-4</v>
      </c>
      <c r="AV268" s="5">
        <f t="shared" si="429"/>
        <v>1.0639542788947875E-4</v>
      </c>
      <c r="AW268" s="5">
        <f t="shared" si="430"/>
        <v>2.4541638989283276E-6</v>
      </c>
      <c r="AX268" s="5">
        <f t="shared" si="431"/>
        <v>1.11021642074783E-2</v>
      </c>
      <c r="AY268" s="5">
        <f t="shared" si="432"/>
        <v>8.1729538896472952E-3</v>
      </c>
      <c r="AZ268" s="5">
        <f t="shared" si="433"/>
        <v>3.0082952311814566E-3</v>
      </c>
      <c r="BA268" s="5">
        <f t="shared" si="434"/>
        <v>7.3819415600460394E-4</v>
      </c>
      <c r="BB268" s="5">
        <f t="shared" si="435"/>
        <v>1.3585699792137852E-4</v>
      </c>
      <c r="BC268" s="5">
        <f t="shared" si="436"/>
        <v>2.0002460040167906E-5</v>
      </c>
      <c r="BD268" s="5">
        <f t="shared" si="437"/>
        <v>9.8489732446494337E-6</v>
      </c>
      <c r="BE268" s="5">
        <f t="shared" si="438"/>
        <v>2.3390085428683253E-5</v>
      </c>
      <c r="BF268" s="5">
        <f t="shared" si="439"/>
        <v>2.7774270615382017E-5</v>
      </c>
      <c r="BG268" s="5">
        <f t="shared" si="440"/>
        <v>2.1986811764569066E-5</v>
      </c>
      <c r="BH268" s="5">
        <f t="shared" si="441"/>
        <v>1.3053985240467405E-5</v>
      </c>
      <c r="BI268" s="5">
        <f t="shared" si="442"/>
        <v>6.2003179900032509E-6</v>
      </c>
      <c r="BJ268" s="8">
        <f t="shared" si="443"/>
        <v>0.72772759843508561</v>
      </c>
      <c r="BK268" s="8">
        <f t="shared" si="444"/>
        <v>0.17205452950503769</v>
      </c>
      <c r="BL268" s="8">
        <f t="shared" si="445"/>
        <v>9.4413316320309901E-2</v>
      </c>
      <c r="BM268" s="8">
        <f t="shared" si="446"/>
        <v>0.59020808012031634</v>
      </c>
      <c r="BN268" s="8">
        <f t="shared" si="447"/>
        <v>0.39877936194561348</v>
      </c>
    </row>
    <row r="269" spans="1:66" x14ac:dyDescent="0.25">
      <c r="A269" t="s">
        <v>40</v>
      </c>
      <c r="B269" t="s">
        <v>232</v>
      </c>
      <c r="C269" t="s">
        <v>332</v>
      </c>
      <c r="D269" s="11">
        <v>44411</v>
      </c>
      <c r="E269">
        <f>VLOOKUP(A269,home!$A$2:$E$405,3,FALSE)</f>
        <v>1.4517241379310299</v>
      </c>
      <c r="F269">
        <f>VLOOKUP(B269,home!$B$2:$E$405,3,FALSE)</f>
        <v>0.93</v>
      </c>
      <c r="G269">
        <f>VLOOKUP(C269,away!$B$2:$E$405,4,FALSE)</f>
        <v>0.54</v>
      </c>
      <c r="H269">
        <f>VLOOKUP(A269,away!$A$2:$E$405,3,FALSE)</f>
        <v>1.17241379310345</v>
      </c>
      <c r="I269">
        <f>VLOOKUP(C269,away!$B$2:$E$405,3,FALSE)</f>
        <v>1.48</v>
      </c>
      <c r="J269">
        <f>VLOOKUP(B269,home!$B$2:$E$405,4,FALSE)</f>
        <v>0.97</v>
      </c>
      <c r="K269" s="3">
        <f t="shared" si="392"/>
        <v>0.72905586206896322</v>
      </c>
      <c r="L269" s="3">
        <f t="shared" si="393"/>
        <v>1.6831172413793127</v>
      </c>
      <c r="M269" s="5">
        <f t="shared" si="394"/>
        <v>8.9620328563283225E-2</v>
      </c>
      <c r="N269" s="5">
        <f t="shared" si="395"/>
        <v>6.5338225899608179E-2</v>
      </c>
      <c r="O269" s="5">
        <f t="shared" si="396"/>
        <v>0.15084152018294089</v>
      </c>
      <c r="P269" s="5">
        <f t="shared" si="397"/>
        <v>0.10997189453276689</v>
      </c>
      <c r="Q269" s="5">
        <f t="shared" si="398"/>
        <v>2.3817608304647745E-2</v>
      </c>
      <c r="R269" s="5">
        <f t="shared" si="399"/>
        <v>0.12694198166788673</v>
      </c>
      <c r="S269" s="5">
        <f t="shared" si="400"/>
        <v>3.3736256553071678E-2</v>
      </c>
      <c r="T269" s="5">
        <f t="shared" si="401"/>
        <v>4.0087827185971724E-2</v>
      </c>
      <c r="U269" s="5">
        <f t="shared" si="402"/>
        <v>9.2547795877623684E-2</v>
      </c>
      <c r="V269" s="5">
        <f t="shared" si="403"/>
        <v>4.599700520655634E-3</v>
      </c>
      <c r="W269" s="5">
        <f t="shared" si="404"/>
        <v>5.7881223183219536E-3</v>
      </c>
      <c r="X269" s="5">
        <f t="shared" si="405"/>
        <v>9.7420884691800796E-3</v>
      </c>
      <c r="Y269" s="5">
        <f t="shared" si="406"/>
        <v>8.1985385347597955E-3</v>
      </c>
      <c r="Z269" s="5">
        <f t="shared" si="407"/>
        <v>7.1219412666692281E-2</v>
      </c>
      <c r="AA269" s="5">
        <f t="shared" si="408"/>
        <v>5.1922930297760579E-2</v>
      </c>
      <c r="AB269" s="5">
        <f t="shared" si="409"/>
        <v>1.8927358354690258E-2</v>
      </c>
      <c r="AC269" s="5">
        <f t="shared" si="410"/>
        <v>3.5276439832974737E-4</v>
      </c>
      <c r="AD269" s="5">
        <f t="shared" si="411"/>
        <v>1.0549661266362042E-3</v>
      </c>
      <c r="AE269" s="5">
        <f t="shared" si="412"/>
        <v>1.7756316768125467E-3</v>
      </c>
      <c r="AF269" s="5">
        <f t="shared" si="413"/>
        <v>1.4942981447912289E-3</v>
      </c>
      <c r="AG269" s="5">
        <f t="shared" si="414"/>
        <v>8.3835965708641273E-4</v>
      </c>
      <c r="AH269" s="5">
        <f t="shared" si="415"/>
        <v>2.9967655345054495E-2</v>
      </c>
      <c r="AI269" s="5">
        <f t="shared" si="416"/>
        <v>2.1848094801774277E-2</v>
      </c>
      <c r="AJ269" s="5">
        <f t="shared" si="417"/>
        <v>7.9642407951359875E-3</v>
      </c>
      <c r="AK269" s="5">
        <f t="shared" si="418"/>
        <v>1.9354588128742245E-3</v>
      </c>
      <c r="AL269" s="5">
        <f t="shared" si="419"/>
        <v>1.7314897113165741E-5</v>
      </c>
      <c r="AM269" s="5">
        <f t="shared" si="420"/>
        <v>1.5382584778166262E-4</v>
      </c>
      <c r="AN269" s="5">
        <f t="shared" si="421"/>
        <v>2.5890693657110609E-4</v>
      </c>
      <c r="AO269" s="5">
        <f t="shared" si="422"/>
        <v>2.1788536442776443E-4</v>
      </c>
      <c r="AP269" s="5">
        <f t="shared" si="423"/>
        <v>1.2224220450419504E-4</v>
      </c>
      <c r="AQ269" s="5">
        <f t="shared" si="424"/>
        <v>5.1436990506306641E-5</v>
      </c>
      <c r="AR269" s="5">
        <f t="shared" si="425"/>
        <v>1.0087815478994825E-2</v>
      </c>
      <c r="AS269" s="5">
        <f t="shared" si="426"/>
        <v>7.3545810104312034E-3</v>
      </c>
      <c r="AT269" s="5">
        <f t="shared" si="427"/>
        <v>2.6809501993579729E-3</v>
      </c>
      <c r="AU269" s="5">
        <f t="shared" si="428"/>
        <v>6.5152081958562869E-4</v>
      </c>
      <c r="AV269" s="5">
        <f t="shared" si="429"/>
        <v>1.1874876819471946E-4</v>
      </c>
      <c r="AW269" s="5">
        <f t="shared" si="430"/>
        <v>5.9019100964297517E-7</v>
      </c>
      <c r="AX269" s="5">
        <f t="shared" si="431"/>
        <v>1.8691272677158188E-5</v>
      </c>
      <c r="AY269" s="5">
        <f t="shared" si="432"/>
        <v>3.1459603306247013E-5</v>
      </c>
      <c r="AZ269" s="5">
        <f t="shared" si="433"/>
        <v>2.6475100365848997E-5</v>
      </c>
      <c r="BA269" s="5">
        <f t="shared" si="434"/>
        <v>1.4853565964336067E-5</v>
      </c>
      <c r="BB269" s="5">
        <f t="shared" si="435"/>
        <v>6.2500732426347426E-6</v>
      </c>
      <c r="BC269" s="5">
        <f t="shared" si="436"/>
        <v>2.1039212069124082E-6</v>
      </c>
      <c r="BD269" s="5">
        <f t="shared" si="437"/>
        <v>2.8298293600915532E-3</v>
      </c>
      <c r="BE269" s="5">
        <f t="shared" si="438"/>
        <v>2.0631036836296101E-3</v>
      </c>
      <c r="BF269" s="5">
        <f t="shared" si="439"/>
        <v>7.5205891730311921E-4</v>
      </c>
      <c r="BG269" s="5">
        <f t="shared" si="440"/>
        <v>1.8276432076035892E-4</v>
      </c>
      <c r="BH269" s="5">
        <f t="shared" si="441"/>
        <v>3.3311349856847987E-5</v>
      </c>
      <c r="BI269" s="5">
        <f t="shared" si="442"/>
        <v>4.8571669773130301E-6</v>
      </c>
      <c r="BJ269" s="8">
        <f t="shared" si="443"/>
        <v>0.15903979719837008</v>
      </c>
      <c r="BK269" s="8">
        <f t="shared" si="444"/>
        <v>0.23832971906852657</v>
      </c>
      <c r="BL269" s="8">
        <f t="shared" si="445"/>
        <v>0.52965657721092441</v>
      </c>
      <c r="BM269" s="8">
        <f t="shared" si="446"/>
        <v>0.43168307758108293</v>
      </c>
      <c r="BN269" s="8">
        <f t="shared" si="447"/>
        <v>0.56653155915113373</v>
      </c>
    </row>
    <row r="270" spans="1:66" s="16" customFormat="1" x14ac:dyDescent="0.25">
      <c r="A270" s="16" t="s">
        <v>32</v>
      </c>
      <c r="B270" s="16" t="s">
        <v>208</v>
      </c>
      <c r="C270" s="16" t="s">
        <v>209</v>
      </c>
      <c r="D270" s="17">
        <v>44442</v>
      </c>
      <c r="E270" s="16">
        <f>VLOOKUP(A270,home!$A$2:$E$405,3,FALSE)</f>
        <v>1.26767676767677</v>
      </c>
      <c r="F270" s="16">
        <f>VLOOKUP(B270,home!$B$2:$E$405,3,FALSE)</f>
        <v>1.51</v>
      </c>
      <c r="G270" s="16">
        <f>VLOOKUP(C270,away!$B$2:$E$405,4,FALSE)</f>
        <v>0.65</v>
      </c>
      <c r="H270" s="16">
        <f>VLOOKUP(A270,away!$A$2:$E$405,3,FALSE)</f>
        <v>1.0959595959596</v>
      </c>
      <c r="I270" s="16">
        <f>VLOOKUP(C270,away!$B$2:$E$405,3,FALSE)</f>
        <v>1</v>
      </c>
      <c r="J270" s="16">
        <f>VLOOKUP(B270,home!$B$2:$E$405,4,FALSE)</f>
        <v>0.66</v>
      </c>
      <c r="K270" s="18">
        <f t="shared" si="392"/>
        <v>1.2442247474747496</v>
      </c>
      <c r="L270" s="18">
        <f t="shared" si="393"/>
        <v>0.72333333333333605</v>
      </c>
      <c r="M270" s="19">
        <f t="shared" si="394"/>
        <v>0.13979781471581276</v>
      </c>
      <c r="N270" s="19">
        <f t="shared" si="395"/>
        <v>0.17393990071230395</v>
      </c>
      <c r="O270" s="19">
        <f t="shared" si="396"/>
        <v>0.10112041931110494</v>
      </c>
      <c r="P270" s="19">
        <f t="shared" si="397"/>
        <v>0.12581652818190031</v>
      </c>
      <c r="Q270" s="19">
        <f t="shared" si="398"/>
        <v>0.10821016451977473</v>
      </c>
      <c r="R270" s="19">
        <f t="shared" si="399"/>
        <v>3.6571884984183088E-2</v>
      </c>
      <c r="S270" s="19">
        <f t="shared" si="400"/>
        <v>2.8308380205953946E-2</v>
      </c>
      <c r="T270" s="19">
        <f t="shared" si="401"/>
        <v>7.8272019002637347E-2</v>
      </c>
      <c r="U270" s="19">
        <f t="shared" si="402"/>
        <v>4.5503644359120785E-2</v>
      </c>
      <c r="V270" s="19">
        <f t="shared" si="403"/>
        <v>2.8308041575031148E-3</v>
      </c>
      <c r="W270" s="19">
        <f t="shared" si="404"/>
        <v>4.4879254874605951E-2</v>
      </c>
      <c r="X270" s="19">
        <f t="shared" si="405"/>
        <v>3.2462661025965095E-2</v>
      </c>
      <c r="Y270" s="19">
        <f t="shared" si="406"/>
        <v>1.1740662404390752E-2</v>
      </c>
      <c r="Z270" s="19">
        <f t="shared" si="407"/>
        <v>8.8178878239641798E-3</v>
      </c>
      <c r="AA270" s="19">
        <f t="shared" si="408"/>
        <v>1.0971434251032499E-2</v>
      </c>
      <c r="AB270" s="19">
        <f t="shared" si="409"/>
        <v>6.8254650052133664E-3</v>
      </c>
      <c r="AC270" s="19">
        <f t="shared" si="410"/>
        <v>1.5923082908339501E-4</v>
      </c>
      <c r="AD270" s="19">
        <f t="shared" si="411"/>
        <v>1.395996989080288E-2</v>
      </c>
      <c r="AE270" s="19">
        <f t="shared" si="412"/>
        <v>1.0097711554347454E-2</v>
      </c>
      <c r="AF270" s="19">
        <f t="shared" si="413"/>
        <v>3.6520056788223428E-3</v>
      </c>
      <c r="AG270" s="19">
        <f t="shared" si="414"/>
        <v>8.8053914700494615E-4</v>
      </c>
      <c r="AH270" s="19">
        <f t="shared" si="415"/>
        <v>1.5945680481668615E-3</v>
      </c>
      <c r="AI270" s="19">
        <f t="shared" si="416"/>
        <v>1.9840010270617174E-3</v>
      </c>
      <c r="AJ270" s="19">
        <f t="shared" si="417"/>
        <v>1.2342715884427549E-3</v>
      </c>
      <c r="AK270" s="19">
        <f t="shared" si="418"/>
        <v>5.1190375181514841E-4</v>
      </c>
      <c r="AL270" s="19">
        <f t="shared" si="419"/>
        <v>5.7322412758809023E-6</v>
      </c>
      <c r="AM270" s="19">
        <f t="shared" si="420"/>
        <v>3.473868002427861E-3</v>
      </c>
      <c r="AN270" s="19">
        <f t="shared" si="421"/>
        <v>2.5127645217561624E-3</v>
      </c>
      <c r="AO270" s="19">
        <f t="shared" si="422"/>
        <v>9.0878316870181535E-4</v>
      </c>
      <c r="AP270" s="19">
        <f t="shared" si="423"/>
        <v>2.191177195647719E-4</v>
      </c>
      <c r="AQ270" s="19">
        <f t="shared" si="424"/>
        <v>3.9623787621296393E-5</v>
      </c>
      <c r="AR270" s="19">
        <f t="shared" si="425"/>
        <v>2.3068084430147358E-4</v>
      </c>
      <c r="AS270" s="19">
        <f t="shared" si="426"/>
        <v>2.8701881524826299E-4</v>
      </c>
      <c r="AT270" s="19">
        <f t="shared" si="427"/>
        <v>1.7855795646138595E-4</v>
      </c>
      <c r="AU270" s="19">
        <f t="shared" si="428"/>
        <v>7.4055409429258449E-5</v>
      </c>
      <c r="AV270" s="19">
        <f t="shared" si="429"/>
        <v>2.3035393274064572E-5</v>
      </c>
      <c r="AW270" s="19">
        <f t="shared" si="430"/>
        <v>1.4330431763949633E-7</v>
      </c>
      <c r="AX270" s="19">
        <f t="shared" si="431"/>
        <v>7.2037875634690376E-4</v>
      </c>
      <c r="AY270" s="19">
        <f t="shared" si="432"/>
        <v>5.2107396709092898E-4</v>
      </c>
      <c r="AZ270" s="19">
        <f t="shared" si="433"/>
        <v>1.8845508476455334E-4</v>
      </c>
      <c r="BA270" s="19">
        <f t="shared" si="434"/>
        <v>4.5438614882120258E-5</v>
      </c>
      <c r="BB270" s="19">
        <f t="shared" si="435"/>
        <v>8.2168161911834434E-6</v>
      </c>
      <c r="BC270" s="19">
        <f t="shared" si="436"/>
        <v>1.1886994089912097E-6</v>
      </c>
      <c r="BD270" s="19">
        <f t="shared" si="437"/>
        <v>2.7809857340788851E-5</v>
      </c>
      <c r="BE270" s="19">
        <f t="shared" si="438"/>
        <v>3.4601712727151816E-5</v>
      </c>
      <c r="BF270" s="19">
        <f t="shared" si="439"/>
        <v>2.1526153640067157E-5</v>
      </c>
      <c r="BG270" s="19">
        <f t="shared" si="440"/>
        <v>8.9277910256384098E-6</v>
      </c>
      <c r="BH270" s="19">
        <f t="shared" si="441"/>
        <v>2.7770446335955716E-6</v>
      </c>
      <c r="BI270" s="19">
        <f t="shared" si="442"/>
        <v>6.9105353159231101E-7</v>
      </c>
      <c r="BJ270" s="20">
        <f t="shared" si="443"/>
        <v>0.48673379794941202</v>
      </c>
      <c r="BK270" s="20">
        <f t="shared" si="444"/>
        <v>0.29743956429862034</v>
      </c>
      <c r="BL270" s="20">
        <f t="shared" si="445"/>
        <v>0.20720727435775438</v>
      </c>
      <c r="BM270" s="20">
        <f t="shared" si="446"/>
        <v>0.31422088134189796</v>
      </c>
      <c r="BN270" s="20">
        <f t="shared" si="447"/>
        <v>0.68545671242507966</v>
      </c>
    </row>
    <row r="271" spans="1:66" x14ac:dyDescent="0.25">
      <c r="A271" t="s">
        <v>80</v>
      </c>
      <c r="B271" t="s">
        <v>83</v>
      </c>
      <c r="C271" t="s">
        <v>98</v>
      </c>
      <c r="D271" s="11">
        <v>44442</v>
      </c>
      <c r="E271">
        <f>VLOOKUP(A271,home!$A$2:$E$405,3,FALSE)</f>
        <v>1.2235576923076901</v>
      </c>
      <c r="F271">
        <f>VLOOKUP(B271,home!$B$2:$E$405,3,FALSE)</f>
        <v>1.2</v>
      </c>
      <c r="G271">
        <f>VLOOKUP(C271,away!$B$2:$E$405,4,FALSE)</f>
        <v>0.77</v>
      </c>
      <c r="H271">
        <f>VLOOKUP(A271,away!$A$2:$E$405,3,FALSE)</f>
        <v>1.01442307692308</v>
      </c>
      <c r="I271">
        <f>VLOOKUP(C271,away!$B$2:$E$405,3,FALSE)</f>
        <v>1.07</v>
      </c>
      <c r="J271">
        <f>VLOOKUP(B271,home!$B$2:$E$405,4,FALSE)</f>
        <v>1.1599999999999999</v>
      </c>
      <c r="K271" s="3">
        <f t="shared" ref="K271:K313" si="448">E271*F271*G271</f>
        <v>1.1305673076923055</v>
      </c>
      <c r="L271" s="3">
        <f t="shared" ref="L271:L313" si="449">H271*I271*J271</f>
        <v>1.2591019230769267</v>
      </c>
      <c r="M271" s="5">
        <f t="shared" ref="M271:M313" si="450">_xlfn.POISSON.DIST(0,K271,FALSE) * _xlfn.POISSON.DIST(0,L271,FALSE)</f>
        <v>9.1659997170632446E-2</v>
      </c>
      <c r="N271" s="5">
        <f t="shared" ref="N271:N313" si="451">_xlfn.POISSON.DIST(1,K271,FALSE) * _xlfn.POISSON.DIST(0,L271,FALSE)</f>
        <v>0.10362779622428628</v>
      </c>
      <c r="O271" s="5">
        <f t="shared" ref="O271:O313" si="452">_xlfn.POISSON.DIST(0,K271,FALSE) * _xlfn.POISSON.DIST(1,L271,FALSE)</f>
        <v>0.11540927870676897</v>
      </c>
      <c r="P271" s="5">
        <f t="shared" ref="P271:P313" si="453">_xlfn.POISSON.DIST(1,K271,FALSE) * _xlfn.POISSON.DIST(1,L271,FALSE)</f>
        <v>0.13047795751022273</v>
      </c>
      <c r="Q271" s="5">
        <f t="shared" ref="Q271:Q313" si="454">_xlfn.POISSON.DIST(2,K271,FALSE) * _xlfn.POISSON.DIST(0,L271,FALSE)</f>
        <v>5.8579099289689116E-2</v>
      </c>
      <c r="R271" s="5">
        <f t="shared" ref="R271:R313" si="455">_xlfn.POISSON.DIST(0,K271,FALSE) * _xlfn.POISSON.DIST(2,L271,FALSE)</f>
        <v>7.2656022380306926E-2</v>
      </c>
      <c r="S271" s="5">
        <f t="shared" ref="S271:S313" si="456">_xlfn.POISSON.DIST(2,K271,FALSE) * _xlfn.POISSON.DIST(2,L271,FALSE)</f>
        <v>4.6433825882481274E-2</v>
      </c>
      <c r="T271" s="5">
        <f t="shared" ref="T271:T313" si="457">_xlfn.POISSON.DIST(2,K271,FALSE) * _xlfn.POISSON.DIST(1,L271,FALSE)</f>
        <v>7.3757056567761797E-2</v>
      </c>
      <c r="U271" s="5">
        <f t="shared" ref="U271:U313" si="458">_xlfn.POISSON.DIST(1,K271,FALSE) * _xlfn.POISSON.DIST(2,L271,FALSE)</f>
        <v>8.2142523610135507E-2</v>
      </c>
      <c r="V271" s="5">
        <f t="shared" ref="V271:V313" si="459">_xlfn.POISSON.DIST(3,K271,FALSE) * _xlfn.POISSON.DIST(3,L271,FALSE)</f>
        <v>7.3442807325969127E-3</v>
      </c>
      <c r="W271" s="5">
        <f t="shared" ref="W271:W313" si="460">_xlfn.POISSON.DIST(3,K271,FALSE) * _xlfn.POISSON.DIST(0,L271,FALSE)</f>
        <v>2.2075871523661354E-2</v>
      </c>
      <c r="X271" s="5">
        <f t="shared" ref="X271:X313" si="461">_xlfn.POISSON.DIST(3,K271,FALSE) * _xlfn.POISSON.DIST(1,L271,FALSE)</f>
        <v>2.7795772289041173E-2</v>
      </c>
      <c r="Y271" s="5">
        <f t="shared" ref="Y271:Y313" si="462">_xlfn.POISSON.DIST(3,K271,FALSE) * _xlfn.POISSON.DIST(2,L271,FALSE)</f>
        <v>1.7498855171270047E-2</v>
      </c>
      <c r="Z271" s="5">
        <f t="shared" ref="Z271:Z313" si="463">_xlfn.POISSON.DIST(0,K271,FALSE) * _xlfn.POISSON.DIST(3,L271,FALSE)</f>
        <v>3.049377916738822E-2</v>
      </c>
      <c r="AA271" s="5">
        <f t="shared" ref="AA271:AA313" si="464">_xlfn.POISSON.DIST(1,K271,FALSE) * _xlfn.POISSON.DIST(3,L271,FALSE)</f>
        <v>3.4475269814637818E-2</v>
      </c>
      <c r="AB271" s="5">
        <f t="shared" ref="AB271:AB313" si="465">_xlfn.POISSON.DIST(2,K271,FALSE) * _xlfn.POISSON.DIST(3,L271,FALSE)</f>
        <v>1.9488306488150448E-2</v>
      </c>
      <c r="AC271" s="5">
        <f t="shared" ref="AC271:AC313" si="466">_xlfn.POISSON.DIST(4,K271,FALSE) * _xlfn.POISSON.DIST(4,L271,FALSE)</f>
        <v>6.5341123373798319E-4</v>
      </c>
      <c r="AD271" s="5">
        <f t="shared" ref="AD271:AD313" si="467">_xlfn.POISSON.DIST(4,K271,FALSE) * _xlfn.POISSON.DIST(0,L271,FALSE)</f>
        <v>6.2395646583667643E-3</v>
      </c>
      <c r="AE271" s="5">
        <f t="shared" ref="AE271:AE313" si="468">_xlfn.POISSON.DIST(4,K271,FALSE) * _xlfn.POISSON.DIST(1,L271,FALSE)</f>
        <v>7.8562478605124202E-3</v>
      </c>
      <c r="AF271" s="5">
        <f t="shared" ref="AF271:AF313" si="469">_xlfn.POISSON.DIST(4,K271,FALSE) * _xlfn.POISSON.DIST(2,L271,FALSE)</f>
        <v>4.9459083946700906E-3</v>
      </c>
      <c r="AG271" s="5">
        <f t="shared" ref="AG271:AG313" si="470">_xlfn.POISSON.DIST(4,K271,FALSE) * _xlfn.POISSON.DIST(3,L271,FALSE)</f>
        <v>2.0758009236971418E-3</v>
      </c>
      <c r="AH271" s="5">
        <f t="shared" ref="AH271:AH313" si="471">_xlfn.POISSON.DIST(0,K271,FALSE) * _xlfn.POISSON.DIST(4,L271,FALSE)</f>
        <v>9.5986939978854116E-3</v>
      </c>
      <c r="AI271" s="5">
        <f t="shared" ref="AI271:AI313" si="472">_xlfn.POISSON.DIST(1,K271,FALSE) * _xlfn.POISSON.DIST(4,L271,FALSE)</f>
        <v>1.0851969630551603E-2</v>
      </c>
      <c r="AJ271" s="5">
        <f t="shared" ref="AJ271:AJ313" si="473">_xlfn.POISSON.DIST(2,K271,FALSE) * _xlfn.POISSON.DIST(4,L271,FALSE)</f>
        <v>6.1344410441856959E-3</v>
      </c>
      <c r="AK271" s="5">
        <f t="shared" ref="AK271:AK313" si="474">_xlfn.POISSON.DIST(3,K271,FALSE) * _xlfn.POISSON.DIST(4,L271,FALSE)</f>
        <v>2.3117994985073988E-3</v>
      </c>
      <c r="AL271" s="5">
        <f t="shared" ref="AL271:AL313" si="475">_xlfn.POISSON.DIST(5,K271,FALSE) * _xlfn.POISSON.DIST(5,L271,FALSE)</f>
        <v>3.7205221830263123E-5</v>
      </c>
      <c r="AM271" s="5">
        <f t="shared" ref="AM271:AM313" si="476">_xlfn.POISSON.DIST(5,K271,FALSE) * _xlfn.POISSON.DIST(0,L271,FALSE)</f>
        <v>1.4108495633963544E-3</v>
      </c>
      <c r="AN271" s="5">
        <f t="shared" ref="AN271:AN313" si="477">_xlfn.POISSON.DIST(5,K271,FALSE) * _xlfn.POISSON.DIST(1,L271,FALSE)</f>
        <v>1.7764033984445922E-3</v>
      </c>
      <c r="AO271" s="5">
        <f t="shared" ref="AO271:AO313" si="478">_xlfn.POISSON.DIST(5,K271,FALSE) * _xlfn.POISSON.DIST(2,L271,FALSE)</f>
        <v>1.1183364675709871E-3</v>
      </c>
      <c r="AP271" s="5">
        <f t="shared" ref="AP271:AP313" si="479">_xlfn.POISSON.DIST(5,K271,FALSE) * _xlfn.POISSON.DIST(3,L271,FALSE)</f>
        <v>4.6936653232189563E-4</v>
      </c>
      <c r="AQ271" s="5">
        <f t="shared" ref="AQ271:AQ313" si="480">_xlfn.POISSON.DIST(5,K271,FALSE) * _xlfn.POISSON.DIST(4,L271,FALSE)</f>
        <v>1.4774507586861186E-4</v>
      </c>
      <c r="AR271" s="5">
        <f t="shared" ref="AR271:AR313" si="481">_xlfn.POISSON.DIST(0,K271,FALSE) * _xlfn.POISSON.DIST(5,L271,FALSE)</f>
        <v>2.4171468143528948E-3</v>
      </c>
      <c r="AS271" s="5">
        <f t="shared" ref="AS271:AS313" si="482">_xlfn.POISSON.DIST(1,K271,FALSE) * _xlfn.POISSON.DIST(5,L271,FALSE)</f>
        <v>2.7327471661999858E-3</v>
      </c>
      <c r="AT271" s="5">
        <f t="shared" ref="AT271:AT313" si="483">_xlfn.POISSON.DIST(2,K271,FALSE) * _xlfn.POISSON.DIST(5,L271,FALSE)</f>
        <v>1.544777303147248E-3</v>
      </c>
      <c r="AU271" s="5">
        <f t="shared" ref="AU271:AU313" si="484">_xlfn.POISSON.DIST(3,K271,FALSE) * _xlfn.POISSON.DIST(5,L271,FALSE)</f>
        <v>5.8215823886778812E-4</v>
      </c>
      <c r="AV271" s="5">
        <f t="shared" ref="AV271:AV313" si="485">_xlfn.POISSON.DIST(4,K271,FALSE) * _xlfn.POISSON.DIST(5,L271,FALSE)</f>
        <v>1.6454226819191239E-4</v>
      </c>
      <c r="AW271" s="5">
        <f t="shared" ref="AW271:AW313" si="486">_xlfn.POISSON.DIST(6,K271,FALSE) * _xlfn.POISSON.DIST(6,L271,FALSE)</f>
        <v>1.4711559334543564E-6</v>
      </c>
      <c r="AX271" s="5">
        <f t="shared" ref="AX271:AX313" si="487">_xlfn.POISSON.DIST(6,K271,FALSE) * _xlfn.POISSON.DIST(0,L271,FALSE)</f>
        <v>2.6584339874131322E-4</v>
      </c>
      <c r="AY271" s="5">
        <f t="shared" ref="AY271:AY313" si="488">_xlfn.POISSON.DIST(6,K271,FALSE) * _xlfn.POISSON.DIST(1,L271,FALSE)</f>
        <v>3.3472393459249366E-4</v>
      </c>
      <c r="AZ271" s="5">
        <f t="shared" ref="AZ271:AZ313" si="489">_xlfn.POISSON.DIST(6,K271,FALSE) * _xlfn.POISSON.DIST(2,L271,FALSE)</f>
        <v>2.1072577487264214E-4</v>
      </c>
      <c r="BA271" s="5">
        <f t="shared" ref="BA271:BA313" si="490">_xlfn.POISSON.DIST(6,K271,FALSE) * _xlfn.POISSON.DIST(3,L271,FALSE)</f>
        <v>8.8441742794673062E-5</v>
      </c>
      <c r="BB271" s="5">
        <f t="shared" ref="BB271:BB313" si="491">_xlfn.POISSON.DIST(6,K271,FALSE) * _xlfn.POISSON.DIST(4,L271,FALSE)</f>
        <v>2.7839292108261955E-5</v>
      </c>
      <c r="BC271" s="5">
        <f t="shared" ref="BC271:BC313" si="492">_xlfn.POISSON.DIST(6,K271,FALSE) * _xlfn.POISSON.DIST(5,L271,FALSE)</f>
        <v>7.0105012461225874E-6</v>
      </c>
      <c r="BD271" s="5">
        <f t="shared" ref="BD271:BD313" si="493">_xlfn.POISSON.DIST(0,K271,FALSE) * _xlfn.POISSON.DIST(6,L271,FALSE)</f>
        <v>5.0723903371849939E-4</v>
      </c>
      <c r="BE271" s="5">
        <f t="shared" ref="BE271:BE313" si="494">_xlfn.POISSON.DIST(1,K271,FALSE) * _xlfn.POISSON.DIST(6,L271,FALSE)</f>
        <v>5.7346786870757054E-4</v>
      </c>
      <c r="BF271" s="5">
        <f t="shared" ref="BF271:BF313" si="495">_xlfn.POISSON.DIST(2,K271,FALSE) * _xlfn.POISSON.DIST(6,L271,FALSE)</f>
        <v>3.2417201218638131E-4</v>
      </c>
      <c r="BG271" s="5">
        <f t="shared" ref="BG271:BG313" si="496">_xlfn.POISSON.DIST(3,K271,FALSE) * _xlfn.POISSON.DIST(6,L271,FALSE)</f>
        <v>1.2216609301558479E-4</v>
      </c>
      <c r="BH271" s="5">
        <f t="shared" ref="BH271:BH313" si="497">_xlfn.POISSON.DIST(4,K271,FALSE) * _xlfn.POISSON.DIST(6,L271,FALSE)</f>
        <v>3.4529247717979377E-5</v>
      </c>
      <c r="BI271" s="5">
        <f t="shared" ref="BI271:BI313" si="498">_xlfn.POISSON.DIST(5,K271,FALSE) * _xlfn.POISSON.DIST(6,L271,FALSE)</f>
        <v>7.8075277258313229E-6</v>
      </c>
      <c r="BJ271" s="8">
        <f t="shared" ref="BJ271:BJ313" si="499">SUM(N271,Q271,T271,W271,X271,Y271,AD271,AE271,AF271,AG271,AM271,AN271,AO271,AP271,AQ271,AX271,AY271,AZ271,BA271,BB271,BC271)</f>
        <v>0.33030925858491406</v>
      </c>
      <c r="BK271" s="8">
        <f t="shared" ref="BK271:BK313" si="500">SUM(M271,P271,S271,V271,AC271,AL271,AY271)</f>
        <v>0.2769414016860941</v>
      </c>
      <c r="BL271" s="8">
        <f t="shared" ref="BL271:BL313" si="501">SUM(O271,R271,U271,AA271,AB271,AH271,AI271,AJ271,AK271,AR271,AS271,AT271,AU271,AV271,BD271,BE271,BF271,BG271,BH271,BI271)</f>
        <v>0.36207905874496144</v>
      </c>
      <c r="BM271" s="8">
        <f t="shared" ref="BM271:BM313" si="502">SUM(S271:BI271)</f>
        <v>0.42708009412279235</v>
      </c>
      <c r="BN271" s="8">
        <f t="shared" ref="BN271:BN313" si="503">SUM(M271:R271)</f>
        <v>0.57241015128190642</v>
      </c>
    </row>
    <row r="272" spans="1:66" s="10" customFormat="1" x14ac:dyDescent="0.25">
      <c r="A272" t="s">
        <v>80</v>
      </c>
      <c r="B272" t="s">
        <v>410</v>
      </c>
      <c r="C272" t="s">
        <v>435</v>
      </c>
      <c r="D272" s="11">
        <v>44442</v>
      </c>
      <c r="E272">
        <f>VLOOKUP(A272,home!$A$2:$E$405,3,FALSE)</f>
        <v>1.2235576923076901</v>
      </c>
      <c r="F272">
        <f>VLOOKUP(B272,home!$B$2:$E$405,3,FALSE)</f>
        <v>0.87</v>
      </c>
      <c r="G272">
        <f>VLOOKUP(C272,away!$B$2:$E$405,4,FALSE)</f>
        <v>1.68</v>
      </c>
      <c r="H272">
        <f>VLOOKUP(A272,away!$A$2:$E$405,3,FALSE)</f>
        <v>1.01442307692308</v>
      </c>
      <c r="I272">
        <f>VLOOKUP(C272,away!$B$2:$E$405,3,FALSE)</f>
        <v>0.59</v>
      </c>
      <c r="J272">
        <f>VLOOKUP(B272,home!$B$2:$E$405,4,FALSE)</f>
        <v>1.1000000000000001</v>
      </c>
      <c r="K272" s="3">
        <f t="shared" si="448"/>
        <v>1.7883519230769198</v>
      </c>
      <c r="L272" s="3">
        <f t="shared" si="449"/>
        <v>0.65836057692307892</v>
      </c>
      <c r="M272" s="5">
        <f t="shared" si="450"/>
        <v>8.6577743492121578E-2</v>
      </c>
      <c r="N272" s="5">
        <f t="shared" si="451"/>
        <v>0.15483147406979592</v>
      </c>
      <c r="O272" s="5">
        <f t="shared" si="452"/>
        <v>5.6999373154171515E-2</v>
      </c>
      <c r="P272" s="5">
        <f t="shared" si="453"/>
        <v>0.10193493859444158</v>
      </c>
      <c r="Q272" s="5">
        <f t="shared" si="454"/>
        <v>0.13844658220277692</v>
      </c>
      <c r="R272" s="5">
        <f t="shared" si="455"/>
        <v>1.8763070097017102E-2</v>
      </c>
      <c r="S272" s="5">
        <f t="shared" si="456"/>
        <v>3.0004049791382333E-2</v>
      </c>
      <c r="T272" s="5">
        <f t="shared" si="457"/>
        <v>9.1147771732048702E-2</v>
      </c>
      <c r="U272" s="5">
        <f t="shared" si="458"/>
        <v>3.3554972490827582E-2</v>
      </c>
      <c r="V272" s="5">
        <f t="shared" si="459"/>
        <v>3.9251311399517413E-3</v>
      </c>
      <c r="W272" s="5">
        <f t="shared" si="460"/>
        <v>8.253040384192098E-2</v>
      </c>
      <c r="X272" s="5">
        <f t="shared" si="461"/>
        <v>5.4334764287061799E-2</v>
      </c>
      <c r="Y272" s="5">
        <f t="shared" si="462"/>
        <v>1.7885933381504748E-2</v>
      </c>
      <c r="Z272" s="5">
        <f t="shared" si="463"/>
        <v>4.1176218846401174E-3</v>
      </c>
      <c r="AA272" s="5">
        <f t="shared" si="464"/>
        <v>7.3637570158997644E-3</v>
      </c>
      <c r="AB272" s="5">
        <f t="shared" si="465"/>
        <v>6.5844945102277539E-3</v>
      </c>
      <c r="AC272" s="5">
        <f t="shared" si="466"/>
        <v>2.8883578041228935E-4</v>
      </c>
      <c r="AD272" s="5">
        <f t="shared" si="467"/>
        <v>3.6898351605753547E-2</v>
      </c>
      <c r="AE272" s="5">
        <f t="shared" si="468"/>
        <v>2.4292420050674522E-2</v>
      </c>
      <c r="AF272" s="5">
        <f t="shared" si="469"/>
        <v>7.9965858397099219E-3</v>
      </c>
      <c r="AG272" s="5">
        <f t="shared" si="470"/>
        <v>1.7548789556154495E-3</v>
      </c>
      <c r="AH272" s="5">
        <f t="shared" si="471"/>
        <v>6.7771997988069061E-4</v>
      </c>
      <c r="AI272" s="5">
        <f t="shared" si="472"/>
        <v>1.2120018293272845E-3</v>
      </c>
      <c r="AJ272" s="5">
        <f t="shared" si="473"/>
        <v>1.0837429011250972E-3</v>
      </c>
      <c r="AK272" s="5">
        <f t="shared" si="474"/>
        <v>6.4603790044934261E-4</v>
      </c>
      <c r="AL272" s="5">
        <f t="shared" si="475"/>
        <v>1.360278351116117E-5</v>
      </c>
      <c r="AM272" s="5">
        <f t="shared" si="476"/>
        <v>1.3197447610503534E-2</v>
      </c>
      <c r="AN272" s="5">
        <f t="shared" si="477"/>
        <v>8.6886792227632171E-3</v>
      </c>
      <c r="AO272" s="5">
        <f t="shared" si="478"/>
        <v>2.8601419328989795E-3</v>
      </c>
      <c r="AP272" s="5">
        <f t="shared" si="479"/>
        <v>6.276682310084209E-4</v>
      </c>
      <c r="AQ272" s="5">
        <f t="shared" si="480"/>
        <v>1.0330800467074806E-4</v>
      </c>
      <c r="AR272" s="5">
        <f t="shared" si="481"/>
        <v>8.9236823389309816E-5</v>
      </c>
      <c r="AS272" s="5">
        <f t="shared" si="482"/>
        <v>1.5958684471754765E-4</v>
      </c>
      <c r="AT272" s="5">
        <f t="shared" si="483"/>
        <v>1.4269872032420211E-4</v>
      </c>
      <c r="AU272" s="5">
        <f t="shared" si="484"/>
        <v>8.5065176970800793E-5</v>
      </c>
      <c r="AV272" s="5">
        <f t="shared" si="485"/>
        <v>3.8031618205652518E-5</v>
      </c>
      <c r="AW272" s="5">
        <f t="shared" si="486"/>
        <v>4.4487918731737336E-7</v>
      </c>
      <c r="AX272" s="5">
        <f t="shared" si="487"/>
        <v>3.9336134689918123E-3</v>
      </c>
      <c r="AY272" s="5">
        <f t="shared" si="488"/>
        <v>2.589736032837844E-3</v>
      </c>
      <c r="AZ272" s="5">
        <f t="shared" si="489"/>
        <v>8.5249005432880395E-4</v>
      </c>
      <c r="BA272" s="5">
        <f t="shared" si="490"/>
        <v>1.8708194799636613E-4</v>
      </c>
      <c r="BB272" s="5">
        <f t="shared" si="491"/>
        <v>3.0791844803695258E-5</v>
      </c>
      <c r="BC272" s="5">
        <f t="shared" si="492"/>
        <v>4.0544273418973447E-6</v>
      </c>
      <c r="BD272" s="5">
        <f t="shared" si="493"/>
        <v>9.7916677548948136E-6</v>
      </c>
      <c r="BE272" s="5">
        <f t="shared" si="494"/>
        <v>1.7510947859596405E-5</v>
      </c>
      <c r="BF272" s="5">
        <f t="shared" si="495"/>
        <v>1.5657868639804457E-5</v>
      </c>
      <c r="BG272" s="5">
        <f t="shared" si="496"/>
        <v>9.3339264977600312E-6</v>
      </c>
      <c r="BH272" s="5">
        <f t="shared" si="497"/>
        <v>4.1730863505319424E-6</v>
      </c>
      <c r="BI272" s="5">
        <f t="shared" si="498"/>
        <v>1.492589400027968E-6</v>
      </c>
      <c r="BJ272" s="8">
        <f t="shared" si="499"/>
        <v>0.64319417874500784</v>
      </c>
      <c r="BK272" s="8">
        <f t="shared" si="500"/>
        <v>0.22533403761465853</v>
      </c>
      <c r="BL272" s="8">
        <f t="shared" si="501"/>
        <v>0.12745774914903624</v>
      </c>
      <c r="BM272" s="8">
        <f t="shared" si="502"/>
        <v>0.4399611146293676</v>
      </c>
      <c r="BN272" s="8">
        <f t="shared" si="503"/>
        <v>0.55755318161032452</v>
      </c>
    </row>
    <row r="273" spans="1:66" x14ac:dyDescent="0.25">
      <c r="A273" t="s">
        <v>99</v>
      </c>
      <c r="B273" t="s">
        <v>100</v>
      </c>
      <c r="C273" t="s">
        <v>106</v>
      </c>
      <c r="D273" s="11">
        <v>44442</v>
      </c>
      <c r="E273">
        <f>VLOOKUP(A273,home!$A$2:$E$405,3,FALSE)</f>
        <v>1.3409090909090899</v>
      </c>
      <c r="F273">
        <f>VLOOKUP(B273,home!$B$2:$E$405,3,FALSE)</f>
        <v>0.8</v>
      </c>
      <c r="G273">
        <f>VLOOKUP(C273,away!$B$2:$E$405,4,FALSE)</f>
        <v>1.1200000000000001</v>
      </c>
      <c r="H273">
        <f>VLOOKUP(A273,away!$A$2:$E$405,3,FALSE)</f>
        <v>1.2702020202020201</v>
      </c>
      <c r="I273">
        <f>VLOOKUP(C273,away!$B$2:$E$405,3,FALSE)</f>
        <v>0.89</v>
      </c>
      <c r="J273">
        <f>VLOOKUP(B273,home!$B$2:$E$405,4,FALSE)</f>
        <v>1.52</v>
      </c>
      <c r="K273" s="3">
        <f t="shared" si="448"/>
        <v>1.2014545454545449</v>
      </c>
      <c r="L273" s="3">
        <f t="shared" si="449"/>
        <v>1.7183292929292926</v>
      </c>
      <c r="M273" s="5">
        <f t="shared" si="450"/>
        <v>5.3945346953507792E-2</v>
      </c>
      <c r="N273" s="5">
        <f t="shared" si="451"/>
        <v>6.4812882303414421E-2</v>
      </c>
      <c r="O273" s="5">
        <f t="shared" si="452"/>
        <v>9.2695869887446394E-2</v>
      </c>
      <c r="P273" s="5">
        <f t="shared" si="453"/>
        <v>0.11136987422113555</v>
      </c>
      <c r="Q273" s="5">
        <f t="shared" si="454"/>
        <v>3.8934866023723862E-2</v>
      </c>
      <c r="R273" s="5">
        <f t="shared" si="455"/>
        <v>7.9641014280580763E-2</v>
      </c>
      <c r="S273" s="5">
        <f t="shared" si="456"/>
        <v>5.7480624300744444E-2</v>
      </c>
      <c r="T273" s="5">
        <f t="shared" si="457"/>
        <v>6.6902920804842142E-2</v>
      </c>
      <c r="U273" s="5">
        <f t="shared" si="458"/>
        <v>9.5685058612014082E-2</v>
      </c>
      <c r="V273" s="5">
        <f t="shared" si="459"/>
        <v>1.3185381666710886E-2</v>
      </c>
      <c r="W273" s="5">
        <f t="shared" si="460"/>
        <v>1.5592823920288913E-2</v>
      </c>
      <c r="X273" s="5">
        <f t="shared" si="461"/>
        <v>2.6793606101721004E-2</v>
      </c>
      <c r="Y273" s="5">
        <f t="shared" si="462"/>
        <v>2.3020119113898122E-2</v>
      </c>
      <c r="Z273" s="5">
        <f t="shared" si="463"/>
        <v>4.5616495918974015E-2</v>
      </c>
      <c r="AA273" s="5">
        <f t="shared" si="464"/>
        <v>5.4806146369560028E-2</v>
      </c>
      <c r="AB273" s="5">
        <f t="shared" si="465"/>
        <v>3.2923546837277509E-2</v>
      </c>
      <c r="AC273" s="5">
        <f t="shared" si="466"/>
        <v>1.7013217783231956E-3</v>
      </c>
      <c r="AD273" s="5">
        <f t="shared" si="467"/>
        <v>4.6835172938758688E-3</v>
      </c>
      <c r="AE273" s="5">
        <f t="shared" si="468"/>
        <v>8.0478249600078339E-3</v>
      </c>
      <c r="AF273" s="5">
        <f t="shared" si="469"/>
        <v>6.9144066865744879E-3</v>
      </c>
      <c r="AG273" s="5">
        <f t="shared" si="470"/>
        <v>3.9604091842557051E-3</v>
      </c>
      <c r="AH273" s="5">
        <f t="shared" si="471"/>
        <v>1.9596040294590646E-2</v>
      </c>
      <c r="AI273" s="5">
        <f t="shared" si="472"/>
        <v>2.3543751684846351E-2</v>
      </c>
      <c r="AJ273" s="5">
        <f t="shared" si="473"/>
        <v>1.4143373739405879E-2</v>
      </c>
      <c r="AK273" s="5">
        <f t="shared" si="474"/>
        <v>5.664206889090544E-3</v>
      </c>
      <c r="AL273" s="5">
        <f t="shared" si="475"/>
        <v>1.4049478085650691E-4</v>
      </c>
      <c r="AM273" s="5">
        <f t="shared" si="476"/>
        <v>1.1254066282884256E-3</v>
      </c>
      <c r="AN273" s="5">
        <f t="shared" si="477"/>
        <v>1.9338191758447893E-3</v>
      </c>
      <c r="AO273" s="5">
        <f t="shared" si="478"/>
        <v>1.6614690685412424E-3</v>
      </c>
      <c r="AP273" s="5">
        <f t="shared" si="479"/>
        <v>9.5165032325678783E-4</v>
      </c>
      <c r="AQ273" s="5">
        <f t="shared" si="480"/>
        <v>4.0881215676944231E-4</v>
      </c>
      <c r="AR273" s="5">
        <f t="shared" si="481"/>
        <v>6.7344900127235706E-3</v>
      </c>
      <c r="AS273" s="5">
        <f t="shared" si="482"/>
        <v>8.0911836371049695E-3</v>
      </c>
      <c r="AT273" s="5">
        <f t="shared" si="483"/>
        <v>4.860594679453603E-3</v>
      </c>
      <c r="AU273" s="5">
        <f t="shared" si="484"/>
        <v>1.9465945237472353E-3</v>
      </c>
      <c r="AV273" s="5">
        <f t="shared" si="485"/>
        <v>5.8468620967826027E-4</v>
      </c>
      <c r="AW273" s="5">
        <f t="shared" si="486"/>
        <v>8.0569641088169192E-6</v>
      </c>
      <c r="AX273" s="5">
        <f t="shared" si="487"/>
        <v>2.2535415150696695E-4</v>
      </c>
      <c r="AY273" s="5">
        <f t="shared" si="488"/>
        <v>3.8723263981764715E-4</v>
      </c>
      <c r="AZ273" s="5">
        <f t="shared" si="489"/>
        <v>3.3269659408850056E-4</v>
      </c>
      <c r="BA273" s="5">
        <f t="shared" si="490"/>
        <v>1.9056076776002571E-4</v>
      </c>
      <c r="BB273" s="5">
        <f t="shared" si="491"/>
        <v>8.1861537331287044E-5</v>
      </c>
      <c r="BC273" s="5">
        <f t="shared" si="492"/>
        <v>2.8133015512115054E-5</v>
      </c>
      <c r="BD273" s="5">
        <f t="shared" si="493"/>
        <v>1.9286785769671141E-3</v>
      </c>
      <c r="BE273" s="5">
        <f t="shared" si="494"/>
        <v>2.3172196430179424E-3</v>
      </c>
      <c r="BF273" s="5">
        <f t="shared" si="495"/>
        <v>1.3920170364602328E-3</v>
      </c>
      <c r="BG273" s="5">
        <f t="shared" si="496"/>
        <v>5.5748173193510375E-4</v>
      </c>
      <c r="BH273" s="5">
        <f t="shared" si="497"/>
        <v>1.6744724021032565E-4</v>
      </c>
      <c r="BI273" s="5">
        <f t="shared" si="498"/>
        <v>4.0236049574902931E-5</v>
      </c>
      <c r="BJ273" s="8">
        <f t="shared" si="499"/>
        <v>0.26699037245131968</v>
      </c>
      <c r="BK273" s="8">
        <f t="shared" si="500"/>
        <v>0.23821027634109601</v>
      </c>
      <c r="BL273" s="8">
        <f t="shared" si="501"/>
        <v>0.44731963793568558</v>
      </c>
      <c r="BM273" s="8">
        <f t="shared" si="502"/>
        <v>0.55635775330155746</v>
      </c>
      <c r="BN273" s="8">
        <f t="shared" si="503"/>
        <v>0.44139985366980883</v>
      </c>
    </row>
    <row r="274" spans="1:66" x14ac:dyDescent="0.25">
      <c r="A274" t="s">
        <v>99</v>
      </c>
      <c r="B274" t="s">
        <v>104</v>
      </c>
      <c r="C274" t="s">
        <v>102</v>
      </c>
      <c r="D274" s="11">
        <v>44442</v>
      </c>
      <c r="E274">
        <f>VLOOKUP(A274,home!$A$2:$E$405,3,FALSE)</f>
        <v>1.3409090909090899</v>
      </c>
      <c r="F274">
        <f>VLOOKUP(B274,home!$B$2:$E$405,3,FALSE)</f>
        <v>0.98</v>
      </c>
      <c r="G274">
        <f>VLOOKUP(C274,away!$B$2:$E$405,4,FALSE)</f>
        <v>1.17</v>
      </c>
      <c r="H274">
        <f>VLOOKUP(A274,away!$A$2:$E$405,3,FALSE)</f>
        <v>1.2702020202020201</v>
      </c>
      <c r="I274">
        <f>VLOOKUP(C274,away!$B$2:$E$405,3,FALSE)</f>
        <v>1.07</v>
      </c>
      <c r="J274">
        <f>VLOOKUP(B274,home!$B$2:$E$405,4,FALSE)</f>
        <v>1.23</v>
      </c>
      <c r="K274" s="3">
        <f t="shared" si="448"/>
        <v>1.5374863636363623</v>
      </c>
      <c r="L274" s="3">
        <f t="shared" si="449"/>
        <v>1.6717128787878788</v>
      </c>
      <c r="M274" s="5">
        <f t="shared" si="450"/>
        <v>4.038894207788133E-2</v>
      </c>
      <c r="N274" s="5">
        <f t="shared" si="451"/>
        <v>6.2097447686441418E-2</v>
      </c>
      <c r="O274" s="5">
        <f t="shared" si="452"/>
        <v>6.7518714632211888E-2</v>
      </c>
      <c r="P274" s="5">
        <f t="shared" si="453"/>
        <v>0.10380910303728069</v>
      </c>
      <c r="Q274" s="5">
        <f t="shared" si="454"/>
        <v>4.7736989517263045E-2</v>
      </c>
      <c r="R274" s="5">
        <f t="shared" si="455"/>
        <v>5.643595240493611E-2</v>
      </c>
      <c r="S274" s="5">
        <f t="shared" si="456"/>
        <v>6.6703467081564966E-2</v>
      </c>
      <c r="T274" s="5">
        <f t="shared" si="457"/>
        <v>7.9802540170570604E-2</v>
      </c>
      <c r="U274" s="5">
        <f t="shared" si="458"/>
        <v>8.6769507241420032E-2</v>
      </c>
      <c r="V274" s="5">
        <f t="shared" si="459"/>
        <v>1.9049292897661E-2</v>
      </c>
      <c r="W274" s="5">
        <f t="shared" si="460"/>
        <v>2.4464990141281295E-2</v>
      </c>
      <c r="X274" s="5">
        <f t="shared" si="461"/>
        <v>4.089843909859843E-2</v>
      </c>
      <c r="Y274" s="5">
        <f t="shared" si="462"/>
        <v>3.4185223681724365E-2</v>
      </c>
      <c r="Z274" s="5">
        <f t="shared" si="463"/>
        <v>3.1448236153997153E-2</v>
      </c>
      <c r="AA274" s="5">
        <f t="shared" si="464"/>
        <v>4.8351234247186653E-2</v>
      </c>
      <c r="AB274" s="5">
        <f t="shared" si="465"/>
        <v>3.7169681660018494E-2</v>
      </c>
      <c r="AC274" s="5">
        <f t="shared" si="466"/>
        <v>3.0600733571262357E-3</v>
      </c>
      <c r="AD274" s="5">
        <f t="shared" si="467"/>
        <v>9.4036471821795069E-3</v>
      </c>
      <c r="AE274" s="5">
        <f t="shared" si="468"/>
        <v>1.5720198102026829E-2</v>
      </c>
      <c r="AF274" s="5">
        <f t="shared" si="469"/>
        <v>1.313982881212751E-2</v>
      </c>
      <c r="AG274" s="5">
        <f t="shared" si="470"/>
        <v>7.322007016767198E-3</v>
      </c>
      <c r="AH274" s="5">
        <f t="shared" si="471"/>
        <v>1.314310534844991E-2</v>
      </c>
      <c r="AI274" s="5">
        <f t="shared" si="472"/>
        <v>2.0207345249077874E-2</v>
      </c>
      <c r="AJ274" s="5">
        <f t="shared" si="473"/>
        <v>1.5534258882874637E-2</v>
      </c>
      <c r="AK274" s="5">
        <f t="shared" si="474"/>
        <v>7.961237067205593E-3</v>
      </c>
      <c r="AL274" s="5">
        <f t="shared" si="475"/>
        <v>3.1460439822267148E-4</v>
      </c>
      <c r="AM274" s="5">
        <f t="shared" si="476"/>
        <v>2.8915958622096997E-3</v>
      </c>
      <c r="AN274" s="5">
        <f t="shared" si="477"/>
        <v>4.8339180431056956E-3</v>
      </c>
      <c r="AO274" s="5">
        <f t="shared" si="478"/>
        <v>4.0404615238324466E-3</v>
      </c>
      <c r="AP274" s="5">
        <f t="shared" si="479"/>
        <v>2.2514971885458663E-3</v>
      </c>
      <c r="AQ274" s="5">
        <f t="shared" si="480"/>
        <v>9.4096421166170647E-4</v>
      </c>
      <c r="AR274" s="5">
        <f t="shared" si="481"/>
        <v>4.3942996956539103E-3</v>
      </c>
      <c r="AS274" s="5">
        <f t="shared" si="482"/>
        <v>6.7561758597993035E-3</v>
      </c>
      <c r="AT274" s="5">
        <f t="shared" si="483"/>
        <v>5.1937641273853037E-3</v>
      </c>
      <c r="AU274" s="5">
        <f t="shared" si="484"/>
        <v>2.6617805072662046E-3</v>
      </c>
      <c r="AV274" s="5">
        <f t="shared" si="485"/>
        <v>1.0231128082287171E-3</v>
      </c>
      <c r="AW274" s="5">
        <f t="shared" si="486"/>
        <v>2.2461318694678297E-5</v>
      </c>
      <c r="AX274" s="5">
        <f t="shared" si="487"/>
        <v>7.4096486788245762E-4</v>
      </c>
      <c r="AY274" s="5">
        <f t="shared" si="488"/>
        <v>1.2386805123684637E-3</v>
      </c>
      <c r="AZ274" s="5">
        <f t="shared" si="489"/>
        <v>1.0353590826149646E-3</v>
      </c>
      <c r="BA274" s="5">
        <f t="shared" si="490"/>
        <v>5.7694103752581327E-4</v>
      </c>
      <c r="BB274" s="5">
        <f t="shared" si="491"/>
        <v>2.4111994068328575E-4</v>
      </c>
      <c r="BC274" s="5">
        <f t="shared" si="492"/>
        <v>8.0616662034563592E-5</v>
      </c>
      <c r="BD274" s="5">
        <f t="shared" si="493"/>
        <v>1.2243345657463828E-3</v>
      </c>
      <c r="BE274" s="5">
        <f t="shared" si="494"/>
        <v>1.8823976993637107E-3</v>
      </c>
      <c r="BF274" s="5">
        <f t="shared" si="495"/>
        <v>1.4470803968560835E-3</v>
      </c>
      <c r="BG274" s="5">
        <f t="shared" si="496"/>
        <v>7.4162212575057439E-4</v>
      </c>
      <c r="BH274" s="5">
        <f t="shared" si="497"/>
        <v>2.8505847632812991E-4</v>
      </c>
      <c r="BI274" s="5">
        <f t="shared" si="498"/>
        <v>8.765470403869171E-5</v>
      </c>
      <c r="BJ274" s="8">
        <f t="shared" si="499"/>
        <v>0.3536434303414453</v>
      </c>
      <c r="BK274" s="8">
        <f t="shared" si="500"/>
        <v>0.23456416336210537</v>
      </c>
      <c r="BL274" s="8">
        <f t="shared" si="501"/>
        <v>0.37878831769979832</v>
      </c>
      <c r="BM274" s="8">
        <f t="shared" si="502"/>
        <v>0.61924077900765717</v>
      </c>
      <c r="BN274" s="8">
        <f t="shared" si="503"/>
        <v>0.37798714935601446</v>
      </c>
    </row>
    <row r="275" spans="1:66" x14ac:dyDescent="0.25">
      <c r="A275" t="s">
        <v>99</v>
      </c>
      <c r="B275" t="s">
        <v>105</v>
      </c>
      <c r="C275" t="s">
        <v>112</v>
      </c>
      <c r="D275" s="11">
        <v>44442</v>
      </c>
      <c r="E275">
        <f>VLOOKUP(A275,home!$A$2:$E$405,3,FALSE)</f>
        <v>1.3409090909090899</v>
      </c>
      <c r="F275">
        <f>VLOOKUP(B275,home!$B$2:$E$405,3,FALSE)</f>
        <v>1.21</v>
      </c>
      <c r="G275">
        <f>VLOOKUP(C275,away!$B$2:$E$405,4,FALSE)</f>
        <v>1.36</v>
      </c>
      <c r="H275">
        <f>VLOOKUP(A275,away!$A$2:$E$405,3,FALSE)</f>
        <v>1.2702020202020201</v>
      </c>
      <c r="I275">
        <f>VLOOKUP(C275,away!$B$2:$E$405,3,FALSE)</f>
        <v>0.75</v>
      </c>
      <c r="J275">
        <f>VLOOKUP(B275,home!$B$2:$E$405,4,FALSE)</f>
        <v>1.48</v>
      </c>
      <c r="K275" s="3">
        <f t="shared" si="448"/>
        <v>2.2065999999999986</v>
      </c>
      <c r="L275" s="3">
        <f t="shared" si="449"/>
        <v>1.4099242424242424</v>
      </c>
      <c r="M275" s="5">
        <f t="shared" si="450"/>
        <v>2.6875928550248774E-2</v>
      </c>
      <c r="N275" s="5">
        <f t="shared" si="451"/>
        <v>5.9304423938978897E-2</v>
      </c>
      <c r="O275" s="5">
        <f t="shared" si="452"/>
        <v>3.7893023200657572E-2</v>
      </c>
      <c r="P275" s="5">
        <f t="shared" si="453"/>
        <v>8.361474499457093E-2</v>
      </c>
      <c r="Q275" s="5">
        <f t="shared" si="454"/>
        <v>6.543057093187539E-2</v>
      </c>
      <c r="R275" s="5">
        <f t="shared" si="455"/>
        <v>2.6713146014675688E-2</v>
      </c>
      <c r="S275" s="5">
        <f t="shared" si="456"/>
        <v>6.5034270047968384E-2</v>
      </c>
      <c r="T275" s="5">
        <f t="shared" si="457"/>
        <v>9.225214815251008E-2</v>
      </c>
      <c r="U275" s="5">
        <f t="shared" si="458"/>
        <v>5.8945227995983333E-2</v>
      </c>
      <c r="V275" s="5">
        <f t="shared" si="459"/>
        <v>2.2481182560413475E-2</v>
      </c>
      <c r="W275" s="5">
        <f t="shared" si="460"/>
        <v>4.8126365939425382E-2</v>
      </c>
      <c r="X275" s="5">
        <f t="shared" si="461"/>
        <v>6.7854530037776209E-2</v>
      </c>
      <c r="Y275" s="5">
        <f t="shared" si="462"/>
        <v>4.7834873429282318E-2</v>
      </c>
      <c r="Z275" s="5">
        <f t="shared" si="463"/>
        <v>1.255450405250327E-2</v>
      </c>
      <c r="AA275" s="5">
        <f t="shared" si="464"/>
        <v>2.7702768642253694E-2</v>
      </c>
      <c r="AB275" s="5">
        <f t="shared" si="465"/>
        <v>3.0564464642998491E-2</v>
      </c>
      <c r="AC275" s="5">
        <f t="shared" si="466"/>
        <v>4.3713800051848979E-3</v>
      </c>
      <c r="AD275" s="5">
        <f t="shared" si="467"/>
        <v>2.6548909770483988E-2</v>
      </c>
      <c r="AE275" s="5">
        <f t="shared" si="468"/>
        <v>3.7431951495339205E-2</v>
      </c>
      <c r="AF275" s="5">
        <f t="shared" si="469"/>
        <v>2.6388107927263565E-2</v>
      </c>
      <c r="AG275" s="5">
        <f t="shared" si="470"/>
        <v>1.2401744359452082E-2</v>
      </c>
      <c r="AH275" s="5">
        <f t="shared" si="471"/>
        <v>4.4252249038094363E-3</v>
      </c>
      <c r="AI275" s="5">
        <f t="shared" si="472"/>
        <v>9.7647012727458959E-3</v>
      </c>
      <c r="AJ275" s="5">
        <f t="shared" si="473"/>
        <v>1.0773394914220543E-2</v>
      </c>
      <c r="AK275" s="5">
        <f t="shared" si="474"/>
        <v>7.9241910725730107E-3</v>
      </c>
      <c r="AL275" s="5">
        <f t="shared" si="475"/>
        <v>5.4399880357550341E-4</v>
      </c>
      <c r="AM275" s="5">
        <f t="shared" si="476"/>
        <v>1.1716564859909981E-2</v>
      </c>
      <c r="AN275" s="5">
        <f t="shared" si="477"/>
        <v>1.6519468833923079E-2</v>
      </c>
      <c r="AO275" s="5">
        <f t="shared" si="478"/>
        <v>1.1645599790459944E-2</v>
      </c>
      <c r="AP275" s="5">
        <f t="shared" si="479"/>
        <v>5.4731378207133865E-3</v>
      </c>
      <c r="AQ275" s="5">
        <f t="shared" si="480"/>
        <v>1.9291774238881967E-3</v>
      </c>
      <c r="AR275" s="5">
        <f t="shared" si="481"/>
        <v>1.2478463740120821E-3</v>
      </c>
      <c r="AS275" s="5">
        <f t="shared" si="482"/>
        <v>2.7534978088950583E-3</v>
      </c>
      <c r="AT275" s="5">
        <f t="shared" si="483"/>
        <v>3.0379341325539166E-3</v>
      </c>
      <c r="AU275" s="5">
        <f t="shared" si="484"/>
        <v>2.2345018189644894E-3</v>
      </c>
      <c r="AV275" s="5">
        <f t="shared" si="485"/>
        <v>1.2326629284317595E-3</v>
      </c>
      <c r="AW275" s="5">
        <f t="shared" si="486"/>
        <v>4.7012661196961674E-5</v>
      </c>
      <c r="AX275" s="5">
        <f t="shared" si="487"/>
        <v>4.308962003312892E-3</v>
      </c>
      <c r="AY275" s="5">
        <f t="shared" si="488"/>
        <v>6.075309988155776E-3</v>
      </c>
      <c r="AZ275" s="5">
        <f t="shared" si="489"/>
        <v>4.282863416271483E-3</v>
      </c>
      <c r="BA275" s="5">
        <f t="shared" si="490"/>
        <v>2.0128376525310257E-3</v>
      </c>
      <c r="BB275" s="5">
        <f t="shared" si="491"/>
        <v>7.0948715059194892E-4</v>
      </c>
      <c r="BC275" s="5">
        <f t="shared" si="492"/>
        <v>2.0006462666161758E-4</v>
      </c>
      <c r="BD275" s="5">
        <f t="shared" si="493"/>
        <v>2.9322814225680375E-4</v>
      </c>
      <c r="BE275" s="5">
        <f t="shared" si="494"/>
        <v>6.4703721870386268E-4</v>
      </c>
      <c r="BF275" s="5">
        <f t="shared" si="495"/>
        <v>7.1387616339597146E-4</v>
      </c>
      <c r="BG275" s="5">
        <f t="shared" si="496"/>
        <v>5.2507971404984987E-4</v>
      </c>
      <c r="BH275" s="5">
        <f t="shared" si="497"/>
        <v>2.896602242555994E-4</v>
      </c>
      <c r="BI275" s="5">
        <f t="shared" si="498"/>
        <v>1.2783285016848098E-4</v>
      </c>
      <c r="BJ275" s="8">
        <f t="shared" si="499"/>
        <v>0.54844709954880633</v>
      </c>
      <c r="BK275" s="8">
        <f t="shared" si="500"/>
        <v>0.20899681495011774</v>
      </c>
      <c r="BL275" s="8">
        <f t="shared" si="501"/>
        <v>0.22780930003560554</v>
      </c>
      <c r="BM275" s="8">
        <f t="shared" si="502"/>
        <v>0.69194758362906694</v>
      </c>
      <c r="BN275" s="8">
        <f t="shared" si="503"/>
        <v>0.29983183763100724</v>
      </c>
    </row>
    <row r="276" spans="1:66" x14ac:dyDescent="0.25">
      <c r="A276" t="s">
        <v>99</v>
      </c>
      <c r="B276" t="s">
        <v>117</v>
      </c>
      <c r="C276" t="s">
        <v>121</v>
      </c>
      <c r="D276" s="11">
        <v>44442</v>
      </c>
      <c r="E276">
        <f>VLOOKUP(A276,home!$A$2:$E$405,3,FALSE)</f>
        <v>1.3409090909090899</v>
      </c>
      <c r="F276">
        <f>VLOOKUP(B276,home!$B$2:$E$405,3,FALSE)</f>
        <v>1.18</v>
      </c>
      <c r="G276">
        <f>VLOOKUP(C276,away!$B$2:$E$405,4,FALSE)</f>
        <v>1.07</v>
      </c>
      <c r="H276">
        <f>VLOOKUP(A276,away!$A$2:$E$405,3,FALSE)</f>
        <v>1.2702020202020201</v>
      </c>
      <c r="I276">
        <f>VLOOKUP(C276,away!$B$2:$E$405,3,FALSE)</f>
        <v>1.01</v>
      </c>
      <c r="J276">
        <f>VLOOKUP(B276,home!$B$2:$E$405,4,FALSE)</f>
        <v>0.74</v>
      </c>
      <c r="K276" s="3">
        <f t="shared" si="448"/>
        <v>1.6930318181818169</v>
      </c>
      <c r="L276" s="3">
        <f t="shared" si="449"/>
        <v>0.94934898989898986</v>
      </c>
      <c r="M276" s="5">
        <f t="shared" si="450"/>
        <v>7.1191574155416826E-2</v>
      </c>
      <c r="N276" s="5">
        <f t="shared" si="451"/>
        <v>0.12052960023157099</v>
      </c>
      <c r="O276" s="5">
        <f t="shared" si="452"/>
        <v>6.7585649013763988E-2</v>
      </c>
      <c r="P276" s="5">
        <f t="shared" si="453"/>
        <v>0.11442465423277097</v>
      </c>
      <c r="Q276" s="5">
        <f t="shared" si="454"/>
        <v>0.1020302241123921</v>
      </c>
      <c r="R276" s="5">
        <f t="shared" si="455"/>
        <v>3.2081183811442253E-2</v>
      </c>
      <c r="S276" s="5">
        <f t="shared" si="456"/>
        <v>4.5978058680463153E-2</v>
      </c>
      <c r="T276" s="5">
        <f t="shared" si="457"/>
        <v>9.6862290200267001E-2</v>
      </c>
      <c r="U276" s="5">
        <f t="shared" si="458"/>
        <v>5.4314464957711146E-2</v>
      </c>
      <c r="V276" s="5">
        <f t="shared" si="459"/>
        <v>8.211058259539444E-3</v>
      </c>
      <c r="W276" s="5">
        <f t="shared" si="460"/>
        <v>5.7580138612833828E-2</v>
      </c>
      <c r="X276" s="5">
        <f t="shared" si="461"/>
        <v>5.4663646430337616E-2</v>
      </c>
      <c r="Y276" s="5">
        <f t="shared" si="462"/>
        <v>2.5947438761418268E-2</v>
      </c>
      <c r="Z276" s="5">
        <f t="shared" si="463"/>
        <v>1.0152079815385509E-2</v>
      </c>
      <c r="AA276" s="5">
        <f t="shared" si="464"/>
        <v>1.7187794148169053E-2</v>
      </c>
      <c r="AB276" s="5">
        <f t="shared" si="465"/>
        <v>1.4549741188604725E-2</v>
      </c>
      <c r="AC276" s="5">
        <f t="shared" si="466"/>
        <v>8.2484085492146215E-4</v>
      </c>
      <c r="AD276" s="5">
        <f t="shared" si="467"/>
        <v>2.4371251691711778E-2</v>
      </c>
      <c r="AE276" s="5">
        <f t="shared" si="468"/>
        <v>2.3136823176100624E-2</v>
      </c>
      <c r="AF276" s="5">
        <f t="shared" si="469"/>
        <v>1.0982459855851332E-2</v>
      </c>
      <c r="AG276" s="5">
        <f t="shared" si="470"/>
        <v>3.4753957235862227E-3</v>
      </c>
      <c r="AH276" s="5">
        <f t="shared" si="471"/>
        <v>2.4094666795275387E-3</v>
      </c>
      <c r="AI276" s="5">
        <f t="shared" si="472"/>
        <v>4.0793037532890139E-3</v>
      </c>
      <c r="AJ276" s="5">
        <f t="shared" si="473"/>
        <v>3.4531955251734052E-3</v>
      </c>
      <c r="AK276" s="5">
        <f t="shared" si="474"/>
        <v>1.9487899661738816E-3</v>
      </c>
      <c r="AL276" s="5">
        <f t="shared" si="475"/>
        <v>5.3029943917468578E-5</v>
      </c>
      <c r="AM276" s="5">
        <f t="shared" si="476"/>
        <v>8.252260912597089E-3</v>
      </c>
      <c r="AN276" s="5">
        <f t="shared" si="477"/>
        <v>7.8342755617569638E-3</v>
      </c>
      <c r="AO276" s="5">
        <f t="shared" si="478"/>
        <v>3.7187307955721572E-3</v>
      </c>
      <c r="AP276" s="5">
        <f t="shared" si="479"/>
        <v>1.1767911081608982E-3</v>
      </c>
      <c r="AQ276" s="5">
        <f t="shared" si="480"/>
        <v>2.7929636246366531E-4</v>
      </c>
      <c r="AR276" s="5">
        <f t="shared" si="481"/>
        <v>4.5748495168094854E-4</v>
      </c>
      <c r="AS276" s="5">
        <f t="shared" si="482"/>
        <v>7.7453657953521695E-4</v>
      </c>
      <c r="AT276" s="5">
        <f t="shared" si="483"/>
        <v>6.5565753674941708E-4</v>
      </c>
      <c r="AU276" s="5">
        <f t="shared" si="484"/>
        <v>3.7001635718249238E-4</v>
      </c>
      <c r="AV276" s="5">
        <f t="shared" si="485"/>
        <v>1.5661236648942194E-4</v>
      </c>
      <c r="AW276" s="5">
        <f t="shared" si="486"/>
        <v>2.3676073517620379E-6</v>
      </c>
      <c r="AX276" s="5">
        <f t="shared" si="487"/>
        <v>2.3285567161608319E-3</v>
      </c>
      <c r="AY276" s="5">
        <f t="shared" si="488"/>
        <v>2.2106129664097945E-3</v>
      </c>
      <c r="AZ276" s="5">
        <f t="shared" si="489"/>
        <v>1.049321593359374E-3</v>
      </c>
      <c r="BA276" s="5">
        <f t="shared" si="490"/>
        <v>3.3205746491164008E-4</v>
      </c>
      <c r="BB276" s="5">
        <f t="shared" si="491"/>
        <v>7.8809604725571183E-5</v>
      </c>
      <c r="BC276" s="5">
        <f t="shared" si="492"/>
        <v>1.4963563728111936E-5</v>
      </c>
      <c r="BD276" s="5">
        <f t="shared" si="493"/>
        <v>7.2385479462049428E-5</v>
      </c>
      <c r="BE276" s="5">
        <f t="shared" si="494"/>
        <v>1.2255091990359611E-4</v>
      </c>
      <c r="BF276" s="5">
        <f t="shared" si="495"/>
        <v>1.0374130337211979E-4</v>
      </c>
      <c r="BG276" s="5">
        <f t="shared" si="496"/>
        <v>5.854577582288381E-5</v>
      </c>
      <c r="BH276" s="5">
        <f t="shared" si="497"/>
        <v>2.4779965322070513E-5</v>
      </c>
      <c r="BI276" s="5">
        <f t="shared" si="498"/>
        <v>8.3906539487414776E-6</v>
      </c>
      <c r="BJ276" s="8">
        <f t="shared" si="499"/>
        <v>0.54685494544591595</v>
      </c>
      <c r="BK276" s="8">
        <f t="shared" si="500"/>
        <v>0.24289382909343912</v>
      </c>
      <c r="BL276" s="8">
        <f t="shared" si="501"/>
        <v>0.20041429093332394</v>
      </c>
      <c r="BM276" s="8">
        <f t="shared" si="502"/>
        <v>0.49026401437164918</v>
      </c>
      <c r="BN276" s="8">
        <f t="shared" si="503"/>
        <v>0.50784288555735713</v>
      </c>
    </row>
    <row r="277" spans="1:66" x14ac:dyDescent="0.25">
      <c r="A277" t="s">
        <v>99</v>
      </c>
      <c r="B277" t="s">
        <v>107</v>
      </c>
      <c r="C277" t="s">
        <v>395</v>
      </c>
      <c r="D277" s="11">
        <v>44442</v>
      </c>
      <c r="E277">
        <f>VLOOKUP(A277,home!$A$2:$E$405,3,FALSE)</f>
        <v>1.3409090909090899</v>
      </c>
      <c r="F277">
        <f>VLOOKUP(B277,home!$B$2:$E$405,3,FALSE)</f>
        <v>0.79</v>
      </c>
      <c r="G277">
        <f>VLOOKUP(C277,away!$B$2:$E$405,4,FALSE)</f>
        <v>0.51</v>
      </c>
      <c r="H277">
        <f>VLOOKUP(A277,away!$A$2:$E$405,3,FALSE)</f>
        <v>1.2702020202020201</v>
      </c>
      <c r="I277">
        <f>VLOOKUP(C277,away!$B$2:$E$405,3,FALSE)</f>
        <v>1.17</v>
      </c>
      <c r="J277">
        <f>VLOOKUP(B277,home!$B$2:$E$405,4,FALSE)</f>
        <v>0.7</v>
      </c>
      <c r="K277" s="3">
        <f t="shared" si="448"/>
        <v>0.54025227272727239</v>
      </c>
      <c r="L277" s="3">
        <f t="shared" si="449"/>
        <v>1.0402954545454544</v>
      </c>
      <c r="M277" s="5">
        <f t="shared" si="450"/>
        <v>0.20586231091725057</v>
      </c>
      <c r="N277" s="5">
        <f t="shared" si="451"/>
        <v>0.11121758134193299</v>
      </c>
      <c r="O277" s="5">
        <f t="shared" si="452"/>
        <v>0.2141576263094388</v>
      </c>
      <c r="P277" s="5">
        <f t="shared" si="453"/>
        <v>0.11569914433555221</v>
      </c>
      <c r="Q277" s="5">
        <f t="shared" si="454"/>
        <v>3.0042775543604787E-2</v>
      </c>
      <c r="R277" s="5">
        <f t="shared" si="455"/>
        <v>0.11139360260297659</v>
      </c>
      <c r="S277" s="5">
        <f t="shared" si="456"/>
        <v>1.6256365650825423E-2</v>
      </c>
      <c r="T277" s="5">
        <f t="shared" si="457"/>
        <v>3.1253362839941401E-2</v>
      </c>
      <c r="U277" s="5">
        <f t="shared" si="458"/>
        <v>6.0180646973536707E-2</v>
      </c>
      <c r="V277" s="5">
        <f t="shared" si="459"/>
        <v>1.0151594299585562E-3</v>
      </c>
      <c r="W277" s="5">
        <f t="shared" si="460"/>
        <v>5.4102259221559335E-3</v>
      </c>
      <c r="X277" s="5">
        <f t="shared" si="461"/>
        <v>5.6282334348828067E-3</v>
      </c>
      <c r="Y277" s="5">
        <f t="shared" si="462"/>
        <v>2.9275128297146665E-3</v>
      </c>
      <c r="Z277" s="5">
        <f t="shared" si="463"/>
        <v>3.8627419484439755E-2</v>
      </c>
      <c r="AA277" s="5">
        <f t="shared" si="464"/>
        <v>2.0868551166058302E-2</v>
      </c>
      <c r="AB277" s="5">
        <f t="shared" si="465"/>
        <v>5.6371410979941831E-3</v>
      </c>
      <c r="AC277" s="5">
        <f t="shared" si="466"/>
        <v>3.5658869782623756E-5</v>
      </c>
      <c r="AD277" s="5">
        <f t="shared" si="467"/>
        <v>7.3072171260318646E-4</v>
      </c>
      <c r="AE277" s="5">
        <f t="shared" si="468"/>
        <v>7.6016647615876471E-4</v>
      </c>
      <c r="AF277" s="5">
        <f t="shared" si="469"/>
        <v>3.9539886492289918E-4</v>
      </c>
      <c r="AG277" s="5">
        <f t="shared" si="470"/>
        <v>1.3711054730390808E-4</v>
      </c>
      <c r="AH277" s="5">
        <f t="shared" si="471"/>
        <v>1.0045982227620796E-2</v>
      </c>
      <c r="AI277" s="5">
        <f t="shared" si="472"/>
        <v>5.4273647302499218E-3</v>
      </c>
      <c r="AJ277" s="5">
        <f t="shared" si="473"/>
        <v>1.4660730652186797E-3</v>
      </c>
      <c r="AK277" s="5">
        <f t="shared" si="474"/>
        <v>2.6401643515621011E-4</v>
      </c>
      <c r="AL277" s="5">
        <f t="shared" si="475"/>
        <v>8.0164274916370462E-7</v>
      </c>
      <c r="AM277" s="5">
        <f t="shared" si="476"/>
        <v>7.8954813193007293E-5</v>
      </c>
      <c r="AN277" s="5">
        <f t="shared" si="477"/>
        <v>8.2136333279170945E-5</v>
      </c>
      <c r="AO277" s="5">
        <f t="shared" si="478"/>
        <v>4.2723027081676038E-5</v>
      </c>
      <c r="AP277" s="5">
        <f t="shared" si="479"/>
        <v>1.4814856959163312E-5</v>
      </c>
      <c r="AQ277" s="5">
        <f t="shared" si="480"/>
        <v>3.85295708858967E-6</v>
      </c>
      <c r="AR277" s="5">
        <f t="shared" si="481"/>
        <v>2.0901579295676672E-3</v>
      </c>
      <c r="AS277" s="5">
        <f t="shared" si="482"/>
        <v>1.1292125718078622E-3</v>
      </c>
      <c r="AT277" s="5">
        <f t="shared" si="483"/>
        <v>3.0502982915570293E-4</v>
      </c>
      <c r="AU277" s="5">
        <f t="shared" si="484"/>
        <v>5.4931019483660033E-5</v>
      </c>
      <c r="AV277" s="5">
        <f t="shared" si="485"/>
        <v>7.4191520298183528E-6</v>
      </c>
      <c r="AW277" s="5">
        <f t="shared" si="486"/>
        <v>1.2515023556789187E-8</v>
      </c>
      <c r="AX277" s="5">
        <f t="shared" si="487"/>
        <v>7.109252878379897E-6</v>
      </c>
      <c r="AY277" s="5">
        <f t="shared" si="488"/>
        <v>7.3957234545927942E-6</v>
      </c>
      <c r="AZ277" s="5">
        <f t="shared" si="489"/>
        <v>3.8468687464440446E-6</v>
      </c>
      <c r="BA277" s="5">
        <f t="shared" si="490"/>
        <v>1.3339600237195702E-6</v>
      </c>
      <c r="BB277" s="5">
        <f t="shared" si="491"/>
        <v>3.4692813730520367E-7</v>
      </c>
      <c r="BC277" s="5">
        <f t="shared" si="492"/>
        <v>7.218155285850497E-8</v>
      </c>
      <c r="BD277" s="5">
        <f t="shared" si="493"/>
        <v>3.6239696556856354E-4</v>
      </c>
      <c r="BE277" s="5">
        <f t="shared" si="494"/>
        <v>1.9578578427788352E-4</v>
      </c>
      <c r="BF277" s="5">
        <f t="shared" si="495"/>
        <v>5.2886857461909014E-5</v>
      </c>
      <c r="BG277" s="5">
        <f t="shared" si="496"/>
        <v>9.5240816470665497E-6</v>
      </c>
      <c r="BH277" s="5">
        <f t="shared" si="497"/>
        <v>1.2863516888669515E-6</v>
      </c>
      <c r="BI277" s="5">
        <f t="shared" si="498"/>
        <v>1.3899088468738723E-7</v>
      </c>
      <c r="BJ277" s="8">
        <f t="shared" si="499"/>
        <v>0.18874567641561626</v>
      </c>
      <c r="BK277" s="8">
        <f t="shared" si="500"/>
        <v>0.33887683656957318</v>
      </c>
      <c r="BL277" s="8">
        <f t="shared" si="501"/>
        <v>0.43364977414182393</v>
      </c>
      <c r="BM277" s="8">
        <f t="shared" si="502"/>
        <v>0.21151928235226602</v>
      </c>
      <c r="BN277" s="8">
        <f t="shared" si="503"/>
        <v>0.7883730410507559</v>
      </c>
    </row>
    <row r="278" spans="1:66" x14ac:dyDescent="0.25">
      <c r="A278" t="s">
        <v>99</v>
      </c>
      <c r="B278" t="s">
        <v>115</v>
      </c>
      <c r="C278" t="s">
        <v>111</v>
      </c>
      <c r="D278" s="11">
        <v>44442</v>
      </c>
      <c r="E278">
        <f>VLOOKUP(A278,home!$A$2:$E$405,3,FALSE)</f>
        <v>1.3409090909090899</v>
      </c>
      <c r="F278">
        <f>VLOOKUP(B278,home!$B$2:$E$405,3,FALSE)</f>
        <v>1.1200000000000001</v>
      </c>
      <c r="G278">
        <f>VLOOKUP(C278,away!$B$2:$E$405,4,FALSE)</f>
        <v>0.7</v>
      </c>
      <c r="H278">
        <f>VLOOKUP(A278,away!$A$2:$E$405,3,FALSE)</f>
        <v>1.2702020202020201</v>
      </c>
      <c r="I278">
        <f>VLOOKUP(C278,away!$B$2:$E$405,3,FALSE)</f>
        <v>0.88</v>
      </c>
      <c r="J278">
        <f>VLOOKUP(B278,home!$B$2:$E$405,4,FALSE)</f>
        <v>0.98</v>
      </c>
      <c r="K278" s="3">
        <f t="shared" si="448"/>
        <v>1.0512727272727265</v>
      </c>
      <c r="L278" s="3">
        <f t="shared" si="449"/>
        <v>1.0954222222222221</v>
      </c>
      <c r="M278" s="5">
        <f t="shared" si="450"/>
        <v>0.11686978069857365</v>
      </c>
      <c r="N278" s="5">
        <f t="shared" si="451"/>
        <v>0.12286201309075498</v>
      </c>
      <c r="O278" s="5">
        <f t="shared" si="452"/>
        <v>0.12802175488345532</v>
      </c>
      <c r="P278" s="5">
        <f t="shared" si="453"/>
        <v>0.13458577940657057</v>
      </c>
      <c r="Q278" s="5">
        <f t="shared" si="454"/>
        <v>6.4580741790067689E-2</v>
      </c>
      <c r="R278" s="5">
        <f t="shared" si="455"/>
        <v>7.0118937613611598E-2</v>
      </c>
      <c r="S278" s="5">
        <f t="shared" si="456"/>
        <v>3.8746825548495123E-2</v>
      </c>
      <c r="T278" s="5">
        <f t="shared" si="457"/>
        <v>7.0743179684435484E-2</v>
      </c>
      <c r="U278" s="5">
        <f t="shared" si="458"/>
        <v>7.3714126778527636E-2</v>
      </c>
      <c r="V278" s="5">
        <f t="shared" si="459"/>
        <v>4.9578178044772277E-3</v>
      </c>
      <c r="W278" s="5">
        <f t="shared" si="460"/>
        <v>2.2630657516980068E-2</v>
      </c>
      <c r="X278" s="5">
        <f t="shared" si="461"/>
        <v>2.4790125147600345E-2</v>
      </c>
      <c r="Y278" s="5">
        <f t="shared" si="462"/>
        <v>1.3577826989175677E-2</v>
      </c>
      <c r="Z278" s="5">
        <f t="shared" si="463"/>
        <v>2.5603280820187927E-2</v>
      </c>
      <c r="AA278" s="5">
        <f t="shared" si="464"/>
        <v>2.6916030854968454E-2</v>
      </c>
      <c r="AB278" s="5">
        <f t="shared" si="465"/>
        <v>1.4148044582129768E-2</v>
      </c>
      <c r="AC278" s="5">
        <f t="shared" si="466"/>
        <v>3.5683506537304314E-4</v>
      </c>
      <c r="AD278" s="5">
        <f t="shared" si="467"/>
        <v>5.9477482619626652E-3</v>
      </c>
      <c r="AE278" s="5">
        <f t="shared" si="468"/>
        <v>6.5152956183375027E-3</v>
      </c>
      <c r="AF278" s="5">
        <f t="shared" si="469"/>
        <v>3.5684998023369861E-3</v>
      </c>
      <c r="AG278" s="5">
        <f t="shared" si="470"/>
        <v>1.303004661158514E-3</v>
      </c>
      <c r="AH278" s="5">
        <f t="shared" si="471"/>
        <v>7.0116006930574628E-3</v>
      </c>
      <c r="AI278" s="5">
        <f t="shared" si="472"/>
        <v>7.3711045831378582E-3</v>
      </c>
      <c r="AJ278" s="5">
        <f t="shared" si="473"/>
        <v>3.8745206090639141E-3</v>
      </c>
      <c r="AK278" s="5">
        <f t="shared" si="474"/>
        <v>1.3577259491883355E-3</v>
      </c>
      <c r="AL278" s="5">
        <f t="shared" si="475"/>
        <v>1.643707213473422E-5</v>
      </c>
      <c r="AM278" s="5">
        <f t="shared" si="476"/>
        <v>1.2505411072970226E-3</v>
      </c>
      <c r="AN278" s="5">
        <f t="shared" si="477"/>
        <v>1.3698705187355428E-3</v>
      </c>
      <c r="AO278" s="5">
        <f t="shared" si="478"/>
        <v>7.50293303894998E-4</v>
      </c>
      <c r="AP278" s="5">
        <f t="shared" si="479"/>
        <v>2.7396265275703727E-4</v>
      </c>
      <c r="AQ278" s="5">
        <f t="shared" si="480"/>
        <v>7.5026194472252168E-5</v>
      </c>
      <c r="AR278" s="5">
        <f t="shared" si="481"/>
        <v>1.5361326425047763E-3</v>
      </c>
      <c r="AS278" s="5">
        <f t="shared" si="482"/>
        <v>1.6148943525386564E-3</v>
      </c>
      <c r="AT278" s="5">
        <f t="shared" si="483"/>
        <v>8.4884719512531837E-4</v>
      </c>
      <c r="AU278" s="5">
        <f t="shared" si="484"/>
        <v>2.9745663528573258E-4</v>
      </c>
      <c r="AV278" s="5">
        <f t="shared" si="485"/>
        <v>7.8177012055550196E-5</v>
      </c>
      <c r="AW278" s="5">
        <f t="shared" si="486"/>
        <v>5.2579797008833151E-7</v>
      </c>
      <c r="AX278" s="5">
        <f t="shared" si="487"/>
        <v>2.1910996007246594E-4</v>
      </c>
      <c r="AY278" s="5">
        <f t="shared" si="488"/>
        <v>2.4001791937360302E-4</v>
      </c>
      <c r="AZ278" s="5">
        <f t="shared" si="489"/>
        <v>1.3146048130669314E-4</v>
      </c>
      <c r="BA278" s="5">
        <f t="shared" si="490"/>
        <v>4.8001577522460237E-5</v>
      </c>
      <c r="BB278" s="5">
        <f t="shared" si="491"/>
        <v>1.3145498679956411E-5</v>
      </c>
      <c r="BC278" s="5">
        <f t="shared" si="492"/>
        <v>2.8799742752434287E-6</v>
      </c>
      <c r="BD278" s="5">
        <f t="shared" si="493"/>
        <v>2.804523054801126E-4</v>
      </c>
      <c r="BE278" s="5">
        <f t="shared" si="494"/>
        <v>2.9483186005200179E-4</v>
      </c>
      <c r="BF278" s="5">
        <f t="shared" si="495"/>
        <v>1.5497434680187934E-4</v>
      </c>
      <c r="BG278" s="5">
        <f t="shared" si="496"/>
        <v>5.4306768073240349E-5</v>
      </c>
      <c r="BH278" s="5">
        <f t="shared" si="497"/>
        <v>1.4272806045430702E-5</v>
      </c>
      <c r="BI278" s="5">
        <f t="shared" si="498"/>
        <v>3.0009223474429197E-6</v>
      </c>
      <c r="BJ278" s="8">
        <f t="shared" si="499"/>
        <v>0.34089340175119714</v>
      </c>
      <c r="BK278" s="8">
        <f t="shared" si="500"/>
        <v>0.29577349351499799</v>
      </c>
      <c r="BL278" s="8">
        <f t="shared" si="501"/>
        <v>0.33771119339345046</v>
      </c>
      <c r="BM278" s="8">
        <f t="shared" si="502"/>
        <v>0.36270286987539613</v>
      </c>
      <c r="BN278" s="8">
        <f t="shared" si="503"/>
        <v>0.63703900748303388</v>
      </c>
    </row>
    <row r="279" spans="1:66" x14ac:dyDescent="0.25">
      <c r="A279" t="s">
        <v>99</v>
      </c>
      <c r="B279" t="s">
        <v>114</v>
      </c>
      <c r="C279" t="s">
        <v>110</v>
      </c>
      <c r="D279" s="11">
        <v>44442</v>
      </c>
      <c r="E279">
        <f>VLOOKUP(A279,home!$A$2:$E$405,3,FALSE)</f>
        <v>1.3409090909090899</v>
      </c>
      <c r="F279">
        <f>VLOOKUP(B279,home!$B$2:$E$405,3,FALSE)</f>
        <v>1.63</v>
      </c>
      <c r="G279">
        <f>VLOOKUP(C279,away!$B$2:$E$405,4,FALSE)</f>
        <v>0.83</v>
      </c>
      <c r="H279">
        <f>VLOOKUP(A279,away!$A$2:$E$405,3,FALSE)</f>
        <v>1.2702020202020201</v>
      </c>
      <c r="I279">
        <f>VLOOKUP(C279,away!$B$2:$E$405,3,FALSE)</f>
        <v>1.66</v>
      </c>
      <c r="J279">
        <f>VLOOKUP(B279,home!$B$2:$E$405,4,FALSE)</f>
        <v>0.69</v>
      </c>
      <c r="K279" s="3">
        <f t="shared" si="448"/>
        <v>1.8141159090909074</v>
      </c>
      <c r="L279" s="3">
        <f t="shared" si="449"/>
        <v>1.4548893939393936</v>
      </c>
      <c r="M279" s="5">
        <f t="shared" si="450"/>
        <v>3.8044250761449502E-2</v>
      </c>
      <c r="N279" s="5">
        <f t="shared" si="451"/>
        <v>6.9016680555789411E-2</v>
      </c>
      <c r="O279" s="5">
        <f t="shared" si="452"/>
        <v>5.5350176933203585E-2</v>
      </c>
      <c r="P279" s="5">
        <f t="shared" si="453"/>
        <v>0.1004116365455212</v>
      </c>
      <c r="Q279" s="5">
        <f t="shared" si="454"/>
        <v>6.2602129094451328E-2</v>
      </c>
      <c r="R279" s="5">
        <f t="shared" si="455"/>
        <v>4.0264192686393391E-2</v>
      </c>
      <c r="S279" s="5">
        <f t="shared" si="456"/>
        <v>6.6255061881561036E-2</v>
      </c>
      <c r="T279" s="5">
        <f t="shared" si="457"/>
        <v>9.1079173657541992E-2</v>
      </c>
      <c r="U279" s="5">
        <f t="shared" si="458"/>
        <v>7.3043912519088011E-2</v>
      </c>
      <c r="V279" s="5">
        <f t="shared" si="459"/>
        <v>1.9429944691008276E-2</v>
      </c>
      <c r="W279" s="5">
        <f t="shared" si="460"/>
        <v>3.7855839444402295E-2</v>
      </c>
      <c r="X279" s="5">
        <f t="shared" si="461"/>
        <v>5.5076059306333455E-2</v>
      </c>
      <c r="Y279" s="5">
        <f t="shared" si="462"/>
        <v>4.0064787272380796E-2</v>
      </c>
      <c r="Z279" s="5">
        <f t="shared" si="463"/>
        <v>1.9526648964988617E-2</v>
      </c>
      <c r="AA279" s="5">
        <f t="shared" si="464"/>
        <v>3.5423604538619348E-2</v>
      </c>
      <c r="AB279" s="5">
        <f t="shared" si="465"/>
        <v>3.2131262275427119E-2</v>
      </c>
      <c r="AC279" s="5">
        <f t="shared" si="466"/>
        <v>3.2051369546059923E-3</v>
      </c>
      <c r="AD279" s="5">
        <f t="shared" si="467"/>
        <v>1.7168720147020328E-2</v>
      </c>
      <c r="AE279" s="5">
        <f t="shared" si="468"/>
        <v>2.4978588849413466E-2</v>
      </c>
      <c r="AF279" s="5">
        <f t="shared" si="469"/>
        <v>1.8170541996292231E-2</v>
      </c>
      <c r="AG279" s="5">
        <f t="shared" si="470"/>
        <v>8.8120429441786337E-3</v>
      </c>
      <c r="AH279" s="5">
        <f t="shared" si="471"/>
        <v>7.1022786195848973E-3</v>
      </c>
      <c r="AI279" s="5">
        <f t="shared" si="472"/>
        <v>1.288435663458517E-2</v>
      </c>
      <c r="AJ279" s="5">
        <f t="shared" si="473"/>
        <v>1.1686858174600972E-2</v>
      </c>
      <c r="AK279" s="5">
        <f t="shared" si="474"/>
        <v>7.0671051139442461E-3</v>
      </c>
      <c r="AL279" s="5">
        <f t="shared" si="475"/>
        <v>3.3837758980458706E-4</v>
      </c>
      <c r="AM279" s="5">
        <f t="shared" si="476"/>
        <v>6.2292096714878335E-3</v>
      </c>
      <c r="AN279" s="5">
        <f t="shared" si="477"/>
        <v>9.0628110836723438E-3</v>
      </c>
      <c r="AO279" s="5">
        <f t="shared" si="478"/>
        <v>6.5926938624556392E-3</v>
      </c>
      <c r="AP279" s="5">
        <f t="shared" si="479"/>
        <v>3.1972134593253486E-3</v>
      </c>
      <c r="AQ279" s="5">
        <f t="shared" si="480"/>
        <v>1.1628979880331826E-3</v>
      </c>
      <c r="AR279" s="5">
        <f t="shared" si="481"/>
        <v>2.0666059672873145E-3</v>
      </c>
      <c r="AS279" s="5">
        <f t="shared" si="482"/>
        <v>3.7490627630781207E-3</v>
      </c>
      <c r="AT279" s="5">
        <f t="shared" si="483"/>
        <v>3.4006172013401671E-3</v>
      </c>
      <c r="AU279" s="5">
        <f t="shared" si="484"/>
        <v>2.0563712552264645E-3</v>
      </c>
      <c r="AV279" s="5">
        <f t="shared" si="485"/>
        <v>9.3262395227589208E-4</v>
      </c>
      <c r="AW279" s="5">
        <f t="shared" si="486"/>
        <v>2.4808134155594078E-5</v>
      </c>
      <c r="AX279" s="5">
        <f t="shared" si="487"/>
        <v>1.8834180610181695E-3</v>
      </c>
      <c r="AY279" s="5">
        <f t="shared" si="488"/>
        <v>2.740164961329233E-3</v>
      </c>
      <c r="AZ279" s="5">
        <f t="shared" si="489"/>
        <v>1.9933184699411251E-3</v>
      </c>
      <c r="BA279" s="5">
        <f t="shared" si="490"/>
        <v>9.6668596688694768E-4</v>
      </c>
      <c r="BB279" s="5">
        <f t="shared" si="491"/>
        <v>3.5160529012346719E-4</v>
      </c>
      <c r="BC279" s="5">
        <f t="shared" si="492"/>
        <v>1.0230936149072306E-4</v>
      </c>
      <c r="BD279" s="5">
        <f t="shared" si="493"/>
        <v>5.0111385054302942E-4</v>
      </c>
      <c r="BE279" s="5">
        <f t="shared" si="494"/>
        <v>9.0907860853591297E-4</v>
      </c>
      <c r="BF279" s="5">
        <f t="shared" si="495"/>
        <v>8.2458698317961247E-4</v>
      </c>
      <c r="BG279" s="5">
        <f t="shared" si="496"/>
        <v>4.9863212153847031E-4</v>
      </c>
      <c r="BH279" s="5">
        <f t="shared" si="497"/>
        <v>2.2614411611667252E-4</v>
      </c>
      <c r="BI279" s="5">
        <f t="shared" si="498"/>
        <v>8.2050327758911444E-5</v>
      </c>
      <c r="BJ279" s="8">
        <f t="shared" si="499"/>
        <v>0.45910689144356792</v>
      </c>
      <c r="BK279" s="8">
        <f t="shared" si="500"/>
        <v>0.23042457338527983</v>
      </c>
      <c r="BL279" s="8">
        <f t="shared" si="501"/>
        <v>0.29020063464232726</v>
      </c>
      <c r="BM279" s="8">
        <f t="shared" si="502"/>
        <v>0.63085432503218197</v>
      </c>
      <c r="BN279" s="8">
        <f t="shared" si="503"/>
        <v>0.36568906657680844</v>
      </c>
    </row>
    <row r="280" spans="1:66" x14ac:dyDescent="0.25">
      <c r="A280" t="s">
        <v>99</v>
      </c>
      <c r="B280" t="s">
        <v>116</v>
      </c>
      <c r="C280" t="s">
        <v>119</v>
      </c>
      <c r="D280" s="11">
        <v>44442</v>
      </c>
      <c r="E280">
        <f>VLOOKUP(A280,home!$A$2:$E$405,3,FALSE)</f>
        <v>1.3409090909090899</v>
      </c>
      <c r="F280">
        <f>VLOOKUP(B280,home!$B$2:$E$405,3,FALSE)</f>
        <v>1.1200000000000001</v>
      </c>
      <c r="G280">
        <f>VLOOKUP(C280,away!$B$2:$E$405,4,FALSE)</f>
        <v>1.1000000000000001</v>
      </c>
      <c r="H280">
        <f>VLOOKUP(A280,away!$A$2:$E$405,3,FALSE)</f>
        <v>1.2702020202020201</v>
      </c>
      <c r="I280">
        <f>VLOOKUP(C280,away!$B$2:$E$405,3,FALSE)</f>
        <v>0.83</v>
      </c>
      <c r="J280">
        <f>VLOOKUP(B280,home!$B$2:$E$405,4,FALSE)</f>
        <v>1.18</v>
      </c>
      <c r="K280" s="3">
        <f t="shared" si="448"/>
        <v>1.651999999999999</v>
      </c>
      <c r="L280" s="3">
        <f t="shared" si="449"/>
        <v>1.2440358585858584</v>
      </c>
      <c r="M280" s="5">
        <f t="shared" si="450"/>
        <v>5.5241772782526385E-2</v>
      </c>
      <c r="N280" s="5">
        <f t="shared" si="451"/>
        <v>9.1259408636733513E-2</v>
      </c>
      <c r="O280" s="5">
        <f t="shared" si="452"/>
        <v>6.8722746233315105E-2</v>
      </c>
      <c r="P280" s="5">
        <f t="shared" si="453"/>
        <v>0.11352997677743648</v>
      </c>
      <c r="Q280" s="5">
        <f t="shared" si="454"/>
        <v>7.5380271533941862E-2</v>
      </c>
      <c r="R280" s="5">
        <f t="shared" si="455"/>
        <v>4.2746780307370134E-2</v>
      </c>
      <c r="S280" s="5">
        <f t="shared" si="456"/>
        <v>5.8330204561982471E-2</v>
      </c>
      <c r="T280" s="5">
        <f t="shared" si="457"/>
        <v>9.377576081816251E-2</v>
      </c>
      <c r="U280" s="5">
        <f t="shared" si="458"/>
        <v>7.0617681067775412E-2</v>
      </c>
      <c r="V280" s="5">
        <f t="shared" si="459"/>
        <v>1.3319684313324731E-2</v>
      </c>
      <c r="W280" s="5">
        <f t="shared" si="460"/>
        <v>4.1509402858023972E-2</v>
      </c>
      <c r="X280" s="5">
        <f t="shared" si="461"/>
        <v>5.1639185623868135E-2</v>
      </c>
      <c r="Y280" s="5">
        <f t="shared" si="462"/>
        <v>3.2120499312131665E-2</v>
      </c>
      <c r="Z280" s="5">
        <f t="shared" si="463"/>
        <v>1.7726175847153424E-2</v>
      </c>
      <c r="AA280" s="5">
        <f t="shared" si="464"/>
        <v>2.9283642499497435E-2</v>
      </c>
      <c r="AB280" s="5">
        <f t="shared" si="465"/>
        <v>2.4188288704584872E-2</v>
      </c>
      <c r="AC280" s="5">
        <f t="shared" si="466"/>
        <v>1.7108695270421138E-3</v>
      </c>
      <c r="AD280" s="5">
        <f t="shared" si="467"/>
        <v>1.7143383380363888E-2</v>
      </c>
      <c r="AE280" s="5">
        <f t="shared" si="468"/>
        <v>2.1326983662657523E-2</v>
      </c>
      <c r="AF280" s="5">
        <f t="shared" si="469"/>
        <v>1.3265766215910368E-2</v>
      </c>
      <c r="AG280" s="5">
        <f t="shared" si="470"/>
        <v>5.5010296214031097E-3</v>
      </c>
      <c r="AH280" s="5">
        <f t="shared" si="471"/>
        <v>5.5129995973643518E-3</v>
      </c>
      <c r="AI280" s="5">
        <f t="shared" si="472"/>
        <v>9.107475334845903E-3</v>
      </c>
      <c r="AJ280" s="5">
        <f t="shared" si="473"/>
        <v>7.5227746265827131E-3</v>
      </c>
      <c r="AK280" s="5">
        <f t="shared" si="474"/>
        <v>4.1425412277048788E-3</v>
      </c>
      <c r="AL280" s="5">
        <f t="shared" si="475"/>
        <v>1.4064355134942621E-4</v>
      </c>
      <c r="AM280" s="5">
        <f t="shared" si="476"/>
        <v>5.6641738688722179E-3</v>
      </c>
      <c r="AN280" s="5">
        <f t="shared" si="477"/>
        <v>7.0464354021420325E-3</v>
      </c>
      <c r="AO280" s="5">
        <f t="shared" si="478"/>
        <v>4.3830091577367778E-3</v>
      </c>
      <c r="AP280" s="5">
        <f t="shared" si="479"/>
        <v>1.8175401869115844E-3</v>
      </c>
      <c r="AQ280" s="5">
        <f t="shared" si="480"/>
        <v>5.6527129173471343E-4</v>
      </c>
      <c r="AR280" s="5">
        <f t="shared" si="481"/>
        <v>1.37167383749813E-3</v>
      </c>
      <c r="AS280" s="5">
        <f t="shared" si="482"/>
        <v>2.2660051795469092E-3</v>
      </c>
      <c r="AT280" s="5">
        <f t="shared" si="483"/>
        <v>1.8717202783057464E-3</v>
      </c>
      <c r="AU280" s="5">
        <f t="shared" si="484"/>
        <v>1.0306939665870305E-3</v>
      </c>
      <c r="AV280" s="5">
        <f t="shared" si="485"/>
        <v>4.2567660820044335E-4</v>
      </c>
      <c r="AW280" s="5">
        <f t="shared" si="486"/>
        <v>8.028977948674149E-6</v>
      </c>
      <c r="AX280" s="5">
        <f t="shared" si="487"/>
        <v>1.5595358718961524E-3</v>
      </c>
      <c r="AY280" s="5">
        <f t="shared" si="488"/>
        <v>1.9401185473897752E-3</v>
      </c>
      <c r="AZ280" s="5">
        <f t="shared" si="489"/>
        <v>1.206788521430194E-3</v>
      </c>
      <c r="BA280" s="5">
        <f t="shared" si="490"/>
        <v>5.0042939812965678E-4</v>
      </c>
      <c r="BB280" s="5">
        <f t="shared" si="491"/>
        <v>1.5563802899095793E-4</v>
      </c>
      <c r="BC280" s="5">
        <f t="shared" si="492"/>
        <v>3.8723857804875392E-5</v>
      </c>
      <c r="BD280" s="5">
        <f t="shared" si="493"/>
        <v>2.8440190668862445E-4</v>
      </c>
      <c r="BE280" s="5">
        <f t="shared" si="494"/>
        <v>4.6983194984960721E-4</v>
      </c>
      <c r="BF280" s="5">
        <f t="shared" si="495"/>
        <v>3.8808119057577546E-4</v>
      </c>
      <c r="BG280" s="5">
        <f t="shared" si="496"/>
        <v>2.137033756103936E-4</v>
      </c>
      <c r="BH280" s="5">
        <f t="shared" si="497"/>
        <v>8.8259494127092497E-5</v>
      </c>
      <c r="BI280" s="5">
        <f t="shared" si="498"/>
        <v>2.9160936859591308E-5</v>
      </c>
      <c r="BJ280" s="8">
        <f t="shared" si="499"/>
        <v>0.46779935579623549</v>
      </c>
      <c r="BK280" s="8">
        <f t="shared" si="500"/>
        <v>0.24421327006105137</v>
      </c>
      <c r="BL280" s="8">
        <f t="shared" si="501"/>
        <v>0.27028413832289006</v>
      </c>
      <c r="BM280" s="8">
        <f t="shared" si="502"/>
        <v>0.55120989418656585</v>
      </c>
      <c r="BN280" s="8">
        <f t="shared" si="503"/>
        <v>0.4468809562713234</v>
      </c>
    </row>
    <row r="281" spans="1:66" x14ac:dyDescent="0.25">
      <c r="A281" t="s">
        <v>99</v>
      </c>
      <c r="B281" t="s">
        <v>118</v>
      </c>
      <c r="C281" t="s">
        <v>417</v>
      </c>
      <c r="D281" s="11">
        <v>44442</v>
      </c>
      <c r="E281">
        <f>VLOOKUP(A281,home!$A$2:$E$405,3,FALSE)</f>
        <v>1.3409090909090899</v>
      </c>
      <c r="F281">
        <f>VLOOKUP(B281,home!$B$2:$E$405,3,FALSE)</f>
        <v>0.75</v>
      </c>
      <c r="G281">
        <f>VLOOKUP(C281,away!$B$2:$E$405,4,FALSE)</f>
        <v>0.75</v>
      </c>
      <c r="H281">
        <f>VLOOKUP(A281,away!$A$2:$E$405,3,FALSE)</f>
        <v>1.2702020202020201</v>
      </c>
      <c r="I281">
        <f>VLOOKUP(C281,away!$B$2:$E$405,3,FALSE)</f>
        <v>0.7</v>
      </c>
      <c r="J281">
        <f>VLOOKUP(B281,home!$B$2:$E$405,4,FALSE)</f>
        <v>1.62</v>
      </c>
      <c r="K281" s="3">
        <f t="shared" si="448"/>
        <v>0.75426136363636309</v>
      </c>
      <c r="L281" s="3">
        <f t="shared" si="449"/>
        <v>1.4404090909090908</v>
      </c>
      <c r="M281" s="5">
        <f t="shared" si="450"/>
        <v>0.11139526526012702</v>
      </c>
      <c r="N281" s="5">
        <f t="shared" si="451"/>
        <v>8.4021144677737802E-2</v>
      </c>
      <c r="O281" s="5">
        <f t="shared" si="452"/>
        <v>0.16045475276491658</v>
      </c>
      <c r="P281" s="5">
        <f t="shared" si="453"/>
        <v>0.1210248206224015</v>
      </c>
      <c r="Q281" s="5">
        <f t="shared" si="454"/>
        <v>3.1686951579459326E-2</v>
      </c>
      <c r="R281" s="5">
        <f t="shared" si="455"/>
        <v>0.11556024228107822</v>
      </c>
      <c r="S281" s="5">
        <f t="shared" si="456"/>
        <v>3.287170054418647E-2</v>
      </c>
      <c r="T281" s="5">
        <f t="shared" si="457"/>
        <v>4.5642173118249384E-2</v>
      </c>
      <c r="U281" s="5">
        <f t="shared" si="458"/>
        <v>8.7162625925074566E-2</v>
      </c>
      <c r="V281" s="5">
        <f t="shared" si="459"/>
        <v>3.9681435817496601E-3</v>
      </c>
      <c r="W281" s="5">
        <f t="shared" si="460"/>
        <v>7.9667477692674672E-3</v>
      </c>
      <c r="X281" s="5">
        <f t="shared" si="461"/>
        <v>1.1475375911832579E-2</v>
      </c>
      <c r="Y281" s="5">
        <f t="shared" si="462"/>
        <v>8.2646178925014236E-3</v>
      </c>
      <c r="Z281" s="5">
        <f t="shared" si="463"/>
        <v>5.5484674509774054E-2</v>
      </c>
      <c r="AA281" s="5">
        <f t="shared" si="464"/>
        <v>4.1849946256661941E-2</v>
      </c>
      <c r="AB281" s="5">
        <f t="shared" si="465"/>
        <v>1.5782898765829168E-2</v>
      </c>
      <c r="AC281" s="5">
        <f t="shared" si="466"/>
        <v>2.6944809102957303E-4</v>
      </c>
      <c r="AD281" s="5">
        <f t="shared" si="467"/>
        <v>1.5022525090486584E-3</v>
      </c>
      <c r="AE281" s="5">
        <f t="shared" si="468"/>
        <v>2.1638581708746788E-3</v>
      </c>
      <c r="AF281" s="5">
        <f t="shared" si="469"/>
        <v>1.5584204903829023E-3</v>
      </c>
      <c r="AG281" s="5">
        <f t="shared" si="470"/>
        <v>7.4825434726884525E-4</v>
      </c>
      <c r="AH281" s="5">
        <f t="shared" si="471"/>
        <v>1.9980157392502602E-2</v>
      </c>
      <c r="AI281" s="5">
        <f t="shared" si="472"/>
        <v>1.5070260760538176E-2</v>
      </c>
      <c r="AJ281" s="5">
        <f t="shared" si="473"/>
        <v>5.6834577157995484E-3</v>
      </c>
      <c r="AK281" s="5">
        <f t="shared" si="474"/>
        <v>1.4289375222961923E-3</v>
      </c>
      <c r="AL281" s="5">
        <f t="shared" si="475"/>
        <v>1.1709620443114129E-5</v>
      </c>
      <c r="AM281" s="5">
        <f t="shared" si="476"/>
        <v>2.266182052002379E-4</v>
      </c>
      <c r="AN281" s="5">
        <f t="shared" si="477"/>
        <v>3.2642292293592445E-4</v>
      </c>
      <c r="AO281" s="5">
        <f t="shared" si="478"/>
        <v>2.3509127283901157E-4</v>
      </c>
      <c r="AP281" s="5">
        <f t="shared" si="479"/>
        <v>1.1287586886356724E-4</v>
      </c>
      <c r="AQ281" s="5">
        <f t="shared" si="480"/>
        <v>4.0646856913836137E-5</v>
      </c>
      <c r="AR281" s="5">
        <f t="shared" si="481"/>
        <v>5.755920069191049E-3</v>
      </c>
      <c r="AS281" s="5">
        <f t="shared" si="482"/>
        <v>4.3414681203699504E-3</v>
      </c>
      <c r="AT281" s="5">
        <f t="shared" si="483"/>
        <v>1.637300832327018E-3</v>
      </c>
      <c r="AU281" s="5">
        <f t="shared" si="484"/>
        <v>4.116509194913097E-4</v>
      </c>
      <c r="AV281" s="5">
        <f t="shared" si="485"/>
        <v>7.7623095969419489E-5</v>
      </c>
      <c r="AW281" s="5">
        <f t="shared" si="486"/>
        <v>3.5338493625853432E-7</v>
      </c>
      <c r="AX281" s="5">
        <f t="shared" si="487"/>
        <v>2.8488226079859412E-5</v>
      </c>
      <c r="AY281" s="5">
        <f t="shared" si="488"/>
        <v>4.1034699829302948E-5</v>
      </c>
      <c r="AZ281" s="5">
        <f t="shared" si="489"/>
        <v>2.9553377338426841E-5</v>
      </c>
      <c r="BA281" s="5">
        <f t="shared" si="490"/>
        <v>1.4189651128445579E-5</v>
      </c>
      <c r="BB281" s="5">
        <f t="shared" si="491"/>
        <v>5.1097256205603603E-6</v>
      </c>
      <c r="BC281" s="5">
        <f t="shared" si="492"/>
        <v>1.4720190471812485E-6</v>
      </c>
      <c r="BD281" s="5">
        <f t="shared" si="493"/>
        <v>1.3818132657014766E-3</v>
      </c>
      <c r="BE281" s="5">
        <f t="shared" si="494"/>
        <v>1.042248358078812E-3</v>
      </c>
      <c r="BF281" s="5">
        <f t="shared" si="495"/>
        <v>3.9306383390614246E-4</v>
      </c>
      <c r="BG281" s="5">
        <f t="shared" si="496"/>
        <v>9.8824287786061327E-5</v>
      </c>
      <c r="BH281" s="5">
        <f t="shared" si="497"/>
        <v>1.8634835516476749E-5</v>
      </c>
      <c r="BI281" s="5">
        <f t="shared" si="498"/>
        <v>2.811107289559418E-6</v>
      </c>
      <c r="BJ281" s="8">
        <f t="shared" si="499"/>
        <v>0.19609129929241947</v>
      </c>
      <c r="BK281" s="8">
        <f t="shared" si="500"/>
        <v>0.26958212241976665</v>
      </c>
      <c r="BL281" s="8">
        <f t="shared" si="501"/>
        <v>0.47813463811032419</v>
      </c>
      <c r="BM281" s="8">
        <f t="shared" si="502"/>
        <v>0.37510887583167085</v>
      </c>
      <c r="BN281" s="8">
        <f t="shared" si="503"/>
        <v>0.62414317718572043</v>
      </c>
    </row>
    <row r="282" spans="1:66" x14ac:dyDescent="0.25">
      <c r="A282" t="s">
        <v>99</v>
      </c>
      <c r="B282" t="s">
        <v>120</v>
      </c>
      <c r="C282" t="s">
        <v>113</v>
      </c>
      <c r="D282" s="11">
        <v>44442</v>
      </c>
      <c r="E282">
        <f>VLOOKUP(A282,home!$A$2:$E$405,3,FALSE)</f>
        <v>1.3409090909090899</v>
      </c>
      <c r="F282">
        <f>VLOOKUP(B282,home!$B$2:$E$405,3,FALSE)</f>
        <v>0.83</v>
      </c>
      <c r="G282">
        <f>VLOOKUP(C282,away!$B$2:$E$405,4,FALSE)</f>
        <v>1.1000000000000001</v>
      </c>
      <c r="H282">
        <f>VLOOKUP(A282,away!$A$2:$E$405,3,FALSE)</f>
        <v>1.2702020202020201</v>
      </c>
      <c r="I282">
        <f>VLOOKUP(C282,away!$B$2:$E$405,3,FALSE)</f>
        <v>1.18</v>
      </c>
      <c r="J282">
        <f>VLOOKUP(B282,home!$B$2:$E$405,4,FALSE)</f>
        <v>1.18</v>
      </c>
      <c r="K282" s="3">
        <f t="shared" si="448"/>
        <v>1.2242499999999992</v>
      </c>
      <c r="L282" s="3">
        <f t="shared" si="449"/>
        <v>1.7686292929292926</v>
      </c>
      <c r="M282" s="5">
        <f t="shared" si="450"/>
        <v>5.0142852712349445E-2</v>
      </c>
      <c r="N282" s="5">
        <f t="shared" si="451"/>
        <v>6.1387387433093764E-2</v>
      </c>
      <c r="O282" s="5">
        <f t="shared" si="452"/>
        <v>8.8684118138100274E-2</v>
      </c>
      <c r="P282" s="5">
        <f t="shared" si="453"/>
        <v>0.10857153163056918</v>
      </c>
      <c r="Q282" s="5">
        <f t="shared" si="454"/>
        <v>3.7576754532482499E-2</v>
      </c>
      <c r="R282" s="5">
        <f t="shared" si="455"/>
        <v>7.8424664578323075E-2</v>
      </c>
      <c r="S282" s="5">
        <f t="shared" si="456"/>
        <v>5.8770975537778533E-2</v>
      </c>
      <c r="T282" s="5">
        <f t="shared" si="457"/>
        <v>6.645934879936212E-2</v>
      </c>
      <c r="U282" s="5">
        <f t="shared" si="458"/>
        <v>9.6011395610011957E-2</v>
      </c>
      <c r="V282" s="5">
        <f t="shared" si="459"/>
        <v>1.4139280707027349E-2</v>
      </c>
      <c r="W282" s="5">
        <f t="shared" si="460"/>
        <v>1.533444724546389E-2</v>
      </c>
      <c r="X282" s="5">
        <f t="shared" si="461"/>
        <v>2.712095258920634E-2</v>
      </c>
      <c r="Y282" s="5">
        <f t="shared" si="462"/>
        <v>2.3983455600708442E-2</v>
      </c>
      <c r="Z282" s="5">
        <f t="shared" si="463"/>
        <v>4.6234719687125482E-2</v>
      </c>
      <c r="AA282" s="5">
        <f t="shared" si="464"/>
        <v>5.6602855576963332E-2</v>
      </c>
      <c r="AB282" s="5">
        <f t="shared" si="465"/>
        <v>3.464802297004866E-2</v>
      </c>
      <c r="AC282" s="5">
        <f t="shared" si="466"/>
        <v>1.9134374086708565E-3</v>
      </c>
      <c r="AD282" s="5">
        <f t="shared" si="467"/>
        <v>4.6932992600647906E-3</v>
      </c>
      <c r="AE282" s="5">
        <f t="shared" si="468"/>
        <v>8.3007065518339637E-3</v>
      </c>
      <c r="AF282" s="5">
        <f t="shared" si="469"/>
        <v>7.3404363797918253E-3</v>
      </c>
      <c r="AG282" s="5">
        <f t="shared" si="470"/>
        <v>4.3275036013945565E-3</v>
      </c>
      <c r="AH282" s="5">
        <f t="shared" si="471"/>
        <v>2.0443019897256207E-2</v>
      </c>
      <c r="AI282" s="5">
        <f t="shared" si="472"/>
        <v>2.5027367109215895E-2</v>
      </c>
      <c r="AJ282" s="5">
        <f t="shared" si="473"/>
        <v>1.5319877091728771E-2</v>
      </c>
      <c r="AK282" s="5">
        <f t="shared" si="474"/>
        <v>6.2517865098496456E-3</v>
      </c>
      <c r="AL282" s="5">
        <f t="shared" si="475"/>
        <v>1.6572238626340232E-4</v>
      </c>
      <c r="AM282" s="5">
        <f t="shared" si="476"/>
        <v>1.149154323826861E-3</v>
      </c>
      <c r="AN282" s="5">
        <f t="shared" si="477"/>
        <v>2.032427999216541E-3</v>
      </c>
      <c r="AO282" s="5">
        <f t="shared" si="478"/>
        <v>1.7973058475920238E-3</v>
      </c>
      <c r="AP282" s="5">
        <f t="shared" si="479"/>
        <v>1.0595892568014546E-3</v>
      </c>
      <c r="AQ282" s="5">
        <f t="shared" si="480"/>
        <v>4.6850514951305805E-4</v>
      </c>
      <c r="AR282" s="5">
        <f t="shared" si="481"/>
        <v>7.2312247652447353E-3</v>
      </c>
      <c r="AS282" s="5">
        <f t="shared" si="482"/>
        <v>8.8528269188508611E-3</v>
      </c>
      <c r="AT282" s="5">
        <f t="shared" si="483"/>
        <v>5.4190366777015801E-3</v>
      </c>
      <c r="AU282" s="5">
        <f t="shared" si="484"/>
        <v>2.2114185508920517E-3</v>
      </c>
      <c r="AV282" s="5">
        <f t="shared" si="485"/>
        <v>6.7683229023239838E-4</v>
      </c>
      <c r="AW282" s="5">
        <f t="shared" si="486"/>
        <v>9.9674852993993413E-6</v>
      </c>
      <c r="AX282" s="5">
        <f t="shared" si="487"/>
        <v>2.3447536349083909E-4</v>
      </c>
      <c r="AY282" s="5">
        <f t="shared" si="488"/>
        <v>4.1469999634014166E-4</v>
      </c>
      <c r="AZ282" s="5">
        <f t="shared" si="489"/>
        <v>3.6672528065242251E-4</v>
      </c>
      <c r="BA282" s="5">
        <f t="shared" si="490"/>
        <v>2.1620035793986343E-4</v>
      </c>
      <c r="BB282" s="5">
        <f t="shared" si="491"/>
        <v>9.5594571548560209E-5</v>
      </c>
      <c r="BC282" s="5">
        <f t="shared" si="492"/>
        <v>3.3814271897161712E-5</v>
      </c>
      <c r="BD282" s="5">
        <f t="shared" si="493"/>
        <v>2.1315593239279334E-3</v>
      </c>
      <c r="BE282" s="5">
        <f t="shared" si="494"/>
        <v>2.6095615023187706E-3</v>
      </c>
      <c r="BF282" s="5">
        <f t="shared" si="495"/>
        <v>1.5973778346068768E-3</v>
      </c>
      <c r="BG282" s="5">
        <f t="shared" si="496"/>
        <v>6.5186327133915582E-4</v>
      </c>
      <c r="BH282" s="5">
        <f t="shared" si="497"/>
        <v>1.9951090248424033E-4</v>
      </c>
      <c r="BI282" s="5">
        <f t="shared" si="498"/>
        <v>4.8850244473266123E-5</v>
      </c>
      <c r="BJ282" s="8">
        <f t="shared" si="499"/>
        <v>0.26439278441222108</v>
      </c>
      <c r="BK282" s="8">
        <f t="shared" si="500"/>
        <v>0.23411850037899892</v>
      </c>
      <c r="BL282" s="8">
        <f t="shared" si="501"/>
        <v>0.45304316976356979</v>
      </c>
      <c r="BM282" s="8">
        <f t="shared" si="502"/>
        <v>0.57259713270595636</v>
      </c>
      <c r="BN282" s="8">
        <f t="shared" si="503"/>
        <v>0.42478730902491829</v>
      </c>
    </row>
    <row r="283" spans="1:66" x14ac:dyDescent="0.25">
      <c r="A283" t="s">
        <v>99</v>
      </c>
      <c r="B283" t="s">
        <v>108</v>
      </c>
      <c r="C283" t="s">
        <v>103</v>
      </c>
      <c r="D283" s="11">
        <v>44442</v>
      </c>
      <c r="E283">
        <f>VLOOKUP(A283,home!$A$2:$E$405,3,FALSE)</f>
        <v>1.3409090909090899</v>
      </c>
      <c r="F283">
        <f>VLOOKUP(B283,home!$B$2:$E$405,3,FALSE)</f>
        <v>0.97</v>
      </c>
      <c r="G283">
        <f>VLOOKUP(C283,away!$B$2:$E$405,4,FALSE)</f>
        <v>0.93</v>
      </c>
      <c r="H283">
        <f>VLOOKUP(A283,away!$A$2:$E$405,3,FALSE)</f>
        <v>1.2702020202020201</v>
      </c>
      <c r="I283">
        <f>VLOOKUP(C283,away!$B$2:$E$405,3,FALSE)</f>
        <v>0.93</v>
      </c>
      <c r="J283">
        <f>VLOOKUP(B283,home!$B$2:$E$405,4,FALSE)</f>
        <v>0.51</v>
      </c>
      <c r="K283" s="3">
        <f t="shared" si="448"/>
        <v>1.2096340909090901</v>
      </c>
      <c r="L283" s="3">
        <f t="shared" si="449"/>
        <v>0.60245681818181818</v>
      </c>
      <c r="M283" s="5">
        <f t="shared" si="450"/>
        <v>0.16331230837092298</v>
      </c>
      <c r="N283" s="5">
        <f t="shared" si="451"/>
        <v>0.19754813567052643</v>
      </c>
      <c r="O283" s="5">
        <f t="shared" si="452"/>
        <v>9.8388613671074168E-2</v>
      </c>
      <c r="P283" s="5">
        <f t="shared" si="453"/>
        <v>0.11901422125381549</v>
      </c>
      <c r="Q283" s="5">
        <f t="shared" si="454"/>
        <v>0.11948047975130144</v>
      </c>
      <c r="R283" s="5">
        <f t="shared" si="455"/>
        <v>2.9637445568797736E-2</v>
      </c>
      <c r="S283" s="5">
        <f t="shared" si="456"/>
        <v>2.168297203368361E-2</v>
      </c>
      <c r="T283" s="5">
        <f t="shared" si="457"/>
        <v>7.1981829665806213E-2</v>
      </c>
      <c r="U283" s="5">
        <f t="shared" si="458"/>
        <v>3.5850464527480294E-2</v>
      </c>
      <c r="V283" s="5">
        <f t="shared" si="459"/>
        <v>1.755723984581037E-3</v>
      </c>
      <c r="W283" s="5">
        <f t="shared" si="460"/>
        <v>4.8175887168449158E-2</v>
      </c>
      <c r="X283" s="5">
        <f t="shared" si="461"/>
        <v>2.902389169659016E-2</v>
      </c>
      <c r="Y283" s="5">
        <f t="shared" si="462"/>
        <v>8.7428207213907008E-3</v>
      </c>
      <c r="Z283" s="5">
        <f t="shared" si="463"/>
        <v>5.9517603854715717E-3</v>
      </c>
      <c r="AA283" s="5">
        <f t="shared" si="464"/>
        <v>7.1994522631886413E-3</v>
      </c>
      <c r="AB283" s="5">
        <f t="shared" si="465"/>
        <v>4.3543514467127929E-3</v>
      </c>
      <c r="AC283" s="5">
        <f t="shared" si="466"/>
        <v>7.9967993857115816E-5</v>
      </c>
      <c r="AD283" s="5">
        <f t="shared" si="467"/>
        <v>1.4568798869686473E-2</v>
      </c>
      <c r="AE283" s="5">
        <f t="shared" si="468"/>
        <v>8.7770722117621811E-3</v>
      </c>
      <c r="AF283" s="5">
        <f t="shared" si="469"/>
        <v>2.6439034988251487E-3</v>
      </c>
      <c r="AG283" s="5">
        <f t="shared" si="470"/>
        <v>5.30945896493992E-4</v>
      </c>
      <c r="AH283" s="5">
        <f t="shared" si="471"/>
        <v>8.9641965610294842E-4</v>
      </c>
      <c r="AI283" s="5">
        <f t="shared" si="472"/>
        <v>1.0843397757831293E-3</v>
      </c>
      <c r="AJ283" s="5">
        <f t="shared" si="473"/>
        <v>6.558271794579962E-4</v>
      </c>
      <c r="AK283" s="5">
        <f t="shared" si="474"/>
        <v>2.6443697133904869E-4</v>
      </c>
      <c r="AL283" s="5">
        <f t="shared" si="475"/>
        <v>2.3310743958179331E-6</v>
      </c>
      <c r="AM283" s="5">
        <f t="shared" si="476"/>
        <v>3.5245831552741117E-3</v>
      </c>
      <c r="AN283" s="5">
        <f t="shared" si="477"/>
        <v>2.1234091531436745E-3</v>
      </c>
      <c r="AO283" s="5">
        <f t="shared" si="478"/>
        <v>6.3963116105054355E-4</v>
      </c>
      <c r="AP283" s="5">
        <f t="shared" si="479"/>
        <v>1.2845005136548422E-4</v>
      </c>
      <c r="AQ283" s="5">
        <f t="shared" si="480"/>
        <v>1.9346402310235175E-5</v>
      </c>
      <c r="AR283" s="5">
        <f t="shared" si="481"/>
        <v>1.0801082675428442E-4</v>
      </c>
      <c r="AS283" s="5">
        <f t="shared" si="482"/>
        <v>1.3065357822925809E-4</v>
      </c>
      <c r="AT283" s="5">
        <f t="shared" si="483"/>
        <v>7.9021511162684162E-5</v>
      </c>
      <c r="AU283" s="5">
        <f t="shared" si="484"/>
        <v>3.1862371272511996E-5</v>
      </c>
      <c r="AV283" s="5">
        <f t="shared" si="485"/>
        <v>9.6354526271082386E-6</v>
      </c>
      <c r="AW283" s="5">
        <f t="shared" si="486"/>
        <v>4.7188217789314281E-8</v>
      </c>
      <c r="AX283" s="5">
        <f t="shared" si="487"/>
        <v>7.1057599014391539E-4</v>
      </c>
      <c r="AY283" s="5">
        <f t="shared" si="488"/>
        <v>4.2809135009849828E-4</v>
      </c>
      <c r="AZ283" s="5">
        <f t="shared" si="489"/>
        <v>1.2895327633575E-4</v>
      </c>
      <c r="BA283" s="5">
        <f t="shared" si="490"/>
        <v>2.5896260185118907E-5</v>
      </c>
      <c r="BB283" s="5">
        <f t="shared" si="491"/>
        <v>3.9003446284838085E-6</v>
      </c>
      <c r="BC283" s="5">
        <f t="shared" si="492"/>
        <v>4.6995784293778031E-7</v>
      </c>
      <c r="BD283" s="5">
        <f t="shared" si="493"/>
        <v>1.0845309835928963E-5</v>
      </c>
      <c r="BE283" s="5">
        <f t="shared" si="494"/>
        <v>1.3118856504011345E-5</v>
      </c>
      <c r="BF283" s="5">
        <f t="shared" si="495"/>
        <v>7.9345080304982855E-6</v>
      </c>
      <c r="BG283" s="5">
        <f t="shared" si="496"/>
        <v>3.1992838027608896E-6</v>
      </c>
      <c r="BH283" s="5">
        <f t="shared" si="497"/>
        <v>9.6749068857821132E-7</v>
      </c>
      <c r="BI283" s="5">
        <f t="shared" si="498"/>
        <v>2.340619439082626E-7</v>
      </c>
      <c r="BJ283" s="8">
        <f t="shared" si="499"/>
        <v>0.50920707225321071</v>
      </c>
      <c r="BK283" s="8">
        <f t="shared" si="500"/>
        <v>0.30627561606135462</v>
      </c>
      <c r="BL283" s="8">
        <f t="shared" si="501"/>
        <v>0.17872683431078826</v>
      </c>
      <c r="BM283" s="8">
        <f t="shared" si="502"/>
        <v>0.27235203456250606</v>
      </c>
      <c r="BN283" s="8">
        <f t="shared" si="503"/>
        <v>0.72738120428643827</v>
      </c>
    </row>
    <row r="284" spans="1:66" x14ac:dyDescent="0.25">
      <c r="A284" t="s">
        <v>99</v>
      </c>
      <c r="B284" t="s">
        <v>109</v>
      </c>
      <c r="C284" t="s">
        <v>101</v>
      </c>
      <c r="D284" s="11">
        <v>44442</v>
      </c>
      <c r="E284">
        <f>VLOOKUP(A284,home!$A$2:$E$405,3,FALSE)</f>
        <v>1.3409090909090899</v>
      </c>
      <c r="F284">
        <f>VLOOKUP(B284,home!$B$2:$E$405,3,FALSE)</f>
        <v>0.95</v>
      </c>
      <c r="G284">
        <f>VLOOKUP(C284,away!$B$2:$E$405,4,FALSE)</f>
        <v>0.47</v>
      </c>
      <c r="H284">
        <f>VLOOKUP(A284,away!$A$2:$E$405,3,FALSE)</f>
        <v>1.2702020202020201</v>
      </c>
      <c r="I284">
        <f>VLOOKUP(C284,away!$B$2:$E$405,3,FALSE)</f>
        <v>1.31</v>
      </c>
      <c r="J284">
        <f>VLOOKUP(B284,home!$B$2:$E$405,4,FALSE)</f>
        <v>0.83</v>
      </c>
      <c r="K284" s="3">
        <f t="shared" si="448"/>
        <v>0.59871590909090855</v>
      </c>
      <c r="L284" s="3">
        <f t="shared" si="449"/>
        <v>1.3810906565656564</v>
      </c>
      <c r="M284" s="5">
        <f t="shared" si="450"/>
        <v>0.13809594722638482</v>
      </c>
      <c r="N284" s="5">
        <f t="shared" si="451"/>
        <v>8.2680240585415107E-2</v>
      </c>
      <c r="O284" s="5">
        <f t="shared" si="452"/>
        <v>0.19072302242394404</v>
      </c>
      <c r="P284" s="5">
        <f t="shared" si="453"/>
        <v>0.11418890775511738</v>
      </c>
      <c r="Q284" s="5">
        <f t="shared" si="454"/>
        <v>2.4750987702975916E-2</v>
      </c>
      <c r="R284" s="5">
        <f t="shared" si="455"/>
        <v>0.13170289213083566</v>
      </c>
      <c r="S284" s="5">
        <f t="shared" si="456"/>
        <v>2.3605158073414189E-2</v>
      </c>
      <c r="T284" s="5">
        <f t="shared" si="457"/>
        <v>3.4183357857351493E-2</v>
      </c>
      <c r="U284" s="5">
        <f t="shared" si="458"/>
        <v>7.8852616792015134E-2</v>
      </c>
      <c r="V284" s="5">
        <f t="shared" si="459"/>
        <v>2.1687394983361591E-3</v>
      </c>
      <c r="W284" s="5">
        <f t="shared" si="460"/>
        <v>4.9396033678283761E-3</v>
      </c>
      <c r="X284" s="5">
        <f t="shared" si="461"/>
        <v>6.8220400584480187E-3</v>
      </c>
      <c r="Y284" s="5">
        <f t="shared" si="462"/>
        <v>4.7109278917195924E-3</v>
      </c>
      <c r="Z284" s="5">
        <f t="shared" si="463"/>
        <v>6.063121125485723E-2</v>
      </c>
      <c r="AA284" s="5">
        <f t="shared" si="464"/>
        <v>3.6300870765734773E-2</v>
      </c>
      <c r="AB284" s="5">
        <f t="shared" si="465"/>
        <v>1.0866954420649238E-2</v>
      </c>
      <c r="AC284" s="5">
        <f t="shared" si="466"/>
        <v>1.1208058576947855E-4</v>
      </c>
      <c r="AD284" s="5">
        <f t="shared" si="467"/>
        <v>7.3935478022946969E-4</v>
      </c>
      <c r="AE284" s="5">
        <f t="shared" si="468"/>
        <v>1.0211159788620749E-3</v>
      </c>
      <c r="AF284" s="5">
        <f t="shared" si="469"/>
        <v>7.0512686883815315E-4</v>
      </c>
      <c r="AG284" s="5">
        <f t="shared" si="470"/>
        <v>3.2461471008192352E-4</v>
      </c>
      <c r="AH284" s="5">
        <f t="shared" si="471"/>
        <v>2.0934299840085459E-2</v>
      </c>
      <c r="AI284" s="5">
        <f t="shared" si="472"/>
        <v>1.2533698359938426E-2</v>
      </c>
      <c r="AJ284" s="5">
        <f t="shared" si="473"/>
        <v>3.7520623039208811E-3</v>
      </c>
      <c r="AK284" s="5">
        <f t="shared" si="474"/>
        <v>7.4880646441923991E-4</v>
      </c>
      <c r="AL284" s="5">
        <f t="shared" si="475"/>
        <v>3.7070920404607567E-6</v>
      </c>
      <c r="AM284" s="5">
        <f t="shared" si="476"/>
        <v>8.8532693877159179E-5</v>
      </c>
      <c r="AN284" s="5">
        <f t="shared" si="477"/>
        <v>1.2227167631433203E-4</v>
      </c>
      <c r="AO284" s="5">
        <f t="shared" si="478"/>
        <v>8.4434134860172141E-5</v>
      </c>
      <c r="AP284" s="5">
        <f t="shared" si="479"/>
        <v>3.8870398250196119E-5</v>
      </c>
      <c r="AQ284" s="5">
        <f t="shared" si="480"/>
        <v>1.342088596008298E-5</v>
      </c>
      <c r="AR284" s="5">
        <f t="shared" si="481"/>
        <v>5.7824331821771822E-3</v>
      </c>
      <c r="AS284" s="5">
        <f t="shared" si="482"/>
        <v>3.4620347394246462E-3</v>
      </c>
      <c r="AT284" s="5">
        <f t="shared" si="483"/>
        <v>1.0363876381594666E-3</v>
      </c>
      <c r="AU284" s="5">
        <f t="shared" si="484"/>
        <v>2.0683392231707494E-4</v>
      </c>
      <c r="AV284" s="5">
        <f t="shared" si="485"/>
        <v>3.0958689957726468E-5</v>
      </c>
      <c r="AW284" s="5">
        <f t="shared" si="486"/>
        <v>8.5147882796532987E-8</v>
      </c>
      <c r="AX284" s="5">
        <f t="shared" si="487"/>
        <v>8.8343220498217423E-6</v>
      </c>
      <c r="AY284" s="5">
        <f t="shared" si="488"/>
        <v>1.2200999640100765E-5</v>
      </c>
      <c r="AZ284" s="5">
        <f t="shared" si="489"/>
        <v>8.425343301852054E-6</v>
      </c>
      <c r="BA284" s="5">
        <f t="shared" si="490"/>
        <v>3.8787209708486367E-6</v>
      </c>
      <c r="BB284" s="5">
        <f t="shared" si="491"/>
        <v>1.3392163230660818E-6</v>
      </c>
      <c r="BC284" s="5">
        <f t="shared" si="492"/>
        <v>3.699158301813554E-7</v>
      </c>
      <c r="BD284" s="5">
        <f t="shared" si="493"/>
        <v>1.3310107400200202E-3</v>
      </c>
      <c r="BE284" s="5">
        <f t="shared" si="494"/>
        <v>7.9689730522084922E-4</v>
      </c>
      <c r="BF284" s="5">
        <f t="shared" si="495"/>
        <v>2.3855754727369796E-4</v>
      </c>
      <c r="BG284" s="5">
        <f t="shared" si="496"/>
        <v>4.7609399595489833E-5</v>
      </c>
      <c r="BH284" s="5">
        <f t="shared" si="497"/>
        <v>7.1261262400215051E-6</v>
      </c>
      <c r="BI284" s="5">
        <f t="shared" si="498"/>
        <v>8.5330503001821076E-7</v>
      </c>
      <c r="BJ284" s="8">
        <f t="shared" si="499"/>
        <v>0.16125994810912792</v>
      </c>
      <c r="BK284" s="8">
        <f t="shared" si="500"/>
        <v>0.27818674123070264</v>
      </c>
      <c r="BL284" s="8">
        <f t="shared" si="501"/>
        <v>0.499355926096959</v>
      </c>
      <c r="BM284" s="8">
        <f t="shared" si="502"/>
        <v>0.31727971301521657</v>
      </c>
      <c r="BN284" s="8">
        <f t="shared" si="503"/>
        <v>0.68214199782467289</v>
      </c>
    </row>
    <row r="285" spans="1:66" x14ac:dyDescent="0.25">
      <c r="A285" t="s">
        <v>122</v>
      </c>
      <c r="B285" t="s">
        <v>125</v>
      </c>
      <c r="C285" t="s">
        <v>130</v>
      </c>
      <c r="D285" s="11">
        <v>44442</v>
      </c>
      <c r="E285">
        <f>VLOOKUP(A285,home!$A$2:$E$405,3,FALSE)</f>
        <v>1.30632911392405</v>
      </c>
      <c r="F285">
        <f>VLOOKUP(B285,home!$B$2:$E$405,3,FALSE)</f>
        <v>0.89</v>
      </c>
      <c r="G285">
        <f>VLOOKUP(C285,away!$B$2:$E$405,4,FALSE)</f>
        <v>0.81</v>
      </c>
      <c r="H285">
        <f>VLOOKUP(A285,away!$A$2:$E$405,3,FALSE)</f>
        <v>1.12658227848101</v>
      </c>
      <c r="I285">
        <f>VLOOKUP(C285,away!$B$2:$E$405,3,FALSE)</f>
        <v>1.22</v>
      </c>
      <c r="J285">
        <f>VLOOKUP(B285,home!$B$2:$E$405,4,FALSE)</f>
        <v>0.94</v>
      </c>
      <c r="K285" s="3">
        <f t="shared" si="448"/>
        <v>0.9417326582278478</v>
      </c>
      <c r="L285" s="3">
        <f t="shared" si="449"/>
        <v>1.2919645569620222</v>
      </c>
      <c r="M285" s="5">
        <f t="shared" si="450"/>
        <v>0.10713160841023586</v>
      </c>
      <c r="N285" s="5">
        <f t="shared" si="451"/>
        <v>0.10088933436839626</v>
      </c>
      <c r="O285" s="5">
        <f t="shared" si="452"/>
        <v>0.13841024099635924</v>
      </c>
      <c r="P285" s="5">
        <f t="shared" si="453"/>
        <v>0.1303454441794584</v>
      </c>
      <c r="Q285" s="5">
        <f t="shared" si="454"/>
        <v>4.7505390520793986E-2</v>
      </c>
      <c r="R285" s="5">
        <f t="shared" si="455"/>
        <v>8.9410562843934005E-2</v>
      </c>
      <c r="S285" s="5">
        <f t="shared" si="456"/>
        <v>3.9647343744904077E-2</v>
      </c>
      <c r="T285" s="5">
        <f t="shared" si="457"/>
        <v>6.1375280817505456E-2</v>
      </c>
      <c r="U285" s="5">
        <f t="shared" si="458"/>
        <v>8.4200847020666006E-2</v>
      </c>
      <c r="V285" s="5">
        <f t="shared" si="459"/>
        <v>5.3598152233840356E-3</v>
      </c>
      <c r="W285" s="5">
        <f t="shared" si="460"/>
        <v>1.4912459231766442E-2</v>
      </c>
      <c r="X285" s="5">
        <f t="shared" si="461"/>
        <v>1.9266368784583352E-2</v>
      </c>
      <c r="Y285" s="5">
        <f t="shared" si="462"/>
        <v>1.2445732805520585E-2</v>
      </c>
      <c r="Z285" s="5">
        <f t="shared" si="463"/>
        <v>3.8505092737462741E-2</v>
      </c>
      <c r="AA285" s="5">
        <f t="shared" si="464"/>
        <v>3.6261503338960582E-2</v>
      </c>
      <c r="AB285" s="5">
        <f t="shared" si="465"/>
        <v>1.7074320965368664E-2</v>
      </c>
      <c r="AC285" s="5">
        <f t="shared" si="466"/>
        <v>4.075754966128797E-4</v>
      </c>
      <c r="AD285" s="5">
        <f t="shared" si="467"/>
        <v>3.5108874682614551E-3</v>
      </c>
      <c r="AE285" s="5">
        <f t="shared" si="468"/>
        <v>4.535942172475927E-3</v>
      </c>
      <c r="AF285" s="5">
        <f t="shared" si="469"/>
        <v>2.9301382596341073E-3</v>
      </c>
      <c r="AG285" s="5">
        <f t="shared" si="470"/>
        <v>1.2618782594818832E-3</v>
      </c>
      <c r="AH285" s="5">
        <f t="shared" si="471"/>
        <v>1.2436803769834406E-2</v>
      </c>
      <c r="AI285" s="5">
        <f t="shared" si="472"/>
        <v>1.1712144274024273E-2</v>
      </c>
      <c r="AJ285" s="5">
        <f t="shared" si="473"/>
        <v>5.514854380362472E-3</v>
      </c>
      <c r="AK285" s="5">
        <f t="shared" si="474"/>
        <v>1.7311728251194142E-3</v>
      </c>
      <c r="AL285" s="5">
        <f t="shared" si="475"/>
        <v>1.9835643254504989E-5</v>
      </c>
      <c r="AM285" s="5">
        <f t="shared" si="476"/>
        <v>6.6126347764493992E-4</v>
      </c>
      <c r="AN285" s="5">
        <f t="shared" si="477"/>
        <v>8.5432897593071093E-4</v>
      </c>
      <c r="AO285" s="5">
        <f t="shared" si="478"/>
        <v>5.5188137844406964E-4</v>
      </c>
      <c r="AP285" s="5">
        <f t="shared" si="479"/>
        <v>2.3767039353236083E-4</v>
      </c>
      <c r="AQ285" s="5">
        <f t="shared" si="480"/>
        <v>7.6765431170756503E-5</v>
      </c>
      <c r="AR285" s="5">
        <f t="shared" si="481"/>
        <v>3.213581934503541E-3</v>
      </c>
      <c r="AS285" s="5">
        <f t="shared" si="482"/>
        <v>3.0263350576130088E-3</v>
      </c>
      <c r="AT285" s="5">
        <f t="shared" si="483"/>
        <v>1.4249992792470126E-3</v>
      </c>
      <c r="AU285" s="5">
        <f t="shared" si="484"/>
        <v>4.4732278640601892E-4</v>
      </c>
      <c r="AV285" s="5">
        <f t="shared" si="485"/>
        <v>1.0531461918200698E-4</v>
      </c>
      <c r="AW285" s="5">
        <f t="shared" si="486"/>
        <v>6.7038149746649458E-7</v>
      </c>
      <c r="AX285" s="5">
        <f t="shared" si="487"/>
        <v>1.0378890209859334E-4</v>
      </c>
      <c r="AY285" s="5">
        <f t="shared" si="488"/>
        <v>1.3409158291738385E-4</v>
      </c>
      <c r="AZ285" s="5">
        <f t="shared" si="489"/>
        <v>8.6620786258097062E-5</v>
      </c>
      <c r="BA285" s="5">
        <f t="shared" si="490"/>
        <v>3.7303661913881458E-5</v>
      </c>
      <c r="BB285" s="5">
        <f t="shared" si="491"/>
        <v>1.2048752259407229E-5</v>
      </c>
      <c r="BC285" s="5">
        <f t="shared" si="492"/>
        <v>3.1133121749540427E-6</v>
      </c>
      <c r="BD285" s="5">
        <f t="shared" si="493"/>
        <v>6.9197232671200392E-4</v>
      </c>
      <c r="BE285" s="5">
        <f t="shared" si="494"/>
        <v>6.5165293865460409E-4</v>
      </c>
      <c r="BF285" s="5">
        <f t="shared" si="495"/>
        <v>3.0684142708059449E-4</v>
      </c>
      <c r="BG285" s="5">
        <f t="shared" si="496"/>
        <v>9.63208642596782E-5</v>
      </c>
      <c r="BH285" s="5">
        <f t="shared" si="497"/>
        <v>2.267712588551761E-5</v>
      </c>
      <c r="BI285" s="5">
        <f t="shared" si="498"/>
        <v>4.271158008227209E-6</v>
      </c>
      <c r="BJ285" s="8">
        <f t="shared" si="499"/>
        <v>0.27139228934276466</v>
      </c>
      <c r="BK285" s="8">
        <f t="shared" si="500"/>
        <v>0.28304571428076714</v>
      </c>
      <c r="BL285" s="8">
        <f t="shared" si="501"/>
        <v>0.40674373993218133</v>
      </c>
      <c r="BM285" s="8">
        <f t="shared" si="502"/>
        <v>0.38586083377257813</v>
      </c>
      <c r="BN285" s="8">
        <f t="shared" si="503"/>
        <v>0.6136925813191777</v>
      </c>
    </row>
    <row r="286" spans="1:66" x14ac:dyDescent="0.25">
      <c r="A286" t="s">
        <v>122</v>
      </c>
      <c r="B286" t="s">
        <v>362</v>
      </c>
      <c r="C286" t="s">
        <v>133</v>
      </c>
      <c r="D286" s="11">
        <v>44442</v>
      </c>
      <c r="E286">
        <f>VLOOKUP(A286,home!$A$2:$E$405,3,FALSE)</f>
        <v>1.30632911392405</v>
      </c>
      <c r="F286">
        <f>VLOOKUP(B286,home!$B$2:$E$405,3,FALSE)</f>
        <v>1.48</v>
      </c>
      <c r="G286">
        <f>VLOOKUP(C286,away!$B$2:$E$405,4,FALSE)</f>
        <v>1.34</v>
      </c>
      <c r="H286">
        <f>VLOOKUP(A286,away!$A$2:$E$405,3,FALSE)</f>
        <v>1.12658227848101</v>
      </c>
      <c r="I286">
        <f>VLOOKUP(C286,away!$B$2:$E$405,3,FALSE)</f>
        <v>0.56999999999999995</v>
      </c>
      <c r="J286">
        <f>VLOOKUP(B286,home!$B$2:$E$405,4,FALSE)</f>
        <v>1.18</v>
      </c>
      <c r="K286" s="3">
        <f t="shared" si="448"/>
        <v>2.5907118987341762</v>
      </c>
      <c r="L286" s="3">
        <f t="shared" si="449"/>
        <v>0.75773924050632724</v>
      </c>
      <c r="M286" s="5">
        <f t="shared" si="450"/>
        <v>3.5138736985069884E-2</v>
      </c>
      <c r="N286" s="5">
        <f t="shared" si="451"/>
        <v>9.1034344013711216E-2</v>
      </c>
      <c r="O286" s="5">
        <f t="shared" si="452"/>
        <v>2.662599987541844E-2</v>
      </c>
      <c r="P286" s="5">
        <f t="shared" si="453"/>
        <v>6.8980294692941244E-2</v>
      </c>
      <c r="Q286" s="5">
        <f t="shared" si="454"/>
        <v>0.11792187911489101</v>
      </c>
      <c r="R286" s="5">
        <f t="shared" si="455"/>
        <v>1.0087782461660566E-2</v>
      </c>
      <c r="S286" s="5">
        <f t="shared" si="456"/>
        <v>3.3853529353849346E-2</v>
      </c>
      <c r="T286" s="5">
        <f t="shared" si="457"/>
        <v>8.9354035119596442E-2</v>
      </c>
      <c r="U286" s="5">
        <f t="shared" si="458"/>
        <v>2.6134538055265968E-2</v>
      </c>
      <c r="V286" s="5">
        <f t="shared" si="459"/>
        <v>7.3841471188806074E-3</v>
      </c>
      <c r="W286" s="5">
        <f t="shared" si="460"/>
        <v>0.10183387178134708</v>
      </c>
      <c r="X286" s="5">
        <f t="shared" si="461"/>
        <v>7.7163520661416643E-2</v>
      </c>
      <c r="Y286" s="5">
        <f t="shared" si="462"/>
        <v>2.9234913770388067E-2</v>
      </c>
      <c r="Z286" s="5">
        <f t="shared" si="463"/>
        <v>2.547969540297242E-3</v>
      </c>
      <c r="AA286" s="5">
        <f t="shared" si="464"/>
        <v>6.601055005660314E-3</v>
      </c>
      <c r="AB286" s="5">
        <f t="shared" si="465"/>
        <v>8.5507158736814869E-3</v>
      </c>
      <c r="AC286" s="5">
        <f t="shared" si="466"/>
        <v>9.0598134711849458E-4</v>
      </c>
      <c r="AD286" s="5">
        <f t="shared" si="467"/>
        <v>6.5955555829526585E-2</v>
      </c>
      <c r="AE286" s="5">
        <f t="shared" si="468"/>
        <v>4.9977112781438134E-2</v>
      </c>
      <c r="AF286" s="5">
        <f t="shared" si="469"/>
        <v>1.8934809740852994E-2</v>
      </c>
      <c r="AG286" s="5">
        <f t="shared" si="470"/>
        <v>4.7825494507219186E-3</v>
      </c>
      <c r="AH286" s="5">
        <f t="shared" si="471"/>
        <v>4.8267412607452186E-4</v>
      </c>
      <c r="AI286" s="5">
        <f t="shared" si="472"/>
        <v>1.2504696016323836E-3</v>
      </c>
      <c r="AJ286" s="5">
        <f t="shared" si="473"/>
        <v>1.6198032379772013E-3</v>
      </c>
      <c r="AK286" s="5">
        <f t="shared" si="474"/>
        <v>1.3988145074118937E-3</v>
      </c>
      <c r="AL286" s="5">
        <f t="shared" si="475"/>
        <v>7.1140701883616562E-5</v>
      </c>
      <c r="AM286" s="5">
        <f t="shared" si="476"/>
        <v>3.4174368655036154E-2</v>
      </c>
      <c r="AN286" s="5">
        <f t="shared" si="477"/>
        <v>2.589526014945033E-2</v>
      </c>
      <c r="AO286" s="5">
        <f t="shared" si="478"/>
        <v>9.8109273791791279E-3</v>
      </c>
      <c r="AP286" s="5">
        <f t="shared" si="479"/>
        <v>2.4780415536539745E-3</v>
      </c>
      <c r="AQ286" s="5">
        <f t="shared" si="480"/>
        <v>4.694273312022204E-4</v>
      </c>
      <c r="AR286" s="5">
        <f t="shared" si="481"/>
        <v>7.3148225140752732E-5</v>
      </c>
      <c r="AS286" s="5">
        <f t="shared" si="482"/>
        <v>1.895059772434345E-4</v>
      </c>
      <c r="AT286" s="5">
        <f t="shared" si="483"/>
        <v>2.4547769506290694E-4</v>
      </c>
      <c r="AU286" s="5">
        <f t="shared" si="484"/>
        <v>2.1198732849110423E-4</v>
      </c>
      <c r="AV286" s="5">
        <f t="shared" si="485"/>
        <v>1.3729952357569353E-4</v>
      </c>
      <c r="AW286" s="5">
        <f t="shared" si="486"/>
        <v>3.8793105096833872E-6</v>
      </c>
      <c r="AX286" s="5">
        <f t="shared" si="487"/>
        <v>1.4755990584388408E-2</v>
      </c>
      <c r="AY286" s="5">
        <f t="shared" si="488"/>
        <v>1.1181193098332988E-2</v>
      </c>
      <c r="AZ286" s="5">
        <f t="shared" si="489"/>
        <v>4.2362143831427132E-3</v>
      </c>
      <c r="BA286" s="5">
        <f t="shared" si="490"/>
        <v>1.0699819564348463E-3</v>
      </c>
      <c r="BB286" s="5">
        <f t="shared" si="491"/>
        <v>2.0269182875610361E-4</v>
      </c>
      <c r="BC286" s="5">
        <f t="shared" si="492"/>
        <v>3.0717510475697714E-5</v>
      </c>
      <c r="BD286" s="5">
        <f t="shared" si="493"/>
        <v>9.2378800937566289E-6</v>
      </c>
      <c r="BE286" s="5">
        <f t="shared" si="494"/>
        <v>2.3932685877974886E-5</v>
      </c>
      <c r="BF286" s="5">
        <f t="shared" si="495"/>
        <v>3.100134703636847E-5</v>
      </c>
      <c r="BG286" s="5">
        <f t="shared" si="496"/>
        <v>2.6771852881302422E-5</v>
      </c>
      <c r="BH286" s="5">
        <f t="shared" si="497"/>
        <v>1.7339539452687755E-5</v>
      </c>
      <c r="BI286" s="5">
        <f t="shared" si="498"/>
        <v>8.9843502357297705E-6</v>
      </c>
      <c r="BJ286" s="8">
        <f t="shared" si="499"/>
        <v>0.7504974066939426</v>
      </c>
      <c r="BK286" s="8">
        <f t="shared" si="500"/>
        <v>0.15751502329807615</v>
      </c>
      <c r="BL286" s="8">
        <f t="shared" si="501"/>
        <v>8.3726539149874477E-2</v>
      </c>
      <c r="BM286" s="8">
        <f t="shared" si="502"/>
        <v>0.63332058775067479</v>
      </c>
      <c r="BN286" s="8">
        <f t="shared" si="503"/>
        <v>0.34978903714369236</v>
      </c>
    </row>
    <row r="287" spans="1:66" x14ac:dyDescent="0.25">
      <c r="A287" t="s">
        <v>122</v>
      </c>
      <c r="B287" t="s">
        <v>128</v>
      </c>
      <c r="C287" t="s">
        <v>140</v>
      </c>
      <c r="D287" s="11">
        <v>44442</v>
      </c>
      <c r="E287">
        <f>VLOOKUP(A287,home!$A$2:$E$405,3,FALSE)</f>
        <v>1.30632911392405</v>
      </c>
      <c r="F287">
        <f>VLOOKUP(B287,home!$B$2:$E$405,3,FALSE)</f>
        <v>1.1499999999999999</v>
      </c>
      <c r="G287">
        <f>VLOOKUP(C287,away!$B$2:$E$405,4,FALSE)</f>
        <v>0.72</v>
      </c>
      <c r="H287">
        <f>VLOOKUP(A287,away!$A$2:$E$405,3,FALSE)</f>
        <v>1.12658227848101</v>
      </c>
      <c r="I287">
        <f>VLOOKUP(C287,away!$B$2:$E$405,3,FALSE)</f>
        <v>0.62</v>
      </c>
      <c r="J287">
        <f>VLOOKUP(B287,home!$B$2:$E$405,4,FALSE)</f>
        <v>0.83</v>
      </c>
      <c r="K287" s="3">
        <f t="shared" si="448"/>
        <v>1.0816405063291132</v>
      </c>
      <c r="L287" s="3">
        <f t="shared" si="449"/>
        <v>0.57973924050632764</v>
      </c>
      <c r="M287" s="5">
        <f t="shared" si="450"/>
        <v>0.18987681734613751</v>
      </c>
      <c r="N287" s="5">
        <f t="shared" si="451"/>
        <v>0.20537845685443673</v>
      </c>
      <c r="O287" s="5">
        <f t="shared" si="452"/>
        <v>0.11007904187800846</v>
      </c>
      <c r="P287" s="5">
        <f t="shared" si="453"/>
        <v>0.11906595059315274</v>
      </c>
      <c r="Q287" s="5">
        <f t="shared" si="454"/>
        <v>0.11107282903056243</v>
      </c>
      <c r="R287" s="5">
        <f t="shared" si="455"/>
        <v>3.1908570067010429E-2</v>
      </c>
      <c r="S287" s="5">
        <f t="shared" si="456"/>
        <v>1.8665654908265539E-2</v>
      </c>
      <c r="T287" s="5">
        <f t="shared" si="457"/>
        <v>6.4393277543067437E-2</v>
      </c>
      <c r="U287" s="5">
        <f t="shared" si="458"/>
        <v>3.4513601883519145E-2</v>
      </c>
      <c r="V287" s="5">
        <f t="shared" si="459"/>
        <v>1.3005179862039837E-3</v>
      </c>
      <c r="W287" s="5">
        <f t="shared" si="460"/>
        <v>4.0046957010674858E-2</v>
      </c>
      <c r="X287" s="5">
        <f t="shared" si="461"/>
        <v>2.3216792441958196E-2</v>
      </c>
      <c r="Y287" s="5">
        <f t="shared" si="462"/>
        <v>6.729842808646946E-3</v>
      </c>
      <c r="Z287" s="5">
        <f t="shared" si="463"/>
        <v>6.1662167254305216E-3</v>
      </c>
      <c r="AA287" s="5">
        <f t="shared" si="464"/>
        <v>6.6696297810297164E-3</v>
      </c>
      <c r="AB287" s="5">
        <f t="shared" si="465"/>
        <v>3.607070866690357E-3</v>
      </c>
      <c r="AC287" s="5">
        <f t="shared" si="466"/>
        <v>5.0969693290871055E-5</v>
      </c>
      <c r="AD287" s="5">
        <f t="shared" si="467"/>
        <v>1.0829102714491645E-2</v>
      </c>
      <c r="AE287" s="5">
        <f t="shared" si="468"/>
        <v>6.2780557830643974E-3</v>
      </c>
      <c r="AF287" s="5">
        <f t="shared" si="469"/>
        <v>1.8198176457650558E-3</v>
      </c>
      <c r="AG287" s="5">
        <f t="shared" si="470"/>
        <v>3.5167323327194884E-4</v>
      </c>
      <c r="AH287" s="5">
        <f t="shared" si="471"/>
        <v>8.9369945029962633E-4</v>
      </c>
      <c r="AI287" s="5">
        <f t="shared" si="472"/>
        <v>9.6666152592813802E-4</v>
      </c>
      <c r="AJ287" s="5">
        <f t="shared" si="473"/>
        <v>5.2279013117689213E-4</v>
      </c>
      <c r="AK287" s="5">
        <f t="shared" si="474"/>
        <v>1.8849032739667906E-4</v>
      </c>
      <c r="AL287" s="5">
        <f t="shared" si="475"/>
        <v>1.278461492654139E-6</v>
      </c>
      <c r="AM287" s="5">
        <f t="shared" si="476"/>
        <v>2.3426392286385444E-3</v>
      </c>
      <c r="AN287" s="5">
        <f t="shared" si="477"/>
        <v>1.358119887191239E-3</v>
      </c>
      <c r="AO287" s="5">
        <f t="shared" si="478"/>
        <v>3.936776959583941E-4</v>
      </c>
      <c r="AP287" s="5">
        <f t="shared" si="479"/>
        <v>7.6076802819733457E-5</v>
      </c>
      <c r="AQ287" s="5">
        <f t="shared" si="480"/>
        <v>1.1026176971715479E-5</v>
      </c>
      <c r="AR287" s="5">
        <f t="shared" si="481"/>
        <v>1.0362252811152563E-4</v>
      </c>
      <c r="AS287" s="5">
        <f t="shared" si="482"/>
        <v>1.1208232377365336E-4</v>
      </c>
      <c r="AT287" s="5">
        <f t="shared" si="483"/>
        <v>6.0616390718538995E-5</v>
      </c>
      <c r="AU287" s="5">
        <f t="shared" si="484"/>
        <v>2.1855047849547963E-5</v>
      </c>
      <c r="AV287" s="5">
        <f t="shared" si="485"/>
        <v>5.9098262554580125E-6</v>
      </c>
      <c r="AW287" s="5">
        <f t="shared" si="486"/>
        <v>2.2269003874190839E-8</v>
      </c>
      <c r="AX287" s="5">
        <f t="shared" si="487"/>
        <v>4.2231558023517294E-4</v>
      </c>
      <c r="AY287" s="5">
        <f t="shared" si="488"/>
        <v>2.4483291373952822E-4</v>
      </c>
      <c r="AZ287" s="5">
        <f t="shared" si="489"/>
        <v>7.0969623731152655E-5</v>
      </c>
      <c r="BA287" s="5">
        <f t="shared" si="490"/>
        <v>1.3714625253639429E-5</v>
      </c>
      <c r="BB287" s="5">
        <f t="shared" si="491"/>
        <v>1.9877266070934558E-6</v>
      </c>
      <c r="BC287" s="5">
        <f t="shared" si="492"/>
        <v>2.3047262270611605E-7</v>
      </c>
      <c r="BD287" s="5">
        <f t="shared" si="493"/>
        <v>1.0012340957786901E-5</v>
      </c>
      <c r="BE287" s="5">
        <f t="shared" si="494"/>
        <v>1.0829753543120344E-5</v>
      </c>
      <c r="BF287" s="5">
        <f t="shared" si="495"/>
        <v>5.8569500529000967E-6</v>
      </c>
      <c r="BG287" s="5">
        <f t="shared" si="496"/>
        <v>2.1117048069210627E-6</v>
      </c>
      <c r="BH287" s="5">
        <f t="shared" si="497"/>
        <v>5.7102636414393E-7</v>
      </c>
      <c r="BI287" s="5">
        <f t="shared" si="498"/>
        <v>1.2352904912798267E-7</v>
      </c>
      <c r="BJ287" s="8">
        <f t="shared" si="499"/>
        <v>0.47505239579970859</v>
      </c>
      <c r="BK287" s="8">
        <f t="shared" si="500"/>
        <v>0.32920602190228287</v>
      </c>
      <c r="BL287" s="8">
        <f t="shared" si="501"/>
        <v>0.18968314733254216</v>
      </c>
      <c r="BM287" s="8">
        <f t="shared" si="502"/>
        <v>0.23248130534592007</v>
      </c>
      <c r="BN287" s="8">
        <f t="shared" si="503"/>
        <v>0.76738166576930833</v>
      </c>
    </row>
    <row r="288" spans="1:66" x14ac:dyDescent="0.25">
      <c r="A288" t="s">
        <v>122</v>
      </c>
      <c r="B288" t="s">
        <v>131</v>
      </c>
      <c r="C288" t="s">
        <v>138</v>
      </c>
      <c r="D288" s="11">
        <v>44442</v>
      </c>
      <c r="E288">
        <f>VLOOKUP(A288,home!$A$2:$E$405,3,FALSE)</f>
        <v>1.30632911392405</v>
      </c>
      <c r="F288">
        <f>VLOOKUP(B288,home!$B$2:$E$405,3,FALSE)</f>
        <v>1.1499999999999999</v>
      </c>
      <c r="G288">
        <f>VLOOKUP(C288,away!$B$2:$E$405,4,FALSE)</f>
        <v>1.19</v>
      </c>
      <c r="H288">
        <f>VLOOKUP(A288,away!$A$2:$E$405,3,FALSE)</f>
        <v>1.12658227848101</v>
      </c>
      <c r="I288">
        <f>VLOOKUP(C288,away!$B$2:$E$405,3,FALSE)</f>
        <v>1.02</v>
      </c>
      <c r="J288">
        <f>VLOOKUP(B288,home!$B$2:$E$405,4,FALSE)</f>
        <v>1</v>
      </c>
      <c r="K288" s="3">
        <f t="shared" si="448"/>
        <v>1.7877113924050623</v>
      </c>
      <c r="L288" s="3">
        <f t="shared" si="449"/>
        <v>1.1491139240506303</v>
      </c>
      <c r="M288" s="5">
        <f t="shared" si="450"/>
        <v>5.303382738625604E-2</v>
      </c>
      <c r="N288" s="5">
        <f t="shared" si="451"/>
        <v>9.4809177401253511E-2</v>
      </c>
      <c r="O288" s="5">
        <f t="shared" si="452"/>
        <v>6.0941909495244452E-2</v>
      </c>
      <c r="P288" s="5">
        <f t="shared" si="453"/>
        <v>0.10894654587956676</v>
      </c>
      <c r="Q288" s="5">
        <f t="shared" si="454"/>
        <v>8.4745723272386761E-2</v>
      </c>
      <c r="R288" s="5">
        <f t="shared" si="455"/>
        <v>3.5014598379609373E-2</v>
      </c>
      <c r="S288" s="5">
        <f t="shared" si="456"/>
        <v>5.5951787962811389E-2</v>
      </c>
      <c r="T288" s="5">
        <f t="shared" si="457"/>
        <v>9.7382490616041165E-2</v>
      </c>
      <c r="U288" s="5">
        <f t="shared" si="458"/>
        <v>6.2595996423715522E-2</v>
      </c>
      <c r="V288" s="5">
        <f t="shared" si="459"/>
        <v>1.2771207306648968E-2</v>
      </c>
      <c r="W288" s="5">
        <f t="shared" si="460"/>
        <v>5.0500298317217522E-2</v>
      </c>
      <c r="X288" s="5">
        <f t="shared" si="461"/>
        <v>5.8030595965025265E-2</v>
      </c>
      <c r="Y288" s="5">
        <f t="shared" si="462"/>
        <v>3.3341882922183444E-2</v>
      </c>
      <c r="Z288" s="5">
        <f t="shared" si="463"/>
        <v>1.3411920847683253E-2</v>
      </c>
      <c r="AA288" s="5">
        <f t="shared" si="464"/>
        <v>2.3976643693438313E-2</v>
      </c>
      <c r="AB288" s="5">
        <f t="shared" si="465"/>
        <v>2.1431659541198335E-2</v>
      </c>
      <c r="AC288" s="5">
        <f t="shared" si="466"/>
        <v>1.6397304693823033E-3</v>
      </c>
      <c r="AD288" s="5">
        <f t="shared" si="467"/>
        <v>2.2569989655386008E-2</v>
      </c>
      <c r="AE288" s="5">
        <f t="shared" si="468"/>
        <v>2.5935489378682747E-2</v>
      </c>
      <c r="AF288" s="5">
        <f t="shared" si="469"/>
        <v>1.4901415986055794E-2</v>
      </c>
      <c r="AG288" s="5">
        <f t="shared" si="470"/>
        <v>5.7078081992157871E-3</v>
      </c>
      <c r="AH288" s="5">
        <f t="shared" si="471"/>
        <v>3.8529562485844389E-3</v>
      </c>
      <c r="AI288" s="5">
        <f t="shared" si="472"/>
        <v>6.8879737800326734E-3</v>
      </c>
      <c r="AJ288" s="5">
        <f t="shared" si="473"/>
        <v>6.1568545985758857E-3</v>
      </c>
      <c r="AK288" s="5">
        <f t="shared" si="474"/>
        <v>3.6688930357518684E-3</v>
      </c>
      <c r="AL288" s="5">
        <f t="shared" si="475"/>
        <v>1.3473888619170541E-4</v>
      </c>
      <c r="AM288" s="5">
        <f t="shared" si="476"/>
        <v>8.0697255266795904E-3</v>
      </c>
      <c r="AN288" s="5">
        <f t="shared" si="477"/>
        <v>9.2730339659743231E-3</v>
      </c>
      <c r="AO288" s="5">
        <f t="shared" si="478"/>
        <v>5.3278862242477684E-3</v>
      </c>
      <c r="AP288" s="5">
        <f t="shared" si="479"/>
        <v>2.040782748680216E-3</v>
      </c>
      <c r="AQ288" s="5">
        <f t="shared" si="480"/>
        <v>5.8627296811768843E-4</v>
      </c>
      <c r="AR288" s="5">
        <f t="shared" si="481"/>
        <v>8.8549713480125204E-4</v>
      </c>
      <c r="AS288" s="5">
        <f t="shared" si="482"/>
        <v>1.5830133158262396E-3</v>
      </c>
      <c r="AT288" s="5">
        <f t="shared" si="483"/>
        <v>1.4149854695157409E-3</v>
      </c>
      <c r="AU288" s="5">
        <f t="shared" si="484"/>
        <v>8.4319521464697167E-4</v>
      </c>
      <c r="AV288" s="5">
        <f t="shared" si="485"/>
        <v>3.7684742281145607E-4</v>
      </c>
      <c r="AW288" s="5">
        <f t="shared" si="486"/>
        <v>7.688665145808093E-6</v>
      </c>
      <c r="AX288" s="5">
        <f t="shared" si="487"/>
        <v>2.4043900429378405E-3</v>
      </c>
      <c r="AY288" s="5">
        <f t="shared" si="488"/>
        <v>2.7629180771885651E-3</v>
      </c>
      <c r="AZ288" s="5">
        <f t="shared" si="489"/>
        <v>1.5874538167542879E-3</v>
      </c>
      <c r="BA288" s="5">
        <f t="shared" si="490"/>
        <v>6.0805509487322313E-4</v>
      </c>
      <c r="BB288" s="5">
        <f t="shared" si="491"/>
        <v>1.746811440271869E-4</v>
      </c>
      <c r="BC288" s="5">
        <f t="shared" si="492"/>
        <v>4.014570697414681E-5</v>
      </c>
      <c r="BD288" s="5">
        <f t="shared" si="493"/>
        <v>1.6958951455117599E-4</v>
      </c>
      <c r="BE288" s="5">
        <f t="shared" si="494"/>
        <v>3.0317710719558142E-4</v>
      </c>
      <c r="BF288" s="5">
        <f t="shared" si="495"/>
        <v>2.7099658422497587E-4</v>
      </c>
      <c r="BG288" s="5">
        <f t="shared" si="496"/>
        <v>1.6148789364061575E-4</v>
      </c>
      <c r="BH288" s="5">
        <f t="shared" si="497"/>
        <v>7.2173436799206493E-5</v>
      </c>
      <c r="BI288" s="5">
        <f t="shared" si="498"/>
        <v>2.5805055038993627E-5</v>
      </c>
      <c r="BJ288" s="8">
        <f t="shared" si="499"/>
        <v>0.52080021702990276</v>
      </c>
      <c r="BK288" s="8">
        <f t="shared" si="500"/>
        <v>0.23524075596804572</v>
      </c>
      <c r="BL288" s="8">
        <f t="shared" si="501"/>
        <v>0.23063425334520304</v>
      </c>
      <c r="BM288" s="8">
        <f t="shared" si="502"/>
        <v>0.55984013596447524</v>
      </c>
      <c r="BN288" s="8">
        <f t="shared" si="503"/>
        <v>0.43749178181431692</v>
      </c>
    </row>
    <row r="289" spans="1:66" x14ac:dyDescent="0.25">
      <c r="A289" t="s">
        <v>122</v>
      </c>
      <c r="B289" t="s">
        <v>135</v>
      </c>
      <c r="C289" t="s">
        <v>129</v>
      </c>
      <c r="D289" s="11">
        <v>44442</v>
      </c>
      <c r="E289">
        <f>VLOOKUP(A289,home!$A$2:$E$405,3,FALSE)</f>
        <v>1.30632911392405</v>
      </c>
      <c r="F289">
        <f>VLOOKUP(B289,home!$B$2:$E$405,3,FALSE)</f>
        <v>0.72</v>
      </c>
      <c r="G289">
        <f>VLOOKUP(C289,away!$B$2:$E$405,4,FALSE)</f>
        <v>1.31</v>
      </c>
      <c r="H289">
        <f>VLOOKUP(A289,away!$A$2:$E$405,3,FALSE)</f>
        <v>1.12658227848101</v>
      </c>
      <c r="I289">
        <f>VLOOKUP(C289,away!$B$2:$E$405,3,FALSE)</f>
        <v>0.45</v>
      </c>
      <c r="J289">
        <f>VLOOKUP(B289,home!$B$2:$E$405,4,FALSE)</f>
        <v>0.83</v>
      </c>
      <c r="K289" s="3">
        <f t="shared" si="448"/>
        <v>1.232129620253164</v>
      </c>
      <c r="L289" s="3">
        <f t="shared" si="449"/>
        <v>0.42077848101265725</v>
      </c>
      <c r="M289" s="5">
        <f t="shared" si="450"/>
        <v>0.19149221933987901</v>
      </c>
      <c r="N289" s="5">
        <f t="shared" si="451"/>
        <v>0.2359432354966807</v>
      </c>
      <c r="O289" s="5">
        <f t="shared" si="452"/>
        <v>8.0575805179576881E-2</v>
      </c>
      <c r="P289" s="5">
        <f t="shared" si="453"/>
        <v>9.9279836237504984E-2</v>
      </c>
      <c r="Q289" s="5">
        <f t="shared" si="454"/>
        <v>0.14535632457691405</v>
      </c>
      <c r="R289" s="5">
        <f t="shared" si="455"/>
        <v>1.6952282454917075E-2</v>
      </c>
      <c r="S289" s="5">
        <f t="shared" si="456"/>
        <v>1.2867997871301964E-2</v>
      </c>
      <c r="T289" s="5">
        <f t="shared" si="457"/>
        <v>6.1162813461056675E-2</v>
      </c>
      <c r="U289" s="5">
        <f t="shared" si="458"/>
        <v>2.0887409343601351E-2</v>
      </c>
      <c r="V289" s="5">
        <f t="shared" si="459"/>
        <v>7.4127335638631085E-4</v>
      </c>
      <c r="W289" s="5">
        <f t="shared" si="460"/>
        <v>5.9699277667449577E-2</v>
      </c>
      <c r="X289" s="5">
        <f t="shared" si="461"/>
        <v>2.5120171374462284E-2</v>
      </c>
      <c r="Y289" s="5">
        <f t="shared" si="462"/>
        <v>5.2850137768619366E-3</v>
      </c>
      <c r="Z289" s="5">
        <f t="shared" si="463"/>
        <v>2.3777185536925094E-3</v>
      </c>
      <c r="AA289" s="5">
        <f t="shared" si="464"/>
        <v>2.9296574586300536E-3</v>
      </c>
      <c r="AB289" s="5">
        <f t="shared" si="465"/>
        <v>1.8048588659868492E-3</v>
      </c>
      <c r="AC289" s="5">
        <f t="shared" si="466"/>
        <v>2.4019741403512888E-5</v>
      </c>
      <c r="AD289" s="5">
        <f t="shared" si="467"/>
        <v>1.8389312080445714E-2</v>
      </c>
      <c r="AE289" s="5">
        <f t="shared" si="468"/>
        <v>7.7378268040776558E-3</v>
      </c>
      <c r="AF289" s="5">
        <f t="shared" si="469"/>
        <v>1.6279555044794098E-3</v>
      </c>
      <c r="AG289" s="5">
        <f t="shared" si="470"/>
        <v>2.2833621477701341E-4</v>
      </c>
      <c r="AH289" s="5">
        <f t="shared" si="471"/>
        <v>2.5012320032458655E-4</v>
      </c>
      <c r="AI289" s="5">
        <f t="shared" si="472"/>
        <v>3.0818420383243891E-4</v>
      </c>
      <c r="AJ289" s="5">
        <f t="shared" si="473"/>
        <v>1.8986144301804336E-4</v>
      </c>
      <c r="AK289" s="5">
        <f t="shared" si="474"/>
        <v>7.7977969228846489E-5</v>
      </c>
      <c r="AL289" s="5">
        <f t="shared" si="475"/>
        <v>4.981248849125141E-7</v>
      </c>
      <c r="AM289" s="5">
        <f t="shared" si="476"/>
        <v>4.5316032220792989E-3</v>
      </c>
      <c r="AN289" s="5">
        <f t="shared" si="477"/>
        <v>1.9068011203385907E-3</v>
      </c>
      <c r="AO289" s="5">
        <f t="shared" si="478"/>
        <v>4.0117043950465257E-4</v>
      </c>
      <c r="AP289" s="5">
        <f t="shared" si="479"/>
        <v>5.6267962720649275E-5</v>
      </c>
      <c r="AQ289" s="5">
        <f t="shared" si="480"/>
        <v>5.9190869708179058E-6</v>
      </c>
      <c r="AR289" s="5">
        <f t="shared" si="481"/>
        <v>2.1049292059720834E-5</v>
      </c>
      <c r="AS289" s="5">
        <f t="shared" si="482"/>
        <v>2.5935456232141772E-5</v>
      </c>
      <c r="AT289" s="5">
        <f t="shared" si="483"/>
        <v>1.5977921919200702E-5</v>
      </c>
      <c r="AU289" s="5">
        <f t="shared" si="484"/>
        <v>6.5622902889131542E-6</v>
      </c>
      <c r="AV289" s="5">
        <f t="shared" si="485"/>
        <v>2.0213980604173983E-6</v>
      </c>
      <c r="AW289" s="5">
        <f t="shared" si="486"/>
        <v>7.1737404107389006E-9</v>
      </c>
      <c r="AX289" s="5">
        <f t="shared" si="487"/>
        <v>9.3058709285976412E-4</v>
      </c>
      <c r="AY289" s="5">
        <f t="shared" si="488"/>
        <v>3.9157102338351616E-4</v>
      </c>
      <c r="AZ289" s="5">
        <f t="shared" si="489"/>
        <v>8.2382330213943806E-5</v>
      </c>
      <c r="BA289" s="5">
        <f t="shared" si="490"/>
        <v>1.1554903923235472E-5</v>
      </c>
      <c r="BB289" s="5">
        <f t="shared" si="491"/>
        <v>1.2155137302665537E-6</v>
      </c>
      <c r="BC289" s="5">
        <f t="shared" si="492"/>
        <v>1.0229240421431791E-7</v>
      </c>
      <c r="BD289" s="5">
        <f t="shared" si="493"/>
        <v>1.4761815232135192E-6</v>
      </c>
      <c r="BE289" s="5">
        <f t="shared" si="494"/>
        <v>1.8188469796218106E-6</v>
      </c>
      <c r="BF289" s="5">
        <f t="shared" si="495"/>
        <v>1.1205276191500183E-6</v>
      </c>
      <c r="BG289" s="5">
        <f t="shared" si="496"/>
        <v>4.6021175662216453E-7</v>
      </c>
      <c r="BH289" s="5">
        <f t="shared" si="497"/>
        <v>1.417601342307273E-7</v>
      </c>
      <c r="BI289" s="5">
        <f t="shared" si="498"/>
        <v>3.4933372071348714E-8</v>
      </c>
      <c r="BJ289" s="8">
        <f t="shared" si="499"/>
        <v>0.56886944194533384</v>
      </c>
      <c r="BK289" s="8">
        <f t="shared" si="500"/>
        <v>0.30479741569474417</v>
      </c>
      <c r="BL289" s="8">
        <f t="shared" si="501"/>
        <v>0.12405275893906141</v>
      </c>
      <c r="BM289" s="8">
        <f t="shared" si="502"/>
        <v>0.23010606799771641</v>
      </c>
      <c r="BN289" s="8">
        <f t="shared" si="503"/>
        <v>0.76959970328547278</v>
      </c>
    </row>
    <row r="290" spans="1:66" x14ac:dyDescent="0.25">
      <c r="A290" t="s">
        <v>122</v>
      </c>
      <c r="B290" t="s">
        <v>137</v>
      </c>
      <c r="C290" t="s">
        <v>141</v>
      </c>
      <c r="D290" s="11">
        <v>44442</v>
      </c>
      <c r="E290">
        <f>VLOOKUP(A290,home!$A$2:$E$405,3,FALSE)</f>
        <v>1.30632911392405</v>
      </c>
      <c r="F290">
        <f>VLOOKUP(B290,home!$B$2:$E$405,3,FALSE)</f>
        <v>1.04</v>
      </c>
      <c r="G290">
        <f>VLOOKUP(C290,away!$B$2:$E$405,4,FALSE)</f>
        <v>0.81</v>
      </c>
      <c r="H290">
        <f>VLOOKUP(A290,away!$A$2:$E$405,3,FALSE)</f>
        <v>1.12658227848101</v>
      </c>
      <c r="I290">
        <f>VLOOKUP(C290,away!$B$2:$E$405,3,FALSE)</f>
        <v>0.47</v>
      </c>
      <c r="J290">
        <f>VLOOKUP(B290,home!$B$2:$E$405,4,FALSE)</f>
        <v>0.84</v>
      </c>
      <c r="K290" s="3">
        <f t="shared" si="448"/>
        <v>1.1004516455696198</v>
      </c>
      <c r="L290" s="3">
        <f t="shared" si="449"/>
        <v>0.44477468354430272</v>
      </c>
      <c r="M290" s="5">
        <f t="shared" si="450"/>
        <v>0.21326359799913625</v>
      </c>
      <c r="N290" s="5">
        <f t="shared" si="451"/>
        <v>0.23468627735824735</v>
      </c>
      <c r="O290" s="5">
        <f t="shared" si="452"/>
        <v>9.485424931158519E-2</v>
      </c>
      <c r="P290" s="5">
        <f t="shared" si="453"/>
        <v>0.1043825147442049</v>
      </c>
      <c r="Q290" s="5">
        <f t="shared" si="454"/>
        <v>0.12913045005574578</v>
      </c>
      <c r="R290" s="5">
        <f t="shared" si="455"/>
        <v>2.1094384360196346E-2</v>
      </c>
      <c r="S290" s="5">
        <f t="shared" si="456"/>
        <v>1.277258459313845E-2</v>
      </c>
      <c r="T290" s="5">
        <f t="shared" si="457"/>
        <v>5.7433955059477709E-2</v>
      </c>
      <c r="U290" s="5">
        <f t="shared" si="458"/>
        <v>2.3213349981456122E-2</v>
      </c>
      <c r="V290" s="5">
        <f t="shared" si="459"/>
        <v>6.9462002898626571E-4</v>
      </c>
      <c r="W290" s="5">
        <f t="shared" si="460"/>
        <v>4.7367272085663652E-2</v>
      </c>
      <c r="X290" s="5">
        <f t="shared" si="461"/>
        <v>2.1067763452257932E-2</v>
      </c>
      <c r="Y290" s="5">
        <f t="shared" si="462"/>
        <v>4.6852039112321234E-3</v>
      </c>
      <c r="Z290" s="5">
        <f t="shared" si="463"/>
        <v>3.1274160427894066E-3</v>
      </c>
      <c r="AA290" s="5">
        <f t="shared" si="464"/>
        <v>3.4415701306684306E-3</v>
      </c>
      <c r="AB290" s="5">
        <f t="shared" si="465"/>
        <v>1.8936407568186635E-3</v>
      </c>
      <c r="AC290" s="5">
        <f t="shared" si="466"/>
        <v>2.1248992472678307E-5</v>
      </c>
      <c r="AD290" s="5">
        <f t="shared" si="467"/>
        <v>1.3031348128203135E-2</v>
      </c>
      <c r="AE290" s="5">
        <f t="shared" si="468"/>
        <v>5.7960137398771908E-3</v>
      </c>
      <c r="AF290" s="5">
        <f t="shared" si="469"/>
        <v>1.2889600884861538E-3</v>
      </c>
      <c r="AG290" s="5">
        <f t="shared" si="470"/>
        <v>1.9109893848588851E-4</v>
      </c>
      <c r="AH290" s="5">
        <f t="shared" si="471"/>
        <v>3.477488701857584E-4</v>
      </c>
      <c r="AI290" s="5">
        <f t="shared" si="472"/>
        <v>3.8268081644089394E-4</v>
      </c>
      <c r="AJ290" s="5">
        <f t="shared" si="473"/>
        <v>2.1056086709015374E-4</v>
      </c>
      <c r="AK290" s="5">
        <f t="shared" si="474"/>
        <v>7.7237350893975178E-5</v>
      </c>
      <c r="AL290" s="5">
        <f t="shared" si="475"/>
        <v>4.1601535205981595E-7</v>
      </c>
      <c r="AM290" s="5">
        <f t="shared" si="476"/>
        <v>2.8680736983343461E-3</v>
      </c>
      <c r="AN290" s="5">
        <f t="shared" si="477"/>
        <v>1.2756465715583964E-3</v>
      </c>
      <c r="AO290" s="5">
        <f t="shared" si="478"/>
        <v>2.8368765008963021E-4</v>
      </c>
      <c r="AP290" s="5">
        <f t="shared" si="479"/>
        <v>4.2059028264680721E-5</v>
      </c>
      <c r="AQ290" s="5">
        <f t="shared" si="480"/>
        <v>4.6766977466510631E-6</v>
      </c>
      <c r="AR290" s="5">
        <f t="shared" si="481"/>
        <v>3.0933978737951894E-5</v>
      </c>
      <c r="AS290" s="5">
        <f t="shared" si="482"/>
        <v>3.4041347806194796E-5</v>
      </c>
      <c r="AT290" s="5">
        <f t="shared" si="483"/>
        <v>1.873042860536742E-5</v>
      </c>
      <c r="AU290" s="5">
        <f t="shared" si="484"/>
        <v>6.8706436603336144E-6</v>
      </c>
      <c r="AV290" s="5">
        <f t="shared" si="485"/>
        <v>1.8902027805341526E-6</v>
      </c>
      <c r="AW290" s="5">
        <f t="shared" si="486"/>
        <v>5.6561104332352501E-9</v>
      </c>
      <c r="AX290" s="5">
        <f t="shared" si="487"/>
        <v>5.2602940349116237E-4</v>
      </c>
      <c r="AY290" s="5">
        <f t="shared" si="488"/>
        <v>2.3396456147278002E-4</v>
      </c>
      <c r="AZ290" s="5">
        <f t="shared" si="489"/>
        <v>5.2030756894818639E-5</v>
      </c>
      <c r="BA290" s="5">
        <f t="shared" si="490"/>
        <v>7.7139878108211694E-6</v>
      </c>
      <c r="BB290" s="5">
        <f t="shared" si="491"/>
        <v>8.5774662185564853E-7</v>
      </c>
      <c r="BC290" s="5">
        <f t="shared" si="492"/>
        <v>7.6300796459408135E-8</v>
      </c>
      <c r="BD290" s="5">
        <f t="shared" si="493"/>
        <v>2.2931084339897899E-6</v>
      </c>
      <c r="BE290" s="5">
        <f t="shared" si="494"/>
        <v>2.5234549496536384E-6</v>
      </c>
      <c r="BF290" s="5">
        <f t="shared" si="495"/>
        <v>1.3884700759335746E-6</v>
      </c>
      <c r="BG290" s="5">
        <f t="shared" si="496"/>
        <v>5.0931472662842538E-7</v>
      </c>
      <c r="BH290" s="5">
        <f t="shared" si="497"/>
        <v>1.401190572577731E-7</v>
      </c>
      <c r="BI290" s="5">
        <f t="shared" si="498"/>
        <v>3.0838849426996043E-8</v>
      </c>
      <c r="BJ290" s="8">
        <f t="shared" si="499"/>
        <v>0.51997315922075849</v>
      </c>
      <c r="BK290" s="8">
        <f t="shared" si="500"/>
        <v>0.33136894693476343</v>
      </c>
      <c r="BL290" s="8">
        <f t="shared" si="501"/>
        <v>0.14561477435301884</v>
      </c>
      <c r="BM290" s="8">
        <f t="shared" si="502"/>
        <v>0.202438863816852</v>
      </c>
      <c r="BN290" s="8">
        <f t="shared" si="503"/>
        <v>0.79741147382911581</v>
      </c>
    </row>
    <row r="291" spans="1:66" x14ac:dyDescent="0.25">
      <c r="A291" t="s">
        <v>122</v>
      </c>
      <c r="B291" t="s">
        <v>401</v>
      </c>
      <c r="C291" t="s">
        <v>126</v>
      </c>
      <c r="D291" s="11">
        <v>44442</v>
      </c>
      <c r="E291">
        <f>VLOOKUP(A291,home!$A$2:$E$405,3,FALSE)</f>
        <v>1.30632911392405</v>
      </c>
      <c r="F291">
        <f>VLOOKUP(B291,home!$B$2:$E$405,3,FALSE)</f>
        <v>1.05</v>
      </c>
      <c r="G291">
        <f>VLOOKUP(C291,away!$B$2:$E$405,4,FALSE)</f>
        <v>0.63</v>
      </c>
      <c r="H291">
        <f>VLOOKUP(A291,away!$A$2:$E$405,3,FALSE)</f>
        <v>1.12658227848101</v>
      </c>
      <c r="I291">
        <f>VLOOKUP(C291,away!$B$2:$E$405,3,FALSE)</f>
        <v>0.95</v>
      </c>
      <c r="J291">
        <f>VLOOKUP(B291,home!$B$2:$E$405,4,FALSE)</f>
        <v>1.33</v>
      </c>
      <c r="K291" s="3">
        <f t="shared" si="448"/>
        <v>0.86413670886075911</v>
      </c>
      <c r="L291" s="3">
        <f t="shared" si="449"/>
        <v>1.4234367088607562</v>
      </c>
      <c r="M291" s="5">
        <f t="shared" si="450"/>
        <v>0.10151249164065837</v>
      </c>
      <c r="N291" s="5">
        <f t="shared" si="451"/>
        <v>8.7720670434613846E-2</v>
      </c>
      <c r="O291" s="5">
        <f t="shared" si="452"/>
        <v>0.14449660700923378</v>
      </c>
      <c r="P291" s="5">
        <f t="shared" si="453"/>
        <v>0.12486482242250578</v>
      </c>
      <c r="Q291" s="5">
        <f t="shared" si="454"/>
        <v>3.7901325724213251E-2</v>
      </c>
      <c r="R291" s="5">
        <f t="shared" si="455"/>
        <v>0.10284088736138494</v>
      </c>
      <c r="S291" s="5">
        <f t="shared" si="456"/>
        <v>3.8397303687990693E-2</v>
      </c>
      <c r="T291" s="5">
        <f t="shared" si="457"/>
        <v>5.3950138350333625E-2</v>
      </c>
      <c r="U291" s="5">
        <f t="shared" si="458"/>
        <v>8.8868585940787212E-2</v>
      </c>
      <c r="V291" s="5">
        <f t="shared" si="459"/>
        <v>5.2478188524333674E-3</v>
      </c>
      <c r="W291" s="5">
        <f t="shared" si="460"/>
        <v>1.0917308957593757E-2</v>
      </c>
      <c r="X291" s="5">
        <f t="shared" si="461"/>
        <v>1.5540098332213311E-2</v>
      </c>
      <c r="Y291" s="5">
        <f t="shared" si="462"/>
        <v>1.1060173212689123E-2</v>
      </c>
      <c r="Z291" s="5">
        <f t="shared" si="463"/>
        <v>4.879583141400317E-2</v>
      </c>
      <c r="AA291" s="5">
        <f t="shared" si="464"/>
        <v>4.2166269164221143E-2</v>
      </c>
      <c r="AB291" s="5">
        <f t="shared" si="465"/>
        <v>1.8218710530253483E-2</v>
      </c>
      <c r="AC291" s="5">
        <f t="shared" si="466"/>
        <v>4.0344047720386581E-4</v>
      </c>
      <c r="AD291" s="5">
        <f t="shared" si="467"/>
        <v>2.3585118580577882E-3</v>
      </c>
      <c r="AE291" s="5">
        <f t="shared" si="468"/>
        <v>3.3571923570428447E-3</v>
      </c>
      <c r="AF291" s="5">
        <f t="shared" si="469"/>
        <v>2.3893754198607764E-3</v>
      </c>
      <c r="AG291" s="5">
        <f t="shared" si="470"/>
        <v>1.1337082279598038E-3</v>
      </c>
      <c r="AH291" s="5">
        <f t="shared" si="471"/>
        <v>1.7364444418518244E-2</v>
      </c>
      <c r="AI291" s="5">
        <f t="shared" si="472"/>
        <v>1.5005253851013934E-2</v>
      </c>
      <c r="AJ291" s="5">
        <f t="shared" si="473"/>
        <v>6.4832953392177052E-3</v>
      </c>
      <c r="AK291" s="5">
        <f t="shared" si="474"/>
        <v>1.867484499001296E-3</v>
      </c>
      <c r="AL291" s="5">
        <f t="shared" si="475"/>
        <v>1.984998012754324E-5</v>
      </c>
      <c r="AM291" s="5">
        <f t="shared" si="476"/>
        <v>4.0761533496622626E-4</v>
      </c>
      <c r="AN291" s="5">
        <f t="shared" si="477"/>
        <v>5.8021463088549978E-4</v>
      </c>
      <c r="AO291" s="5">
        <f t="shared" si="478"/>
        <v>4.1294940231025729E-4</v>
      </c>
      <c r="AP291" s="5">
        <f t="shared" si="479"/>
        <v>1.9593577938350966E-4</v>
      </c>
      <c r="AQ291" s="5">
        <f t="shared" si="480"/>
        <v>6.9725545238432556E-5</v>
      </c>
      <c r="AR291" s="5">
        <f t="shared" si="481"/>
        <v>4.9434375228582274E-3</v>
      </c>
      <c r="AS291" s="5">
        <f t="shared" si="482"/>
        <v>4.2718058314614917E-3</v>
      </c>
      <c r="AT291" s="5">
        <f t="shared" si="483"/>
        <v>1.8457121160456659E-3</v>
      </c>
      <c r="AU291" s="5">
        <f t="shared" si="484"/>
        <v>5.316491978213765E-4</v>
      </c>
      <c r="AV291" s="5">
        <f t="shared" si="485"/>
        <v>1.1485439701845672E-4</v>
      </c>
      <c r="AW291" s="5">
        <f t="shared" si="486"/>
        <v>6.7823186740016738E-7</v>
      </c>
      <c r="AX291" s="5">
        <f t="shared" si="487"/>
        <v>5.8705895673148416E-5</v>
      </c>
      <c r="AY291" s="5">
        <f t="shared" si="488"/>
        <v>8.3564126927709284E-5</v>
      </c>
      <c r="AZ291" s="5">
        <f t="shared" si="489"/>
        <v>5.9474122906400518E-5</v>
      </c>
      <c r="BA291" s="5">
        <f t="shared" si="490"/>
        <v>2.8219216590755621E-5</v>
      </c>
      <c r="BB291" s="5">
        <f t="shared" si="491"/>
        <v>1.0042067197643508E-5</v>
      </c>
      <c r="BC291" s="5">
        <f t="shared" si="492"/>
        <v>2.858849416394446E-6</v>
      </c>
      <c r="BD291" s="5">
        <f t="shared" si="493"/>
        <v>1.1727784063326808E-3</v>
      </c>
      <c r="BE291" s="5">
        <f t="shared" si="494"/>
        <v>1.0134408722712888E-3</v>
      </c>
      <c r="BF291" s="5">
        <f t="shared" si="495"/>
        <v>4.3787572999474413E-4</v>
      </c>
      <c r="BG291" s="5">
        <f t="shared" si="496"/>
        <v>1.2612816406922021E-4</v>
      </c>
      <c r="BH291" s="5">
        <f t="shared" si="497"/>
        <v>2.7247994148356446E-5</v>
      </c>
      <c r="BI291" s="5">
        <f t="shared" si="498"/>
        <v>4.709198397283594E-6</v>
      </c>
      <c r="BJ291" s="8">
        <f t="shared" si="499"/>
        <v>0.22823780784607417</v>
      </c>
      <c r="BK291" s="8">
        <f t="shared" si="500"/>
        <v>0.27052929118784735</v>
      </c>
      <c r="BL291" s="8">
        <f t="shared" si="501"/>
        <v>0.45180117754405058</v>
      </c>
      <c r="BM291" s="8">
        <f t="shared" si="502"/>
        <v>0.39994441750430498</v>
      </c>
      <c r="BN291" s="8">
        <f t="shared" si="503"/>
        <v>0.59933680459260996</v>
      </c>
    </row>
    <row r="292" spans="1:66" x14ac:dyDescent="0.25">
      <c r="A292" t="s">
        <v>122</v>
      </c>
      <c r="B292" t="s">
        <v>139</v>
      </c>
      <c r="C292" t="s">
        <v>127</v>
      </c>
      <c r="D292" s="11">
        <v>44442</v>
      </c>
      <c r="E292">
        <f>VLOOKUP(A292,home!$A$2:$E$405,3,FALSE)</f>
        <v>1.30632911392405</v>
      </c>
      <c r="F292">
        <f>VLOOKUP(B292,home!$B$2:$E$405,3,FALSE)</f>
        <v>0.91</v>
      </c>
      <c r="G292">
        <f>VLOOKUP(C292,away!$B$2:$E$405,4,FALSE)</f>
        <v>1</v>
      </c>
      <c r="H292">
        <f>VLOOKUP(A292,away!$A$2:$E$405,3,FALSE)</f>
        <v>1.12658227848101</v>
      </c>
      <c r="I292">
        <f>VLOOKUP(C292,away!$B$2:$E$405,3,FALSE)</f>
        <v>0.96</v>
      </c>
      <c r="J292">
        <f>VLOOKUP(B292,home!$B$2:$E$405,4,FALSE)</f>
        <v>0.83</v>
      </c>
      <c r="K292" s="3">
        <f t="shared" si="448"/>
        <v>1.1887594936708856</v>
      </c>
      <c r="L292" s="3">
        <f t="shared" si="449"/>
        <v>0.89766075949366875</v>
      </c>
      <c r="M292" s="5">
        <f t="shared" si="450"/>
        <v>0.1241306978967856</v>
      </c>
      <c r="N292" s="5">
        <f t="shared" si="451"/>
        <v>0.14756154558079651</v>
      </c>
      <c r="O292" s="5">
        <f t="shared" si="452"/>
        <v>0.11142725655050771</v>
      </c>
      <c r="P292" s="5">
        <f t="shared" si="453"/>
        <v>0.13246020907811742</v>
      </c>
      <c r="Q292" s="5">
        <f t="shared" si="454"/>
        <v>8.7707594104960498E-2</v>
      </c>
      <c r="R292" s="5">
        <f t="shared" si="455"/>
        <v>5.0011937871712306E-2</v>
      </c>
      <c r="S292" s="5">
        <f t="shared" si="456"/>
        <v>3.5337163341351299E-2</v>
      </c>
      <c r="T292" s="5">
        <f t="shared" si="457"/>
        <v>7.8731665537621273E-2</v>
      </c>
      <c r="U292" s="5">
        <f t="shared" si="458"/>
        <v>5.9452165941876509E-2</v>
      </c>
      <c r="V292" s="5">
        <f t="shared" si="459"/>
        <v>4.1898204640859246E-3</v>
      </c>
      <c r="W292" s="5">
        <f t="shared" si="460"/>
        <v>3.4754411719768126E-2</v>
      </c>
      <c r="X292" s="5">
        <f t="shared" si="461"/>
        <v>3.1197671620122717E-2</v>
      </c>
      <c r="Y292" s="5">
        <f t="shared" si="462"/>
        <v>1.4002462800476715E-2</v>
      </c>
      <c r="Z292" s="5">
        <f t="shared" si="463"/>
        <v>1.4964584711223817E-2</v>
      </c>
      <c r="AA292" s="5">
        <f t="shared" si="464"/>
        <v>1.77892921443095E-2</v>
      </c>
      <c r="AB292" s="5">
        <f t="shared" si="465"/>
        <v>1.0573594961116414E-2</v>
      </c>
      <c r="AC292" s="5">
        <f t="shared" si="466"/>
        <v>2.7943555868733671E-4</v>
      </c>
      <c r="AD292" s="5">
        <f t="shared" si="467"/>
        <v>1.0328659219705267E-2</v>
      </c>
      <c r="AE292" s="5">
        <f t="shared" si="468"/>
        <v>9.2716320797119143E-3</v>
      </c>
      <c r="AF292" s="5">
        <f t="shared" si="469"/>
        <v>4.1613901472100298E-3</v>
      </c>
      <c r="AG292" s="5">
        <f t="shared" si="470"/>
        <v>1.2451722133646752E-3</v>
      </c>
      <c r="AH292" s="5">
        <f t="shared" si="471"/>
        <v>3.3582801193461284E-3</v>
      </c>
      <c r="AI292" s="5">
        <f t="shared" si="472"/>
        <v>3.9921873742789051E-3</v>
      </c>
      <c r="AJ292" s="5">
        <f t="shared" si="473"/>
        <v>2.372875320843547E-3</v>
      </c>
      <c r="AK292" s="5">
        <f t="shared" si="474"/>
        <v>9.4025935498337151E-4</v>
      </c>
      <c r="AL292" s="5">
        <f t="shared" si="475"/>
        <v>1.1927458124294869E-5</v>
      </c>
      <c r="AM292" s="5">
        <f t="shared" si="476"/>
        <v>2.4556583408631917E-3</v>
      </c>
      <c r="AN292" s="5">
        <f t="shared" si="477"/>
        <v>2.2043481313162154E-3</v>
      </c>
      <c r="AO292" s="5">
        <f t="shared" si="478"/>
        <v>9.8937840887288147E-4</v>
      </c>
      <c r="AP292" s="5">
        <f t="shared" si="479"/>
        <v>2.9604205797848946E-4</v>
      </c>
      <c r="AQ292" s="5">
        <f t="shared" si="480"/>
        <v>6.6436334651759888E-5</v>
      </c>
      <c r="AR292" s="5">
        <f t="shared" si="481"/>
        <v>6.029192565049471E-4</v>
      </c>
      <c r="AS292" s="5">
        <f t="shared" si="482"/>
        <v>7.1672599008724763E-4</v>
      </c>
      <c r="AT292" s="5">
        <f t="shared" si="483"/>
        <v>4.2600741253844042E-4</v>
      </c>
      <c r="AU292" s="5">
        <f t="shared" si="484"/>
        <v>1.6880678534308014E-4</v>
      </c>
      <c r="AV292" s="5">
        <f t="shared" si="485"/>
        <v>5.0167667168162482E-5</v>
      </c>
      <c r="AW292" s="5">
        <f t="shared" si="486"/>
        <v>3.5355064900766513E-7</v>
      </c>
      <c r="AX292" s="5">
        <f t="shared" si="487"/>
        <v>4.8653119431886878E-4</v>
      </c>
      <c r="AY292" s="5">
        <f t="shared" si="488"/>
        <v>4.3673996140963751E-4</v>
      </c>
      <c r="AZ292" s="5">
        <f t="shared" si="489"/>
        <v>1.9602216273010534E-4</v>
      </c>
      <c r="BA292" s="5">
        <f t="shared" si="490"/>
        <v>5.8653801157965973E-5</v>
      </c>
      <c r="BB292" s="5">
        <f t="shared" si="491"/>
        <v>1.316280392366259E-5</v>
      </c>
      <c r="BC292" s="5">
        <f t="shared" si="492"/>
        <v>2.3631465134362414E-6</v>
      </c>
      <c r="BD292" s="5">
        <f t="shared" si="493"/>
        <v>9.0202826284598104E-5</v>
      </c>
      <c r="BE292" s="5">
        <f t="shared" si="494"/>
        <v>1.0722946610176169E-4</v>
      </c>
      <c r="BF292" s="5">
        <f t="shared" si="495"/>
        <v>6.3735022914864829E-5</v>
      </c>
      <c r="BG292" s="5">
        <f t="shared" si="496"/>
        <v>2.525520452312566E-5</v>
      </c>
      <c r="BH292" s="5">
        <f t="shared" si="497"/>
        <v>7.5055910353663845E-6</v>
      </c>
      <c r="BI292" s="5">
        <f t="shared" si="498"/>
        <v>1.7844685197805763E-6</v>
      </c>
      <c r="BJ292" s="8">
        <f t="shared" si="499"/>
        <v>0.42616754136747398</v>
      </c>
      <c r="BK292" s="8">
        <f t="shared" si="500"/>
        <v>0.29684599375856152</v>
      </c>
      <c r="BL292" s="8">
        <f t="shared" si="501"/>
        <v>0.26217818932999576</v>
      </c>
      <c r="BM292" s="8">
        <f t="shared" si="502"/>
        <v>0.34642068167361439</v>
      </c>
      <c r="BN292" s="8">
        <f t="shared" si="503"/>
        <v>0.65329924108288018</v>
      </c>
    </row>
    <row r="293" spans="1:66" x14ac:dyDescent="0.25">
      <c r="A293" t="s">
        <v>122</v>
      </c>
      <c r="B293" t="s">
        <v>132</v>
      </c>
      <c r="C293" t="s">
        <v>144</v>
      </c>
      <c r="D293" s="11">
        <v>44442</v>
      </c>
      <c r="E293">
        <f>VLOOKUP(A293,home!$A$2:$E$405,3,FALSE)</f>
        <v>1.30632911392405</v>
      </c>
      <c r="F293">
        <f>VLOOKUP(B293,home!$B$2:$E$405,3,FALSE)</f>
        <v>0.95</v>
      </c>
      <c r="G293">
        <f>VLOOKUP(C293,away!$B$2:$E$405,4,FALSE)</f>
        <v>1.29</v>
      </c>
      <c r="H293">
        <f>VLOOKUP(A293,away!$A$2:$E$405,3,FALSE)</f>
        <v>1.12658227848101</v>
      </c>
      <c r="I293">
        <f>VLOOKUP(C293,away!$B$2:$E$405,3,FALSE)</f>
        <v>1.34</v>
      </c>
      <c r="J293">
        <f>VLOOKUP(B293,home!$B$2:$E$405,4,FALSE)</f>
        <v>0.99</v>
      </c>
      <c r="K293" s="3">
        <f t="shared" si="448"/>
        <v>1.6009063291139234</v>
      </c>
      <c r="L293" s="3">
        <f t="shared" si="449"/>
        <v>1.4945240506329081</v>
      </c>
      <c r="M293" s="5">
        <f t="shared" si="450"/>
        <v>4.5255531204324163E-2</v>
      </c>
      <c r="N293" s="5">
        <f t="shared" si="451"/>
        <v>7.2449866332415222E-2</v>
      </c>
      <c r="O293" s="5">
        <f t="shared" si="452"/>
        <v>6.7635479809030521E-2</v>
      </c>
      <c r="P293" s="5">
        <f t="shared" si="453"/>
        <v>0.10827806769893394</v>
      </c>
      <c r="Q293" s="5">
        <f t="shared" si="454"/>
        <v>5.7992724777510642E-2</v>
      </c>
      <c r="R293" s="5">
        <f t="shared" si="455"/>
        <v>5.054142562534629E-2</v>
      </c>
      <c r="S293" s="5">
        <f t="shared" si="456"/>
        <v>6.4766337023432638E-2</v>
      </c>
      <c r="T293" s="5">
        <f t="shared" si="457"/>
        <v>8.6671521941724616E-2</v>
      </c>
      <c r="U293" s="5">
        <f t="shared" si="458"/>
        <v>8.0912088166057508E-2</v>
      </c>
      <c r="V293" s="5">
        <f t="shared" si="459"/>
        <v>1.7217720594867397E-2</v>
      </c>
      <c r="W293" s="5">
        <f t="shared" si="460"/>
        <v>3.0946973379626212E-2</v>
      </c>
      <c r="X293" s="5">
        <f t="shared" si="461"/>
        <v>4.6250996010147739E-2</v>
      </c>
      <c r="Y293" s="5">
        <f t="shared" si="462"/>
        <v>3.456161295144624E-2</v>
      </c>
      <c r="Z293" s="5">
        <f t="shared" si="463"/>
        <v>2.5178458716784789E-2</v>
      </c>
      <c r="AA293" s="5">
        <f t="shared" si="464"/>
        <v>4.0308353917034405E-2</v>
      </c>
      <c r="AB293" s="5">
        <f t="shared" si="465"/>
        <v>3.2264949450972198E-2</v>
      </c>
      <c r="AC293" s="5">
        <f t="shared" si="466"/>
        <v>2.5746873732616924E-3</v>
      </c>
      <c r="AD293" s="5">
        <f t="shared" si="467"/>
        <v>1.2385801387590928E-2</v>
      </c>
      <c r="AE293" s="5">
        <f t="shared" si="468"/>
        <v>1.8510878060117086E-2</v>
      </c>
      <c r="AF293" s="5">
        <f t="shared" si="469"/>
        <v>1.3832476229589011E-2</v>
      </c>
      <c r="AG293" s="5">
        <f t="shared" si="470"/>
        <v>6.8909894683095918E-3</v>
      </c>
      <c r="AH293" s="5">
        <f t="shared" si="471"/>
        <v>9.4074530275256706E-3</v>
      </c>
      <c r="AI293" s="5">
        <f t="shared" si="472"/>
        <v>1.5060451092607788E-2</v>
      </c>
      <c r="AJ293" s="5">
        <f t="shared" si="473"/>
        <v>1.2055185736733257E-2</v>
      </c>
      <c r="AK293" s="5">
        <f t="shared" si="474"/>
        <v>6.4330743815267221E-3</v>
      </c>
      <c r="AL293" s="5">
        <f t="shared" si="475"/>
        <v>2.4640716066015979E-4</v>
      </c>
      <c r="AM293" s="5">
        <f t="shared" si="476"/>
        <v>3.9657015665084628E-3</v>
      </c>
      <c r="AN293" s="5">
        <f t="shared" si="477"/>
        <v>5.926836368779497E-3</v>
      </c>
      <c r="AO293" s="5">
        <f t="shared" si="478"/>
        <v>4.4288997486533858E-3</v>
      </c>
      <c r="AP293" s="5">
        <f t="shared" si="479"/>
        <v>2.2063657307348412E-3</v>
      </c>
      <c r="AQ293" s="5">
        <f t="shared" si="480"/>
        <v>8.2436666226886842E-4</v>
      </c>
      <c r="AR293" s="5">
        <f t="shared" si="481"/>
        <v>2.8119329609672936E-3</v>
      </c>
      <c r="AS293" s="5">
        <f t="shared" si="482"/>
        <v>4.5016412742565964E-3</v>
      </c>
      <c r="AT293" s="5">
        <f t="shared" si="483"/>
        <v>3.6033530036789262E-3</v>
      </c>
      <c r="AU293" s="5">
        <f t="shared" si="484"/>
        <v>1.9228768765404199E-3</v>
      </c>
      <c r="AV293" s="5">
        <f t="shared" si="485"/>
        <v>7.6958644044009266E-4</v>
      </c>
      <c r="AW293" s="5">
        <f t="shared" si="486"/>
        <v>1.6376445850590026E-5</v>
      </c>
      <c r="AX293" s="5">
        <f t="shared" si="487"/>
        <v>1.0581194562000675E-3</v>
      </c>
      <c r="AY293" s="5">
        <f t="shared" si="488"/>
        <v>1.5813849757336147E-3</v>
      </c>
      <c r="AZ293" s="5">
        <f t="shared" si="489"/>
        <v>1.1817089397717126E-3</v>
      </c>
      <c r="BA293" s="5">
        <f t="shared" si="490"/>
        <v>5.886974771122462E-4</v>
      </c>
      <c r="BB293" s="5">
        <f t="shared" si="491"/>
        <v>2.1995563452279211E-4</v>
      </c>
      <c r="BC293" s="5">
        <f t="shared" si="492"/>
        <v>6.5745797173306914E-5</v>
      </c>
      <c r="BD293" s="5">
        <f t="shared" si="493"/>
        <v>7.0041690648883726E-4</v>
      </c>
      <c r="BE293" s="5">
        <f t="shared" si="494"/>
        <v>1.1213018586163747E-3</v>
      </c>
      <c r="BF293" s="5">
        <f t="shared" si="495"/>
        <v>8.9754962115308002E-4</v>
      </c>
      <c r="BG293" s="5">
        <f t="shared" si="496"/>
        <v>4.7896428973258999E-4</v>
      </c>
      <c r="BH293" s="5">
        <f t="shared" si="497"/>
        <v>1.916942407131146E-4</v>
      </c>
      <c r="BI293" s="5">
        <f t="shared" si="498"/>
        <v>6.1376904642462574E-5</v>
      </c>
      <c r="BJ293" s="8">
        <f t="shared" si="499"/>
        <v>0.40254162289593609</v>
      </c>
      <c r="BK293" s="8">
        <f t="shared" si="500"/>
        <v>0.23992013603121359</v>
      </c>
      <c r="BL293" s="8">
        <f t="shared" si="501"/>
        <v>0.33167915558406413</v>
      </c>
      <c r="BM293" s="8">
        <f t="shared" si="502"/>
        <v>0.59560126925055479</v>
      </c>
      <c r="BN293" s="8">
        <f t="shared" si="503"/>
        <v>0.40215309544756084</v>
      </c>
    </row>
    <row r="294" spans="1:66" x14ac:dyDescent="0.25">
      <c r="A294" t="s">
        <v>122</v>
      </c>
      <c r="B294" t="s">
        <v>124</v>
      </c>
      <c r="C294" t="s">
        <v>136</v>
      </c>
      <c r="D294" s="11">
        <v>44442</v>
      </c>
      <c r="E294">
        <f>VLOOKUP(A294,home!$A$2:$E$405,3,FALSE)</f>
        <v>1.30632911392405</v>
      </c>
      <c r="F294">
        <f>VLOOKUP(B294,home!$B$2:$E$405,3,FALSE)</f>
        <v>0.86</v>
      </c>
      <c r="G294">
        <f>VLOOKUP(C294,away!$B$2:$E$405,4,FALSE)</f>
        <v>1</v>
      </c>
      <c r="H294">
        <f>VLOOKUP(A294,away!$A$2:$E$405,3,FALSE)</f>
        <v>1.12658227848101</v>
      </c>
      <c r="I294">
        <f>VLOOKUP(C294,away!$B$2:$E$405,3,FALSE)</f>
        <v>1.1499999999999999</v>
      </c>
      <c r="J294">
        <f>VLOOKUP(B294,home!$B$2:$E$405,4,FALSE)</f>
        <v>1.28</v>
      </c>
      <c r="K294" s="3">
        <f t="shared" si="448"/>
        <v>1.1234430379746829</v>
      </c>
      <c r="L294" s="3">
        <f t="shared" si="449"/>
        <v>1.6583291139240468</v>
      </c>
      <c r="M294" s="5">
        <f t="shared" si="450"/>
        <v>6.1928663077854502E-2</v>
      </c>
      <c r="N294" s="5">
        <f t="shared" si="451"/>
        <v>6.9573325385895432E-2</v>
      </c>
      <c r="O294" s="5">
        <f t="shared" si="452"/>
        <v>0.10269810496839929</v>
      </c>
      <c r="P294" s="5">
        <f t="shared" si="453"/>
        <v>0.11537547103994136</v>
      </c>
      <c r="Q294" s="5">
        <f t="shared" si="454"/>
        <v>3.908083401676575E-2</v>
      </c>
      <c r="R294" s="5">
        <f t="shared" si="455"/>
        <v>8.5153628706962192E-2</v>
      </c>
      <c r="S294" s="5">
        <f t="shared" si="456"/>
        <v>5.3737230290897824E-2</v>
      </c>
      <c r="T294" s="5">
        <f t="shared" si="457"/>
        <v>6.4808884846435891E-2</v>
      </c>
      <c r="U294" s="5">
        <f t="shared" si="458"/>
        <v>9.5665251329117768E-2</v>
      </c>
      <c r="V294" s="5">
        <f t="shared" si="459"/>
        <v>1.1123835338303819E-2</v>
      </c>
      <c r="W294" s="5">
        <f t="shared" si="460"/>
        <v>1.4635030298126545E-2</v>
      </c>
      <c r="X294" s="5">
        <f t="shared" si="461"/>
        <v>2.4269696826543768E-2</v>
      </c>
      <c r="Y294" s="5">
        <f t="shared" si="462"/>
        <v>2.0123572416783794E-2</v>
      </c>
      <c r="Z294" s="5">
        <f t="shared" si="463"/>
        <v>4.7070913880344629E-2</v>
      </c>
      <c r="AA294" s="5">
        <f t="shared" si="464"/>
        <v>5.288149048997904E-2</v>
      </c>
      <c r="AB294" s="5">
        <f t="shared" si="465"/>
        <v>2.9704671164345678E-2</v>
      </c>
      <c r="AC294" s="5">
        <f t="shared" si="466"/>
        <v>1.2952582032915861E-3</v>
      </c>
      <c r="AD294" s="5">
        <f t="shared" si="467"/>
        <v>4.1104057247447036E-3</v>
      </c>
      <c r="AE294" s="5">
        <f t="shared" si="468"/>
        <v>6.8164054833842131E-3</v>
      </c>
      <c r="AF294" s="5">
        <f t="shared" si="469"/>
        <v>5.6519218327037799E-3</v>
      </c>
      <c r="AG294" s="5">
        <f t="shared" si="470"/>
        <v>3.1242488415985448E-3</v>
      </c>
      <c r="AH294" s="5">
        <f t="shared" si="471"/>
        <v>1.9514766726696758E-2</v>
      </c>
      <c r="AI294" s="5">
        <f t="shared" si="472"/>
        <v>2.1923728816807462E-2</v>
      </c>
      <c r="AJ294" s="5">
        <f t="shared" si="473"/>
        <v>1.231503025284364E-2</v>
      </c>
      <c r="AK294" s="5">
        <f t="shared" si="474"/>
        <v>4.6117450000015938E-3</v>
      </c>
      <c r="AL294" s="5">
        <f t="shared" si="475"/>
        <v>9.6524625526143022E-5</v>
      </c>
      <c r="AM294" s="5">
        <f t="shared" si="476"/>
        <v>9.2356133894314291E-4</v>
      </c>
      <c r="AN294" s="5">
        <f t="shared" si="477"/>
        <v>1.5315686568640884E-3</v>
      </c>
      <c r="AO294" s="5">
        <f t="shared" si="478"/>
        <v>1.2699224468256333E-3</v>
      </c>
      <c r="AP294" s="5">
        <f t="shared" si="479"/>
        <v>7.0198312199886998E-4</v>
      </c>
      <c r="AQ294" s="5">
        <f t="shared" si="480"/>
        <v>2.9102976217350556E-4</v>
      </c>
      <c r="AR294" s="5">
        <f t="shared" si="481"/>
        <v>6.4723811628634954E-3</v>
      </c>
      <c r="AS294" s="5">
        <f t="shared" si="482"/>
        <v>7.2713515565374755E-3</v>
      </c>
      <c r="AT294" s="5">
        <f t="shared" si="483"/>
        <v>4.0844746414292008E-3</v>
      </c>
      <c r="AU294" s="5">
        <f t="shared" si="484"/>
        <v>1.5295581998992578E-3</v>
      </c>
      <c r="AV294" s="5">
        <f t="shared" si="485"/>
        <v>4.2959287771347744E-4</v>
      </c>
      <c r="AW294" s="5">
        <f t="shared" si="486"/>
        <v>4.9952520563109754E-6</v>
      </c>
      <c r="AX294" s="5">
        <f t="shared" si="487"/>
        <v>1.7292809272970858E-4</v>
      </c>
      <c r="AY294" s="5">
        <f t="shared" si="488"/>
        <v>2.8677169078903303E-4</v>
      </c>
      <c r="AZ294" s="5">
        <f t="shared" si="489"/>
        <v>2.37780921942339E-4</v>
      </c>
      <c r="BA294" s="5">
        <f t="shared" si="490"/>
        <v>1.3143967519756066E-4</v>
      </c>
      <c r="BB294" s="5">
        <f t="shared" si="491"/>
        <v>5.4492560026208824E-5</v>
      </c>
      <c r="BC294" s="5">
        <f t="shared" si="492"/>
        <v>1.8073319756743146E-5</v>
      </c>
      <c r="BD294" s="5">
        <f t="shared" si="493"/>
        <v>1.7888896864650201E-3</v>
      </c>
      <c r="BE294" s="5">
        <f t="shared" si="494"/>
        <v>2.0097156639638401E-3</v>
      </c>
      <c r="BF294" s="5">
        <f t="shared" si="495"/>
        <v>1.1289005354944218E-3</v>
      </c>
      <c r="BG294" s="5">
        <f t="shared" si="496"/>
        <v>4.2275181572236641E-4</v>
      </c>
      <c r="BH294" s="5">
        <f t="shared" si="497"/>
        <v>1.1873439604111216E-4</v>
      </c>
      <c r="BI294" s="5">
        <f t="shared" si="498"/>
        <v>2.6678266120103219E-5</v>
      </c>
      <c r="BJ294" s="8">
        <f t="shared" si="499"/>
        <v>0.25781387726022931</v>
      </c>
      <c r="BK294" s="8">
        <f t="shared" si="500"/>
        <v>0.24384375426660429</v>
      </c>
      <c r="BL294" s="8">
        <f t="shared" si="501"/>
        <v>0.44975144625740321</v>
      </c>
      <c r="BM294" s="8">
        <f t="shared" si="502"/>
        <v>0.5243881880300304</v>
      </c>
      <c r="BN294" s="8">
        <f t="shared" si="503"/>
        <v>0.47381002719581855</v>
      </c>
    </row>
    <row r="295" spans="1:66" x14ac:dyDescent="0.25">
      <c r="A295" t="s">
        <v>122</v>
      </c>
      <c r="B295" t="s">
        <v>134</v>
      </c>
      <c r="C295" t="s">
        <v>142</v>
      </c>
      <c r="D295" s="11">
        <v>44442</v>
      </c>
      <c r="E295">
        <f>VLOOKUP(A295,home!$A$2:$E$405,3,FALSE)</f>
        <v>1.30632911392405</v>
      </c>
      <c r="F295">
        <f>VLOOKUP(B295,home!$B$2:$E$405,3,FALSE)</f>
        <v>0.59</v>
      </c>
      <c r="G295">
        <f>VLOOKUP(C295,away!$B$2:$E$405,4,FALSE)</f>
        <v>0.91</v>
      </c>
      <c r="H295">
        <f>VLOOKUP(A295,away!$A$2:$E$405,3,FALSE)</f>
        <v>1.12658227848101</v>
      </c>
      <c r="I295">
        <f>VLOOKUP(C295,away!$B$2:$E$405,3,FALSE)</f>
        <v>1</v>
      </c>
      <c r="J295">
        <f>VLOOKUP(B295,home!$B$2:$E$405,4,FALSE)</f>
        <v>1.31</v>
      </c>
      <c r="K295" s="3">
        <f t="shared" si="448"/>
        <v>0.70136810126582239</v>
      </c>
      <c r="L295" s="3">
        <f t="shared" si="449"/>
        <v>1.4758227848101231</v>
      </c>
      <c r="M295" s="5">
        <f t="shared" si="450"/>
        <v>0.11335952360829518</v>
      </c>
      <c r="N295" s="5">
        <f t="shared" si="451"/>
        <v>7.9506753833548161E-2</v>
      </c>
      <c r="O295" s="5">
        <f t="shared" si="452"/>
        <v>0.16729856781634311</v>
      </c>
      <c r="P295" s="5">
        <f t="shared" si="453"/>
        <v>0.11733787885383999</v>
      </c>
      <c r="Q295" s="5">
        <f t="shared" si="454"/>
        <v>2.7881750487022405E-2</v>
      </c>
      <c r="R295" s="5">
        <f t="shared" si="455"/>
        <v>0.12345151912473037</v>
      </c>
      <c r="S295" s="5">
        <f t="shared" si="456"/>
        <v>3.0363963643436943E-2</v>
      </c>
      <c r="T295" s="5">
        <f t="shared" si="457"/>
        <v>4.1148522649138417E-2</v>
      </c>
      <c r="U295" s="5">
        <f t="shared" si="458"/>
        <v>8.6584957566893508E-2</v>
      </c>
      <c r="V295" s="5">
        <f t="shared" si="459"/>
        <v>3.4921764097769789E-3</v>
      </c>
      <c r="W295" s="5">
        <f t="shared" si="460"/>
        <v>6.5184567996834416E-3</v>
      </c>
      <c r="X295" s="5">
        <f t="shared" si="461"/>
        <v>9.6200870667733016E-3</v>
      </c>
      <c r="Y295" s="5">
        <f t="shared" si="462"/>
        <v>7.0987718425006121E-3</v>
      </c>
      <c r="Z295" s="5">
        <f t="shared" si="463"/>
        <v>6.0730854914566555E-2</v>
      </c>
      <c r="AA295" s="5">
        <f t="shared" si="464"/>
        <v>4.2594684399679686E-2</v>
      </c>
      <c r="AB295" s="5">
        <f t="shared" si="465"/>
        <v>1.493727646071014E-2</v>
      </c>
      <c r="AC295" s="5">
        <f t="shared" si="466"/>
        <v>2.2592090162763803E-4</v>
      </c>
      <c r="AD295" s="5">
        <f t="shared" si="467"/>
        <v>1.142959417194316E-3</v>
      </c>
      <c r="AE295" s="5">
        <f t="shared" si="468"/>
        <v>1.686805550008671E-3</v>
      </c>
      <c r="AF295" s="5">
        <f t="shared" si="469"/>
        <v>1.2447130321234842E-3</v>
      </c>
      <c r="AG295" s="5">
        <f t="shared" si="470"/>
        <v>6.1232528445264388E-4</v>
      </c>
      <c r="AH295" s="5">
        <f t="shared" si="471"/>
        <v>2.2406994855978801E-2</v>
      </c>
      <c r="AI295" s="5">
        <f t="shared" si="472"/>
        <v>1.5715551437210901E-2</v>
      </c>
      <c r="AJ295" s="5">
        <f t="shared" si="473"/>
        <v>5.5111932359309867E-3</v>
      </c>
      <c r="AK295" s="5">
        <f t="shared" si="474"/>
        <v>1.2884583785313201E-3</v>
      </c>
      <c r="AL295" s="5">
        <f t="shared" si="475"/>
        <v>9.3539840471927457E-6</v>
      </c>
      <c r="AM295" s="5">
        <f t="shared" si="476"/>
        <v>1.6032705525229372E-4</v>
      </c>
      <c r="AN295" s="5">
        <f t="shared" si="477"/>
        <v>2.3661432116284662E-4</v>
      </c>
      <c r="AO295" s="5">
        <f t="shared" si="478"/>
        <v>1.7460040319225458E-4</v>
      </c>
      <c r="AP295" s="5">
        <f t="shared" si="479"/>
        <v>8.5893084422721119E-5</v>
      </c>
      <c r="AQ295" s="5">
        <f t="shared" si="480"/>
        <v>3.1690742762167835E-5</v>
      </c>
      <c r="AR295" s="5">
        <f t="shared" si="481"/>
        <v>6.6137507095153387E-3</v>
      </c>
      <c r="AS295" s="5">
        <f t="shared" si="482"/>
        <v>4.6386737773782593E-3</v>
      </c>
      <c r="AT295" s="5">
        <f t="shared" si="483"/>
        <v>1.6267089098156746E-3</v>
      </c>
      <c r="AU295" s="5">
        <f t="shared" si="484"/>
        <v>3.8030724646320523E-4</v>
      </c>
      <c r="AV295" s="5">
        <f t="shared" si="485"/>
        <v>6.6683842837382838E-5</v>
      </c>
      <c r="AW295" s="5">
        <f t="shared" si="486"/>
        <v>2.6895173181793458E-7</v>
      </c>
      <c r="AX295" s="5">
        <f t="shared" si="487"/>
        <v>1.8741380387306966E-5</v>
      </c>
      <c r="AY295" s="5">
        <f t="shared" si="488"/>
        <v>2.765895619438119E-5</v>
      </c>
      <c r="AZ295" s="5">
        <f t="shared" si="489"/>
        <v>2.0409858877866428E-5</v>
      </c>
      <c r="BA295" s="5">
        <f t="shared" si="490"/>
        <v>1.0040444922238145E-5</v>
      </c>
      <c r="BB295" s="5">
        <f t="shared" si="491"/>
        <v>3.7044793464675411E-6</v>
      </c>
      <c r="BC295" s="5">
        <f t="shared" si="492"/>
        <v>1.0934310050750608E-6</v>
      </c>
      <c r="BD295" s="5">
        <f t="shared" si="493"/>
        <v>1.6267873316928084E-3</v>
      </c>
      <c r="BE295" s="5">
        <f t="shared" si="494"/>
        <v>1.1409767419926786E-3</v>
      </c>
      <c r="BF295" s="5">
        <f t="shared" si="495"/>
        <v>4.001223455599345E-4</v>
      </c>
      <c r="BG295" s="5">
        <f t="shared" si="496"/>
        <v>9.3544349926466178E-5</v>
      </c>
      <c r="BH295" s="5">
        <f t="shared" si="497"/>
        <v>1.6402255773017813E-5</v>
      </c>
      <c r="BI295" s="5">
        <f t="shared" si="498"/>
        <v>2.3008037975995758E-6</v>
      </c>
      <c r="BJ295" s="8">
        <f t="shared" si="499"/>
        <v>0.17723192011997102</v>
      </c>
      <c r="BK295" s="8">
        <f t="shared" si="500"/>
        <v>0.26481647635721833</v>
      </c>
      <c r="BL295" s="8">
        <f t="shared" si="501"/>
        <v>0.49639546159076126</v>
      </c>
      <c r="BM295" s="8">
        <f t="shared" si="502"/>
        <v>0.37031132925427546</v>
      </c>
      <c r="BN295" s="8">
        <f t="shared" si="503"/>
        <v>0.6288359937237793</v>
      </c>
    </row>
    <row r="296" spans="1:66" x14ac:dyDescent="0.25">
      <c r="A296" t="s">
        <v>145</v>
      </c>
      <c r="B296" t="s">
        <v>355</v>
      </c>
      <c r="C296" t="s">
        <v>148</v>
      </c>
      <c r="D296" s="11">
        <v>44442</v>
      </c>
      <c r="E296">
        <f>VLOOKUP(A296,home!$A$2:$E$405,3,FALSE)</f>
        <v>1.43816254416961</v>
      </c>
      <c r="F296">
        <f>VLOOKUP(B296,home!$B$2:$E$405,3,FALSE)</f>
        <v>0.4</v>
      </c>
      <c r="G296">
        <f>VLOOKUP(C296,away!$B$2:$E$405,4,FALSE)</f>
        <v>0.93</v>
      </c>
      <c r="H296">
        <f>VLOOKUP(A296,away!$A$2:$E$405,3,FALSE)</f>
        <v>1.2261484098939901</v>
      </c>
      <c r="I296">
        <f>VLOOKUP(C296,away!$B$2:$E$405,3,FALSE)</f>
        <v>0.83</v>
      </c>
      <c r="J296">
        <f>VLOOKUP(B296,home!$B$2:$E$405,4,FALSE)</f>
        <v>1.63</v>
      </c>
      <c r="K296" s="3">
        <f t="shared" si="448"/>
        <v>0.53499646643109489</v>
      </c>
      <c r="L296" s="3">
        <f t="shared" si="449"/>
        <v>1.6588561837455791</v>
      </c>
      <c r="M296" s="5">
        <f t="shared" si="450"/>
        <v>0.11148640205567353</v>
      </c>
      <c r="N296" s="5">
        <f t="shared" si="451"/>
        <v>5.9644831154901691E-2</v>
      </c>
      <c r="O296" s="5">
        <f t="shared" si="452"/>
        <v>0.18493990745359987</v>
      </c>
      <c r="P296" s="5">
        <f t="shared" si="453"/>
        <v>9.8942196989769624E-2</v>
      </c>
      <c r="Q296" s="5">
        <f t="shared" si="454"/>
        <v>1.595488695437584E-2</v>
      </c>
      <c r="R296" s="5">
        <f t="shared" si="455"/>
        <v>0.15339435455036965</v>
      </c>
      <c r="S296" s="5">
        <f t="shared" si="456"/>
        <v>2.1952359580753443E-2</v>
      </c>
      <c r="T296" s="5">
        <f t="shared" si="457"/>
        <v>2.646686288522803E-2</v>
      </c>
      <c r="U296" s="5">
        <f t="shared" si="458"/>
        <v>8.2065437654926299E-2</v>
      </c>
      <c r="V296" s="5">
        <f t="shared" si="459"/>
        <v>2.1647031446385273E-3</v>
      </c>
      <c r="W296" s="5">
        <f t="shared" si="460"/>
        <v>2.8452693809662174E-3</v>
      </c>
      <c r="X296" s="5">
        <f t="shared" si="461"/>
        <v>4.719892707037765E-3</v>
      </c>
      <c r="Y296" s="5">
        <f t="shared" si="462"/>
        <v>3.9148116018426294E-3</v>
      </c>
      <c r="Z296" s="5">
        <f t="shared" si="463"/>
        <v>8.4819724532514171E-2</v>
      </c>
      <c r="AA296" s="5">
        <f t="shared" si="464"/>
        <v>4.5378252908553927E-2</v>
      </c>
      <c r="AB296" s="5">
        <f t="shared" si="465"/>
        <v>1.2138602479446453E-2</v>
      </c>
      <c r="AC296" s="5">
        <f t="shared" si="466"/>
        <v>1.2007096886479623E-4</v>
      </c>
      <c r="AD296" s="5">
        <f t="shared" si="467"/>
        <v>3.8055226621537861E-4</v>
      </c>
      <c r="AE296" s="5">
        <f t="shared" si="468"/>
        <v>6.3128148004977459E-4</v>
      </c>
      <c r="AF296" s="5">
        <f t="shared" si="469"/>
        <v>5.2360259343231508E-4</v>
      </c>
      <c r="AG296" s="5">
        <f t="shared" si="470"/>
        <v>2.8952713331347271E-4</v>
      </c>
      <c r="AH296" s="5">
        <f t="shared" si="471"/>
        <v>3.5175931136089432E-2</v>
      </c>
      <c r="AI296" s="5">
        <f t="shared" si="472"/>
        <v>1.8818998861231374E-2</v>
      </c>
      <c r="AJ296" s="5">
        <f t="shared" si="473"/>
        <v>5.0340489462647915E-3</v>
      </c>
      <c r="AK296" s="5">
        <f t="shared" si="474"/>
        <v>8.9773279936428043E-4</v>
      </c>
      <c r="AL296" s="5">
        <f t="shared" si="475"/>
        <v>4.2624338879428712E-6</v>
      </c>
      <c r="AM296" s="5">
        <f t="shared" si="476"/>
        <v>4.0718823543514591E-5</v>
      </c>
      <c r="AN296" s="5">
        <f t="shared" si="477"/>
        <v>6.754667223000424E-5</v>
      </c>
      <c r="AO296" s="5">
        <f t="shared" si="478"/>
        <v>5.6025107460089173E-5</v>
      </c>
      <c r="AP296" s="5">
        <f t="shared" si="479"/>
        <v>3.09791986517265E-5</v>
      </c>
      <c r="AQ296" s="5">
        <f t="shared" si="480"/>
        <v>1.2847508812724803E-5</v>
      </c>
      <c r="AR296" s="5">
        <f t="shared" si="481"/>
        <v>1.1670362176822118E-2</v>
      </c>
      <c r="AS296" s="5">
        <f t="shared" si="482"/>
        <v>6.2436025265709327E-3</v>
      </c>
      <c r="AT296" s="5">
        <f t="shared" si="483"/>
        <v>1.6701526447578528E-3</v>
      </c>
      <c r="AU296" s="5">
        <f t="shared" si="484"/>
        <v>2.9784192111533307E-4</v>
      </c>
      <c r="AV296" s="5">
        <f t="shared" si="485"/>
        <v>3.9836093837938013E-5</v>
      </c>
      <c r="AW296" s="5">
        <f t="shared" si="486"/>
        <v>1.0507872749512276E-7</v>
      </c>
      <c r="AX296" s="5">
        <f t="shared" si="487"/>
        <v>3.6307377855019293E-6</v>
      </c>
      <c r="AY296" s="5">
        <f t="shared" si="488"/>
        <v>6.0228718270386043E-6</v>
      </c>
      <c r="AZ296" s="5">
        <f t="shared" si="489"/>
        <v>4.9955390870950124E-6</v>
      </c>
      <c r="BA296" s="5">
        <f t="shared" si="490"/>
        <v>2.7622936352567688E-6</v>
      </c>
      <c r="BB296" s="5">
        <f t="shared" si="491"/>
        <v>1.1455619695416866E-6</v>
      </c>
      <c r="BC296" s="5">
        <f t="shared" si="492"/>
        <v>3.8006451140759817E-7</v>
      </c>
      <c r="BD296" s="5">
        <f t="shared" si="493"/>
        <v>3.2265754105953157E-3</v>
      </c>
      <c r="BE296" s="5">
        <f t="shared" si="494"/>
        <v>1.7262064433419527E-3</v>
      </c>
      <c r="BF296" s="5">
        <f t="shared" si="495"/>
        <v>4.6175717375926634E-4</v>
      </c>
      <c r="BG296" s="5">
        <f t="shared" si="496"/>
        <v>8.2346152103472233E-5</v>
      </c>
      <c r="BH296" s="5">
        <f t="shared" si="497"/>
        <v>1.1013725099888774E-5</v>
      </c>
      <c r="BI296" s="5">
        <f t="shared" si="498"/>
        <v>1.1784608021367907E-6</v>
      </c>
      <c r="BJ296" s="8">
        <f t="shared" si="499"/>
        <v>0.115598572536877</v>
      </c>
      <c r="BK296" s="8">
        <f t="shared" si="500"/>
        <v>0.23467601804541491</v>
      </c>
      <c r="BL296" s="8">
        <f t="shared" si="501"/>
        <v>0.56327413951865257</v>
      </c>
      <c r="BM296" s="8">
        <f t="shared" si="502"/>
        <v>0.37399995768166855</v>
      </c>
      <c r="BN296" s="8">
        <f t="shared" si="503"/>
        <v>0.6243625791586902</v>
      </c>
    </row>
    <row r="297" spans="1:66" x14ac:dyDescent="0.25">
      <c r="A297" t="s">
        <v>145</v>
      </c>
      <c r="B297" t="s">
        <v>371</v>
      </c>
      <c r="C297" t="s">
        <v>146</v>
      </c>
      <c r="D297" s="11">
        <v>44442</v>
      </c>
      <c r="E297">
        <f>VLOOKUP(A297,home!$A$2:$E$405,3,FALSE)</f>
        <v>1.43816254416961</v>
      </c>
      <c r="F297">
        <f>VLOOKUP(B297,home!$B$2:$E$405,3,FALSE)</f>
        <v>0.75</v>
      </c>
      <c r="G297">
        <f>VLOOKUP(C297,away!$B$2:$E$405,4,FALSE)</f>
        <v>0.91</v>
      </c>
      <c r="H297">
        <f>VLOOKUP(A297,away!$A$2:$E$405,3,FALSE)</f>
        <v>1.2261484098939901</v>
      </c>
      <c r="I297">
        <f>VLOOKUP(C297,away!$B$2:$E$405,3,FALSE)</f>
        <v>0.8</v>
      </c>
      <c r="J297">
        <f>VLOOKUP(B297,home!$B$2:$E$405,4,FALSE)</f>
        <v>0.95</v>
      </c>
      <c r="K297" s="3">
        <f t="shared" si="448"/>
        <v>0.98154593639575882</v>
      </c>
      <c r="L297" s="3">
        <f t="shared" si="449"/>
        <v>0.93187279151943248</v>
      </c>
      <c r="M297" s="5">
        <f t="shared" si="450"/>
        <v>0.147575004418424</v>
      </c>
      <c r="N297" s="5">
        <f t="shared" si="451"/>
        <v>0.14485164590049024</v>
      </c>
      <c r="O297" s="5">
        <f t="shared" si="452"/>
        <v>0.13752113132588936</v>
      </c>
      <c r="P297" s="5">
        <f t="shared" si="453"/>
        <v>0.1349833076214742</v>
      </c>
      <c r="Q297" s="5">
        <f t="shared" si="454"/>
        <v>7.1089272206931758E-2</v>
      </c>
      <c r="R297" s="5">
        <f t="shared" si="455"/>
        <v>6.407610027078349E-2</v>
      </c>
      <c r="S297" s="5">
        <f t="shared" si="456"/>
        <v>3.0866496342382609E-2</v>
      </c>
      <c r="T297" s="5">
        <f t="shared" si="457"/>
        <v>6.6246158538558308E-2</v>
      </c>
      <c r="U297" s="5">
        <f t="shared" si="458"/>
        <v>6.289363584087472E-2</v>
      </c>
      <c r="V297" s="5">
        <f t="shared" si="459"/>
        <v>3.1369824354744477E-3</v>
      </c>
      <c r="W297" s="5">
        <f t="shared" si="460"/>
        <v>2.325912875201528E-2</v>
      </c>
      <c r="X297" s="5">
        <f t="shared" si="461"/>
        <v>2.1674549238450372E-2</v>
      </c>
      <c r="Y297" s="5">
        <f t="shared" si="462"/>
        <v>1.0098961351880069E-2</v>
      </c>
      <c r="Z297" s="5">
        <f t="shared" si="463"/>
        <v>1.990359147633803E-2</v>
      </c>
      <c r="AA297" s="5">
        <f t="shared" si="464"/>
        <v>1.9536289333280856E-2</v>
      </c>
      <c r="AB297" s="5">
        <f t="shared" si="465"/>
        <v>9.587882703666813E-3</v>
      </c>
      <c r="AC297" s="5">
        <f t="shared" si="466"/>
        <v>1.7933264967513363E-4</v>
      </c>
      <c r="AD297" s="5">
        <f t="shared" si="467"/>
        <v>5.7074758276615886E-3</v>
      </c>
      <c r="AE297" s="5">
        <f t="shared" si="468"/>
        <v>5.3186414320526877E-3</v>
      </c>
      <c r="AF297" s="5">
        <f t="shared" si="469"/>
        <v>2.4781486191889249E-3</v>
      </c>
      <c r="AG297" s="5">
        <f t="shared" si="470"/>
        <v>7.6977309052120367E-4</v>
      </c>
      <c r="AH297" s="5">
        <f t="shared" si="471"/>
        <v>4.6369038375793734E-3</v>
      </c>
      <c r="AI297" s="5">
        <f t="shared" si="472"/>
        <v>4.5513341192339341E-3</v>
      </c>
      <c r="AJ297" s="5">
        <f t="shared" si="473"/>
        <v>2.2336717549567182E-3</v>
      </c>
      <c r="AK297" s="5">
        <f t="shared" si="474"/>
        <v>7.3081714477325017E-4</v>
      </c>
      <c r="AL297" s="5">
        <f t="shared" si="475"/>
        <v>6.5612504808844262E-6</v>
      </c>
      <c r="AM297" s="5">
        <f t="shared" si="476"/>
        <v>1.1204299411436509E-3</v>
      </c>
      <c r="AN297" s="5">
        <f t="shared" si="477"/>
        <v>1.0440981769554874E-3</v>
      </c>
      <c r="AO297" s="5">
        <f t="shared" si="478"/>
        <v>4.8648334138993017E-4</v>
      </c>
      <c r="AP297" s="5">
        <f t="shared" si="479"/>
        <v>1.5111352978957847E-4</v>
      </c>
      <c r="AQ297" s="5">
        <f t="shared" si="480"/>
        <v>3.5204646710342339E-5</v>
      </c>
      <c r="AR297" s="5">
        <f t="shared" si="481"/>
        <v>8.6420090462645228E-4</v>
      </c>
      <c r="AS297" s="5">
        <f t="shared" si="482"/>
        <v>8.4825288616563303E-4</v>
      </c>
      <c r="AT297" s="5">
        <f t="shared" si="483"/>
        <v>4.1629958672592551E-4</v>
      </c>
      <c r="AU297" s="5">
        <f t="shared" si="484"/>
        <v>1.3620572255802202E-4</v>
      </c>
      <c r="AV297" s="5">
        <f t="shared" si="485"/>
        <v>3.3423043372668658E-5</v>
      </c>
      <c r="AW297" s="5">
        <f t="shared" si="486"/>
        <v>1.6670605634158862E-7</v>
      </c>
      <c r="AX297" s="5">
        <f t="shared" si="487"/>
        <v>1.8329224262428153E-4</v>
      </c>
      <c r="AY297" s="5">
        <f t="shared" si="488"/>
        <v>1.7080505379814633E-4</v>
      </c>
      <c r="AZ297" s="5">
        <f t="shared" si="489"/>
        <v>7.9584291144252725E-5</v>
      </c>
      <c r="BA297" s="5">
        <f t="shared" si="490"/>
        <v>2.4720811849896687E-5</v>
      </c>
      <c r="BB297" s="5">
        <f t="shared" si="491"/>
        <v>5.7591629867974706E-6</v>
      </c>
      <c r="BC297" s="5">
        <f t="shared" si="492"/>
        <v>1.0733614578644706E-6</v>
      </c>
      <c r="BD297" s="5">
        <f t="shared" si="493"/>
        <v>1.3422088490464511E-4</v>
      </c>
      <c r="BE297" s="5">
        <f t="shared" si="494"/>
        <v>1.3174396415759727E-4</v>
      </c>
      <c r="BF297" s="5">
        <f t="shared" si="495"/>
        <v>6.4656376331779025E-5</v>
      </c>
      <c r="BG297" s="5">
        <f t="shared" si="496"/>
        <v>2.1154401150177544E-5</v>
      </c>
      <c r="BH297" s="5">
        <f t="shared" si="497"/>
        <v>5.1910041214606334E-6</v>
      </c>
      <c r="BI297" s="5">
        <f t="shared" si="498"/>
        <v>1.0190418002466646E-6</v>
      </c>
      <c r="BJ297" s="8">
        <f t="shared" si="499"/>
        <v>0.35479631951760066</v>
      </c>
      <c r="BK297" s="8">
        <f t="shared" si="500"/>
        <v>0.31691848977170939</v>
      </c>
      <c r="BL297" s="8">
        <f t="shared" si="501"/>
        <v>0.30842413414695308</v>
      </c>
      <c r="BM297" s="8">
        <f t="shared" si="502"/>
        <v>0.29977543482086638</v>
      </c>
      <c r="BN297" s="8">
        <f t="shared" si="503"/>
        <v>0.70009646174399298</v>
      </c>
    </row>
    <row r="298" spans="1:66" x14ac:dyDescent="0.25">
      <c r="A298" t="s">
        <v>145</v>
      </c>
      <c r="B298" t="s">
        <v>419</v>
      </c>
      <c r="C298" t="s">
        <v>423</v>
      </c>
      <c r="D298" s="11">
        <v>44442</v>
      </c>
      <c r="E298">
        <f>VLOOKUP(A298,home!$A$2:$E$405,3,FALSE)</f>
        <v>1.43816254416961</v>
      </c>
      <c r="F298">
        <f>VLOOKUP(B298,home!$B$2:$E$405,3,FALSE)</f>
        <v>0.95</v>
      </c>
      <c r="G298">
        <f>VLOOKUP(C298,away!$B$2:$E$405,4,FALSE)</f>
        <v>0.7</v>
      </c>
      <c r="H298">
        <f>VLOOKUP(A298,away!$A$2:$E$405,3,FALSE)</f>
        <v>1.2261484098939901</v>
      </c>
      <c r="I298">
        <f>VLOOKUP(C298,away!$B$2:$E$405,3,FALSE)</f>
        <v>1.1399999999999999</v>
      </c>
      <c r="J298">
        <f>VLOOKUP(B298,home!$B$2:$E$405,4,FALSE)</f>
        <v>0.89</v>
      </c>
      <c r="K298" s="3">
        <f t="shared" si="448"/>
        <v>0.95637809187279055</v>
      </c>
      <c r="L298" s="3">
        <f t="shared" si="449"/>
        <v>1.2440501766784422</v>
      </c>
      <c r="M298" s="5">
        <f t="shared" si="450"/>
        <v>0.11075571501420217</v>
      </c>
      <c r="N298" s="5">
        <f t="shared" si="451"/>
        <v>0.10592433938928925</v>
      </c>
      <c r="O298" s="5">
        <f t="shared" si="452"/>
        <v>0.1377856668315654</v>
      </c>
      <c r="P298" s="5">
        <f t="shared" si="453"/>
        <v>0.13177519313179256</v>
      </c>
      <c r="Q298" s="5">
        <f t="shared" si="454"/>
        <v>5.0651858794007153E-2</v>
      </c>
      <c r="R298" s="5">
        <f t="shared" si="455"/>
        <v>8.5706141582782974E-2</v>
      </c>
      <c r="S298" s="5">
        <f t="shared" si="456"/>
        <v>3.9195949217371226E-2</v>
      </c>
      <c r="T298" s="5">
        <f t="shared" si="457"/>
        <v>6.3013453881776108E-2</v>
      </c>
      <c r="U298" s="5">
        <f t="shared" si="458"/>
        <v>8.1967476148721199E-2</v>
      </c>
      <c r="V298" s="5">
        <f t="shared" si="459"/>
        <v>5.1816275499650677E-3</v>
      </c>
      <c r="W298" s="5">
        <f t="shared" si="460"/>
        <v>1.6147442687740866E-2</v>
      </c>
      <c r="X298" s="5">
        <f t="shared" si="461"/>
        <v>2.0088228928589042E-2</v>
      </c>
      <c r="Y298" s="5">
        <f t="shared" si="462"/>
        <v>1.2495382373884098E-2</v>
      </c>
      <c r="Z298" s="5">
        <f t="shared" si="463"/>
        <v>3.5540913526162905E-2</v>
      </c>
      <c r="AA298" s="5">
        <f t="shared" si="464"/>
        <v>3.399055106156753E-2</v>
      </c>
      <c r="AB298" s="5">
        <f t="shared" si="465"/>
        <v>1.6253909182983303E-2</v>
      </c>
      <c r="AC298" s="5">
        <f t="shared" si="466"/>
        <v>3.8531305757343287E-4</v>
      </c>
      <c r="AD298" s="5">
        <f t="shared" si="467"/>
        <v>3.8607651065817121E-3</v>
      </c>
      <c r="AE298" s="5">
        <f t="shared" si="468"/>
        <v>4.8029855129569443E-3</v>
      </c>
      <c r="AF298" s="5">
        <f t="shared" si="469"/>
        <v>2.9875774879890428E-3</v>
      </c>
      <c r="AG298" s="5">
        <f t="shared" si="470"/>
        <v>1.2388987672577682E-3</v>
      </c>
      <c r="AH298" s="5">
        <f t="shared" si="471"/>
        <v>1.1053669937884055E-2</v>
      </c>
      <c r="AI298" s="5">
        <f t="shared" si="472"/>
        <v>1.0571487763385179E-2</v>
      </c>
      <c r="AJ298" s="5">
        <f t="shared" si="473"/>
        <v>5.0551696477014359E-3</v>
      </c>
      <c r="AK298" s="5">
        <f t="shared" si="474"/>
        <v>1.6115511672539823E-3</v>
      </c>
      <c r="AL298" s="5">
        <f t="shared" si="475"/>
        <v>1.8337546760970244E-5</v>
      </c>
      <c r="AM298" s="5">
        <f t="shared" si="476"/>
        <v>7.3847023316033389E-4</v>
      </c>
      <c r="AN298" s="5">
        <f t="shared" si="477"/>
        <v>9.1869402403488385E-4</v>
      </c>
      <c r="AO298" s="5">
        <f t="shared" si="478"/>
        <v>5.7145073145701327E-4</v>
      </c>
      <c r="AP298" s="5">
        <f t="shared" si="479"/>
        <v>2.369711278107074E-4</v>
      </c>
      <c r="AQ298" s="5">
        <f t="shared" si="480"/>
        <v>7.3700993355150105E-5</v>
      </c>
      <c r="AR298" s="5">
        <f t="shared" si="481"/>
        <v>2.7502640078339705E-3</v>
      </c>
      <c r="AS298" s="5">
        <f t="shared" si="482"/>
        <v>2.630292243958666E-3</v>
      </c>
      <c r="AT298" s="5">
        <f t="shared" si="483"/>
        <v>1.2577769386724945E-3</v>
      </c>
      <c r="AU298" s="5">
        <f t="shared" si="484"/>
        <v>4.0097010286973346E-4</v>
      </c>
      <c r="AV298" s="5">
        <f t="shared" si="485"/>
        <v>9.5869755470148041E-5</v>
      </c>
      <c r="AW298" s="5">
        <f t="shared" si="486"/>
        <v>6.0604692189279025E-7</v>
      </c>
      <c r="AX298" s="5">
        <f t="shared" si="487"/>
        <v>1.1770945874912246E-4</v>
      </c>
      <c r="AY298" s="5">
        <f t="shared" si="488"/>
        <v>1.464364729535696E-4</v>
      </c>
      <c r="AZ298" s="5">
        <f t="shared" si="489"/>
        <v>9.1087160025028104E-5</v>
      </c>
      <c r="BA298" s="5">
        <f t="shared" si="490"/>
        <v>3.7772332507424579E-5</v>
      </c>
      <c r="BB298" s="5">
        <f t="shared" si="491"/>
        <v>1.1747669232354608E-5</v>
      </c>
      <c r="BC298" s="5">
        <f t="shared" si="492"/>
        <v>2.9229379968141318E-6</v>
      </c>
      <c r="BD298" s="5">
        <f t="shared" si="493"/>
        <v>5.7024440414303352E-4</v>
      </c>
      <c r="BE298" s="5">
        <f t="shared" si="494"/>
        <v>5.4536925513545072E-4</v>
      </c>
      <c r="BF298" s="5">
        <f t="shared" si="495"/>
        <v>2.6078960379626368E-4</v>
      </c>
      <c r="BG298" s="5">
        <f t="shared" si="496"/>
        <v>8.3137821219643923E-5</v>
      </c>
      <c r="BH298" s="5">
        <f t="shared" si="497"/>
        <v>1.9877797705126058E-5</v>
      </c>
      <c r="BI298" s="5">
        <f t="shared" si="498"/>
        <v>3.80213804797236E-6</v>
      </c>
      <c r="BJ298" s="8">
        <f t="shared" si="499"/>
        <v>0.28415789607135433</v>
      </c>
      <c r="BK298" s="8">
        <f t="shared" si="500"/>
        <v>0.28745857199061897</v>
      </c>
      <c r="BL298" s="8">
        <f t="shared" si="501"/>
        <v>0.39261401739269752</v>
      </c>
      <c r="BM298" s="8">
        <f t="shared" si="502"/>
        <v>0.37702665381116252</v>
      </c>
      <c r="BN298" s="8">
        <f t="shared" si="503"/>
        <v>0.62259891474363949</v>
      </c>
    </row>
    <row r="299" spans="1:66" x14ac:dyDescent="0.25">
      <c r="A299" t="s">
        <v>145</v>
      </c>
      <c r="B299" t="s">
        <v>425</v>
      </c>
      <c r="C299" t="s">
        <v>147</v>
      </c>
      <c r="D299" s="11">
        <v>44442</v>
      </c>
      <c r="E299">
        <f>VLOOKUP(A299,home!$A$2:$E$405,3,FALSE)</f>
        <v>1.43816254416961</v>
      </c>
      <c r="F299">
        <f>VLOOKUP(B299,home!$B$2:$E$405,3,FALSE)</f>
        <v>1.49</v>
      </c>
      <c r="G299">
        <f>VLOOKUP(C299,away!$B$2:$E$405,4,FALSE)</f>
        <v>1.25</v>
      </c>
      <c r="H299">
        <f>VLOOKUP(A299,away!$A$2:$E$405,3,FALSE)</f>
        <v>1.2261484098939901</v>
      </c>
      <c r="I299">
        <f>VLOOKUP(C299,away!$B$2:$E$405,3,FALSE)</f>
        <v>0.97</v>
      </c>
      <c r="J299">
        <f>VLOOKUP(B299,home!$B$2:$E$405,4,FALSE)</f>
        <v>0.64</v>
      </c>
      <c r="K299" s="3">
        <f t="shared" si="448"/>
        <v>2.6785777385158989</v>
      </c>
      <c r="L299" s="3">
        <f t="shared" si="449"/>
        <v>0.76119293286218903</v>
      </c>
      <c r="M299" s="5">
        <f t="shared" si="450"/>
        <v>3.2072039521190338E-2</v>
      </c>
      <c r="N299" s="5">
        <f t="shared" si="451"/>
        <v>8.5907451090262529E-2</v>
      </c>
      <c r="O299" s="5">
        <f t="shared" si="452"/>
        <v>2.4413009826006905E-2</v>
      </c>
      <c r="P299" s="5">
        <f t="shared" si="453"/>
        <v>6.5392144650111991E-2</v>
      </c>
      <c r="Q299" s="5">
        <f t="shared" si="454"/>
        <v>0.11505489303151033</v>
      </c>
      <c r="R299" s="5">
        <f t="shared" si="455"/>
        <v>9.2915052747258187E-3</v>
      </c>
      <c r="S299" s="5">
        <f t="shared" si="456"/>
        <v>3.3332247073934028E-2</v>
      </c>
      <c r="T299" s="5">
        <f t="shared" si="457"/>
        <v>8.757897146680077E-2</v>
      </c>
      <c r="U299" s="5">
        <f t="shared" si="458"/>
        <v>2.4888019186183625E-2</v>
      </c>
      <c r="V299" s="5">
        <f t="shared" si="459"/>
        <v>7.5512888925218123E-3</v>
      </c>
      <c r="W299" s="5">
        <f t="shared" si="460"/>
        <v>0.10272782506051052</v>
      </c>
      <c r="X299" s="5">
        <f t="shared" si="461"/>
        <v>7.8195694444363875E-2</v>
      </c>
      <c r="Y299" s="5">
        <f t="shared" si="462"/>
        <v>2.9761004995650462E-2</v>
      </c>
      <c r="Z299" s="5">
        <f t="shared" si="463"/>
        <v>2.3575427169243487E-3</v>
      </c>
      <c r="AA299" s="5">
        <f t="shared" si="464"/>
        <v>6.3148614391538493E-3</v>
      </c>
      <c r="AB299" s="5">
        <f t="shared" si="465"/>
        <v>8.4574236363649871E-3</v>
      </c>
      <c r="AC299" s="5">
        <f t="shared" si="466"/>
        <v>9.62276999932283E-4</v>
      </c>
      <c r="AD299" s="5">
        <f t="shared" si="467"/>
        <v>6.8791116333309796E-2</v>
      </c>
      <c r="AE299" s="5">
        <f t="shared" si="468"/>
        <v>5.236331159661612E-2</v>
      </c>
      <c r="AF299" s="5">
        <f t="shared" si="469"/>
        <v>1.9929291364302448E-2</v>
      </c>
      <c r="AG299" s="5">
        <f t="shared" si="470"/>
        <v>5.0566785811528266E-3</v>
      </c>
      <c r="AH299" s="5">
        <f t="shared" si="471"/>
        <v>4.4863621376088451E-4</v>
      </c>
      <c r="AI299" s="5">
        <f t="shared" si="472"/>
        <v>1.2017069748719654E-3</v>
      </c>
      <c r="AJ299" s="5">
        <f t="shared" si="473"/>
        <v>1.6094327755556657E-3</v>
      </c>
      <c r="AK299" s="5">
        <f t="shared" si="474"/>
        <v>1.4369969347470871E-3</v>
      </c>
      <c r="AL299" s="5">
        <f t="shared" si="475"/>
        <v>7.8480018997821702E-5</v>
      </c>
      <c r="AM299" s="5">
        <f t="shared" si="476"/>
        <v>3.6852470563612197E-2</v>
      </c>
      <c r="AN299" s="5">
        <f t="shared" si="477"/>
        <v>2.8051840151533454E-2</v>
      </c>
      <c r="AO299" s="5">
        <f t="shared" si="478"/>
        <v>1.0676431238563532E-2</v>
      </c>
      <c r="AP299" s="5">
        <f t="shared" si="479"/>
        <v>2.7089413356612231E-3</v>
      </c>
      <c r="AQ299" s="5">
        <f t="shared" si="480"/>
        <v>5.1550675006089544E-4</v>
      </c>
      <c r="AR299" s="5">
        <f t="shared" si="481"/>
        <v>6.8299743068167142E-5</v>
      </c>
      <c r="AS299" s="5">
        <f t="shared" si="482"/>
        <v>1.8294617132874808E-4</v>
      </c>
      <c r="AT299" s="5">
        <f t="shared" si="483"/>
        <v>2.4501777093395013E-4</v>
      </c>
      <c r="AU299" s="5">
        <f t="shared" si="484"/>
        <v>2.1876638225482224E-4</v>
      </c>
      <c r="AV299" s="5">
        <f t="shared" si="485"/>
        <v>1.4649569036085663E-4</v>
      </c>
      <c r="AW299" s="5">
        <f t="shared" si="486"/>
        <v>4.44483456537339E-6</v>
      </c>
      <c r="AX299" s="5">
        <f t="shared" si="487"/>
        <v>1.6452034543500693E-2</v>
      </c>
      <c r="AY299" s="5">
        <f t="shared" si="488"/>
        <v>1.2523172425717337E-2</v>
      </c>
      <c r="AZ299" s="5">
        <f t="shared" si="489"/>
        <v>4.7662751737353373E-3</v>
      </c>
      <c r="BA299" s="5">
        <f t="shared" si="490"/>
        <v>1.2093516594412804E-3</v>
      </c>
      <c r="BB299" s="5">
        <f t="shared" si="491"/>
        <v>2.3013748412796582E-4</v>
      </c>
      <c r="BC299" s="5">
        <f t="shared" si="492"/>
        <v>3.5035805300978366E-5</v>
      </c>
      <c r="BD299" s="5">
        <f t="shared" si="493"/>
        <v>8.6648802899653505E-6</v>
      </c>
      <c r="BE299" s="5">
        <f t="shared" si="494"/>
        <v>2.3209555451606369E-5</v>
      </c>
      <c r="BF299" s="5">
        <f t="shared" si="495"/>
        <v>3.1084299276761579E-5</v>
      </c>
      <c r="BG299" s="5">
        <f t="shared" si="496"/>
        <v>2.7753904020033139E-5</v>
      </c>
      <c r="BH299" s="5">
        <f t="shared" si="497"/>
        <v>1.8585247366241923E-5</v>
      </c>
      <c r="BI299" s="5">
        <f t="shared" si="498"/>
        <v>9.9564059720053661E-6</v>
      </c>
      <c r="BJ299" s="8">
        <f t="shared" si="499"/>
        <v>0.75938743509573448</v>
      </c>
      <c r="BK299" s="8">
        <f t="shared" si="500"/>
        <v>0.15191164958240563</v>
      </c>
      <c r="BL299" s="8">
        <f t="shared" si="501"/>
        <v>7.9042372311693976E-2</v>
      </c>
      <c r="BM299" s="8">
        <f t="shared" si="502"/>
        <v>0.64804922872179849</v>
      </c>
      <c r="BN299" s="8">
        <f t="shared" si="503"/>
        <v>0.33213104339380795</v>
      </c>
    </row>
    <row r="300" spans="1:66" x14ac:dyDescent="0.25">
      <c r="A300" t="s">
        <v>145</v>
      </c>
      <c r="B300" t="s">
        <v>349</v>
      </c>
      <c r="C300" t="s">
        <v>389</v>
      </c>
      <c r="D300" s="11">
        <v>44442</v>
      </c>
      <c r="E300">
        <f>VLOOKUP(A300,home!$A$2:$E$405,3,FALSE)</f>
        <v>1.43816254416961</v>
      </c>
      <c r="F300">
        <f>VLOOKUP(B300,home!$B$2:$E$405,3,FALSE)</f>
        <v>0.81</v>
      </c>
      <c r="G300">
        <f>VLOOKUP(C300,away!$B$2:$E$405,4,FALSE)</f>
        <v>0.64</v>
      </c>
      <c r="H300">
        <f>VLOOKUP(A300,away!$A$2:$E$405,3,FALSE)</f>
        <v>1.2261484098939901</v>
      </c>
      <c r="I300">
        <f>VLOOKUP(C300,away!$B$2:$E$405,3,FALSE)</f>
        <v>0.75</v>
      </c>
      <c r="J300">
        <f>VLOOKUP(B300,home!$B$2:$E$405,4,FALSE)</f>
        <v>0.95</v>
      </c>
      <c r="K300" s="3">
        <f t="shared" si="448"/>
        <v>0.74554346289752593</v>
      </c>
      <c r="L300" s="3">
        <f t="shared" si="449"/>
        <v>0.87363074204946789</v>
      </c>
      <c r="M300" s="5">
        <f t="shared" si="450"/>
        <v>0.19806219034616129</v>
      </c>
      <c r="N300" s="5">
        <f t="shared" si="451"/>
        <v>0.14766397125974604</v>
      </c>
      <c r="O300" s="5">
        <f t="shared" si="452"/>
        <v>0.17303321832405985</v>
      </c>
      <c r="P300" s="5">
        <f t="shared" si="453"/>
        <v>0.12900378478562322</v>
      </c>
      <c r="Q300" s="5">
        <f t="shared" si="454"/>
        <v>5.5044954239095889E-2</v>
      </c>
      <c r="R300" s="5">
        <f t="shared" si="455"/>
        <v>7.5583569461827982E-2</v>
      </c>
      <c r="S300" s="5">
        <f t="shared" si="456"/>
        <v>2.1005998747072235E-2</v>
      </c>
      <c r="T300" s="5">
        <f t="shared" si="457"/>
        <v>4.8088964217980347E-2</v>
      </c>
      <c r="U300" s="5">
        <f t="shared" si="458"/>
        <v>5.6350836114726931E-2</v>
      </c>
      <c r="V300" s="5">
        <f t="shared" si="459"/>
        <v>1.520203402801165E-3</v>
      </c>
      <c r="W300" s="5">
        <f t="shared" si="460"/>
        <v>1.3679468599483801E-2</v>
      </c>
      <c r="X300" s="5">
        <f t="shared" si="461"/>
        <v>1.1950804303409428E-2</v>
      </c>
      <c r="Y300" s="5">
        <f t="shared" si="462"/>
        <v>5.2202950158377762E-3</v>
      </c>
      <c r="Z300" s="5">
        <f t="shared" si="463"/>
        <v>2.2010709958561428E-2</v>
      </c>
      <c r="AA300" s="5">
        <f t="shared" si="464"/>
        <v>1.6409940923338948E-2</v>
      </c>
      <c r="AB300" s="5">
        <f t="shared" si="465"/>
        <v>6.1171620909649706E-3</v>
      </c>
      <c r="AC300" s="5">
        <f t="shared" si="466"/>
        <v>6.1884600571221056E-5</v>
      </c>
      <c r="AD300" s="5">
        <f t="shared" si="467"/>
        <v>2.5496595975642803E-3</v>
      </c>
      <c r="AE300" s="5">
        <f t="shared" si="468"/>
        <v>2.2274610061936298E-3</v>
      </c>
      <c r="AF300" s="5">
        <f t="shared" si="469"/>
        <v>9.7298920586359749E-4</v>
      </c>
      <c r="AG300" s="5">
        <f t="shared" si="470"/>
        <v>2.8334442730824569E-4</v>
      </c>
      <c r="AH300" s="5">
        <f t="shared" si="471"/>
        <v>4.8073082185334081E-3</v>
      </c>
      <c r="AI300" s="5">
        <f t="shared" si="472"/>
        <v>3.5840572164611336E-3</v>
      </c>
      <c r="AJ300" s="5">
        <f t="shared" si="473"/>
        <v>1.3360352141916505E-3</v>
      </c>
      <c r="AK300" s="5">
        <f t="shared" si="474"/>
        <v>3.3202410671382695E-4</v>
      </c>
      <c r="AL300" s="5">
        <f t="shared" si="475"/>
        <v>1.6122911050678061E-6</v>
      </c>
      <c r="AM300" s="5">
        <f t="shared" si="476"/>
        <v>3.8017640911559733E-4</v>
      </c>
      <c r="AN300" s="5">
        <f t="shared" si="477"/>
        <v>3.3213379840536138E-4</v>
      </c>
      <c r="AO300" s="5">
        <f t="shared" si="478"/>
        <v>1.450811483802921E-4</v>
      </c>
      <c r="AP300" s="5">
        <f t="shared" si="479"/>
        <v>4.2249117105621188E-5</v>
      </c>
      <c r="AQ300" s="5">
        <f t="shared" si="480"/>
        <v>9.2275318819796759E-6</v>
      </c>
      <c r="AR300" s="5">
        <f t="shared" si="481"/>
        <v>8.3996244924356973E-4</v>
      </c>
      <c r="AS300" s="5">
        <f t="shared" si="482"/>
        <v>6.2622851311293826E-4</v>
      </c>
      <c r="AT300" s="5">
        <f t="shared" si="483"/>
        <v>2.3344028711569435E-4</v>
      </c>
      <c r="AU300" s="5">
        <f t="shared" si="484"/>
        <v>5.8013293345342492E-5</v>
      </c>
      <c r="AV300" s="5">
        <f t="shared" si="485"/>
        <v>1.0812857903694159E-5</v>
      </c>
      <c r="AW300" s="5">
        <f t="shared" si="486"/>
        <v>2.9170362877553512E-8</v>
      </c>
      <c r="AX300" s="5">
        <f t="shared" si="487"/>
        <v>4.7239672760664804E-5</v>
      </c>
      <c r="AY300" s="5">
        <f t="shared" si="488"/>
        <v>4.1270030368073625E-5</v>
      </c>
      <c r="AZ300" s="5">
        <f t="shared" si="489"/>
        <v>1.8027383627432117E-5</v>
      </c>
      <c r="BA300" s="5">
        <f t="shared" si="490"/>
        <v>5.2497588452146498E-6</v>
      </c>
      <c r="BB300" s="5">
        <f t="shared" si="491"/>
        <v>1.146587678881408E-6</v>
      </c>
      <c r="BC300" s="5">
        <f t="shared" si="492"/>
        <v>2.0033884894518835E-7</v>
      </c>
      <c r="BD300" s="5">
        <f t="shared" si="493"/>
        <v>1.2230283630439132E-4</v>
      </c>
      <c r="BE300" s="5">
        <f t="shared" si="494"/>
        <v>9.1182080100565146E-5</v>
      </c>
      <c r="BF300" s="5">
        <f t="shared" si="495"/>
        <v>3.3990101876187463E-5</v>
      </c>
      <c r="BG300" s="5">
        <f t="shared" si="496"/>
        <v>8.4470327523374977E-6</v>
      </c>
      <c r="BH300" s="5">
        <f t="shared" si="497"/>
        <v>1.5744075123466292E-6</v>
      </c>
      <c r="BI300" s="5">
        <f t="shared" si="498"/>
        <v>2.3475784575335718E-7</v>
      </c>
      <c r="BJ300" s="8">
        <f t="shared" si="499"/>
        <v>0.28870391364950104</v>
      </c>
      <c r="BK300" s="8">
        <f t="shared" si="500"/>
        <v>0.34969694420370223</v>
      </c>
      <c r="BL300" s="8">
        <f t="shared" si="501"/>
        <v>0.33958034028793166</v>
      </c>
      <c r="BM300" s="8">
        <f t="shared" si="502"/>
        <v>0.22155897882317679</v>
      </c>
      <c r="BN300" s="8">
        <f t="shared" si="503"/>
        <v>0.77839168841651418</v>
      </c>
    </row>
    <row r="301" spans="1:66" x14ac:dyDescent="0.25">
      <c r="A301" t="s">
        <v>145</v>
      </c>
      <c r="B301" t="s">
        <v>404</v>
      </c>
      <c r="C301" t="s">
        <v>388</v>
      </c>
      <c r="D301" s="11">
        <v>44442</v>
      </c>
      <c r="E301">
        <f>VLOOKUP(A301,home!$A$2:$E$405,3,FALSE)</f>
        <v>1.43816254416961</v>
      </c>
      <c r="F301">
        <f>VLOOKUP(B301,home!$B$2:$E$405,3,FALSE)</f>
        <v>1.0900000000000001</v>
      </c>
      <c r="G301">
        <f>VLOOKUP(C301,away!$B$2:$E$405,4,FALSE)</f>
        <v>0.83</v>
      </c>
      <c r="H301">
        <f>VLOOKUP(A301,away!$A$2:$E$405,3,FALSE)</f>
        <v>1.2261484098939901</v>
      </c>
      <c r="I301">
        <f>VLOOKUP(C301,away!$B$2:$E$405,3,FALSE)</f>
        <v>1.02</v>
      </c>
      <c r="J301">
        <f>VLOOKUP(B301,home!$B$2:$E$405,4,FALSE)</f>
        <v>0.82</v>
      </c>
      <c r="K301" s="3">
        <f t="shared" si="448"/>
        <v>1.3011056537102461</v>
      </c>
      <c r="L301" s="3">
        <f t="shared" si="449"/>
        <v>1.0255505300353334</v>
      </c>
      <c r="M301" s="5">
        <f t="shared" si="450"/>
        <v>9.762163073400551E-2</v>
      </c>
      <c r="N301" s="5">
        <f t="shared" si="451"/>
        <v>0.12701605567242849</v>
      </c>
      <c r="O301" s="5">
        <f t="shared" si="452"/>
        <v>0.10011591514217293</v>
      </c>
      <c r="P301" s="5">
        <f t="shared" si="453"/>
        <v>0.13026138321785644</v>
      </c>
      <c r="Q301" s="5">
        <f t="shared" si="454"/>
        <v>8.2630654073686069E-2</v>
      </c>
      <c r="R301" s="5">
        <f t="shared" si="455"/>
        <v>5.1336964919513964E-2</v>
      </c>
      <c r="S301" s="5">
        <f t="shared" si="456"/>
        <v>4.3453555913399167E-2</v>
      </c>
      <c r="T301" s="5">
        <f t="shared" si="457"/>
        <v>8.474191108243502E-2</v>
      </c>
      <c r="U301" s="5">
        <f t="shared" si="458"/>
        <v>6.6794815301104177E-2</v>
      </c>
      <c r="V301" s="5">
        <f t="shared" si="459"/>
        <v>6.4424705153908572E-3</v>
      </c>
      <c r="W301" s="5">
        <f t="shared" si="460"/>
        <v>3.5837070395016171E-2</v>
      </c>
      <c r="X301" s="5">
        <f t="shared" si="461"/>
        <v>3.6752726538522379E-2</v>
      </c>
      <c r="Y301" s="5">
        <f t="shared" si="462"/>
        <v>1.884588909091265E-2</v>
      </c>
      <c r="Z301" s="5">
        <f t="shared" si="463"/>
        <v>1.7549550527870952E-2</v>
      </c>
      <c r="AA301" s="5">
        <f t="shared" si="464"/>
        <v>2.283381941188653E-2</v>
      </c>
      <c r="AB301" s="5">
        <f t="shared" si="465"/>
        <v>1.4854605766302171E-2</v>
      </c>
      <c r="AC301" s="5">
        <f t="shared" si="466"/>
        <v>5.3728174430015246E-4</v>
      </c>
      <c r="AD301" s="5">
        <f t="shared" si="467"/>
        <v>1.1656953725841903E-2</v>
      </c>
      <c r="AE301" s="5">
        <f t="shared" si="468"/>
        <v>1.1954795072134516E-2</v>
      </c>
      <c r="AF301" s="5">
        <f t="shared" si="469"/>
        <v>6.1301232113456731E-3</v>
      </c>
      <c r="AG301" s="5">
        <f t="shared" si="470"/>
        <v>2.0955837028591518E-3</v>
      </c>
      <c r="AH301" s="5">
        <f t="shared" si="471"/>
        <v>4.4994877114349803E-3</v>
      </c>
      <c r="AI301" s="5">
        <f t="shared" si="472"/>
        <v>5.8543089001478286E-3</v>
      </c>
      <c r="AJ301" s="5">
        <f t="shared" si="473"/>
        <v>3.8085372042742775E-3</v>
      </c>
      <c r="AK301" s="5">
        <f t="shared" si="474"/>
        <v>1.6517697629490253E-3</v>
      </c>
      <c r="AL301" s="5">
        <f t="shared" si="475"/>
        <v>2.867686706891335E-5</v>
      </c>
      <c r="AM301" s="5">
        <f t="shared" si="476"/>
        <v>3.0333856795463246E-3</v>
      </c>
      <c r="AN301" s="5">
        <f t="shared" si="477"/>
        <v>3.1108902914603227E-3</v>
      </c>
      <c r="AO301" s="5">
        <f t="shared" si="478"/>
        <v>1.5951875936444536E-3</v>
      </c>
      <c r="AP301" s="5">
        <f t="shared" si="479"/>
        <v>5.4531516072261902E-4</v>
      </c>
      <c r="AQ301" s="5">
        <f t="shared" si="480"/>
        <v>1.3981206302884626E-4</v>
      </c>
      <c r="AR301" s="5">
        <f t="shared" si="481"/>
        <v>9.2289040146992284E-4</v>
      </c>
      <c r="AS301" s="5">
        <f t="shared" si="482"/>
        <v>1.2007779191074352E-3</v>
      </c>
      <c r="AT301" s="5">
        <f t="shared" si="483"/>
        <v>7.8116946970055467E-4</v>
      </c>
      <c r="AU301" s="5">
        <f t="shared" si="484"/>
        <v>3.3879467117774208E-4</v>
      </c>
      <c r="AV301" s="5">
        <f t="shared" si="485"/>
        <v>1.1020191552906598E-4</v>
      </c>
      <c r="AW301" s="5">
        <f t="shared" si="486"/>
        <v>1.0629157193340793E-6</v>
      </c>
      <c r="AX301" s="5">
        <f t="shared" si="487"/>
        <v>6.5779254292356996E-4</v>
      </c>
      <c r="AY301" s="5">
        <f t="shared" si="488"/>
        <v>6.7459949104855686E-4</v>
      </c>
      <c r="AZ301" s="5">
        <f t="shared" si="489"/>
        <v>3.4591793280320686E-4</v>
      </c>
      <c r="BA301" s="5">
        <f t="shared" si="490"/>
        <v>1.1825210644501854E-4</v>
      </c>
      <c r="BB301" s="5">
        <f t="shared" si="491"/>
        <v>3.0318377610620856E-5</v>
      </c>
      <c r="BC301" s="5">
        <f t="shared" si="492"/>
        <v>6.2186056456767227E-6</v>
      </c>
      <c r="BD301" s="5">
        <f t="shared" si="493"/>
        <v>1.5774512339866673E-4</v>
      </c>
      <c r="BE301" s="5">
        <f t="shared" si="494"/>
        <v>2.052430718992257E-4</v>
      </c>
      <c r="BF301" s="5">
        <f t="shared" si="495"/>
        <v>1.3352146061647061E-4</v>
      </c>
      <c r="BG301" s="5">
        <f t="shared" si="496"/>
        <v>5.7908509099913277E-5</v>
      </c>
      <c r="BH301" s="5">
        <f t="shared" si="497"/>
        <v>1.8836272146957097E-5</v>
      </c>
      <c r="BI301" s="5">
        <f t="shared" si="498"/>
        <v>4.9015960370461444E-6</v>
      </c>
      <c r="BJ301" s="8">
        <f t="shared" si="499"/>
        <v>0.42791945241006119</v>
      </c>
      <c r="BK301" s="8">
        <f t="shared" si="500"/>
        <v>0.27901959848306962</v>
      </c>
      <c r="BL301" s="8">
        <f t="shared" si="501"/>
        <v>0.27568221452996888</v>
      </c>
      <c r="BM301" s="8">
        <f t="shared" si="502"/>
        <v>0.41051467561597799</v>
      </c>
      <c r="BN301" s="8">
        <f t="shared" si="503"/>
        <v>0.58898260375966349</v>
      </c>
    </row>
    <row r="302" spans="1:66" x14ac:dyDescent="0.25">
      <c r="A302" t="s">
        <v>145</v>
      </c>
      <c r="B302" t="s">
        <v>432</v>
      </c>
      <c r="C302" t="s">
        <v>391</v>
      </c>
      <c r="D302" s="11">
        <v>44442</v>
      </c>
      <c r="E302">
        <f>VLOOKUP(A302,home!$A$2:$E$405,3,FALSE)</f>
        <v>1.43816254416961</v>
      </c>
      <c r="F302">
        <f>VLOOKUP(B302,home!$B$2:$E$405,3,FALSE)</f>
        <v>1.39</v>
      </c>
      <c r="G302">
        <f>VLOOKUP(C302,away!$B$2:$E$405,4,FALSE)</f>
        <v>1.68</v>
      </c>
      <c r="H302">
        <f>VLOOKUP(A302,away!$A$2:$E$405,3,FALSE)</f>
        <v>1.2261484098939901</v>
      </c>
      <c r="I302">
        <f>VLOOKUP(C302,away!$B$2:$E$405,3,FALSE)</f>
        <v>0.75</v>
      </c>
      <c r="J302">
        <f>VLOOKUP(B302,home!$B$2:$E$405,4,FALSE)</f>
        <v>1.56</v>
      </c>
      <c r="K302" s="3">
        <f t="shared" si="448"/>
        <v>3.3583971731448727</v>
      </c>
      <c r="L302" s="3">
        <f t="shared" si="449"/>
        <v>1.4345936395759684</v>
      </c>
      <c r="M302" s="5">
        <f t="shared" si="450"/>
        <v>8.2876335189104901E-3</v>
      </c>
      <c r="N302" s="5">
        <f t="shared" si="451"/>
        <v>2.7833164981969683E-2</v>
      </c>
      <c r="O302" s="5">
        <f t="shared" si="452"/>
        <v>1.188938633336559E-2</v>
      </c>
      <c r="P302" s="5">
        <f t="shared" si="453"/>
        <v>3.9929281452402279E-2</v>
      </c>
      <c r="Q302" s="5">
        <f t="shared" si="454"/>
        <v>4.6737411297560927E-2</v>
      </c>
      <c r="R302" s="5">
        <f t="shared" si="455"/>
        <v>8.5282190061538622E-3</v>
      </c>
      <c r="S302" s="5">
        <f t="shared" si="456"/>
        <v>4.8094172892274377E-2</v>
      </c>
      <c r="T302" s="5">
        <f t="shared" si="457"/>
        <v>6.7049192977726921E-2</v>
      </c>
      <c r="U302" s="5">
        <f t="shared" si="458"/>
        <v>2.8641146602227507E-2</v>
      </c>
      <c r="V302" s="5">
        <f t="shared" si="459"/>
        <v>2.5746067737273625E-2</v>
      </c>
      <c r="W302" s="5">
        <f t="shared" si="460"/>
        <v>5.2320929993945955E-2</v>
      </c>
      <c r="X302" s="5">
        <f t="shared" si="461"/>
        <v>7.5059273386014383E-2</v>
      </c>
      <c r="Y302" s="5">
        <f t="shared" si="462"/>
        <v>5.383977809538501E-2</v>
      </c>
      <c r="Z302" s="5">
        <f t="shared" si="463"/>
        <v>4.0781762477130716E-3</v>
      </c>
      <c r="AA302" s="5">
        <f t="shared" si="464"/>
        <v>1.3696135581906145E-2</v>
      </c>
      <c r="AB302" s="5">
        <f t="shared" si="465"/>
        <v>2.2998531510641254E-2</v>
      </c>
      <c r="AC302" s="5">
        <f t="shared" si="466"/>
        <v>7.7526804140507994E-3</v>
      </c>
      <c r="AD302" s="5">
        <f t="shared" si="467"/>
        <v>4.3928615846994729E-2</v>
      </c>
      <c r="AE302" s="5">
        <f t="shared" si="468"/>
        <v>6.3019712889474735E-2</v>
      </c>
      <c r="AF302" s="5">
        <f t="shared" si="469"/>
        <v>4.5203839639572072E-2</v>
      </c>
      <c r="AG302" s="5">
        <f t="shared" si="470"/>
        <v>2.1616380277114041E-2</v>
      </c>
      <c r="AH302" s="5">
        <f t="shared" si="471"/>
        <v>1.4626314265097397E-3</v>
      </c>
      <c r="AI302" s="5">
        <f t="shared" si="472"/>
        <v>4.912097248143163E-3</v>
      </c>
      <c r="AJ302" s="5">
        <f t="shared" si="473"/>
        <v>8.2483867561883532E-3</v>
      </c>
      <c r="AK302" s="5">
        <f t="shared" si="474"/>
        <v>9.2337862549961916E-3</v>
      </c>
      <c r="AL302" s="5">
        <f t="shared" si="475"/>
        <v>1.4940764818174839E-3</v>
      </c>
      <c r="AM302" s="5">
        <f t="shared" si="476"/>
        <v>2.9505947856142824E-2</v>
      </c>
      <c r="AN302" s="5">
        <f t="shared" si="477"/>
        <v>4.2329045124082677E-2</v>
      </c>
      <c r="AO302" s="5">
        <f t="shared" si="478"/>
        <v>3.0362489452166592E-2</v>
      </c>
      <c r="AP302" s="5">
        <f t="shared" si="479"/>
        <v>1.4519278083256872E-2</v>
      </c>
      <c r="AQ302" s="5">
        <f t="shared" si="480"/>
        <v>5.2073159973687637E-3</v>
      </c>
      <c r="AR302" s="5">
        <f t="shared" si="481"/>
        <v>4.1965634830295963E-4</v>
      </c>
      <c r="AS302" s="5">
        <f t="shared" si="482"/>
        <v>1.4093726938329597E-3</v>
      </c>
      <c r="AT302" s="5">
        <f t="shared" si="483"/>
        <v>2.3666166354380934E-3</v>
      </c>
      <c r="AU302" s="5">
        <f t="shared" si="484"/>
        <v>2.6493462061243076E-3</v>
      </c>
      <c r="AV302" s="5">
        <f t="shared" si="485"/>
        <v>2.2243892023324926E-3</v>
      </c>
      <c r="AW302" s="5">
        <f t="shared" si="486"/>
        <v>1.9995454746514347E-4</v>
      </c>
      <c r="AX302" s="5">
        <f t="shared" si="487"/>
        <v>1.6515448645171679E-2</v>
      </c>
      <c r="AY302" s="5">
        <f t="shared" si="488"/>
        <v>2.3692957581106833E-2</v>
      </c>
      <c r="AZ302" s="5">
        <f t="shared" si="489"/>
        <v>1.6994883124299545E-2</v>
      </c>
      <c r="BA302" s="5">
        <f t="shared" si="490"/>
        <v>8.1269170784856962E-3</v>
      </c>
      <c r="BB302" s="5">
        <f t="shared" si="491"/>
        <v>2.9147058875392214E-3</v>
      </c>
      <c r="BC302" s="5">
        <f t="shared" si="492"/>
        <v>8.3628370549967892E-4</v>
      </c>
      <c r="BD302" s="5">
        <f t="shared" si="493"/>
        <v>1.0033938801385044E-4</v>
      </c>
      <c r="BE302" s="5">
        <f t="shared" si="494"/>
        <v>3.3697951706080184E-4</v>
      </c>
      <c r="BF302" s="5">
        <f t="shared" si="495"/>
        <v>5.6585552875236067E-4</v>
      </c>
      <c r="BG302" s="5">
        <f t="shared" si="496"/>
        <v>6.3345586939010851E-4</v>
      </c>
      <c r="BH302" s="5">
        <f t="shared" si="497"/>
        <v>5.318491002679421E-4</v>
      </c>
      <c r="BI302" s="5">
        <f t="shared" si="498"/>
        <v>3.5723210297590008E-4</v>
      </c>
      <c r="BJ302" s="8">
        <f t="shared" si="499"/>
        <v>0.68761357192087869</v>
      </c>
      <c r="BK302" s="8">
        <f t="shared" si="500"/>
        <v>0.15499687007783589</v>
      </c>
      <c r="BL302" s="8">
        <f t="shared" si="501"/>
        <v>0.12120541331262358</v>
      </c>
      <c r="BM302" s="8">
        <f t="shared" si="502"/>
        <v>0.80119593193504657</v>
      </c>
      <c r="BN302" s="8">
        <f t="shared" si="503"/>
        <v>0.14320509659036285</v>
      </c>
    </row>
    <row r="303" spans="1:66" x14ac:dyDescent="0.25">
      <c r="A303" t="s">
        <v>145</v>
      </c>
      <c r="B303" t="s">
        <v>434</v>
      </c>
      <c r="C303" t="s">
        <v>357</v>
      </c>
      <c r="D303" s="11">
        <v>44442</v>
      </c>
      <c r="E303">
        <f>VLOOKUP(A303,home!$A$2:$E$405,3,FALSE)</f>
        <v>1.43816254416961</v>
      </c>
      <c r="F303">
        <f>VLOOKUP(B303,home!$B$2:$E$405,3,FALSE)</f>
        <v>0.86</v>
      </c>
      <c r="G303">
        <f>VLOOKUP(C303,away!$B$2:$E$405,4,FALSE)</f>
        <v>0.65</v>
      </c>
      <c r="H303">
        <f>VLOOKUP(A303,away!$A$2:$E$405,3,FALSE)</f>
        <v>1.2261484098939901</v>
      </c>
      <c r="I303">
        <f>VLOOKUP(C303,away!$B$2:$E$405,3,FALSE)</f>
        <v>0.87</v>
      </c>
      <c r="J303">
        <f>VLOOKUP(B303,home!$B$2:$E$405,4,FALSE)</f>
        <v>0.56000000000000005</v>
      </c>
      <c r="K303" s="3">
        <f t="shared" si="448"/>
        <v>0.80393286219081206</v>
      </c>
      <c r="L303" s="3">
        <f t="shared" si="449"/>
        <v>0.597379505300352</v>
      </c>
      <c r="M303" s="5">
        <f t="shared" si="450"/>
        <v>0.24627355036785811</v>
      </c>
      <c r="N303" s="5">
        <f t="shared" si="451"/>
        <v>0.19798740022912525</v>
      </c>
      <c r="O303" s="5">
        <f t="shared" si="452"/>
        <v>0.14711877168731241</v>
      </c>
      <c r="P303" s="5">
        <f t="shared" si="453"/>
        <v>0.11827361520457765</v>
      </c>
      <c r="Q303" s="5">
        <f t="shared" si="454"/>
        <v>7.9584288671959269E-2</v>
      </c>
      <c r="R303" s="5">
        <f t="shared" si="455"/>
        <v>4.3942869525481057E-2</v>
      </c>
      <c r="S303" s="5">
        <f t="shared" si="456"/>
        <v>1.4200315089324147E-2</v>
      </c>
      <c r="T303" s="5">
        <f t="shared" si="457"/>
        <v>4.7542022996535434E-2</v>
      </c>
      <c r="U303" s="5">
        <f t="shared" si="458"/>
        <v>3.5327116870497395E-2</v>
      </c>
      <c r="V303" s="5">
        <f t="shared" si="459"/>
        <v>7.5774934920483697E-4</v>
      </c>
      <c r="W303" s="5">
        <f t="shared" si="460"/>
        <v>2.1326808325822677E-2</v>
      </c>
      <c r="X303" s="5">
        <f t="shared" si="461"/>
        <v>1.274019820731538E-2</v>
      </c>
      <c r="Y303" s="5">
        <f t="shared" si="462"/>
        <v>3.8053666512572462E-3</v>
      </c>
      <c r="Z303" s="5">
        <f t="shared" si="463"/>
        <v>8.750189886203262E-3</v>
      </c>
      <c r="AA303" s="5">
        <f t="shared" si="464"/>
        <v>7.0345651999284848E-3</v>
      </c>
      <c r="AB303" s="5">
        <f t="shared" si="465"/>
        <v>2.8276590677231944E-3</v>
      </c>
      <c r="AC303" s="5">
        <f t="shared" si="466"/>
        <v>2.274446312228421E-5</v>
      </c>
      <c r="AD303" s="5">
        <f t="shared" si="467"/>
        <v>4.2863305146933657E-3</v>
      </c>
      <c r="AE303" s="5">
        <f t="shared" si="468"/>
        <v>2.560566002421326E-3</v>
      </c>
      <c r="AF303" s="5">
        <f t="shared" si="469"/>
        <v>7.6481482590767585E-4</v>
      </c>
      <c r="AG303" s="5">
        <f t="shared" si="470"/>
        <v>1.5229490078236743E-4</v>
      </c>
      <c r="AH303" s="5">
        <f t="shared" si="471"/>
        <v>1.306796026376062E-3</v>
      </c>
      <c r="AI303" s="5">
        <f t="shared" si="472"/>
        <v>1.0505762697840873E-3</v>
      </c>
      <c r="AJ303" s="5">
        <f t="shared" si="473"/>
        <v>4.2229639375863405E-4</v>
      </c>
      <c r="AK303" s="5">
        <f t="shared" si="474"/>
        <v>1.1316598284241229E-4</v>
      </c>
      <c r="AL303" s="5">
        <f t="shared" si="475"/>
        <v>4.3692388002554081E-7</v>
      </c>
      <c r="AM303" s="5">
        <f t="shared" si="476"/>
        <v>6.8918439179465089E-4</v>
      </c>
      <c r="AN303" s="5">
        <f t="shared" si="477"/>
        <v>4.1170463103101253E-4</v>
      </c>
      <c r="AO303" s="5">
        <f t="shared" si="478"/>
        <v>1.2297195440758509E-4</v>
      </c>
      <c r="AP303" s="5">
        <f t="shared" si="479"/>
        <v>2.4486975096606879E-5</v>
      </c>
      <c r="AQ303" s="5">
        <f t="shared" si="480"/>
        <v>3.6570042673782635E-6</v>
      </c>
      <c r="AR303" s="5">
        <f t="shared" si="481"/>
        <v>1.5613063275299958E-4</v>
      </c>
      <c r="AS303" s="5">
        <f t="shared" si="482"/>
        <v>1.2551854646478149E-4</v>
      </c>
      <c r="AT303" s="5">
        <f t="shared" si="483"/>
        <v>5.0454242158731112E-5</v>
      </c>
      <c r="AU303" s="5">
        <f t="shared" si="484"/>
        <v>1.3520607769445679E-5</v>
      </c>
      <c r="AV303" s="5">
        <f t="shared" si="485"/>
        <v>2.7174152256624489E-6</v>
      </c>
      <c r="AW303" s="5">
        <f t="shared" si="486"/>
        <v>5.8287225258528233E-9</v>
      </c>
      <c r="AX303" s="5">
        <f t="shared" si="487"/>
        <v>9.2342996778784585E-5</v>
      </c>
      <c r="AY303" s="5">
        <f t="shared" si="488"/>
        <v>5.5163813733662335E-5</v>
      </c>
      <c r="AZ303" s="5">
        <f t="shared" si="489"/>
        <v>1.6476865879347985E-5</v>
      </c>
      <c r="BA303" s="5">
        <f t="shared" si="490"/>
        <v>3.2809806626350494E-6</v>
      </c>
      <c r="BB303" s="5">
        <f t="shared" si="491"/>
        <v>4.899976512862367E-7</v>
      </c>
      <c r="BC303" s="5">
        <f t="shared" si="492"/>
        <v>5.8542910904741316E-8</v>
      </c>
      <c r="BD303" s="5">
        <f t="shared" si="493"/>
        <v>1.5544873359369635E-5</v>
      </c>
      <c r="BE303" s="5">
        <f t="shared" si="494"/>
        <v>1.2497034532191733E-5</v>
      </c>
      <c r="BF303" s="5">
        <f t="shared" si="495"/>
        <v>5.0233883701811583E-6</v>
      </c>
      <c r="BG303" s="5">
        <f t="shared" si="496"/>
        <v>1.3461556634452591E-6</v>
      </c>
      <c r="BH303" s="5">
        <f t="shared" si="497"/>
        <v>2.7055469386697959E-7</v>
      </c>
      <c r="BI303" s="5">
        <f t="shared" si="498"/>
        <v>4.3501561883927972E-8</v>
      </c>
      <c r="BJ303" s="8">
        <f t="shared" si="499"/>
        <v>0.37216990948003387</v>
      </c>
      <c r="BK303" s="8">
        <f t="shared" si="500"/>
        <v>0.37958357521170072</v>
      </c>
      <c r="BL303" s="8">
        <f t="shared" si="501"/>
        <v>0.23952688397625627</v>
      </c>
      <c r="BM303" s="8">
        <f t="shared" si="502"/>
        <v>0.16679490488286924</v>
      </c>
      <c r="BN303" s="8">
        <f t="shared" si="503"/>
        <v>0.8331804956863138</v>
      </c>
    </row>
    <row r="304" spans="1:66" x14ac:dyDescent="0.25">
      <c r="A304" t="s">
        <v>196</v>
      </c>
      <c r="B304" t="s">
        <v>304</v>
      </c>
      <c r="C304" t="s">
        <v>199</v>
      </c>
      <c r="D304" s="11">
        <v>44442</v>
      </c>
      <c r="E304">
        <f>VLOOKUP(A304,home!$A$2:$E$405,3,FALSE)</f>
        <v>1.62946428571429</v>
      </c>
      <c r="F304">
        <f>VLOOKUP(B304,home!$B$2:$E$405,3,FALSE)</f>
        <v>0.82</v>
      </c>
      <c r="G304">
        <f>VLOOKUP(C304,away!$B$2:$E$405,4,FALSE)</f>
        <v>0.76</v>
      </c>
      <c r="H304">
        <f>VLOOKUP(A304,away!$A$2:$E$405,3,FALSE)</f>
        <v>1.4508928571428601</v>
      </c>
      <c r="I304">
        <f>VLOOKUP(C304,away!$B$2:$E$405,3,FALSE)</f>
        <v>0.66</v>
      </c>
      <c r="J304">
        <f>VLOOKUP(B304,home!$B$2:$E$405,4,FALSE)</f>
        <v>1.9</v>
      </c>
      <c r="K304" s="3">
        <f t="shared" si="448"/>
        <v>1.0154821428571454</v>
      </c>
      <c r="L304" s="3">
        <f t="shared" si="449"/>
        <v>1.8194196428571465</v>
      </c>
      <c r="M304" s="5">
        <f t="shared" si="450"/>
        <v>5.8724293115154952E-2</v>
      </c>
      <c r="N304" s="5">
        <f t="shared" si="451"/>
        <v>5.963347101034866E-2</v>
      </c>
      <c r="O304" s="5">
        <f t="shared" si="452"/>
        <v>0.1068441324066136</v>
      </c>
      <c r="P304" s="5">
        <f t="shared" si="453"/>
        <v>0.10849830852798055</v>
      </c>
      <c r="Q304" s="5">
        <f t="shared" si="454"/>
        <v>3.0278362463799158E-2</v>
      </c>
      <c r="R304" s="5">
        <f t="shared" si="455"/>
        <v>9.719715661231132E-2</v>
      </c>
      <c r="S304" s="5">
        <f t="shared" si="456"/>
        <v>5.0115047491286431E-2</v>
      </c>
      <c r="T304" s="5">
        <f t="shared" si="457"/>
        <v>5.5089047420184688E-2</v>
      </c>
      <c r="U304" s="5">
        <f t="shared" si="458"/>
        <v>9.8701976876291453E-2</v>
      </c>
      <c r="V304" s="5">
        <f t="shared" si="459"/>
        <v>1.0287996474080003E-2</v>
      </c>
      <c r="W304" s="5">
        <f t="shared" si="460"/>
        <v>1.0249045465648044E-2</v>
      </c>
      <c r="X304" s="5">
        <f t="shared" si="461"/>
        <v>1.8647314640736021E-2</v>
      </c>
      <c r="Y304" s="5">
        <f t="shared" si="462"/>
        <v>1.6963645271946388E-2</v>
      </c>
      <c r="Z304" s="5">
        <f t="shared" si="463"/>
        <v>5.894747199010051E-2</v>
      </c>
      <c r="AA304" s="5">
        <f t="shared" si="464"/>
        <v>5.9860105172518822E-2</v>
      </c>
      <c r="AB304" s="5">
        <f t="shared" si="465"/>
        <v>3.0393433936121754E-2</v>
      </c>
      <c r="AC304" s="5">
        <f t="shared" si="466"/>
        <v>1.187998778238426E-3</v>
      </c>
      <c r="AD304" s="5">
        <f t="shared" si="467"/>
        <v>2.6019306629241458E-3</v>
      </c>
      <c r="AE304" s="5">
        <f t="shared" si="468"/>
        <v>4.7340037574765074E-3</v>
      </c>
      <c r="AF304" s="5">
        <f t="shared" si="469"/>
        <v>4.3065697128561497E-3</v>
      </c>
      <c r="AG304" s="5">
        <f t="shared" si="470"/>
        <v>2.6118191763013789E-3</v>
      </c>
      <c r="AH304" s="5">
        <f t="shared" si="471"/>
        <v>2.6812547108890094E-2</v>
      </c>
      <c r="AI304" s="5">
        <f t="shared" si="472"/>
        <v>2.7227662793593871E-2</v>
      </c>
      <c r="AJ304" s="5">
        <f t="shared" si="473"/>
        <v>1.3824602679315236E-2</v>
      </c>
      <c r="AK304" s="5">
        <f t="shared" si="474"/>
        <v>4.6795457176465579E-3</v>
      </c>
      <c r="AL304" s="5">
        <f t="shared" si="475"/>
        <v>8.7797298960700623E-5</v>
      </c>
      <c r="AM304" s="5">
        <f t="shared" si="476"/>
        <v>5.2844282503038522E-4</v>
      </c>
      <c r="AN304" s="5">
        <f t="shared" si="477"/>
        <v>9.6145925598720486E-4</v>
      </c>
      <c r="AO304" s="5">
        <f t="shared" si="478"/>
        <v>8.7464892807496931E-4</v>
      </c>
      <c r="AP304" s="5">
        <f t="shared" si="479"/>
        <v>5.3045114678118197E-4</v>
      </c>
      <c r="AQ304" s="5">
        <f t="shared" si="480"/>
        <v>2.4127830900744562E-4</v>
      </c>
      <c r="AR304" s="5">
        <f t="shared" si="481"/>
        <v>9.7566549769894494E-3</v>
      </c>
      <c r="AS304" s="5">
        <f t="shared" si="482"/>
        <v>9.9077089031510777E-3</v>
      </c>
      <c r="AT304" s="5">
        <f t="shared" si="483"/>
        <v>5.0305507338883372E-3</v>
      </c>
      <c r="AU304" s="5">
        <f t="shared" si="484"/>
        <v>1.7028114796668386E-3</v>
      </c>
      <c r="AV304" s="5">
        <f t="shared" si="485"/>
        <v>4.3229366256345683E-4</v>
      </c>
      <c r="AW304" s="5">
        <f t="shared" si="486"/>
        <v>4.5059236065698912E-6</v>
      </c>
      <c r="AX304" s="5">
        <f t="shared" si="487"/>
        <v>8.9437375389889818E-5</v>
      </c>
      <c r="AY304" s="5">
        <f t="shared" si="488"/>
        <v>1.6272411758995386E-4</v>
      </c>
      <c r="AZ304" s="5">
        <f t="shared" si="489"/>
        <v>1.4803172795487912E-4</v>
      </c>
      <c r="BA304" s="5">
        <f t="shared" si="490"/>
        <v>8.9777277869064107E-5</v>
      </c>
      <c r="BB304" s="5">
        <f t="shared" si="491"/>
        <v>4.0835635709304877E-5</v>
      </c>
      <c r="BC304" s="5">
        <f t="shared" si="492"/>
        <v>1.4859431547613609E-5</v>
      </c>
      <c r="BD304" s="5">
        <f t="shared" si="493"/>
        <v>2.9585749522857553E-3</v>
      </c>
      <c r="BE304" s="5">
        <f t="shared" si="494"/>
        <v>3.0043800323506153E-3</v>
      </c>
      <c r="BF304" s="5">
        <f t="shared" si="495"/>
        <v>1.5254471366043113E-3</v>
      </c>
      <c r="BG304" s="5">
        <f t="shared" si="496"/>
        <v>5.1635477569808097E-4</v>
      </c>
      <c r="BH304" s="5">
        <f t="shared" si="497"/>
        <v>1.3108726352510197E-4</v>
      </c>
      <c r="BI304" s="5">
        <f t="shared" si="498"/>
        <v>2.6623355053149986E-5</v>
      </c>
      <c r="BJ304" s="8">
        <f t="shared" si="499"/>
        <v>0.20879715561316298</v>
      </c>
      <c r="BK304" s="8">
        <f t="shared" si="500"/>
        <v>0.22906416580329098</v>
      </c>
      <c r="BL304" s="8">
        <f t="shared" si="501"/>
        <v>0.50053365057507881</v>
      </c>
      <c r="BM304" s="8">
        <f t="shared" si="502"/>
        <v>0.53600850165144198</v>
      </c>
      <c r="BN304" s="8">
        <f t="shared" si="503"/>
        <v>0.46117572413620822</v>
      </c>
    </row>
    <row r="305" spans="1:66" x14ac:dyDescent="0.25">
      <c r="A305" t="s">
        <v>32</v>
      </c>
      <c r="B305" t="s">
        <v>208</v>
      </c>
      <c r="C305" t="s">
        <v>209</v>
      </c>
      <c r="D305" s="11">
        <v>44442</v>
      </c>
      <c r="E305">
        <f>VLOOKUP(A305,home!$A$2:$E$405,3,FALSE)</f>
        <v>1.26767676767677</v>
      </c>
      <c r="F305">
        <f>VLOOKUP(B305,home!$B$2:$E$405,3,FALSE)</f>
        <v>1.51</v>
      </c>
      <c r="G305">
        <f>VLOOKUP(C305,away!$B$2:$E$405,4,FALSE)</f>
        <v>0.65</v>
      </c>
      <c r="H305">
        <f>VLOOKUP(A305,away!$A$2:$E$405,3,FALSE)</f>
        <v>1.0959595959596</v>
      </c>
      <c r="I305">
        <f>VLOOKUP(C305,away!$B$2:$E$405,3,FALSE)</f>
        <v>1</v>
      </c>
      <c r="J305">
        <f>VLOOKUP(B305,home!$B$2:$E$405,4,FALSE)</f>
        <v>0.66</v>
      </c>
      <c r="K305" s="3">
        <f t="shared" si="448"/>
        <v>1.2442247474747496</v>
      </c>
      <c r="L305" s="3">
        <f t="shared" si="449"/>
        <v>0.72333333333333605</v>
      </c>
      <c r="M305" s="5">
        <f t="shared" si="450"/>
        <v>0.13979781471581276</v>
      </c>
      <c r="N305" s="5">
        <f t="shared" si="451"/>
        <v>0.17393990071230395</v>
      </c>
      <c r="O305" s="5">
        <f t="shared" si="452"/>
        <v>0.10112041931110494</v>
      </c>
      <c r="P305" s="5">
        <f t="shared" si="453"/>
        <v>0.12581652818190031</v>
      </c>
      <c r="Q305" s="5">
        <f t="shared" si="454"/>
        <v>0.10821016451977473</v>
      </c>
      <c r="R305" s="5">
        <f t="shared" si="455"/>
        <v>3.6571884984183088E-2</v>
      </c>
      <c r="S305" s="5">
        <f t="shared" si="456"/>
        <v>2.8308380205953946E-2</v>
      </c>
      <c r="T305" s="5">
        <f t="shared" si="457"/>
        <v>7.8272019002637347E-2</v>
      </c>
      <c r="U305" s="5">
        <f t="shared" si="458"/>
        <v>4.5503644359120785E-2</v>
      </c>
      <c r="V305" s="5">
        <f t="shared" si="459"/>
        <v>2.8308041575031148E-3</v>
      </c>
      <c r="W305" s="5">
        <f t="shared" si="460"/>
        <v>4.4879254874605951E-2</v>
      </c>
      <c r="X305" s="5">
        <f t="shared" si="461"/>
        <v>3.2462661025965095E-2</v>
      </c>
      <c r="Y305" s="5">
        <f t="shared" si="462"/>
        <v>1.1740662404390752E-2</v>
      </c>
      <c r="Z305" s="5">
        <f t="shared" si="463"/>
        <v>8.8178878239641798E-3</v>
      </c>
      <c r="AA305" s="5">
        <f t="shared" si="464"/>
        <v>1.0971434251032499E-2</v>
      </c>
      <c r="AB305" s="5">
        <f t="shared" si="465"/>
        <v>6.8254650052133664E-3</v>
      </c>
      <c r="AC305" s="5">
        <f t="shared" si="466"/>
        <v>1.5923082908339501E-4</v>
      </c>
      <c r="AD305" s="5">
        <f t="shared" si="467"/>
        <v>1.395996989080288E-2</v>
      </c>
      <c r="AE305" s="5">
        <f t="shared" si="468"/>
        <v>1.0097711554347454E-2</v>
      </c>
      <c r="AF305" s="5">
        <f t="shared" si="469"/>
        <v>3.6520056788223428E-3</v>
      </c>
      <c r="AG305" s="5">
        <f t="shared" si="470"/>
        <v>8.8053914700494615E-4</v>
      </c>
      <c r="AH305" s="5">
        <f t="shared" si="471"/>
        <v>1.5945680481668615E-3</v>
      </c>
      <c r="AI305" s="5">
        <f t="shared" si="472"/>
        <v>1.9840010270617174E-3</v>
      </c>
      <c r="AJ305" s="5">
        <f t="shared" si="473"/>
        <v>1.2342715884427549E-3</v>
      </c>
      <c r="AK305" s="5">
        <f t="shared" si="474"/>
        <v>5.1190375181514841E-4</v>
      </c>
      <c r="AL305" s="5">
        <f t="shared" si="475"/>
        <v>5.7322412758809023E-6</v>
      </c>
      <c r="AM305" s="5">
        <f t="shared" si="476"/>
        <v>3.473868002427861E-3</v>
      </c>
      <c r="AN305" s="5">
        <f t="shared" si="477"/>
        <v>2.5127645217561624E-3</v>
      </c>
      <c r="AO305" s="5">
        <f t="shared" si="478"/>
        <v>9.0878316870181535E-4</v>
      </c>
      <c r="AP305" s="5">
        <f t="shared" si="479"/>
        <v>2.191177195647719E-4</v>
      </c>
      <c r="AQ305" s="5">
        <f t="shared" si="480"/>
        <v>3.9623787621296393E-5</v>
      </c>
      <c r="AR305" s="5">
        <f t="shared" si="481"/>
        <v>2.3068084430147358E-4</v>
      </c>
      <c r="AS305" s="5">
        <f t="shared" si="482"/>
        <v>2.8701881524826299E-4</v>
      </c>
      <c r="AT305" s="5">
        <f t="shared" si="483"/>
        <v>1.7855795646138595E-4</v>
      </c>
      <c r="AU305" s="5">
        <f t="shared" si="484"/>
        <v>7.4055409429258449E-5</v>
      </c>
      <c r="AV305" s="5">
        <f t="shared" si="485"/>
        <v>2.3035393274064572E-5</v>
      </c>
      <c r="AW305" s="5">
        <f t="shared" si="486"/>
        <v>1.4330431763949633E-7</v>
      </c>
      <c r="AX305" s="5">
        <f t="shared" si="487"/>
        <v>7.2037875634690376E-4</v>
      </c>
      <c r="AY305" s="5">
        <f t="shared" si="488"/>
        <v>5.2107396709092898E-4</v>
      </c>
      <c r="AZ305" s="5">
        <f t="shared" si="489"/>
        <v>1.8845508476455334E-4</v>
      </c>
      <c r="BA305" s="5">
        <f t="shared" si="490"/>
        <v>4.5438614882120258E-5</v>
      </c>
      <c r="BB305" s="5">
        <f t="shared" si="491"/>
        <v>8.2168161911834434E-6</v>
      </c>
      <c r="BC305" s="5">
        <f t="shared" si="492"/>
        <v>1.1886994089912097E-6</v>
      </c>
      <c r="BD305" s="5">
        <f t="shared" si="493"/>
        <v>2.7809857340788851E-5</v>
      </c>
      <c r="BE305" s="5">
        <f t="shared" si="494"/>
        <v>3.4601712727151816E-5</v>
      </c>
      <c r="BF305" s="5">
        <f t="shared" si="495"/>
        <v>2.1526153640067157E-5</v>
      </c>
      <c r="BG305" s="5">
        <f t="shared" si="496"/>
        <v>8.9277910256384098E-6</v>
      </c>
      <c r="BH305" s="5">
        <f t="shared" si="497"/>
        <v>2.7770446335955716E-6</v>
      </c>
      <c r="BI305" s="5">
        <f t="shared" si="498"/>
        <v>6.9105353159231101E-7</v>
      </c>
      <c r="BJ305" s="8">
        <f t="shared" si="499"/>
        <v>0.48673379794941202</v>
      </c>
      <c r="BK305" s="8">
        <f t="shared" si="500"/>
        <v>0.29743956429862034</v>
      </c>
      <c r="BL305" s="8">
        <f t="shared" si="501"/>
        <v>0.20720727435775438</v>
      </c>
      <c r="BM305" s="8">
        <f t="shared" si="502"/>
        <v>0.31422088134189796</v>
      </c>
      <c r="BN305" s="8">
        <f t="shared" si="503"/>
        <v>0.68545671242507966</v>
      </c>
    </row>
    <row r="306" spans="1:66" x14ac:dyDescent="0.25">
      <c r="A306" t="s">
        <v>37</v>
      </c>
      <c r="B306" t="s">
        <v>231</v>
      </c>
      <c r="C306" t="s">
        <v>38</v>
      </c>
      <c r="D306" s="11">
        <v>44442</v>
      </c>
      <c r="E306">
        <f>VLOOKUP(A306,home!$A$2:$E$405,3,FALSE)</f>
        <v>1.6263736263736299</v>
      </c>
      <c r="F306">
        <f>VLOOKUP(B306,home!$B$2:$E$405,3,FALSE)</f>
        <v>0.82</v>
      </c>
      <c r="G306">
        <f>VLOOKUP(C306,away!$B$2:$E$405,4,FALSE)</f>
        <v>0.82</v>
      </c>
      <c r="H306">
        <f>VLOOKUP(A306,away!$A$2:$E$405,3,FALSE)</f>
        <v>1.3076923076923099</v>
      </c>
      <c r="I306">
        <f>VLOOKUP(C306,away!$B$2:$E$405,3,FALSE)</f>
        <v>0.48</v>
      </c>
      <c r="J306">
        <f>VLOOKUP(B306,home!$B$2:$E$405,4,FALSE)</f>
        <v>0.85</v>
      </c>
      <c r="K306" s="3">
        <f t="shared" si="448"/>
        <v>1.0935736263736286</v>
      </c>
      <c r="L306" s="3">
        <f t="shared" si="449"/>
        <v>0.53353846153846241</v>
      </c>
      <c r="M306" s="5">
        <f t="shared" si="450"/>
        <v>0.1964962193293541</v>
      </c>
      <c r="N306" s="5">
        <f t="shared" si="451"/>
        <v>0.21488308314070967</v>
      </c>
      <c r="O306" s="5">
        <f t="shared" si="452"/>
        <v>0.10483829055910786</v>
      </c>
      <c r="P306" s="5">
        <f t="shared" si="453"/>
        <v>0.11464838958953574</v>
      </c>
      <c r="Q306" s="5">
        <f t="shared" si="454"/>
        <v>0.1174952362382659</v>
      </c>
      <c r="R306" s="5">
        <f t="shared" si="455"/>
        <v>2.7967630127614357E-2</v>
      </c>
      <c r="S306" s="5">
        <f t="shared" si="456"/>
        <v>1.6723290249979861E-2</v>
      </c>
      <c r="T306" s="5">
        <f t="shared" si="457"/>
        <v>6.2688227580662587E-2</v>
      </c>
      <c r="U306" s="5">
        <f t="shared" si="458"/>
        <v>3.0584662699731584E-2</v>
      </c>
      <c r="V306" s="5">
        <f t="shared" si="459"/>
        <v>1.0841589965685156E-3</v>
      </c>
      <c r="W306" s="5">
        <f t="shared" si="460"/>
        <v>4.2829897191568871E-2</v>
      </c>
      <c r="X306" s="5">
        <f t="shared" si="461"/>
        <v>2.2851397455440167E-2</v>
      </c>
      <c r="Y306" s="5">
        <f t="shared" si="462"/>
        <v>6.0960497211897408E-3</v>
      </c>
      <c r="Z306" s="5">
        <f t="shared" si="463"/>
        <v>4.973935450388039E-3</v>
      </c>
      <c r="AA306" s="5">
        <f t="shared" si="464"/>
        <v>5.4393646278291952E-3</v>
      </c>
      <c r="AB306" s="5">
        <f t="shared" si="465"/>
        <v>2.9741728506118082E-3</v>
      </c>
      <c r="AC306" s="5">
        <f t="shared" si="466"/>
        <v>3.9535456279965586E-5</v>
      </c>
      <c r="AD306" s="5">
        <f t="shared" si="467"/>
        <v>1.1709411497248415E-2</v>
      </c>
      <c r="AE306" s="5">
        <f t="shared" si="468"/>
        <v>6.2474213957627034E-3</v>
      </c>
      <c r="AF306" s="5">
        <f t="shared" si="469"/>
        <v>1.6666198000388531E-3</v>
      </c>
      <c r="AG306" s="5">
        <f t="shared" si="470"/>
        <v>2.9640192136075653E-4</v>
      </c>
      <c r="AH306" s="5">
        <f t="shared" si="471"/>
        <v>6.6344646699791326E-4</v>
      </c>
      <c r="AI306" s="5">
        <f t="shared" si="472"/>
        <v>7.2552755881967999E-4</v>
      </c>
      <c r="AJ306" s="5">
        <f t="shared" si="473"/>
        <v>3.9670890176622176E-4</v>
      </c>
      <c r="AK306" s="5">
        <f t="shared" si="474"/>
        <v>1.4461013077306223E-4</v>
      </c>
      <c r="AL306" s="5">
        <f t="shared" si="475"/>
        <v>9.2269997044333532E-7</v>
      </c>
      <c r="AM306" s="5">
        <f t="shared" si="476"/>
        <v>2.5610207187494031E-3</v>
      </c>
      <c r="AN306" s="5">
        <f t="shared" si="477"/>
        <v>1.3664030542496837E-3</v>
      </c>
      <c r="AO306" s="5">
        <f t="shared" si="478"/>
        <v>3.6451429170291619E-4</v>
      </c>
      <c r="AP306" s="5">
        <f t="shared" si="479"/>
        <v>6.4827464801318752E-5</v>
      </c>
      <c r="AQ306" s="5">
        <f t="shared" si="480"/>
        <v>8.6469864588836063E-6</v>
      </c>
      <c r="AR306" s="5">
        <f t="shared" si="481"/>
        <v>7.0794841463038991E-5</v>
      </c>
      <c r="AS306" s="5">
        <f t="shared" si="482"/>
        <v>7.7419371507281669E-5</v>
      </c>
      <c r="AT306" s="5">
        <f t="shared" si="483"/>
        <v>4.23318914253926E-5</v>
      </c>
      <c r="AU306" s="5">
        <f t="shared" si="484"/>
        <v>1.54310133391071E-5</v>
      </c>
      <c r="AV306" s="5">
        <f t="shared" si="485"/>
        <v>4.218737303966796E-6</v>
      </c>
      <c r="AW306" s="5">
        <f t="shared" si="486"/>
        <v>1.4954495484087672E-8</v>
      </c>
      <c r="AX306" s="5">
        <f t="shared" si="487"/>
        <v>4.6677745243679677E-4</v>
      </c>
      <c r="AY306" s="5">
        <f t="shared" si="488"/>
        <v>2.4904372385397134E-4</v>
      </c>
      <c r="AZ306" s="5">
        <f t="shared" si="489"/>
        <v>6.6437202640428771E-5</v>
      </c>
      <c r="BA306" s="5">
        <f t="shared" si="490"/>
        <v>1.1815600961897814E-5</v>
      </c>
      <c r="BB306" s="5">
        <f t="shared" si="491"/>
        <v>1.5760193898408339E-6</v>
      </c>
      <c r="BC306" s="5">
        <f t="shared" si="492"/>
        <v>1.6817339212209297E-7</v>
      </c>
      <c r="BD306" s="5">
        <f t="shared" si="493"/>
        <v>6.2952951331748603E-6</v>
      </c>
      <c r="BE306" s="5">
        <f t="shared" si="494"/>
        <v>6.8843687278782879E-6</v>
      </c>
      <c r="BF306" s="5">
        <f t="shared" si="495"/>
        <v>3.7642820375195315E-6</v>
      </c>
      <c r="BG306" s="5">
        <f t="shared" si="496"/>
        <v>1.3721731861544485E-6</v>
      </c>
      <c r="BH306" s="5">
        <f t="shared" si="497"/>
        <v>3.7514310179889414E-7</v>
      </c>
      <c r="BI306" s="5">
        <f t="shared" si="498"/>
        <v>8.2049320448653624E-8</v>
      </c>
      <c r="BJ306" s="8">
        <f t="shared" si="499"/>
        <v>0.49192497663088491</v>
      </c>
      <c r="BK306" s="8">
        <f t="shared" si="500"/>
        <v>0.32924156004554261</v>
      </c>
      <c r="BL306" s="8">
        <f t="shared" si="501"/>
        <v>0.17396338308979747</v>
      </c>
      <c r="BM306" s="8">
        <f t="shared" si="502"/>
        <v>0.22352597746266695</v>
      </c>
      <c r="BN306" s="8">
        <f t="shared" si="503"/>
        <v>0.77632884898458754</v>
      </c>
    </row>
    <row r="307" spans="1:66" x14ac:dyDescent="0.25">
      <c r="A307" t="s">
        <v>37</v>
      </c>
      <c r="B307" t="s">
        <v>230</v>
      </c>
      <c r="C307" t="s">
        <v>227</v>
      </c>
      <c r="D307" s="11">
        <v>44442</v>
      </c>
      <c r="E307">
        <f>VLOOKUP(A307,home!$A$2:$E$405,3,FALSE)</f>
        <v>1.6263736263736299</v>
      </c>
      <c r="F307">
        <f>VLOOKUP(B307,home!$B$2:$E$405,3,FALSE)</f>
        <v>1.23</v>
      </c>
      <c r="G307">
        <f>VLOOKUP(C307,away!$B$2:$E$405,4,FALSE)</f>
        <v>0.96</v>
      </c>
      <c r="H307">
        <f>VLOOKUP(A307,away!$A$2:$E$405,3,FALSE)</f>
        <v>1.3076923076923099</v>
      </c>
      <c r="I307">
        <f>VLOOKUP(C307,away!$B$2:$E$405,3,FALSE)</f>
        <v>0.89</v>
      </c>
      <c r="J307">
        <f>VLOOKUP(B307,home!$B$2:$E$405,4,FALSE)</f>
        <v>0.96</v>
      </c>
      <c r="K307" s="3">
        <f t="shared" si="448"/>
        <v>1.920421978021982</v>
      </c>
      <c r="L307" s="3">
        <f t="shared" si="449"/>
        <v>1.1172923076923096</v>
      </c>
      <c r="M307" s="5">
        <f t="shared" si="450"/>
        <v>4.7944351436175904E-2</v>
      </c>
      <c r="N307" s="5">
        <f t="shared" si="451"/>
        <v>9.2073386220041978E-2</v>
      </c>
      <c r="O307" s="5">
        <f t="shared" si="452"/>
        <v>5.3567855056936078E-2</v>
      </c>
      <c r="P307" s="5">
        <f t="shared" si="453"/>
        <v>0.102872886166836</v>
      </c>
      <c r="Q307" s="5">
        <f t="shared" si="454"/>
        <v>8.8409877243937479E-2</v>
      </c>
      <c r="R307" s="5">
        <f t="shared" si="455"/>
        <v>2.9925476197345636E-2</v>
      </c>
      <c r="S307" s="5">
        <f t="shared" si="456"/>
        <v>5.518288594633923E-2</v>
      </c>
      <c r="T307" s="5">
        <f t="shared" si="457"/>
        <v>9.8779675768672706E-2</v>
      </c>
      <c r="U307" s="5">
        <f t="shared" si="458"/>
        <v>5.7469542192156241E-2</v>
      </c>
      <c r="V307" s="5">
        <f t="shared" si="459"/>
        <v>1.3156045786569192E-2</v>
      </c>
      <c r="W307" s="5">
        <f t="shared" si="460"/>
        <v>5.6594757111161E-2</v>
      </c>
      <c r="X307" s="5">
        <f t="shared" si="461"/>
        <v>6.3232886776014824E-2</v>
      </c>
      <c r="Y307" s="5">
        <f t="shared" si="462"/>
        <v>3.5324808994010068E-2</v>
      </c>
      <c r="Z307" s="5">
        <f t="shared" si="463"/>
        <v>1.1145168119774533E-2</v>
      </c>
      <c r="AA307" s="5">
        <f t="shared" si="464"/>
        <v>2.1403425805964941E-2</v>
      </c>
      <c r="AB307" s="5">
        <f t="shared" si="465"/>
        <v>2.0551804661368963E-2</v>
      </c>
      <c r="AC307" s="5">
        <f t="shared" si="466"/>
        <v>1.7642855206951187E-3</v>
      </c>
      <c r="AD307" s="5">
        <f t="shared" si="467"/>
        <v>2.7171453849272362E-2</v>
      </c>
      <c r="AE307" s="5">
        <f t="shared" si="468"/>
        <v>3.0358456374608607E-2</v>
      </c>
      <c r="AF307" s="5">
        <f t="shared" si="469"/>
        <v>1.6959634890381377E-2</v>
      </c>
      <c r="AG307" s="5">
        <f t="shared" si="470"/>
        <v>6.3162898680977422E-3</v>
      </c>
      <c r="AH307" s="5">
        <f t="shared" si="471"/>
        <v>3.113102652040409E-3</v>
      </c>
      <c r="AI307" s="5">
        <f t="shared" si="472"/>
        <v>5.9784707528169204E-3</v>
      </c>
      <c r="AJ307" s="5">
        <f t="shared" si="473"/>
        <v>5.7405933143356196E-3</v>
      </c>
      <c r="AK307" s="5">
        <f t="shared" si="474"/>
        <v>3.6747871892453916E-3</v>
      </c>
      <c r="AL307" s="5">
        <f t="shared" si="475"/>
        <v>1.514231713221752E-4</v>
      </c>
      <c r="AM307" s="5">
        <f t="shared" si="476"/>
        <v>1.043613142939053E-2</v>
      </c>
      <c r="AN307" s="5">
        <f t="shared" si="477"/>
        <v>1.1660209368123986E-2</v>
      </c>
      <c r="AO307" s="5">
        <f t="shared" si="478"/>
        <v>6.5139311165433684E-3</v>
      </c>
      <c r="AP307" s="5">
        <f t="shared" si="479"/>
        <v>2.4259883764504949E-3</v>
      </c>
      <c r="AQ307" s="5">
        <f t="shared" si="480"/>
        <v>6.7763453788977275E-4</v>
      </c>
      <c r="AR307" s="5">
        <f t="shared" si="481"/>
        <v>6.956491292362556E-4</v>
      </c>
      <c r="AS307" s="5">
        <f t="shared" si="482"/>
        <v>1.3359398767771593E-3</v>
      </c>
      <c r="AT307" s="5">
        <f t="shared" si="483"/>
        <v>1.2827841503394177E-3</v>
      </c>
      <c r="AU307" s="5">
        <f t="shared" si="484"/>
        <v>8.2116229179002396E-4</v>
      </c>
      <c r="AV307" s="5">
        <f t="shared" si="485"/>
        <v>3.9424452816911546E-4</v>
      </c>
      <c r="AW307" s="5">
        <f t="shared" si="486"/>
        <v>9.0251268164881333E-6</v>
      </c>
      <c r="AX307" s="5">
        <f t="shared" si="487"/>
        <v>3.3402960270879222E-3</v>
      </c>
      <c r="AY307" s="5">
        <f t="shared" si="488"/>
        <v>3.732087056480518E-3</v>
      </c>
      <c r="AZ307" s="5">
        <f t="shared" si="489"/>
        <v>2.0849160799218587E-3</v>
      </c>
      <c r="BA307" s="5">
        <f t="shared" si="490"/>
        <v>7.7648689942689934E-4</v>
      </c>
      <c r="BB307" s="5">
        <f t="shared" si="491"/>
        <v>2.1689070993838148E-4</v>
      </c>
      <c r="BC307" s="5">
        <f t="shared" si="492"/>
        <v>4.846606436481552E-5</v>
      </c>
      <c r="BD307" s="5">
        <f t="shared" si="493"/>
        <v>1.2954057015808709E-4</v>
      </c>
      <c r="BE307" s="5">
        <f t="shared" si="494"/>
        <v>2.4877255797708893E-4</v>
      </c>
      <c r="BF307" s="5">
        <f t="shared" si="495"/>
        <v>2.3887414393397469E-4</v>
      </c>
      <c r="BG307" s="5">
        <f t="shared" si="496"/>
        <v>1.5291305199733042E-4</v>
      </c>
      <c r="BH307" s="5">
        <f t="shared" si="497"/>
        <v>7.3414396445522866E-5</v>
      </c>
      <c r="BI307" s="5">
        <f t="shared" si="498"/>
        <v>2.8197324087440212E-5</v>
      </c>
      <c r="BJ307" s="8">
        <f t="shared" si="499"/>
        <v>0.55713426476181682</v>
      </c>
      <c r="BK307" s="8">
        <f t="shared" si="500"/>
        <v>0.22480396508441816</v>
      </c>
      <c r="BL307" s="8">
        <f t="shared" si="501"/>
        <v>0.2068265498431216</v>
      </c>
      <c r="BM307" s="8">
        <f t="shared" si="502"/>
        <v>0.58139305355819415</v>
      </c>
      <c r="BN307" s="8">
        <f t="shared" si="503"/>
        <v>0.41479383232127309</v>
      </c>
    </row>
    <row r="308" spans="1:66" x14ac:dyDescent="0.25">
      <c r="A308" t="s">
        <v>13</v>
      </c>
      <c r="B308" t="s">
        <v>56</v>
      </c>
      <c r="C308" t="s">
        <v>57</v>
      </c>
      <c r="D308" s="11">
        <v>44472</v>
      </c>
      <c r="E308">
        <f>VLOOKUP(A308,home!$A$2:$E$405,3,FALSE)</f>
        <v>1.5879629629629599</v>
      </c>
      <c r="F308">
        <f>VLOOKUP(B308,home!$B$2:$E$405,3,FALSE)</f>
        <v>0.48</v>
      </c>
      <c r="G308">
        <f>VLOOKUP(C308,away!$B$2:$E$405,4,FALSE)</f>
        <v>0.92</v>
      </c>
      <c r="H308">
        <f>VLOOKUP(A308,away!$A$2:$E$405,3,FALSE)</f>
        <v>1.42592592592593</v>
      </c>
      <c r="I308">
        <f>VLOOKUP(C308,away!$B$2:$E$405,3,FALSE)</f>
        <v>0.87</v>
      </c>
      <c r="J308">
        <f>VLOOKUP(B308,home!$B$2:$E$405,4,FALSE)</f>
        <v>1.1299999999999999</v>
      </c>
      <c r="K308" s="3">
        <f t="shared" si="448"/>
        <v>0.70124444444444312</v>
      </c>
      <c r="L308" s="3">
        <f t="shared" si="449"/>
        <v>1.4018277777777817</v>
      </c>
      <c r="M308" s="5">
        <f t="shared" si="450"/>
        <v>0.12208079220700767</v>
      </c>
      <c r="N308" s="5">
        <f t="shared" si="451"/>
        <v>8.5608477308540584E-2</v>
      </c>
      <c r="O308" s="5">
        <f t="shared" si="452"/>
        <v>0.1711362456489007</v>
      </c>
      <c r="P308" s="5">
        <f t="shared" si="453"/>
        <v>0.1200083415043711</v>
      </c>
      <c r="Q308" s="5">
        <f t="shared" si="454"/>
        <v>3.001623455498113E-2</v>
      </c>
      <c r="R308" s="5">
        <f t="shared" si="455"/>
        <v>0.11995177146761553</v>
      </c>
      <c r="S308" s="5">
        <f t="shared" si="456"/>
        <v>2.9492768211662742E-2</v>
      </c>
      <c r="T308" s="5">
        <f t="shared" si="457"/>
        <v>4.2077591383465861E-2</v>
      </c>
      <c r="U308" s="5">
        <f t="shared" si="458"/>
        <v>8.4115513342934836E-2</v>
      </c>
      <c r="V308" s="5">
        <f t="shared" si="459"/>
        <v>3.2213441383718141E-3</v>
      </c>
      <c r="W308" s="5">
        <f t="shared" si="460"/>
        <v>7.016239241607279E-3</v>
      </c>
      <c r="X308" s="5">
        <f t="shared" si="461"/>
        <v>9.8355590644196005E-3</v>
      </c>
      <c r="Y308" s="5">
        <f t="shared" si="462"/>
        <v>6.8938799532387244E-3</v>
      </c>
      <c r="Z308" s="5">
        <f t="shared" si="463"/>
        <v>5.6050575078985282E-2</v>
      </c>
      <c r="AA308" s="5">
        <f t="shared" si="464"/>
        <v>3.9305154382054577E-2</v>
      </c>
      <c r="AB308" s="5">
        <f t="shared" si="465"/>
        <v>1.3781260574223466E-2</v>
      </c>
      <c r="AC308" s="5">
        <f t="shared" si="466"/>
        <v>1.9791615068594587E-4</v>
      </c>
      <c r="AD308" s="5">
        <f t="shared" si="467"/>
        <v>1.2300246972675492E-3</v>
      </c>
      <c r="AE308" s="5">
        <f t="shared" si="468"/>
        <v>1.7242827879823573E-3</v>
      </c>
      <c r="AF308" s="5">
        <f t="shared" si="469"/>
        <v>1.2085737544688931E-3</v>
      </c>
      <c r="AG308" s="5">
        <f t="shared" si="470"/>
        <v>5.6473742016922639E-4</v>
      </c>
      <c r="AH308" s="5">
        <f t="shared" si="471"/>
        <v>1.9643313276535148E-2</v>
      </c>
      <c r="AI308" s="5">
        <f t="shared" si="472"/>
        <v>1.377476430565204E-2</v>
      </c>
      <c r="AJ308" s="5">
        <f t="shared" si="473"/>
        <v>4.8297384714350551E-3</v>
      </c>
      <c r="AK308" s="5">
        <f t="shared" si="474"/>
        <v>1.1289424237378098E-3</v>
      </c>
      <c r="AL308" s="5">
        <f t="shared" si="475"/>
        <v>7.7822525792509353E-6</v>
      </c>
      <c r="AM308" s="5">
        <f t="shared" si="476"/>
        <v>1.7250959709766544E-4</v>
      </c>
      <c r="AN308" s="5">
        <f t="shared" si="477"/>
        <v>2.4182874514476081E-4</v>
      </c>
      <c r="AO308" s="5">
        <f t="shared" si="478"/>
        <v>1.6950112620453479E-4</v>
      </c>
      <c r="AP308" s="5">
        <f t="shared" si="479"/>
        <v>7.9203795692711474E-5</v>
      </c>
      <c r="AQ308" s="5">
        <f t="shared" si="480"/>
        <v>2.7757520226869767E-5</v>
      </c>
      <c r="AR308" s="5">
        <f t="shared" si="481"/>
        <v>5.5073084397276127E-3</v>
      </c>
      <c r="AS308" s="5">
        <f t="shared" si="482"/>
        <v>3.8619694472009818E-3</v>
      </c>
      <c r="AT308" s="5">
        <f t="shared" si="483"/>
        <v>1.3540923097319327E-3</v>
      </c>
      <c r="AU308" s="5">
        <f t="shared" si="484"/>
        <v>3.1651656982148733E-4</v>
      </c>
      <c r="AV308" s="5">
        <f t="shared" si="485"/>
        <v>5.548887154048241E-5</v>
      </c>
      <c r="AW308" s="5">
        <f t="shared" si="486"/>
        <v>2.1250390561494847E-7</v>
      </c>
      <c r="AX308" s="5">
        <f t="shared" si="487"/>
        <v>2.0161899429681178E-5</v>
      </c>
      <c r="AY308" s="5">
        <f t="shared" si="488"/>
        <v>2.826351067328909E-5</v>
      </c>
      <c r="AZ308" s="5">
        <f t="shared" si="489"/>
        <v>1.9810287179667733E-5</v>
      </c>
      <c r="BA308" s="5">
        <f t="shared" si="490"/>
        <v>9.2568702847377679E-6</v>
      </c>
      <c r="BB308" s="5">
        <f t="shared" si="491"/>
        <v>3.2441344751077792E-6</v>
      </c>
      <c r="BC308" s="5">
        <f t="shared" si="492"/>
        <v>9.0954356441052562E-7</v>
      </c>
      <c r="BD308" s="5">
        <f t="shared" si="493"/>
        <v>1.2867163252666979E-3</v>
      </c>
      <c r="BE308" s="5">
        <f t="shared" si="494"/>
        <v>9.0230267466924073E-4</v>
      </c>
      <c r="BF308" s="5">
        <f t="shared" si="495"/>
        <v>3.163673689095834E-4</v>
      </c>
      <c r="BG308" s="5">
        <f t="shared" si="496"/>
        <v>7.3950286617117012E-5</v>
      </c>
      <c r="BH308" s="5">
        <f t="shared" si="497"/>
        <v>1.2964306913831887E-5</v>
      </c>
      <c r="BI308" s="5">
        <f t="shared" si="498"/>
        <v>1.8182296398794593E-6</v>
      </c>
      <c r="BJ308" s="8">
        <f t="shared" si="499"/>
        <v>0.18694804719611466</v>
      </c>
      <c r="BK308" s="8">
        <f t="shared" si="500"/>
        <v>0.27503720797535181</v>
      </c>
      <c r="BL308" s="8">
        <f t="shared" si="501"/>
        <v>0.48135619872312801</v>
      </c>
      <c r="BM308" s="8">
        <f t="shared" si="502"/>
        <v>0.35056211527539544</v>
      </c>
      <c r="BN308" s="8">
        <f t="shared" si="503"/>
        <v>0.64880186269141671</v>
      </c>
    </row>
    <row r="309" spans="1:66" x14ac:dyDescent="0.25">
      <c r="A309" t="s">
        <v>69</v>
      </c>
      <c r="B309" t="s">
        <v>262</v>
      </c>
      <c r="C309" t="s">
        <v>79</v>
      </c>
      <c r="D309" s="11">
        <v>44472</v>
      </c>
      <c r="E309">
        <f>VLOOKUP(A309,home!$A$2:$E$405,3,FALSE)</f>
        <v>1.3260869565217399</v>
      </c>
      <c r="F309">
        <f>VLOOKUP(B309,home!$B$2:$E$405,3,FALSE)</f>
        <v>1.7</v>
      </c>
      <c r="G309">
        <f>VLOOKUP(C309,away!$B$2:$E$405,4,FALSE)</f>
        <v>1.66</v>
      </c>
      <c r="H309">
        <f>VLOOKUP(A309,away!$A$2:$E$405,3,FALSE)</f>
        <v>1.2934782608695701</v>
      </c>
      <c r="I309">
        <f>VLOOKUP(C309,away!$B$2:$E$405,3,FALSE)</f>
        <v>0.9</v>
      </c>
      <c r="J309">
        <f>VLOOKUP(B309,home!$B$2:$E$405,4,FALSE)</f>
        <v>0.63</v>
      </c>
      <c r="K309" s="3">
        <f t="shared" si="448"/>
        <v>3.7422173913043495</v>
      </c>
      <c r="L309" s="3">
        <f t="shared" si="449"/>
        <v>0.7334021739130463</v>
      </c>
      <c r="M309" s="5">
        <f t="shared" si="450"/>
        <v>1.1383167324746559E-2</v>
      </c>
      <c r="N309" s="5">
        <f t="shared" si="451"/>
        <v>4.259828673079398E-2</v>
      </c>
      <c r="O309" s="5">
        <f t="shared" si="452"/>
        <v>8.3484396619850805E-3</v>
      </c>
      <c r="P309" s="5">
        <f t="shared" si="453"/>
        <v>3.1241676093335575E-2</v>
      </c>
      <c r="Q309" s="5">
        <f t="shared" si="454"/>
        <v>7.9706024721873311E-2</v>
      </c>
      <c r="R309" s="5">
        <f t="shared" si="455"/>
        <v>3.0613818984408779E-3</v>
      </c>
      <c r="S309" s="5">
        <f t="shared" si="456"/>
        <v>2.1436088420641469E-2</v>
      </c>
      <c r="T309" s="5">
        <f t="shared" si="457"/>
        <v>5.8456571804988887E-2</v>
      </c>
      <c r="U309" s="5">
        <f t="shared" si="458"/>
        <v>1.1456356581769777E-2</v>
      </c>
      <c r="V309" s="5">
        <f t="shared" si="459"/>
        <v>6.5369360452261042E-3</v>
      </c>
      <c r="W309" s="5">
        <f t="shared" si="460"/>
        <v>9.9425757301976211E-2</v>
      </c>
      <c r="X309" s="5">
        <f t="shared" si="461"/>
        <v>7.2919066548220279E-2</v>
      </c>
      <c r="Y309" s="5">
        <f t="shared" si="462"/>
        <v>2.6739500963087422E-2</v>
      </c>
      <c r="Z309" s="5">
        <f t="shared" si="463"/>
        <v>7.4840804649819624E-4</v>
      </c>
      <c r="AA309" s="5">
        <f t="shared" si="464"/>
        <v>2.800705607397664E-3</v>
      </c>
      <c r="AB309" s="5">
        <f t="shared" si="465"/>
        <v>5.2404246159635775E-3</v>
      </c>
      <c r="AC309" s="5">
        <f t="shared" si="466"/>
        <v>1.1213093901149284E-3</v>
      </c>
      <c r="AD309" s="5">
        <f t="shared" si="467"/>
        <v>9.30181995297652E-2</v>
      </c>
      <c r="AE309" s="5">
        <f t="shared" si="468"/>
        <v>6.8219749748607283E-2</v>
      </c>
      <c r="AF309" s="5">
        <f t="shared" si="469"/>
        <v>2.5016256384716287E-2</v>
      </c>
      <c r="AG309" s="5">
        <f t="shared" si="470"/>
        <v>6.1156589385723504E-3</v>
      </c>
      <c r="AH309" s="5">
        <f t="shared" si="471"/>
        <v>1.3722102206894832E-4</v>
      </c>
      <c r="AI309" s="5">
        <f t="shared" si="472"/>
        <v>5.1351089523897627E-4</v>
      </c>
      <c r="AJ309" s="5">
        <f t="shared" si="473"/>
        <v>9.6083470139378196E-4</v>
      </c>
      <c r="AK309" s="5">
        <f t="shared" si="474"/>
        <v>1.1985507765748438E-3</v>
      </c>
      <c r="AL309" s="5">
        <f t="shared" si="475"/>
        <v>1.2309960406267238E-4</v>
      </c>
      <c r="AM309" s="5">
        <f t="shared" si="476"/>
        <v>6.9618864797621083E-2</v>
      </c>
      <c r="AN309" s="5">
        <f t="shared" si="477"/>
        <v>5.1058626787933742E-2</v>
      </c>
      <c r="AO309" s="5">
        <f t="shared" si="478"/>
        <v>1.8723253941642752E-2</v>
      </c>
      <c r="AP309" s="5">
        <f t="shared" si="479"/>
        <v>4.5772250478422699E-3</v>
      </c>
      <c r="AQ309" s="5">
        <f t="shared" si="480"/>
        <v>8.392367001441918E-4</v>
      </c>
      <c r="AR309" s="5">
        <f t="shared" si="481"/>
        <v>2.0127639178387368E-5</v>
      </c>
      <c r="AS309" s="5">
        <f t="shared" si="482"/>
        <v>7.5322001379259996E-5</v>
      </c>
      <c r="AT309" s="5">
        <f t="shared" si="483"/>
        <v>1.4093565175465853E-4</v>
      </c>
      <c r="AU309" s="5">
        <f t="shared" si="484"/>
        <v>1.7580394901703215E-4</v>
      </c>
      <c r="AV309" s="5">
        <f t="shared" si="485"/>
        <v>1.6447414886788022E-4</v>
      </c>
      <c r="AW309" s="5">
        <f t="shared" si="486"/>
        <v>9.3848073300476715E-6</v>
      </c>
      <c r="AX309" s="5">
        <f t="shared" si="487"/>
        <v>4.3421487768087269E-2</v>
      </c>
      <c r="AY309" s="5">
        <f t="shared" si="488"/>
        <v>3.184541352365395E-2</v>
      </c>
      <c r="AZ309" s="5">
        <f t="shared" si="489"/>
        <v>1.1677747753703864E-2</v>
      </c>
      <c r="BA309" s="5">
        <f t="shared" si="490"/>
        <v>2.8548285296582025E-3</v>
      </c>
      <c r="BB309" s="5">
        <f t="shared" si="491"/>
        <v>5.2343436245007769E-4</v>
      </c>
      <c r="BC309" s="5">
        <f t="shared" si="492"/>
        <v>7.6777579864335314E-5</v>
      </c>
      <c r="BD309" s="5">
        <f t="shared" si="493"/>
        <v>2.4602757215277815E-6</v>
      </c>
      <c r="BE309" s="5">
        <f t="shared" si="494"/>
        <v>9.20688659250512E-6</v>
      </c>
      <c r="BF309" s="5">
        <f t="shared" si="495"/>
        <v>1.722708556311976E-5</v>
      </c>
      <c r="BG309" s="5">
        <f t="shared" si="496"/>
        <v>2.148916639859828E-5</v>
      </c>
      <c r="BH309" s="5">
        <f t="shared" si="497"/>
        <v>2.0104283055366881E-5</v>
      </c>
      <c r="BI309" s="5">
        <f t="shared" si="498"/>
        <v>1.5046919537899859E-5</v>
      </c>
      <c r="BJ309" s="8">
        <f t="shared" si="499"/>
        <v>0.80743196946520301</v>
      </c>
      <c r="BK309" s="8">
        <f t="shared" si="500"/>
        <v>0.10368769040178127</v>
      </c>
      <c r="BL309" s="8">
        <f t="shared" si="501"/>
        <v>3.4379623767899763E-2</v>
      </c>
      <c r="BM309" s="8">
        <f t="shared" si="502"/>
        <v>0.73807268653388258</v>
      </c>
      <c r="BN309" s="8">
        <f t="shared" si="503"/>
        <v>0.17633897643117538</v>
      </c>
    </row>
    <row r="310" spans="1:66" x14ac:dyDescent="0.25">
      <c r="A310" t="s">
        <v>80</v>
      </c>
      <c r="B310" t="s">
        <v>97</v>
      </c>
      <c r="C310" t="s">
        <v>91</v>
      </c>
      <c r="D310" s="11">
        <v>44472</v>
      </c>
      <c r="E310">
        <f>VLOOKUP(A310,home!$A$2:$E$405,3,FALSE)</f>
        <v>1.2235576923076901</v>
      </c>
      <c r="F310">
        <f>VLOOKUP(B310,home!$B$2:$E$405,3,FALSE)</f>
        <v>1.04</v>
      </c>
      <c r="G310">
        <f>VLOOKUP(C310,away!$B$2:$E$405,4,FALSE)</f>
        <v>0.95</v>
      </c>
      <c r="H310">
        <f>VLOOKUP(A310,away!$A$2:$E$405,3,FALSE)</f>
        <v>1.01442307692308</v>
      </c>
      <c r="I310">
        <f>VLOOKUP(C310,away!$B$2:$E$405,3,FALSE)</f>
        <v>0.59</v>
      </c>
      <c r="J310">
        <f>VLOOKUP(B310,home!$B$2:$E$405,4,FALSE)</f>
        <v>0.93</v>
      </c>
      <c r="K310" s="3">
        <f t="shared" si="448"/>
        <v>1.2088749999999977</v>
      </c>
      <c r="L310" s="3">
        <f t="shared" si="449"/>
        <v>0.5566139423076939</v>
      </c>
      <c r="M310" s="5">
        <f t="shared" si="450"/>
        <v>0.17110310648152471</v>
      </c>
      <c r="N310" s="5">
        <f t="shared" si="451"/>
        <v>0.20684226784785281</v>
      </c>
      <c r="O310" s="5">
        <f t="shared" si="452"/>
        <v>9.5238374639774609E-2</v>
      </c>
      <c r="P310" s="5">
        <f t="shared" si="453"/>
        <v>0.11513129014265731</v>
      </c>
      <c r="Q310" s="5">
        <f t="shared" si="454"/>
        <v>0.12502322327228632</v>
      </c>
      <c r="R310" s="5">
        <f t="shared" si="455"/>
        <v>2.6505503583611017E-2</v>
      </c>
      <c r="S310" s="5">
        <f t="shared" si="456"/>
        <v>1.9367290054643171E-2</v>
      </c>
      <c r="T310" s="5">
        <f t="shared" si="457"/>
        <v>6.9589669185602304E-2</v>
      </c>
      <c r="U310" s="5">
        <f t="shared" si="458"/>
        <v>3.2041840644637706E-2</v>
      </c>
      <c r="V310" s="5">
        <f t="shared" si="459"/>
        <v>1.4479775358912611E-3</v>
      </c>
      <c r="W310" s="5">
        <f t="shared" si="460"/>
        <v>5.0379149677761595E-2</v>
      </c>
      <c r="X310" s="5">
        <f t="shared" si="461"/>
        <v>2.804173711224827E-2</v>
      </c>
      <c r="Y310" s="5">
        <f t="shared" si="462"/>
        <v>7.8042109216022379E-3</v>
      </c>
      <c r="Z310" s="5">
        <f t="shared" si="463"/>
        <v>4.9177776141748125E-3</v>
      </c>
      <c r="AA310" s="5">
        <f t="shared" si="464"/>
        <v>5.9449784133355655E-3</v>
      </c>
      <c r="AB310" s="5">
        <f t="shared" si="465"/>
        <v>3.5933678897105098E-3</v>
      </c>
      <c r="AC310" s="5">
        <f t="shared" si="466"/>
        <v>6.0894394771971721E-5</v>
      </c>
      <c r="AD310" s="5">
        <f t="shared" si="467"/>
        <v>1.5225523641675997E-2</v>
      </c>
      <c r="AE310" s="5">
        <f t="shared" si="468"/>
        <v>8.4747387378922723E-3</v>
      </c>
      <c r="AF310" s="5">
        <f t="shared" si="469"/>
        <v>2.3585788694629739E-3</v>
      </c>
      <c r="AG310" s="5">
        <f t="shared" si="470"/>
        <v>4.3760596092513659E-4</v>
      </c>
      <c r="AH310" s="5">
        <f t="shared" si="471"/>
        <v>6.843258963045918E-4</v>
      </c>
      <c r="AI310" s="5">
        <f t="shared" si="472"/>
        <v>8.2726446789521191E-4</v>
      </c>
      <c r="AJ310" s="5">
        <f t="shared" si="473"/>
        <v>5.0002966681341127E-4</v>
      </c>
      <c r="AK310" s="5">
        <f t="shared" si="474"/>
        <v>2.0149112115635376E-4</v>
      </c>
      <c r="AL310" s="5">
        <f t="shared" si="475"/>
        <v>1.6389767261906264E-6</v>
      </c>
      <c r="AM310" s="5">
        <f t="shared" si="476"/>
        <v>3.681150978466205E-3</v>
      </c>
      <c r="AN310" s="5">
        <f t="shared" si="477"/>
        <v>2.0489799583538991E-3</v>
      </c>
      <c r="AO310" s="5">
        <f t="shared" si="478"/>
        <v>5.7024540616440911E-4</v>
      </c>
      <c r="AP310" s="5">
        <f t="shared" si="479"/>
        <v>1.0580218120267464E-4</v>
      </c>
      <c r="AQ310" s="5">
        <f t="shared" si="480"/>
        <v>1.4722742295993426E-5</v>
      </c>
      <c r="AR310" s="5">
        <f t="shared" si="481"/>
        <v>7.6181066993069019E-5</v>
      </c>
      <c r="AS310" s="5">
        <f t="shared" si="482"/>
        <v>9.2093387361246134E-5</v>
      </c>
      <c r="AT310" s="5">
        <f t="shared" si="483"/>
        <v>5.5664696823163117E-5</v>
      </c>
      <c r="AU310" s="5">
        <f t="shared" si="484"/>
        <v>2.2430553457367054E-5</v>
      </c>
      <c r="AV310" s="5">
        <f t="shared" si="485"/>
        <v>6.7789338276936425E-6</v>
      </c>
      <c r="AW310" s="5">
        <f t="shared" si="486"/>
        <v>3.0634144925243014E-8</v>
      </c>
      <c r="AX310" s="5">
        <f t="shared" si="487"/>
        <v>7.4167523151555338E-4</v>
      </c>
      <c r="AY310" s="5">
        <f t="shared" si="488"/>
        <v>4.1282677452584372E-4</v>
      </c>
      <c r="AZ310" s="5">
        <f t="shared" si="489"/>
        <v>1.1489256922949966E-4</v>
      </c>
      <c r="BA310" s="5">
        <f t="shared" si="490"/>
        <v>2.1316935300230488E-5</v>
      </c>
      <c r="BB310" s="5">
        <f t="shared" si="491"/>
        <v>2.9663258488448332E-6</v>
      </c>
      <c r="BC310" s="5">
        <f t="shared" si="492"/>
        <v>3.302196649789479E-7</v>
      </c>
      <c r="BD310" s="5">
        <f t="shared" si="493"/>
        <v>7.0672406713697796E-6</v>
      </c>
      <c r="BE310" s="5">
        <f t="shared" si="494"/>
        <v>8.5434105666021267E-6</v>
      </c>
      <c r="BF310" s="5">
        <f t="shared" si="495"/>
        <v>5.1639577243505636E-6</v>
      </c>
      <c r="BG310" s="5">
        <f t="shared" si="496"/>
        <v>2.0808597980080912E-6</v>
      </c>
      <c r="BH310" s="5">
        <f t="shared" si="497"/>
        <v>6.2887484707925724E-7</v>
      </c>
      <c r="BI310" s="5">
        <f t="shared" si="498"/>
        <v>1.5204621615258703E-7</v>
      </c>
      <c r="BJ310" s="8">
        <f t="shared" si="499"/>
        <v>0.52189161454987809</v>
      </c>
      <c r="BK310" s="8">
        <f t="shared" si="500"/>
        <v>0.30752502436074047</v>
      </c>
      <c r="BL310" s="8">
        <f t="shared" si="501"/>
        <v>0.1658139613515251</v>
      </c>
      <c r="BM310" s="8">
        <f t="shared" si="502"/>
        <v>0.25989181576823073</v>
      </c>
      <c r="BN310" s="8">
        <f t="shared" si="503"/>
        <v>0.73984376596770685</v>
      </c>
    </row>
    <row r="311" spans="1:66" x14ac:dyDescent="0.25">
      <c r="A311" t="s">
        <v>21</v>
      </c>
      <c r="B311" t="s">
        <v>150</v>
      </c>
      <c r="C311" t="s">
        <v>265</v>
      </c>
      <c r="D311" s="11">
        <v>44472</v>
      </c>
      <c r="E311">
        <f>VLOOKUP(A311,home!$A$2:$E$405,3,FALSE)</f>
        <v>1.375</v>
      </c>
      <c r="F311">
        <f>VLOOKUP(B311,home!$B$2:$E$405,3,FALSE)</f>
        <v>1.04</v>
      </c>
      <c r="G311">
        <f>VLOOKUP(C311,away!$B$2:$E$405,4,FALSE)</f>
        <v>0.68</v>
      </c>
      <c r="H311">
        <f>VLOOKUP(A311,away!$A$2:$E$405,3,FALSE)</f>
        <v>1.3214285714285701</v>
      </c>
      <c r="I311">
        <f>VLOOKUP(C311,away!$B$2:$E$405,3,FALSE)</f>
        <v>0.88</v>
      </c>
      <c r="J311">
        <f>VLOOKUP(B311,home!$B$2:$E$405,4,FALSE)</f>
        <v>0.92</v>
      </c>
      <c r="K311" s="3">
        <f t="shared" si="448"/>
        <v>0.97240000000000015</v>
      </c>
      <c r="L311" s="3">
        <f t="shared" si="449"/>
        <v>1.0698285714285705</v>
      </c>
      <c r="M311" s="5">
        <f t="shared" si="450"/>
        <v>0.12973925526452304</v>
      </c>
      <c r="N311" s="5">
        <f t="shared" si="451"/>
        <v>0.12615845181922222</v>
      </c>
      <c r="O311" s="5">
        <f t="shared" si="452"/>
        <v>0.1387987621178513</v>
      </c>
      <c r="P311" s="5">
        <f t="shared" si="453"/>
        <v>0.13496791628339863</v>
      </c>
      <c r="Q311" s="5">
        <f t="shared" si="454"/>
        <v>6.1338239274505858E-2</v>
      </c>
      <c r="R311" s="5">
        <f t="shared" si="455"/>
        <v>7.4245440696297418E-2</v>
      </c>
      <c r="S311" s="5">
        <f t="shared" si="456"/>
        <v>3.5101824788383321E-2</v>
      </c>
      <c r="T311" s="5">
        <f t="shared" si="457"/>
        <v>6.5621400896988424E-2</v>
      </c>
      <c r="U311" s="5">
        <f t="shared" si="458"/>
        <v>7.2196266533079617E-2</v>
      </c>
      <c r="V311" s="5">
        <f t="shared" si="459"/>
        <v>4.0573860066686999E-3</v>
      </c>
      <c r="W311" s="5">
        <f t="shared" si="460"/>
        <v>1.9881767956843169E-2</v>
      </c>
      <c r="X311" s="5">
        <f t="shared" si="461"/>
        <v>2.1270083410743851E-2</v>
      </c>
      <c r="Y311" s="5">
        <f t="shared" si="462"/>
        <v>1.1377671474741315E-2</v>
      </c>
      <c r="Z311" s="5">
        <f t="shared" si="463"/>
        <v>2.6476631251734845E-2</v>
      </c>
      <c r="AA311" s="5">
        <f t="shared" si="464"/>
        <v>2.5745876229186969E-2</v>
      </c>
      <c r="AB311" s="5">
        <f t="shared" si="465"/>
        <v>1.2517645022630705E-2</v>
      </c>
      <c r="AC311" s="5">
        <f t="shared" si="466"/>
        <v>2.6380649680823653E-4</v>
      </c>
      <c r="AD311" s="5">
        <f t="shared" si="467"/>
        <v>4.8332577903085743E-3</v>
      </c>
      <c r="AE311" s="5">
        <f t="shared" si="468"/>
        <v>5.1707572771518308E-3</v>
      </c>
      <c r="AF311" s="5">
        <f t="shared" si="469"/>
        <v>2.7659119355096136E-3</v>
      </c>
      <c r="AG311" s="5">
        <f t="shared" si="470"/>
        <v>9.8635053822116099E-4</v>
      </c>
      <c r="AH311" s="5">
        <f t="shared" si="471"/>
        <v>7.0813641470711319E-3</v>
      </c>
      <c r="AI311" s="5">
        <f t="shared" si="472"/>
        <v>6.8859184966119698E-3</v>
      </c>
      <c r="AJ311" s="5">
        <f t="shared" si="473"/>
        <v>3.3479335730527407E-3</v>
      </c>
      <c r="AK311" s="5">
        <f t="shared" si="474"/>
        <v>1.0851768688121617E-3</v>
      </c>
      <c r="AL311" s="5">
        <f t="shared" si="475"/>
        <v>1.0977529693271482E-5</v>
      </c>
      <c r="AM311" s="5">
        <f t="shared" si="476"/>
        <v>9.3997197505921192E-4</v>
      </c>
      <c r="AN311" s="5">
        <f t="shared" si="477"/>
        <v>1.0056088752604885E-3</v>
      </c>
      <c r="AO311" s="5">
        <f t="shared" si="478"/>
        <v>5.3791455321790986E-4</v>
      </c>
      <c r="AP311" s="5">
        <f t="shared" si="479"/>
        <v>1.9182545267325146E-4</v>
      </c>
      <c r="AQ311" s="5">
        <f t="shared" si="480"/>
        <v>5.130508749926586E-5</v>
      </c>
      <c r="AR311" s="5">
        <f t="shared" si="481"/>
        <v>1.5151691378453215E-3</v>
      </c>
      <c r="AS311" s="5">
        <f t="shared" si="482"/>
        <v>1.4733504696407909E-3</v>
      </c>
      <c r="AT311" s="5">
        <f t="shared" si="483"/>
        <v>7.1634299833935272E-4</v>
      </c>
      <c r="AU311" s="5">
        <f t="shared" si="484"/>
        <v>2.3219064386172886E-4</v>
      </c>
      <c r="AV311" s="5">
        <f t="shared" si="485"/>
        <v>5.6445545522786292E-5</v>
      </c>
      <c r="AW311" s="5">
        <f t="shared" si="486"/>
        <v>3.1722051227953552E-7</v>
      </c>
      <c r="AX311" s="5">
        <f t="shared" si="487"/>
        <v>1.5233812475792959E-4</v>
      </c>
      <c r="AY311" s="5">
        <f t="shared" si="488"/>
        <v>1.6297567838388313E-4</v>
      </c>
      <c r="AZ311" s="5">
        <f t="shared" si="489"/>
        <v>8.7178018591515911E-5</v>
      </c>
      <c r="BA311" s="5">
        <f t="shared" si="490"/>
        <v>3.1088511696578282E-5</v>
      </c>
      <c r="BB311" s="5">
        <f t="shared" si="491"/>
        <v>8.3148445140476862E-6</v>
      </c>
      <c r="BC311" s="5">
        <f t="shared" si="492"/>
        <v>1.7790916456228645E-6</v>
      </c>
      <c r="BD311" s="5">
        <f t="shared" si="493"/>
        <v>2.7016187236895305E-4</v>
      </c>
      <c r="BE311" s="5">
        <f t="shared" si="494"/>
        <v>2.6270540469157004E-4</v>
      </c>
      <c r="BF311" s="5">
        <f t="shared" si="495"/>
        <v>1.2772736776104138E-4</v>
      </c>
      <c r="BG311" s="5">
        <f t="shared" si="496"/>
        <v>4.1400697470278882E-5</v>
      </c>
      <c r="BH311" s="5">
        <f t="shared" si="497"/>
        <v>1.0064509555024796E-5</v>
      </c>
      <c r="BI311" s="5">
        <f t="shared" si="498"/>
        <v>1.9573458182612231E-6</v>
      </c>
      <c r="BJ311" s="8">
        <f t="shared" si="499"/>
        <v>0.32257419258753572</v>
      </c>
      <c r="BK311" s="8">
        <f t="shared" si="500"/>
        <v>0.30430414204785905</v>
      </c>
      <c r="BL311" s="8">
        <f t="shared" si="501"/>
        <v>0.34661189967746914</v>
      </c>
      <c r="BM311" s="8">
        <f t="shared" si="502"/>
        <v>0.33455614165092873</v>
      </c>
      <c r="BN311" s="8">
        <f t="shared" si="503"/>
        <v>0.66524806545579851</v>
      </c>
    </row>
    <row r="312" spans="1:66" x14ac:dyDescent="0.25">
      <c r="A312" t="s">
        <v>175</v>
      </c>
      <c r="B312" t="s">
        <v>281</v>
      </c>
      <c r="C312" t="s">
        <v>178</v>
      </c>
      <c r="D312" s="11">
        <v>44472</v>
      </c>
      <c r="E312">
        <f>VLOOKUP(A312,home!$A$2:$E$405,3,FALSE)</f>
        <v>1.21714285714286</v>
      </c>
      <c r="F312">
        <f>VLOOKUP(B312,home!$B$2:$E$405,3,FALSE)</f>
        <v>0.62</v>
      </c>
      <c r="G312">
        <f>VLOOKUP(C312,away!$B$2:$E$405,4,FALSE)</f>
        <v>1.52</v>
      </c>
      <c r="H312">
        <f>VLOOKUP(A312,away!$A$2:$E$405,3,FALSE)</f>
        <v>1.0685714285714301</v>
      </c>
      <c r="I312">
        <f>VLOOKUP(C312,away!$B$2:$E$405,3,FALSE)</f>
        <v>0.7</v>
      </c>
      <c r="J312">
        <f>VLOOKUP(B312,home!$B$2:$E$405,4,FALSE)</f>
        <v>1.4</v>
      </c>
      <c r="K312" s="3">
        <f t="shared" si="448"/>
        <v>1.1470354285714313</v>
      </c>
      <c r="L312" s="3">
        <f t="shared" si="449"/>
        <v>1.0472000000000012</v>
      </c>
      <c r="M312" s="5">
        <f t="shared" si="450"/>
        <v>0.11144373563607002</v>
      </c>
      <c r="N312" s="5">
        <f t="shared" si="451"/>
        <v>0.12782991306692087</v>
      </c>
      <c r="O312" s="5">
        <f t="shared" si="452"/>
        <v>0.11670387995809264</v>
      </c>
      <c r="P312" s="5">
        <f t="shared" si="453"/>
        <v>0.13386348496367967</v>
      </c>
      <c r="Q312" s="5">
        <f t="shared" si="454"/>
        <v>7.3312719559482223E-2</v>
      </c>
      <c r="R312" s="5">
        <f t="shared" si="455"/>
        <v>6.1106151546057384E-2</v>
      </c>
      <c r="S312" s="5">
        <f t="shared" si="456"/>
        <v>4.0198384647520465E-2</v>
      </c>
      <c r="T312" s="5">
        <f t="shared" si="457"/>
        <v>7.6773079922689863E-2</v>
      </c>
      <c r="U312" s="5">
        <f t="shared" si="458"/>
        <v>7.0090920726982767E-2</v>
      </c>
      <c r="V312" s="5">
        <f t="shared" si="459"/>
        <v>5.3650349789262832E-3</v>
      </c>
      <c r="W312" s="5">
        <f t="shared" si="460"/>
        <v>2.8030762233215923E-2</v>
      </c>
      <c r="X312" s="5">
        <f t="shared" si="461"/>
        <v>2.9353814210623747E-2</v>
      </c>
      <c r="Y312" s="5">
        <f t="shared" si="462"/>
        <v>1.5369657120682612E-2</v>
      </c>
      <c r="Z312" s="5">
        <f t="shared" si="463"/>
        <v>2.1330120633010454E-2</v>
      </c>
      <c r="AA312" s="5">
        <f t="shared" si="464"/>
        <v>2.4466404061765479E-2</v>
      </c>
      <c r="AB312" s="5">
        <f t="shared" si="465"/>
        <v>1.4031916134294491E-2</v>
      </c>
      <c r="AC312" s="5">
        <f t="shared" si="466"/>
        <v>4.0277178610133269E-4</v>
      </c>
      <c r="AD312" s="5">
        <f t="shared" si="467"/>
        <v>8.0380693428401834E-3</v>
      </c>
      <c r="AE312" s="5">
        <f t="shared" si="468"/>
        <v>8.4174662158222491E-3</v>
      </c>
      <c r="AF312" s="5">
        <f t="shared" si="469"/>
        <v>4.4073853106045349E-3</v>
      </c>
      <c r="AG312" s="5">
        <f t="shared" si="470"/>
        <v>1.5384712990883583E-3</v>
      </c>
      <c r="AH312" s="5">
        <f t="shared" si="471"/>
        <v>5.5842255817221444E-3</v>
      </c>
      <c r="AI312" s="5">
        <f t="shared" si="472"/>
        <v>6.4053045833702103E-3</v>
      </c>
      <c r="AJ312" s="5">
        <f t="shared" si="473"/>
        <v>3.6735556439583027E-3</v>
      </c>
      <c r="AK312" s="5">
        <f t="shared" si="474"/>
        <v>1.4045661574829027E-3</v>
      </c>
      <c r="AL312" s="5">
        <f t="shared" si="475"/>
        <v>1.9351984075135224E-5</v>
      </c>
      <c r="AM312" s="5">
        <f t="shared" si="476"/>
        <v>1.843990062710315E-3</v>
      </c>
      <c r="AN312" s="5">
        <f t="shared" si="477"/>
        <v>1.9310263936702439E-3</v>
      </c>
      <c r="AO312" s="5">
        <f t="shared" si="478"/>
        <v>1.011085419725741E-3</v>
      </c>
      <c r="AP312" s="5">
        <f t="shared" si="479"/>
        <v>3.5293621717893237E-4</v>
      </c>
      <c r="AQ312" s="5">
        <f t="shared" si="480"/>
        <v>9.2398701657444608E-5</v>
      </c>
      <c r="AR312" s="5">
        <f t="shared" si="481"/>
        <v>1.1695602058358874E-3</v>
      </c>
      <c r="AS312" s="5">
        <f t="shared" si="482"/>
        <v>1.3415269919410586E-3</v>
      </c>
      <c r="AT312" s="5">
        <f t="shared" si="483"/>
        <v>7.6938949407062782E-4</v>
      </c>
      <c r="AU312" s="5">
        <f t="shared" si="484"/>
        <v>2.9417233602321955E-4</v>
      </c>
      <c r="AV312" s="5">
        <f t="shared" si="485"/>
        <v>8.4356522881063226E-5</v>
      </c>
      <c r="AW312" s="5">
        <f t="shared" si="486"/>
        <v>6.4569803230345122E-7</v>
      </c>
      <c r="AX312" s="5">
        <f t="shared" si="487"/>
        <v>3.5252032197706425E-4</v>
      </c>
      <c r="AY312" s="5">
        <f t="shared" si="488"/>
        <v>3.6915928117438204E-4</v>
      </c>
      <c r="AZ312" s="5">
        <f t="shared" si="489"/>
        <v>1.9329179962290668E-4</v>
      </c>
      <c r="BA312" s="5">
        <f t="shared" si="490"/>
        <v>6.7471724188369366E-5</v>
      </c>
      <c r="BB312" s="5">
        <f t="shared" si="491"/>
        <v>1.7664097392515123E-5</v>
      </c>
      <c r="BC312" s="5">
        <f t="shared" si="492"/>
        <v>3.6995685578883723E-6</v>
      </c>
      <c r="BD312" s="5">
        <f t="shared" si="493"/>
        <v>2.0412724125855707E-4</v>
      </c>
      <c r="BE312" s="5">
        <f t="shared" si="494"/>
        <v>2.3414117766011299E-4</v>
      </c>
      <c r="BF312" s="5">
        <f t="shared" si="495"/>
        <v>1.3428411303179373E-4</v>
      </c>
      <c r="BG312" s="5">
        <f t="shared" si="496"/>
        <v>5.1342878380585963E-5</v>
      </c>
      <c r="BH312" s="5">
        <f t="shared" si="497"/>
        <v>1.4723025126841582E-5</v>
      </c>
      <c r="BI312" s="5">
        <f t="shared" si="498"/>
        <v>3.3775662872469379E-6</v>
      </c>
      <c r="BJ312" s="8">
        <f t="shared" si="499"/>
        <v>0.3793065818698263</v>
      </c>
      <c r="BK312" s="8">
        <f t="shared" si="500"/>
        <v>0.29166192327754725</v>
      </c>
      <c r="BL312" s="8">
        <f t="shared" si="501"/>
        <v>0.30776792594622343</v>
      </c>
      <c r="BM312" s="8">
        <f t="shared" si="502"/>
        <v>0.37543815341316261</v>
      </c>
      <c r="BN312" s="8">
        <f t="shared" si="503"/>
        <v>0.62425988473030281</v>
      </c>
    </row>
    <row r="313" spans="1:66" x14ac:dyDescent="0.25">
      <c r="A313" t="s">
        <v>340</v>
      </c>
      <c r="B313" t="s">
        <v>353</v>
      </c>
      <c r="C313" t="s">
        <v>352</v>
      </c>
      <c r="D313" s="11">
        <v>44472</v>
      </c>
      <c r="E313">
        <f>VLOOKUP(A313,home!$A$2:$E$405,3,FALSE)</f>
        <v>1.3667953667953701</v>
      </c>
      <c r="F313">
        <f>VLOOKUP(B313,home!$B$2:$E$405,3,FALSE)</f>
        <v>1.52</v>
      </c>
      <c r="G313">
        <f>VLOOKUP(C313,away!$B$2:$E$405,4,FALSE)</f>
        <v>1.07</v>
      </c>
      <c r="H313">
        <f>VLOOKUP(A313,away!$A$2:$E$405,3,FALSE)</f>
        <v>1.1428571428571399</v>
      </c>
      <c r="I313">
        <f>VLOOKUP(C313,away!$B$2:$E$405,3,FALSE)</f>
        <v>0.84</v>
      </c>
      <c r="J313">
        <f>VLOOKUP(B313,home!$B$2:$E$405,4,FALSE)</f>
        <v>0.56000000000000005</v>
      </c>
      <c r="K313" s="3">
        <f t="shared" si="448"/>
        <v>2.2229559845559899</v>
      </c>
      <c r="L313" s="3">
        <f t="shared" si="449"/>
        <v>0.53759999999999863</v>
      </c>
      <c r="M313" s="5">
        <f t="shared" si="450"/>
        <v>6.3256588894437443E-2</v>
      </c>
      <c r="N313" s="5">
        <f t="shared" si="451"/>
        <v>0.14061661284548768</v>
      </c>
      <c r="O313" s="5">
        <f t="shared" si="452"/>
        <v>3.4006742189649483E-2</v>
      </c>
      <c r="P313" s="5">
        <f t="shared" si="453"/>
        <v>7.5595491065733988E-2</v>
      </c>
      <c r="Q313" s="5">
        <f t="shared" si="454"/>
        <v>0.1562922705264348</v>
      </c>
      <c r="R313" s="5">
        <f t="shared" si="455"/>
        <v>9.1410123005777558E-3</v>
      </c>
      <c r="S313" s="5">
        <f t="shared" si="456"/>
        <v>2.258530838189093E-2</v>
      </c>
      <c r="T313" s="5">
        <f t="shared" si="457"/>
        <v>8.4022724635011134E-2</v>
      </c>
      <c r="U313" s="5">
        <f t="shared" si="458"/>
        <v>2.0320067998469242E-2</v>
      </c>
      <c r="V313" s="5">
        <f t="shared" si="459"/>
        <v>2.998980480119194E-3</v>
      </c>
      <c r="W313" s="5">
        <f t="shared" si="460"/>
        <v>0.11581027936886062</v>
      </c>
      <c r="X313" s="5">
        <f t="shared" si="461"/>
        <v>6.2259606188699315E-2</v>
      </c>
      <c r="Y313" s="5">
        <f t="shared" si="462"/>
        <v>1.6735382143522329E-2</v>
      </c>
      <c r="Z313" s="5">
        <f t="shared" si="463"/>
        <v>1.6380694042635298E-3</v>
      </c>
      <c r="AA313" s="5">
        <f t="shared" si="464"/>
        <v>3.641356185325679E-3</v>
      </c>
      <c r="AB313" s="5">
        <f t="shared" si="465"/>
        <v>4.0472872620348445E-3</v>
      </c>
      <c r="AC313" s="5">
        <f t="shared" si="466"/>
        <v>2.2399781395647747E-4</v>
      </c>
      <c r="AD313" s="5">
        <f t="shared" si="467"/>
        <v>6.4360288399027493E-2</v>
      </c>
      <c r="AE313" s="5">
        <f t="shared" si="468"/>
        <v>3.4600091043317092E-2</v>
      </c>
      <c r="AF313" s="5">
        <f t="shared" si="469"/>
        <v>9.3005044724436096E-3</v>
      </c>
      <c r="AG313" s="5">
        <f t="shared" si="470"/>
        <v>1.6666504014618906E-3</v>
      </c>
      <c r="AH313" s="5">
        <f t="shared" si="471"/>
        <v>2.201565279330178E-4</v>
      </c>
      <c r="AI313" s="5">
        <f t="shared" si="472"/>
        <v>4.8939827130776992E-4</v>
      </c>
      <c r="AJ313" s="5">
        <f t="shared" si="473"/>
        <v>5.4395540801748161E-4</v>
      </c>
      <c r="AK313" s="5">
        <f t="shared" si="474"/>
        <v>4.0306297652801859E-4</v>
      </c>
      <c r="AL313" s="5">
        <f t="shared" si="475"/>
        <v>1.0707643291957456E-5</v>
      </c>
      <c r="AM313" s="5">
        <f t="shared" si="476"/>
        <v>2.8614017652873511E-2</v>
      </c>
      <c r="AN313" s="5">
        <f t="shared" si="477"/>
        <v>1.538289589018476E-2</v>
      </c>
      <c r="AO313" s="5">
        <f t="shared" si="478"/>
        <v>4.134922415281652E-3</v>
      </c>
      <c r="AP313" s="5">
        <f t="shared" si="479"/>
        <v>7.4097809681847023E-4</v>
      </c>
      <c r="AQ313" s="5">
        <f t="shared" si="480"/>
        <v>9.9587456212402119E-5</v>
      </c>
      <c r="AR313" s="5">
        <f t="shared" si="481"/>
        <v>2.3671229883358027E-5</v>
      </c>
      <c r="AS313" s="5">
        <f t="shared" si="482"/>
        <v>5.2620102131011318E-5</v>
      </c>
      <c r="AT313" s="5">
        <f t="shared" si="483"/>
        <v>5.8486085470039509E-5</v>
      </c>
      <c r="AU313" s="5">
        <f t="shared" si="484"/>
        <v>4.3337331236292472E-5</v>
      </c>
      <c r="AV313" s="5">
        <f t="shared" si="485"/>
        <v>2.4084244956600409E-5</v>
      </c>
      <c r="AW313" s="5">
        <f t="shared" si="486"/>
        <v>3.5545245472945692E-7</v>
      </c>
      <c r="AX313" s="5">
        <f t="shared" si="487"/>
        <v>1.0601283630607654E-2</v>
      </c>
      <c r="AY313" s="5">
        <f t="shared" si="488"/>
        <v>5.6992500798146595E-3</v>
      </c>
      <c r="AZ313" s="5">
        <f t="shared" si="489"/>
        <v>1.5319584214541764E-3</v>
      </c>
      <c r="BA313" s="5">
        <f t="shared" si="490"/>
        <v>2.7452694912458771E-4</v>
      </c>
      <c r="BB313" s="5">
        <f t="shared" si="491"/>
        <v>3.6896421962344488E-5</v>
      </c>
      <c r="BC313" s="5">
        <f t="shared" si="492"/>
        <v>3.9671032893912717E-6</v>
      </c>
      <c r="BD313" s="5">
        <f t="shared" si="493"/>
        <v>2.1209421975488731E-6</v>
      </c>
      <c r="BE313" s="5">
        <f t="shared" si="494"/>
        <v>4.7147611509386006E-6</v>
      </c>
      <c r="BF313" s="5">
        <f t="shared" si="495"/>
        <v>5.2403532581155246E-6</v>
      </c>
      <c r="BG313" s="5">
        <f t="shared" si="496"/>
        <v>3.8830248787717941E-6</v>
      </c>
      <c r="BH313" s="5">
        <f t="shared" si="497"/>
        <v>2.1579483481113905E-6</v>
      </c>
      <c r="BI313" s="5">
        <f t="shared" si="498"/>
        <v>9.5940483895938515E-7</v>
      </c>
      <c r="BJ313" s="8">
        <f t="shared" si="499"/>
        <v>0.75278469414188953</v>
      </c>
      <c r="BK313" s="8">
        <f t="shared" si="500"/>
        <v>0.17037032435924468</v>
      </c>
      <c r="BL313" s="8">
        <f t="shared" si="501"/>
        <v>7.3034314548193063E-2</v>
      </c>
      <c r="BM313" s="8">
        <f t="shared" si="502"/>
        <v>0.51321979000390971</v>
      </c>
      <c r="BN313" s="8">
        <f t="shared" si="503"/>
        <v>0.47890871782232114</v>
      </c>
    </row>
    <row r="314" spans="1:66" x14ac:dyDescent="0.25">
      <c r="D314" s="11"/>
      <c r="E314" s="10"/>
      <c r="F314" s="10"/>
      <c r="G314" s="10"/>
      <c r="H314" s="10"/>
      <c r="I314" s="10"/>
      <c r="J314" s="10"/>
      <c r="K314" s="12"/>
      <c r="L314" s="12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4"/>
      <c r="BK314" s="14"/>
      <c r="BL314" s="14"/>
      <c r="BM314" s="14"/>
      <c r="BN314" s="14"/>
    </row>
    <row r="315" spans="1:66" x14ac:dyDescent="0.25">
      <c r="D315" s="11"/>
      <c r="E315" s="10"/>
      <c r="F315" s="10"/>
      <c r="G315" s="10"/>
      <c r="H315" s="10"/>
      <c r="I315" s="10"/>
      <c r="J315" s="10"/>
      <c r="K315" s="12"/>
      <c r="L315" s="12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4"/>
      <c r="BK315" s="14"/>
      <c r="BL315" s="14"/>
      <c r="BM315" s="14"/>
      <c r="BN315" s="14"/>
    </row>
    <row r="316" spans="1:66" x14ac:dyDescent="0.25">
      <c r="D316" s="11"/>
      <c r="E316" s="10"/>
      <c r="F316" s="10"/>
      <c r="G316" s="10"/>
      <c r="H316" s="10"/>
      <c r="I316" s="10"/>
      <c r="J316" s="10"/>
      <c r="K316" s="12"/>
      <c r="L316" s="12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4"/>
      <c r="BK316" s="14"/>
      <c r="BL316" s="14"/>
      <c r="BM316" s="14"/>
      <c r="BN316" s="14"/>
    </row>
    <row r="317" spans="1:66" x14ac:dyDescent="0.25">
      <c r="D317" s="11"/>
      <c r="E317" s="10"/>
      <c r="F317" s="10"/>
      <c r="G317" s="10"/>
      <c r="H317" s="10"/>
      <c r="I317" s="10"/>
      <c r="J317" s="10"/>
      <c r="K317" s="12"/>
      <c r="L317" s="12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4"/>
      <c r="BK317" s="14"/>
      <c r="BL317" s="14"/>
      <c r="BM317" s="14"/>
      <c r="BN317" s="14"/>
    </row>
    <row r="318" spans="1:66" x14ac:dyDescent="0.25">
      <c r="D318" s="11"/>
      <c r="E318" s="10"/>
      <c r="F318" s="10"/>
      <c r="G318" s="10"/>
      <c r="H318" s="10"/>
      <c r="I318" s="10"/>
      <c r="J318" s="10"/>
      <c r="K318" s="12"/>
      <c r="L318" s="12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4"/>
      <c r="BK318" s="14"/>
      <c r="BL318" s="14"/>
      <c r="BM318" s="14"/>
      <c r="BN318" s="14"/>
    </row>
    <row r="319" spans="1:66" x14ac:dyDescent="0.25">
      <c r="D319" s="11"/>
      <c r="E319" s="10"/>
      <c r="F319" s="10"/>
      <c r="G319" s="10"/>
      <c r="H319" s="10"/>
      <c r="I319" s="10"/>
      <c r="J319" s="10"/>
      <c r="K319" s="12"/>
      <c r="L319" s="12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4"/>
      <c r="BK319" s="14"/>
      <c r="BL319" s="14"/>
      <c r="BM319" s="14"/>
      <c r="BN319" s="14"/>
    </row>
    <row r="320" spans="1:66" x14ac:dyDescent="0.25">
      <c r="D320" s="11"/>
      <c r="E320" s="10"/>
      <c r="F320" s="10"/>
      <c r="G320" s="10"/>
      <c r="H320" s="10"/>
      <c r="I320" s="10"/>
      <c r="J320" s="10"/>
      <c r="K320" s="12"/>
      <c r="L320" s="12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4"/>
      <c r="BK320" s="14"/>
      <c r="BL320" s="14"/>
      <c r="BM320" s="14"/>
      <c r="BN320" s="14"/>
    </row>
    <row r="321" spans="4:66" x14ac:dyDescent="0.25">
      <c r="D321" s="11"/>
      <c r="E321" s="10"/>
      <c r="F321" s="10"/>
      <c r="G321" s="10"/>
      <c r="H321" s="10"/>
      <c r="I321" s="10"/>
      <c r="J321" s="10"/>
      <c r="K321" s="12"/>
      <c r="L321" s="12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4"/>
      <c r="BK321" s="14"/>
      <c r="BL321" s="14"/>
      <c r="BM321" s="14"/>
      <c r="BN321" s="14"/>
    </row>
    <row r="322" spans="4:66" x14ac:dyDescent="0.25">
      <c r="D322" s="11"/>
      <c r="E322" s="10"/>
      <c r="F322" s="10"/>
      <c r="G322" s="10"/>
      <c r="H322" s="10"/>
      <c r="I322" s="10"/>
      <c r="J322" s="10"/>
      <c r="K322" s="12"/>
      <c r="L322" s="12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4"/>
      <c r="BK322" s="14"/>
      <c r="BL322" s="14"/>
      <c r="BM322" s="14"/>
      <c r="BN322" s="14"/>
    </row>
    <row r="323" spans="4:66" x14ac:dyDescent="0.25">
      <c r="D323" s="11"/>
      <c r="E323" s="10"/>
      <c r="F323" s="10"/>
      <c r="G323" s="10"/>
      <c r="H323" s="10"/>
      <c r="I323" s="10"/>
      <c r="J323" s="10"/>
      <c r="K323" s="12"/>
      <c r="L323" s="12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4"/>
      <c r="BK323" s="14"/>
      <c r="BL323" s="14"/>
      <c r="BM323" s="14"/>
      <c r="BN323" s="14"/>
    </row>
    <row r="324" spans="4:66" x14ac:dyDescent="0.25">
      <c r="D324" s="11"/>
      <c r="E324" s="10"/>
      <c r="F324" s="10"/>
      <c r="G324" s="10"/>
      <c r="H324" s="10"/>
      <c r="I324" s="10"/>
      <c r="J324" s="10"/>
      <c r="K324" s="12"/>
      <c r="L324" s="12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4"/>
      <c r="BK324" s="14"/>
      <c r="BL324" s="14"/>
      <c r="BM324" s="14"/>
      <c r="BN324" s="14"/>
    </row>
    <row r="325" spans="4:66" x14ac:dyDescent="0.25">
      <c r="D325" s="11"/>
      <c r="E325" s="10"/>
      <c r="F325" s="10"/>
      <c r="G325" s="10"/>
      <c r="H325" s="10"/>
      <c r="I325" s="10"/>
      <c r="J325" s="10"/>
      <c r="K325" s="12"/>
      <c r="L325" s="12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4"/>
      <c r="BK325" s="14"/>
      <c r="BL325" s="14"/>
      <c r="BM325" s="14"/>
      <c r="BN325" s="14"/>
    </row>
    <row r="326" spans="4:66" x14ac:dyDescent="0.25">
      <c r="D326" s="11"/>
      <c r="E326" s="10"/>
      <c r="F326" s="10"/>
      <c r="G326" s="10"/>
      <c r="H326" s="10"/>
      <c r="I326" s="10"/>
      <c r="J326" s="10"/>
      <c r="K326" s="12"/>
      <c r="L326" s="12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4"/>
      <c r="BK326" s="14"/>
      <c r="BL326" s="14"/>
      <c r="BM326" s="14"/>
      <c r="BN326" s="14"/>
    </row>
    <row r="327" spans="4:66" x14ac:dyDescent="0.25">
      <c r="D327" s="11"/>
      <c r="E327" s="10"/>
      <c r="F327" s="10"/>
      <c r="G327" s="10"/>
      <c r="H327" s="10"/>
      <c r="I327" s="10"/>
      <c r="J327" s="10"/>
      <c r="K327" s="12"/>
      <c r="L327" s="12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4"/>
      <c r="BK327" s="14"/>
      <c r="BL327" s="14"/>
      <c r="BM327" s="14"/>
      <c r="BN327" s="14"/>
    </row>
    <row r="328" spans="4:66" x14ac:dyDescent="0.25">
      <c r="D328" s="11"/>
      <c r="E328" s="10"/>
      <c r="F328" s="10"/>
      <c r="G328" s="10"/>
      <c r="H328" s="10"/>
      <c r="I328" s="10"/>
      <c r="J328" s="10"/>
      <c r="K328" s="12"/>
      <c r="L328" s="12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4"/>
      <c r="BK328" s="14"/>
      <c r="BL328" s="14"/>
      <c r="BM328" s="14"/>
      <c r="BN328" s="14"/>
    </row>
    <row r="329" spans="4:66" x14ac:dyDescent="0.25">
      <c r="D329" s="11"/>
      <c r="E329" s="10"/>
      <c r="F329" s="10"/>
      <c r="G329" s="10"/>
      <c r="H329" s="10"/>
      <c r="I329" s="10"/>
      <c r="J329" s="10"/>
      <c r="K329" s="12"/>
      <c r="L329" s="12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4"/>
      <c r="BK329" s="14"/>
      <c r="BL329" s="14"/>
      <c r="BM329" s="14"/>
      <c r="BN329" s="14"/>
    </row>
    <row r="330" spans="4:66" x14ac:dyDescent="0.25">
      <c r="D330" s="11"/>
      <c r="E330" s="10"/>
      <c r="F330" s="10"/>
      <c r="G330" s="10"/>
      <c r="H330" s="10"/>
      <c r="I330" s="10"/>
      <c r="J330" s="10"/>
      <c r="K330" s="12"/>
      <c r="L330" s="12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4"/>
      <c r="BK330" s="14"/>
      <c r="BL330" s="14"/>
      <c r="BM330" s="14"/>
      <c r="BN330" s="14"/>
    </row>
    <row r="331" spans="4:66" x14ac:dyDescent="0.25">
      <c r="D331" s="11"/>
      <c r="E331" s="10"/>
      <c r="F331" s="10"/>
      <c r="G331" s="10"/>
      <c r="H331" s="10"/>
      <c r="I331" s="10"/>
      <c r="J331" s="10"/>
      <c r="K331" s="12"/>
      <c r="L331" s="12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4"/>
      <c r="BK331" s="14"/>
      <c r="BL331" s="14"/>
      <c r="BM331" s="14"/>
      <c r="BN331" s="14"/>
    </row>
    <row r="332" spans="4:66" x14ac:dyDescent="0.25">
      <c r="D332" s="11"/>
      <c r="E332" s="10"/>
      <c r="F332" s="10"/>
      <c r="G332" s="10"/>
      <c r="H332" s="10"/>
      <c r="I332" s="10"/>
      <c r="J332" s="10"/>
      <c r="K332" s="12"/>
      <c r="L332" s="12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4"/>
      <c r="BK332" s="14"/>
      <c r="BL332" s="14"/>
      <c r="BM332" s="14"/>
      <c r="BN332" s="14"/>
    </row>
    <row r="333" spans="4:66" x14ac:dyDescent="0.25">
      <c r="D333" s="11"/>
      <c r="E333" s="10"/>
      <c r="F333" s="10"/>
      <c r="G333" s="10"/>
      <c r="H333" s="10"/>
      <c r="I333" s="10"/>
      <c r="J333" s="10"/>
      <c r="K333" s="12"/>
      <c r="L333" s="12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4"/>
      <c r="BK333" s="14"/>
      <c r="BL333" s="14"/>
      <c r="BM333" s="14"/>
      <c r="BN333" s="14"/>
    </row>
    <row r="334" spans="4:66" x14ac:dyDescent="0.25">
      <c r="D334" s="11"/>
      <c r="E334" s="10"/>
      <c r="F334" s="10"/>
      <c r="G334" s="10"/>
      <c r="H334" s="10"/>
      <c r="I334" s="10"/>
      <c r="J334" s="10"/>
      <c r="K334" s="12"/>
      <c r="L334" s="12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4"/>
      <c r="BK334" s="14"/>
      <c r="BL334" s="14"/>
      <c r="BM334" s="14"/>
      <c r="BN334" s="14"/>
    </row>
    <row r="335" spans="4:66" x14ac:dyDescent="0.25">
      <c r="D335" s="11"/>
      <c r="E335" s="10"/>
      <c r="F335" s="10"/>
      <c r="G335" s="10"/>
      <c r="H335" s="10"/>
      <c r="I335" s="10"/>
      <c r="J335" s="10"/>
      <c r="K335" s="12"/>
      <c r="L335" s="12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4"/>
      <c r="BK335" s="14"/>
      <c r="BL335" s="14"/>
      <c r="BM335" s="14"/>
      <c r="BN335" s="14"/>
    </row>
    <row r="336" spans="4:66" x14ac:dyDescent="0.25">
      <c r="D336" s="11"/>
      <c r="E336" s="10"/>
      <c r="F336" s="10"/>
      <c r="G336" s="10"/>
      <c r="H336" s="10"/>
      <c r="I336" s="10"/>
      <c r="J336" s="10"/>
      <c r="K336" s="12"/>
      <c r="L336" s="12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4"/>
      <c r="BK336" s="14"/>
      <c r="BL336" s="14"/>
      <c r="BM336" s="14"/>
      <c r="BN336" s="14"/>
    </row>
    <row r="337" spans="4:66" x14ac:dyDescent="0.25">
      <c r="D337" s="11"/>
      <c r="E337" s="10"/>
      <c r="F337" s="10"/>
      <c r="G337" s="10"/>
      <c r="H337" s="10"/>
      <c r="I337" s="10"/>
      <c r="J337" s="10"/>
      <c r="K337" s="12"/>
      <c r="L337" s="12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4"/>
      <c r="BK337" s="14"/>
      <c r="BL337" s="14"/>
      <c r="BM337" s="14"/>
      <c r="BN337" s="14"/>
    </row>
    <row r="338" spans="4:66" x14ac:dyDescent="0.25">
      <c r="D338" s="11"/>
      <c r="E338" s="10"/>
      <c r="F338" s="10"/>
      <c r="G338" s="10"/>
      <c r="H338" s="10"/>
      <c r="I338" s="10"/>
      <c r="J338" s="10"/>
      <c r="K338" s="12"/>
      <c r="L338" s="12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4"/>
      <c r="BK338" s="14"/>
      <c r="BL338" s="14"/>
      <c r="BM338" s="14"/>
      <c r="BN338" s="14"/>
    </row>
    <row r="339" spans="4:66" x14ac:dyDescent="0.25">
      <c r="D339" s="11"/>
      <c r="E339" s="10"/>
      <c r="F339" s="10"/>
      <c r="G339" s="10"/>
      <c r="H339" s="10"/>
      <c r="I339" s="10"/>
      <c r="J339" s="10"/>
      <c r="K339" s="12"/>
      <c r="L339" s="12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4"/>
      <c r="BK339" s="14"/>
      <c r="BL339" s="14"/>
      <c r="BM339" s="14"/>
      <c r="BN339" s="14"/>
    </row>
    <row r="340" spans="4:66" x14ac:dyDescent="0.25">
      <c r="D340" s="11"/>
      <c r="E340" s="10"/>
      <c r="F340" s="10"/>
      <c r="G340" s="10"/>
      <c r="H340" s="10"/>
      <c r="I340" s="10"/>
      <c r="J340" s="10"/>
      <c r="K340" s="12"/>
      <c r="L340" s="12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4"/>
      <c r="BK340" s="14"/>
      <c r="BL340" s="14"/>
      <c r="BM340" s="14"/>
      <c r="BN340" s="14"/>
    </row>
    <row r="341" spans="4:66" x14ac:dyDescent="0.25">
      <c r="D341" s="11"/>
      <c r="E341" s="10"/>
      <c r="F341" s="10"/>
      <c r="G341" s="10"/>
      <c r="H341" s="10"/>
      <c r="I341" s="10"/>
      <c r="J341" s="10"/>
      <c r="K341" s="12"/>
      <c r="L341" s="12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4"/>
      <c r="BK341" s="14"/>
      <c r="BL341" s="14"/>
      <c r="BM341" s="14"/>
      <c r="BN341" s="14"/>
    </row>
    <row r="342" spans="4:66" x14ac:dyDescent="0.25">
      <c r="D342" s="11"/>
      <c r="E342" s="10"/>
      <c r="F342" s="10"/>
      <c r="G342" s="10"/>
      <c r="H342" s="10"/>
      <c r="I342" s="10"/>
      <c r="J342" s="10"/>
      <c r="K342" s="12"/>
      <c r="L342" s="12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4"/>
      <c r="BK342" s="14"/>
      <c r="BL342" s="14"/>
      <c r="BM342" s="14"/>
      <c r="BN342" s="14"/>
    </row>
    <row r="343" spans="4:66" x14ac:dyDescent="0.25">
      <c r="D343" s="11"/>
      <c r="E343" s="10"/>
      <c r="F343" s="10"/>
      <c r="G343" s="10"/>
      <c r="H343" s="10"/>
      <c r="I343" s="10"/>
      <c r="J343" s="10"/>
      <c r="K343" s="12"/>
      <c r="L343" s="12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4"/>
      <c r="BK343" s="14"/>
      <c r="BL343" s="14"/>
      <c r="BM343" s="14"/>
      <c r="BN343" s="14"/>
    </row>
    <row r="344" spans="4:66" x14ac:dyDescent="0.25">
      <c r="D344" s="11"/>
      <c r="E344" s="10"/>
      <c r="F344" s="10"/>
      <c r="G344" s="10"/>
      <c r="H344" s="10"/>
      <c r="I344" s="10"/>
      <c r="J344" s="10"/>
      <c r="K344" s="12"/>
      <c r="L344" s="12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4"/>
      <c r="BK344" s="14"/>
      <c r="BL344" s="14"/>
      <c r="BM344" s="14"/>
      <c r="BN344" s="14"/>
    </row>
    <row r="345" spans="4:66" x14ac:dyDescent="0.25">
      <c r="D345" s="11"/>
      <c r="E345" s="10"/>
      <c r="F345" s="10"/>
      <c r="G345" s="10"/>
      <c r="H345" s="10"/>
      <c r="I345" s="10"/>
      <c r="J345" s="10"/>
      <c r="K345" s="12"/>
      <c r="L345" s="12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4"/>
      <c r="BK345" s="14"/>
      <c r="BL345" s="14"/>
      <c r="BM345" s="14"/>
      <c r="BN345" s="14"/>
    </row>
    <row r="346" spans="4:66" x14ac:dyDescent="0.25">
      <c r="D346" s="11"/>
      <c r="E346" s="10"/>
      <c r="F346" s="10"/>
      <c r="G346" s="10"/>
      <c r="H346" s="10"/>
      <c r="I346" s="10"/>
      <c r="J346" s="10"/>
      <c r="K346" s="12"/>
      <c r="L346" s="12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4"/>
      <c r="BK346" s="14"/>
      <c r="BL346" s="14"/>
      <c r="BM346" s="14"/>
      <c r="BN346" s="14"/>
    </row>
    <row r="347" spans="4:66" x14ac:dyDescent="0.25">
      <c r="D347" s="11"/>
      <c r="E347" s="10"/>
      <c r="F347" s="10"/>
      <c r="G347" s="10"/>
      <c r="H347" s="10"/>
      <c r="I347" s="10"/>
      <c r="J347" s="10"/>
      <c r="K347" s="12"/>
      <c r="L347" s="12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4"/>
      <c r="BK347" s="14"/>
      <c r="BL347" s="14"/>
      <c r="BM347" s="14"/>
      <c r="BN347" s="14"/>
    </row>
    <row r="348" spans="4:66" x14ac:dyDescent="0.25">
      <c r="D348" s="11"/>
      <c r="E348" s="10"/>
      <c r="F348" s="10"/>
      <c r="G348" s="10"/>
      <c r="H348" s="10"/>
      <c r="I348" s="10"/>
      <c r="J348" s="10"/>
      <c r="K348" s="12"/>
      <c r="L348" s="12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4"/>
      <c r="BK348" s="14"/>
      <c r="BL348" s="14"/>
      <c r="BM348" s="14"/>
      <c r="BN348" s="14"/>
    </row>
    <row r="349" spans="4:66" x14ac:dyDescent="0.25">
      <c r="D349" s="11"/>
      <c r="E349" s="10"/>
      <c r="F349" s="10"/>
      <c r="G349" s="10"/>
      <c r="H349" s="10"/>
      <c r="I349" s="10"/>
      <c r="J349" s="10"/>
      <c r="K349" s="12"/>
      <c r="L349" s="12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4"/>
      <c r="BK349" s="14"/>
      <c r="BL349" s="14"/>
      <c r="BM349" s="14"/>
      <c r="BN349" s="14"/>
    </row>
    <row r="350" spans="4:66" x14ac:dyDescent="0.25">
      <c r="D350" s="11"/>
      <c r="E350" s="10"/>
      <c r="F350" s="10"/>
      <c r="G350" s="10"/>
      <c r="H350" s="10"/>
      <c r="I350" s="10"/>
      <c r="J350" s="10"/>
      <c r="K350" s="12"/>
      <c r="L350" s="12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4"/>
      <c r="BK350" s="14"/>
      <c r="BL350" s="14"/>
      <c r="BM350" s="14"/>
      <c r="BN350" s="14"/>
    </row>
    <row r="351" spans="4:66" x14ac:dyDescent="0.25">
      <c r="D351" s="11"/>
      <c r="E351" s="10"/>
      <c r="F351" s="10"/>
      <c r="G351" s="10"/>
      <c r="H351" s="10"/>
      <c r="I351" s="10"/>
      <c r="J351" s="10"/>
      <c r="K351" s="12"/>
      <c r="L351" s="12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4"/>
      <c r="BK351" s="14"/>
      <c r="BL351" s="14"/>
      <c r="BM351" s="14"/>
      <c r="BN351" s="14"/>
    </row>
    <row r="352" spans="4:66" x14ac:dyDescent="0.25">
      <c r="D352" s="11"/>
      <c r="E352" s="10"/>
      <c r="F352" s="10"/>
      <c r="G352" s="10"/>
      <c r="H352" s="10"/>
      <c r="I352" s="10"/>
      <c r="J352" s="10"/>
      <c r="K352" s="12"/>
      <c r="L352" s="12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4"/>
      <c r="BK352" s="14"/>
      <c r="BL352" s="14"/>
      <c r="BM352" s="14"/>
      <c r="BN352" s="14"/>
    </row>
    <row r="353" spans="4:66" x14ac:dyDescent="0.25">
      <c r="D353" s="11"/>
      <c r="E353" s="10"/>
      <c r="F353" s="10"/>
      <c r="G353" s="10"/>
      <c r="H353" s="10"/>
      <c r="I353" s="10"/>
      <c r="J353" s="10"/>
      <c r="K353" s="12"/>
      <c r="L353" s="12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4"/>
      <c r="BK353" s="14"/>
      <c r="BL353" s="14"/>
      <c r="BM353" s="14"/>
      <c r="BN353" s="14"/>
    </row>
    <row r="354" spans="4:66" x14ac:dyDescent="0.25">
      <c r="D354" s="11"/>
      <c r="E354" s="10"/>
      <c r="F354" s="10"/>
      <c r="G354" s="10"/>
      <c r="H354" s="10"/>
      <c r="I354" s="10"/>
      <c r="J354" s="10"/>
      <c r="K354" s="12"/>
      <c r="L354" s="12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4"/>
      <c r="BK354" s="14"/>
      <c r="BL354" s="14"/>
      <c r="BM354" s="14"/>
      <c r="BN354" s="14"/>
    </row>
    <row r="355" spans="4:66" x14ac:dyDescent="0.25">
      <c r="D355" s="11"/>
      <c r="E355" s="10"/>
      <c r="F355" s="10"/>
      <c r="G355" s="10"/>
      <c r="H355" s="10"/>
      <c r="I355" s="10"/>
      <c r="J355" s="10"/>
      <c r="K355" s="12"/>
      <c r="L355" s="12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4"/>
      <c r="BK355" s="14"/>
      <c r="BL355" s="14"/>
      <c r="BM355" s="14"/>
      <c r="BN355" s="14"/>
    </row>
    <row r="356" spans="4:66" x14ac:dyDescent="0.25">
      <c r="D356" s="11"/>
      <c r="E356" s="10"/>
      <c r="F356" s="10"/>
      <c r="G356" s="10"/>
      <c r="H356" s="10"/>
      <c r="I356" s="10"/>
      <c r="J356" s="10"/>
      <c r="K356" s="12"/>
      <c r="L356" s="12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4"/>
      <c r="BK356" s="14"/>
      <c r="BL356" s="14"/>
      <c r="BM356" s="14"/>
      <c r="BN356" s="14"/>
    </row>
    <row r="357" spans="4:66" x14ac:dyDescent="0.25">
      <c r="D357" s="11"/>
      <c r="E357" s="10"/>
      <c r="F357" s="10"/>
      <c r="G357" s="10"/>
      <c r="H357" s="10"/>
      <c r="I357" s="10"/>
      <c r="J357" s="10"/>
      <c r="K357" s="12"/>
      <c r="L357" s="12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4"/>
      <c r="BK357" s="14"/>
      <c r="BL357" s="14"/>
      <c r="BM357" s="14"/>
      <c r="BN357" s="14"/>
    </row>
    <row r="358" spans="4:66" x14ac:dyDescent="0.25">
      <c r="D358" s="11"/>
      <c r="E358" s="10"/>
      <c r="F358" s="10"/>
      <c r="G358" s="10"/>
      <c r="H358" s="10"/>
      <c r="I358" s="10"/>
      <c r="J358" s="10"/>
      <c r="K358" s="12"/>
      <c r="L358" s="12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4"/>
      <c r="BK358" s="14"/>
      <c r="BL358" s="14"/>
      <c r="BM358" s="14"/>
      <c r="BN358" s="14"/>
    </row>
    <row r="359" spans="4:66" x14ac:dyDescent="0.25">
      <c r="D359" s="11"/>
      <c r="E359" s="10"/>
      <c r="F359" s="10"/>
      <c r="G359" s="10"/>
      <c r="H359" s="10"/>
      <c r="I359" s="10"/>
      <c r="J359" s="10"/>
      <c r="K359" s="12"/>
      <c r="L359" s="12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4"/>
      <c r="BK359" s="14"/>
      <c r="BL359" s="14"/>
      <c r="BM359" s="14"/>
      <c r="BN359" s="14"/>
    </row>
    <row r="360" spans="4:66" x14ac:dyDescent="0.25">
      <c r="D360" s="11"/>
      <c r="E360" s="10"/>
      <c r="F360" s="10"/>
      <c r="G360" s="10"/>
      <c r="H360" s="10"/>
      <c r="I360" s="10"/>
      <c r="J360" s="10"/>
      <c r="K360" s="12"/>
      <c r="L360" s="12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4"/>
      <c r="BK360" s="14"/>
      <c r="BL360" s="14"/>
      <c r="BM360" s="14"/>
      <c r="BN360" s="14"/>
    </row>
    <row r="361" spans="4:66" x14ac:dyDescent="0.25">
      <c r="D361" s="11"/>
      <c r="E361" s="10"/>
      <c r="F361" s="10"/>
      <c r="G361" s="10"/>
      <c r="H361" s="10"/>
      <c r="I361" s="10"/>
      <c r="J361" s="10"/>
      <c r="K361" s="12"/>
      <c r="L361" s="12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4"/>
      <c r="BK361" s="14"/>
      <c r="BL361" s="14"/>
      <c r="BM361" s="14"/>
      <c r="BN361" s="14"/>
    </row>
    <row r="362" spans="4:66" x14ac:dyDescent="0.25">
      <c r="D362" s="11"/>
      <c r="E362" s="10"/>
      <c r="F362" s="10"/>
      <c r="G362" s="10"/>
      <c r="H362" s="10"/>
      <c r="I362" s="10"/>
      <c r="J362" s="10"/>
      <c r="K362" s="12"/>
      <c r="L362" s="12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4"/>
      <c r="BK362" s="14"/>
      <c r="BL362" s="14"/>
      <c r="BM362" s="14"/>
      <c r="BN362" s="14"/>
    </row>
    <row r="363" spans="4:66" x14ac:dyDescent="0.25">
      <c r="D363" s="11"/>
      <c r="E363" s="10"/>
      <c r="F363" s="10"/>
      <c r="G363" s="10"/>
      <c r="H363" s="10"/>
      <c r="I363" s="10"/>
      <c r="J363" s="10"/>
      <c r="K363" s="12"/>
      <c r="L363" s="12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4"/>
      <c r="BK363" s="14"/>
      <c r="BL363" s="14"/>
      <c r="BM363" s="14"/>
      <c r="BN363" s="14"/>
    </row>
    <row r="364" spans="4:66" x14ac:dyDescent="0.25">
      <c r="D364" s="11"/>
      <c r="E364" s="10"/>
      <c r="F364" s="10"/>
      <c r="G364" s="10"/>
      <c r="H364" s="10"/>
      <c r="I364" s="10"/>
      <c r="J364" s="10"/>
      <c r="K364" s="12"/>
      <c r="L364" s="12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4"/>
      <c r="BK364" s="14"/>
      <c r="BL364" s="14"/>
      <c r="BM364" s="14"/>
      <c r="BN364" s="14"/>
    </row>
    <row r="365" spans="4:66" x14ac:dyDescent="0.25">
      <c r="D365" s="11"/>
      <c r="E365" s="10"/>
      <c r="F365" s="10"/>
      <c r="G365" s="10"/>
      <c r="H365" s="10"/>
      <c r="I365" s="10"/>
      <c r="J365" s="10"/>
      <c r="K365" s="12"/>
      <c r="L365" s="12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4"/>
      <c r="BK365" s="14"/>
      <c r="BL365" s="14"/>
      <c r="BM365" s="14"/>
      <c r="BN365" s="14"/>
    </row>
    <row r="366" spans="4:66" x14ac:dyDescent="0.25">
      <c r="D366" s="11"/>
      <c r="E366" s="10"/>
      <c r="F366" s="10"/>
      <c r="G366" s="10"/>
      <c r="H366" s="10"/>
      <c r="I366" s="10"/>
      <c r="J366" s="10"/>
      <c r="K366" s="12"/>
      <c r="L366" s="12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4"/>
      <c r="BK366" s="14"/>
      <c r="BL366" s="14"/>
      <c r="BM366" s="14"/>
      <c r="BN366" s="14"/>
    </row>
    <row r="367" spans="4:66" x14ac:dyDescent="0.25">
      <c r="D367" s="11"/>
      <c r="E367" s="10"/>
      <c r="F367" s="10"/>
      <c r="G367" s="10"/>
      <c r="H367" s="10"/>
      <c r="I367" s="10"/>
      <c r="J367" s="10"/>
      <c r="K367" s="12"/>
      <c r="L367" s="12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4"/>
      <c r="BK367" s="14"/>
      <c r="BL367" s="14"/>
      <c r="BM367" s="14"/>
      <c r="BN367" s="14"/>
    </row>
    <row r="368" spans="4:66" x14ac:dyDescent="0.25">
      <c r="D368" s="11"/>
      <c r="E368" s="10"/>
      <c r="F368" s="10"/>
      <c r="G368" s="10"/>
      <c r="H368" s="10"/>
      <c r="I368" s="10"/>
      <c r="J368" s="10"/>
      <c r="K368" s="12"/>
      <c r="L368" s="12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4"/>
      <c r="BK368" s="14"/>
      <c r="BL368" s="14"/>
      <c r="BM368" s="14"/>
      <c r="BN368" s="14"/>
    </row>
    <row r="369" spans="4:66" x14ac:dyDescent="0.25">
      <c r="D369" s="11"/>
      <c r="E369" s="10"/>
      <c r="F369" s="10"/>
      <c r="G369" s="10"/>
      <c r="H369" s="10"/>
      <c r="I369" s="10"/>
      <c r="J369" s="10"/>
      <c r="K369" s="12"/>
      <c r="L369" s="12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4"/>
      <c r="BK369" s="14"/>
      <c r="BL369" s="14"/>
      <c r="BM369" s="14"/>
      <c r="BN369" s="14"/>
    </row>
    <row r="370" spans="4:66" x14ac:dyDescent="0.25">
      <c r="D370" s="11"/>
      <c r="E370" s="10"/>
      <c r="F370" s="10"/>
      <c r="G370" s="10"/>
      <c r="H370" s="10"/>
      <c r="I370" s="10"/>
      <c r="J370" s="10"/>
      <c r="K370" s="12"/>
      <c r="L370" s="12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4"/>
      <c r="BK370" s="14"/>
      <c r="BL370" s="14"/>
      <c r="BM370" s="14"/>
      <c r="BN370" s="14"/>
    </row>
    <row r="371" spans="4:66" x14ac:dyDescent="0.25">
      <c r="D371" s="11"/>
      <c r="E371" s="10"/>
      <c r="F371" s="10"/>
      <c r="G371" s="10"/>
      <c r="H371" s="10"/>
      <c r="I371" s="10"/>
      <c r="J371" s="10"/>
      <c r="K371" s="12"/>
      <c r="L371" s="12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4"/>
      <c r="BK371" s="14"/>
      <c r="BL371" s="14"/>
      <c r="BM371" s="14"/>
      <c r="BN371" s="14"/>
    </row>
    <row r="372" spans="4:66" x14ac:dyDescent="0.25">
      <c r="D372" s="11"/>
      <c r="E372" s="10"/>
      <c r="F372" s="10"/>
      <c r="G372" s="10"/>
      <c r="H372" s="10"/>
      <c r="I372" s="10"/>
      <c r="J372" s="10"/>
      <c r="K372" s="12"/>
      <c r="L372" s="12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4"/>
      <c r="BK372" s="14"/>
      <c r="BL372" s="14"/>
      <c r="BM372" s="14"/>
      <c r="BN372" s="14"/>
    </row>
    <row r="373" spans="4:66" x14ac:dyDescent="0.25">
      <c r="D373" s="11"/>
      <c r="E373" s="10"/>
      <c r="F373" s="10"/>
      <c r="G373" s="10"/>
      <c r="H373" s="10"/>
      <c r="I373" s="10"/>
      <c r="J373" s="10"/>
      <c r="K373" s="12"/>
      <c r="L373" s="12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4"/>
      <c r="BK373" s="14"/>
      <c r="BL373" s="14"/>
      <c r="BM373" s="14"/>
      <c r="BN373" s="14"/>
    </row>
    <row r="374" spans="4:66" x14ac:dyDescent="0.25">
      <c r="D374" s="11"/>
      <c r="E374" s="10"/>
      <c r="F374" s="10"/>
      <c r="G374" s="10"/>
      <c r="H374" s="10"/>
      <c r="I374" s="10"/>
      <c r="J374" s="10"/>
      <c r="K374" s="12"/>
      <c r="L374" s="12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4"/>
      <c r="BK374" s="14"/>
      <c r="BL374" s="14"/>
      <c r="BM374" s="14"/>
      <c r="BN374" s="14"/>
    </row>
    <row r="375" spans="4:66" x14ac:dyDescent="0.25">
      <c r="D375" s="11"/>
      <c r="E375" s="10"/>
      <c r="F375" s="10"/>
      <c r="G375" s="10"/>
      <c r="H375" s="10"/>
      <c r="I375" s="10"/>
      <c r="J375" s="10"/>
      <c r="K375" s="12"/>
      <c r="L375" s="12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4"/>
      <c r="BK375" s="14"/>
      <c r="BL375" s="14"/>
      <c r="BM375" s="14"/>
      <c r="BN375" s="14"/>
    </row>
    <row r="376" spans="4:66" x14ac:dyDescent="0.25">
      <c r="D376" s="11"/>
      <c r="E376" s="10"/>
      <c r="F376" s="10"/>
      <c r="G376" s="10"/>
      <c r="H376" s="10"/>
      <c r="I376" s="10"/>
      <c r="J376" s="10"/>
      <c r="K376" s="12"/>
      <c r="L376" s="12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4"/>
      <c r="BK376" s="14"/>
      <c r="BL376" s="14"/>
      <c r="BM376" s="14"/>
      <c r="BN376" s="14"/>
    </row>
    <row r="377" spans="4:66" x14ac:dyDescent="0.25">
      <c r="D377" s="11"/>
      <c r="E377" s="10"/>
      <c r="F377" s="10"/>
      <c r="G377" s="10"/>
      <c r="H377" s="10"/>
      <c r="I377" s="10"/>
      <c r="J377" s="10"/>
      <c r="K377" s="12"/>
      <c r="L377" s="12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4"/>
      <c r="BK377" s="14"/>
      <c r="BL377" s="14"/>
      <c r="BM377" s="14"/>
      <c r="BN377" s="14"/>
    </row>
    <row r="378" spans="4:66" x14ac:dyDescent="0.25">
      <c r="D378" s="11"/>
      <c r="E378" s="10"/>
      <c r="F378" s="10"/>
      <c r="G378" s="10"/>
      <c r="H378" s="10"/>
      <c r="I378" s="10"/>
      <c r="J378" s="10"/>
      <c r="K378" s="12"/>
      <c r="L378" s="12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4"/>
      <c r="BK378" s="14"/>
      <c r="BL378" s="14"/>
      <c r="BM378" s="14"/>
      <c r="BN378" s="14"/>
    </row>
    <row r="379" spans="4:66" x14ac:dyDescent="0.25">
      <c r="D379" s="11"/>
      <c r="E379" s="10"/>
      <c r="F379" s="10"/>
      <c r="G379" s="10"/>
      <c r="H379" s="10"/>
      <c r="I379" s="10"/>
      <c r="J379" s="10"/>
      <c r="K379" s="12"/>
      <c r="L379" s="12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4"/>
      <c r="BK379" s="14"/>
      <c r="BL379" s="14"/>
      <c r="BM379" s="14"/>
      <c r="BN379" s="14"/>
    </row>
    <row r="380" spans="4:66" x14ac:dyDescent="0.25">
      <c r="D380" s="11"/>
      <c r="E380" s="10"/>
      <c r="F380" s="10"/>
      <c r="G380" s="10"/>
      <c r="H380" s="10"/>
      <c r="I380" s="10"/>
      <c r="J380" s="10"/>
      <c r="K380" s="12"/>
      <c r="L380" s="12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4"/>
      <c r="BK380" s="14"/>
      <c r="BL380" s="14"/>
      <c r="BM380" s="14"/>
      <c r="BN380" s="14"/>
    </row>
    <row r="381" spans="4:66" x14ac:dyDescent="0.25">
      <c r="D381" s="11"/>
      <c r="E381" s="10"/>
      <c r="F381" s="10"/>
      <c r="G381" s="10"/>
      <c r="H381" s="10"/>
      <c r="I381" s="10"/>
      <c r="J381" s="10"/>
      <c r="K381" s="12"/>
      <c r="L381" s="12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4"/>
      <c r="BK381" s="14"/>
      <c r="BL381" s="14"/>
      <c r="BM381" s="14"/>
      <c r="BN381" s="14"/>
    </row>
    <row r="382" spans="4:66" x14ac:dyDescent="0.25">
      <c r="D382" s="11"/>
      <c r="E382" s="10"/>
      <c r="F382" s="10"/>
      <c r="G382" s="10"/>
      <c r="H382" s="10"/>
      <c r="I382" s="10"/>
      <c r="J382" s="10"/>
      <c r="K382" s="12"/>
      <c r="L382" s="12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4"/>
      <c r="BK382" s="14"/>
      <c r="BL382" s="14"/>
      <c r="BM382" s="14"/>
      <c r="BN382" s="14"/>
    </row>
    <row r="383" spans="4:66" x14ac:dyDescent="0.25">
      <c r="D383" s="11"/>
      <c r="E383" s="10"/>
      <c r="F383" s="10"/>
      <c r="G383" s="10"/>
      <c r="H383" s="10"/>
      <c r="I383" s="10"/>
      <c r="J383" s="10"/>
      <c r="K383" s="12"/>
      <c r="L383" s="12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4"/>
      <c r="BK383" s="14"/>
      <c r="BL383" s="14"/>
      <c r="BM383" s="14"/>
      <c r="BN383" s="14"/>
    </row>
    <row r="384" spans="4:66" x14ac:dyDescent="0.25">
      <c r="D384" s="11"/>
      <c r="E384" s="10"/>
      <c r="F384" s="10"/>
      <c r="G384" s="10"/>
      <c r="H384" s="10"/>
      <c r="I384" s="10"/>
      <c r="J384" s="10"/>
      <c r="K384" s="12"/>
      <c r="L384" s="12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4"/>
      <c r="BK384" s="14"/>
      <c r="BL384" s="14"/>
      <c r="BM384" s="14"/>
      <c r="BN384" s="14"/>
    </row>
    <row r="385" spans="4:66" x14ac:dyDescent="0.25">
      <c r="D385" s="11"/>
      <c r="E385" s="10"/>
      <c r="F385" s="10"/>
      <c r="G385" s="10"/>
      <c r="H385" s="10"/>
      <c r="I385" s="10"/>
      <c r="J385" s="10"/>
      <c r="K385" s="12"/>
      <c r="L385" s="12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4"/>
      <c r="BK385" s="14"/>
      <c r="BL385" s="14"/>
      <c r="BM385" s="14"/>
      <c r="BN385" s="14"/>
    </row>
    <row r="386" spans="4:66" x14ac:dyDescent="0.25">
      <c r="D386" s="11"/>
      <c r="E386" s="10"/>
      <c r="F386" s="10"/>
      <c r="G386" s="10"/>
      <c r="H386" s="10"/>
      <c r="I386" s="10"/>
      <c r="J386" s="10"/>
      <c r="K386" s="12"/>
      <c r="L386" s="12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4"/>
      <c r="BK386" s="14"/>
      <c r="BL386" s="14"/>
      <c r="BM386" s="14"/>
      <c r="BN386" s="14"/>
    </row>
    <row r="387" spans="4:66" x14ac:dyDescent="0.25">
      <c r="D387" s="11"/>
      <c r="E387" s="10"/>
      <c r="F387" s="10"/>
      <c r="G387" s="10"/>
      <c r="H387" s="10"/>
      <c r="I387" s="10"/>
      <c r="J387" s="10"/>
      <c r="K387" s="12"/>
      <c r="L387" s="12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4"/>
      <c r="BK387" s="14"/>
      <c r="BL387" s="14"/>
      <c r="BM387" s="14"/>
      <c r="BN387" s="14"/>
    </row>
    <row r="388" spans="4:66" x14ac:dyDescent="0.25">
      <c r="D388" s="11"/>
      <c r="E388" s="10"/>
      <c r="F388" s="10"/>
      <c r="G388" s="10"/>
      <c r="H388" s="10"/>
      <c r="I388" s="10"/>
      <c r="J388" s="10"/>
      <c r="K388" s="12"/>
      <c r="L388" s="12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4"/>
      <c r="BK388" s="14"/>
      <c r="BL388" s="14"/>
      <c r="BM388" s="14"/>
      <c r="BN388" s="14"/>
    </row>
    <row r="389" spans="4:66" x14ac:dyDescent="0.25">
      <c r="D389" s="11"/>
      <c r="E389" s="10"/>
      <c r="F389" s="10"/>
      <c r="G389" s="10"/>
      <c r="H389" s="10"/>
      <c r="I389" s="10"/>
      <c r="J389" s="10"/>
      <c r="K389" s="12"/>
      <c r="L389" s="12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4"/>
      <c r="BK389" s="14"/>
      <c r="BL389" s="14"/>
      <c r="BM389" s="14"/>
      <c r="BN389" s="14"/>
    </row>
    <row r="390" spans="4:66" x14ac:dyDescent="0.25">
      <c r="D390" s="11"/>
      <c r="E390" s="10"/>
      <c r="F390" s="10"/>
      <c r="G390" s="10"/>
      <c r="H390" s="10"/>
      <c r="I390" s="10"/>
      <c r="J390" s="10"/>
      <c r="K390" s="12"/>
      <c r="L390" s="12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4"/>
      <c r="BK390" s="14"/>
      <c r="BL390" s="14"/>
      <c r="BM390" s="14"/>
      <c r="BN390" s="14"/>
    </row>
    <row r="391" spans="4:66" x14ac:dyDescent="0.25">
      <c r="D391" s="11"/>
      <c r="E391" s="10"/>
      <c r="F391" s="10"/>
      <c r="G391" s="10"/>
      <c r="H391" s="10"/>
      <c r="I391" s="10"/>
      <c r="J391" s="10"/>
      <c r="K391" s="12"/>
      <c r="L391" s="12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4"/>
      <c r="BK391" s="14"/>
      <c r="BL391" s="14"/>
      <c r="BM391" s="14"/>
      <c r="BN391" s="14"/>
    </row>
    <row r="392" spans="4:66" x14ac:dyDescent="0.25">
      <c r="D392" s="11"/>
      <c r="E392" s="10"/>
      <c r="F392" s="10"/>
      <c r="G392" s="10"/>
      <c r="H392" s="10"/>
      <c r="I392" s="10"/>
      <c r="J392" s="10"/>
      <c r="K392" s="12"/>
      <c r="L392" s="12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4"/>
      <c r="BK392" s="14"/>
      <c r="BL392" s="14"/>
      <c r="BM392" s="14"/>
      <c r="BN392" s="14"/>
    </row>
    <row r="393" spans="4:66" x14ac:dyDescent="0.25">
      <c r="D393" s="11"/>
      <c r="E393" s="10"/>
      <c r="F393" s="10"/>
      <c r="G393" s="10"/>
      <c r="H393" s="10"/>
      <c r="I393" s="10"/>
      <c r="J393" s="10"/>
      <c r="K393" s="12"/>
      <c r="L393" s="12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4"/>
      <c r="BK393" s="14"/>
      <c r="BL393" s="14"/>
      <c r="BM393" s="14"/>
      <c r="BN393" s="14"/>
    </row>
    <row r="394" spans="4:66" s="10" customFormat="1" x14ac:dyDescent="0.25">
      <c r="D394" s="15"/>
      <c r="K394" s="12"/>
      <c r="L394" s="12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4"/>
      <c r="BK394" s="14"/>
      <c r="BL394" s="14"/>
      <c r="BM394" s="14"/>
      <c r="BN394" s="14"/>
    </row>
    <row r="395" spans="4:66" x14ac:dyDescent="0.25">
      <c r="D395" s="11"/>
      <c r="E395" s="10"/>
      <c r="F395" s="10"/>
      <c r="G395" s="10"/>
      <c r="H395" s="10"/>
      <c r="I395" s="10"/>
      <c r="J395" s="10"/>
      <c r="K395" s="12"/>
      <c r="L395" s="12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4"/>
      <c r="BK395" s="14"/>
      <c r="BL395" s="14"/>
      <c r="BM395" s="14"/>
      <c r="BN395" s="14"/>
    </row>
    <row r="396" spans="4:66" x14ac:dyDescent="0.25">
      <c r="D396" s="11"/>
      <c r="E396" s="10"/>
      <c r="F396" s="10"/>
      <c r="G396" s="10"/>
      <c r="H396" s="10"/>
      <c r="I396" s="10"/>
      <c r="J396" s="10"/>
      <c r="K396" s="12"/>
      <c r="L396" s="12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4"/>
      <c r="BK396" s="14"/>
      <c r="BL396" s="14"/>
      <c r="BM396" s="14"/>
      <c r="BN396" s="14"/>
    </row>
    <row r="397" spans="4:66" x14ac:dyDescent="0.25">
      <c r="D397" s="11"/>
      <c r="E397" s="10"/>
      <c r="F397" s="10"/>
      <c r="G397" s="10"/>
      <c r="H397" s="10"/>
      <c r="I397" s="10"/>
      <c r="J397" s="10"/>
      <c r="K397" s="12"/>
      <c r="L397" s="12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4"/>
      <c r="BK397" s="14"/>
      <c r="BL397" s="14"/>
      <c r="BM397" s="14"/>
      <c r="BN397" s="14"/>
    </row>
    <row r="398" spans="4:66" x14ac:dyDescent="0.25">
      <c r="D398" s="11"/>
      <c r="E398" s="10"/>
      <c r="F398" s="10"/>
      <c r="G398" s="10"/>
      <c r="H398" s="10"/>
      <c r="I398" s="10"/>
      <c r="J398" s="10"/>
      <c r="K398" s="12"/>
      <c r="L398" s="12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4"/>
      <c r="BK398" s="14"/>
      <c r="BL398" s="14"/>
      <c r="BM398" s="14"/>
      <c r="BN398" s="14"/>
    </row>
    <row r="399" spans="4:66" x14ac:dyDescent="0.25">
      <c r="D399" s="11"/>
      <c r="E399" s="10"/>
      <c r="F399" s="10"/>
      <c r="G399" s="10"/>
      <c r="H399" s="10"/>
      <c r="I399" s="10"/>
      <c r="J399" s="10"/>
      <c r="K399" s="12"/>
      <c r="L399" s="12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4"/>
      <c r="BK399" s="14"/>
      <c r="BL399" s="14"/>
      <c r="BM399" s="14"/>
      <c r="BN399" s="14"/>
    </row>
    <row r="400" spans="4:66" x14ac:dyDescent="0.25">
      <c r="D400" s="11"/>
      <c r="E400" s="10"/>
      <c r="F400" s="10"/>
      <c r="G400" s="10"/>
      <c r="H400" s="10"/>
      <c r="I400" s="10"/>
      <c r="J400" s="10"/>
      <c r="K400" s="12"/>
      <c r="L400" s="12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4"/>
      <c r="BK400" s="14"/>
      <c r="BL400" s="14"/>
      <c r="BM400" s="14"/>
      <c r="BN400" s="14"/>
    </row>
    <row r="401" spans="4:66" x14ac:dyDescent="0.25">
      <c r="D401" s="11"/>
      <c r="E401" s="10"/>
      <c r="F401" s="10"/>
      <c r="G401" s="10"/>
      <c r="H401" s="10"/>
      <c r="I401" s="10"/>
      <c r="J401" s="10"/>
      <c r="K401" s="12"/>
      <c r="L401" s="12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4"/>
      <c r="BK401" s="14"/>
      <c r="BL401" s="14"/>
      <c r="BM401" s="14"/>
      <c r="BN401" s="14"/>
    </row>
    <row r="402" spans="4:66" x14ac:dyDescent="0.25">
      <c r="D402" s="11"/>
      <c r="E402" s="10"/>
      <c r="F402" s="10"/>
      <c r="G402" s="10"/>
      <c r="H402" s="10"/>
      <c r="I402" s="10"/>
      <c r="J402" s="10"/>
      <c r="K402" s="12"/>
      <c r="L402" s="12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4"/>
      <c r="BK402" s="14"/>
      <c r="BL402" s="14"/>
      <c r="BM402" s="14"/>
      <c r="BN402" s="14"/>
    </row>
    <row r="403" spans="4:66" x14ac:dyDescent="0.25">
      <c r="D403" s="11"/>
      <c r="E403" s="10"/>
      <c r="F403" s="10"/>
      <c r="G403" s="10"/>
      <c r="H403" s="10"/>
      <c r="I403" s="10"/>
      <c r="J403" s="10"/>
      <c r="K403" s="12"/>
      <c r="L403" s="12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4"/>
      <c r="BK403" s="14"/>
      <c r="BL403" s="14"/>
      <c r="BM403" s="14"/>
      <c r="BN403" s="14"/>
    </row>
    <row r="404" spans="4:66" x14ac:dyDescent="0.25">
      <c r="D404" s="11"/>
      <c r="E404" s="10"/>
      <c r="F404" s="10"/>
      <c r="G404" s="10"/>
      <c r="H404" s="10"/>
      <c r="I404" s="10"/>
      <c r="J404" s="10"/>
      <c r="K404" s="12"/>
      <c r="L404" s="12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4"/>
      <c r="BK404" s="14"/>
      <c r="BL404" s="14"/>
      <c r="BM404" s="14"/>
      <c r="BN404" s="14"/>
    </row>
    <row r="405" spans="4:66" x14ac:dyDescent="0.25">
      <c r="D405" s="11"/>
      <c r="E405" s="10"/>
      <c r="F405" s="10"/>
      <c r="G405" s="10"/>
      <c r="H405" s="10"/>
      <c r="I405" s="10"/>
      <c r="J405" s="10"/>
      <c r="K405" s="12"/>
      <c r="L405" s="12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4"/>
      <c r="BK405" s="14"/>
      <c r="BL405" s="14"/>
      <c r="BM405" s="14"/>
      <c r="BN405" s="14"/>
    </row>
    <row r="406" spans="4:66" x14ac:dyDescent="0.25">
      <c r="D406" s="11"/>
      <c r="E406" s="10"/>
      <c r="F406" s="10"/>
      <c r="G406" s="10"/>
      <c r="H406" s="10"/>
      <c r="I406" s="10"/>
      <c r="J406" s="10"/>
      <c r="K406" s="12"/>
      <c r="L406" s="12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4"/>
      <c r="BK406" s="14"/>
      <c r="BL406" s="14"/>
      <c r="BM406" s="14"/>
      <c r="BN406" s="14"/>
    </row>
    <row r="407" spans="4:66" x14ac:dyDescent="0.25">
      <c r="D407" s="11"/>
      <c r="E407" s="10"/>
      <c r="F407" s="10"/>
      <c r="G407" s="10"/>
      <c r="H407" s="10"/>
      <c r="I407" s="10"/>
      <c r="J407" s="10"/>
      <c r="K407" s="12"/>
      <c r="L407" s="12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4"/>
      <c r="BK407" s="14"/>
      <c r="BL407" s="14"/>
      <c r="BM407" s="14"/>
      <c r="BN407" s="14"/>
    </row>
    <row r="408" spans="4:66" x14ac:dyDescent="0.25">
      <c r="D408" s="11"/>
      <c r="E408" s="10"/>
      <c r="F408" s="10"/>
      <c r="G408" s="10"/>
      <c r="H408" s="10"/>
      <c r="I408" s="10"/>
      <c r="J408" s="10"/>
      <c r="K408" s="12"/>
      <c r="L408" s="12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4"/>
      <c r="BK408" s="14"/>
      <c r="BL408" s="14"/>
      <c r="BM408" s="14"/>
      <c r="BN408" s="14"/>
    </row>
    <row r="409" spans="4:66" x14ac:dyDescent="0.25">
      <c r="D409" s="11"/>
      <c r="E409" s="10"/>
      <c r="F409" s="10"/>
      <c r="G409" s="10"/>
      <c r="H409" s="10"/>
      <c r="I409" s="10"/>
      <c r="J409" s="10"/>
      <c r="K409" s="12"/>
      <c r="L409" s="12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4"/>
      <c r="BK409" s="14"/>
      <c r="BL409" s="14"/>
      <c r="BM409" s="14"/>
      <c r="BN409" s="14"/>
    </row>
    <row r="410" spans="4:66" x14ac:dyDescent="0.25">
      <c r="D410" s="11"/>
      <c r="E410" s="10"/>
      <c r="F410" s="10"/>
      <c r="G410" s="10"/>
      <c r="H410" s="10"/>
      <c r="I410" s="10"/>
      <c r="J410" s="10"/>
      <c r="K410" s="12"/>
      <c r="L410" s="12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4"/>
      <c r="BK410" s="14"/>
      <c r="BL410" s="14"/>
      <c r="BM410" s="14"/>
      <c r="BN410" s="14"/>
    </row>
    <row r="411" spans="4:66" x14ac:dyDescent="0.25">
      <c r="D411" s="11"/>
      <c r="E411" s="10"/>
      <c r="F411" s="10"/>
      <c r="G411" s="10"/>
      <c r="H411" s="10"/>
      <c r="I411" s="10"/>
      <c r="J411" s="10"/>
      <c r="K411" s="12"/>
      <c r="L411" s="12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4"/>
      <c r="BK411" s="14"/>
      <c r="BL411" s="14"/>
      <c r="BM411" s="14"/>
      <c r="BN411" s="14"/>
    </row>
    <row r="412" spans="4:66" x14ac:dyDescent="0.25">
      <c r="D412" s="11"/>
      <c r="E412" s="10"/>
      <c r="F412" s="10"/>
      <c r="G412" s="10"/>
      <c r="H412" s="10"/>
      <c r="I412" s="10"/>
      <c r="J412" s="10"/>
      <c r="K412" s="12"/>
      <c r="L412" s="12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4"/>
      <c r="BK412" s="14"/>
      <c r="BL412" s="14"/>
      <c r="BM412" s="14"/>
      <c r="BN412" s="14"/>
    </row>
    <row r="413" spans="4:66" x14ac:dyDescent="0.25">
      <c r="D413" s="11"/>
      <c r="E413" s="10"/>
      <c r="F413" s="10"/>
      <c r="G413" s="10"/>
      <c r="H413" s="10"/>
      <c r="I413" s="10"/>
      <c r="J413" s="10"/>
      <c r="K413" s="12"/>
      <c r="L413" s="12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4"/>
      <c r="BK413" s="14"/>
      <c r="BL413" s="14"/>
      <c r="BM413" s="14"/>
      <c r="BN413" s="14"/>
    </row>
    <row r="414" spans="4:66" x14ac:dyDescent="0.25">
      <c r="D414" s="11"/>
      <c r="E414" s="10"/>
      <c r="F414" s="10"/>
      <c r="G414" s="10"/>
      <c r="H414" s="10"/>
      <c r="I414" s="10"/>
      <c r="J414" s="10"/>
      <c r="K414" s="12"/>
      <c r="L414" s="12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4"/>
      <c r="BK414" s="14"/>
      <c r="BL414" s="14"/>
      <c r="BM414" s="14"/>
      <c r="BN414" s="14"/>
    </row>
    <row r="415" spans="4:66" x14ac:dyDescent="0.25">
      <c r="D415" s="11"/>
      <c r="E415" s="10"/>
      <c r="F415" s="10"/>
      <c r="G415" s="10"/>
      <c r="H415" s="10"/>
      <c r="I415" s="10"/>
      <c r="J415" s="10"/>
      <c r="K415" s="12"/>
      <c r="L415" s="12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4"/>
      <c r="BK415" s="14"/>
      <c r="BL415" s="14"/>
      <c r="BM415" s="14"/>
      <c r="BN415" s="14"/>
    </row>
    <row r="416" spans="4:66" x14ac:dyDescent="0.25">
      <c r="D416" s="11"/>
      <c r="E416" s="10"/>
      <c r="F416" s="10"/>
      <c r="G416" s="10"/>
      <c r="H416" s="10"/>
      <c r="I416" s="10"/>
      <c r="J416" s="10"/>
      <c r="K416" s="12"/>
      <c r="L416" s="12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4"/>
      <c r="BK416" s="14"/>
      <c r="BL416" s="14"/>
      <c r="BM416" s="14"/>
      <c r="BN416" s="14"/>
    </row>
    <row r="417" spans="4:66" x14ac:dyDescent="0.25">
      <c r="D417" s="11"/>
      <c r="E417" s="10"/>
      <c r="F417" s="10"/>
      <c r="G417" s="10"/>
      <c r="H417" s="10"/>
      <c r="I417" s="10"/>
      <c r="J417" s="10"/>
      <c r="K417" s="12"/>
      <c r="L417" s="12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4"/>
      <c r="BK417" s="14"/>
      <c r="BL417" s="14"/>
      <c r="BM417" s="14"/>
      <c r="BN417" s="14"/>
    </row>
    <row r="418" spans="4:66" x14ac:dyDescent="0.25">
      <c r="D418" s="11"/>
      <c r="E418" s="10"/>
      <c r="F418" s="10"/>
      <c r="G418" s="10"/>
      <c r="H418" s="10"/>
      <c r="I418" s="10"/>
      <c r="J418" s="10"/>
      <c r="K418" s="12"/>
      <c r="L418" s="12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4"/>
      <c r="BK418" s="14"/>
      <c r="BL418" s="14"/>
      <c r="BM418" s="14"/>
      <c r="BN418" s="14"/>
    </row>
    <row r="419" spans="4:66" x14ac:dyDescent="0.25">
      <c r="D419" s="11"/>
      <c r="E419" s="10"/>
      <c r="F419" s="10"/>
      <c r="G419" s="10"/>
      <c r="H419" s="10"/>
      <c r="I419" s="10"/>
      <c r="J419" s="10"/>
      <c r="K419" s="12"/>
      <c r="L419" s="12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4"/>
      <c r="BK419" s="14"/>
      <c r="BL419" s="14"/>
      <c r="BM419" s="14"/>
      <c r="BN419" s="14"/>
    </row>
    <row r="420" spans="4:66" x14ac:dyDescent="0.25">
      <c r="D420" s="11"/>
      <c r="E420" s="10"/>
      <c r="F420" s="10"/>
      <c r="G420" s="10"/>
      <c r="H420" s="10"/>
      <c r="I420" s="10"/>
      <c r="J420" s="10"/>
      <c r="K420" s="12"/>
      <c r="L420" s="12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4"/>
      <c r="BK420" s="14"/>
      <c r="BL420" s="14"/>
      <c r="BM420" s="14"/>
      <c r="BN420" s="14"/>
    </row>
    <row r="421" spans="4:66" x14ac:dyDescent="0.25">
      <c r="D421" s="11"/>
      <c r="E421" s="10"/>
      <c r="F421" s="10"/>
      <c r="G421" s="10"/>
      <c r="H421" s="10"/>
      <c r="I421" s="10"/>
      <c r="J421" s="10"/>
      <c r="K421" s="12"/>
      <c r="L421" s="12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4"/>
      <c r="BK421" s="14"/>
      <c r="BL421" s="14"/>
      <c r="BM421" s="14"/>
      <c r="BN421" s="14"/>
    </row>
    <row r="422" spans="4:66" x14ac:dyDescent="0.25">
      <c r="D422" s="11"/>
      <c r="E422" s="10"/>
      <c r="F422" s="10"/>
      <c r="G422" s="10"/>
      <c r="H422" s="10"/>
      <c r="I422" s="10"/>
      <c r="J422" s="10"/>
      <c r="K422" s="12"/>
      <c r="L422" s="12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4"/>
      <c r="BK422" s="14"/>
      <c r="BL422" s="14"/>
      <c r="BM422" s="14"/>
      <c r="BN422" s="14"/>
    </row>
    <row r="423" spans="4:66" x14ac:dyDescent="0.25">
      <c r="D423" s="11"/>
      <c r="E423" s="10"/>
      <c r="F423" s="10"/>
      <c r="G423" s="10"/>
      <c r="H423" s="10"/>
      <c r="I423" s="10"/>
      <c r="J423" s="10"/>
      <c r="K423" s="12"/>
      <c r="L423" s="12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4"/>
      <c r="BK423" s="14"/>
      <c r="BL423" s="14"/>
      <c r="BM423" s="14"/>
      <c r="BN423" s="14"/>
    </row>
    <row r="424" spans="4:66" x14ac:dyDescent="0.25">
      <c r="D424" s="11"/>
      <c r="E424" s="10"/>
      <c r="F424" s="10"/>
      <c r="G424" s="10"/>
      <c r="H424" s="10"/>
      <c r="I424" s="10"/>
      <c r="J424" s="10"/>
      <c r="K424" s="12"/>
      <c r="L424" s="12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4"/>
      <c r="BK424" s="14"/>
      <c r="BL424" s="14"/>
      <c r="BM424" s="14"/>
      <c r="BN424" s="14"/>
    </row>
    <row r="425" spans="4:66" x14ac:dyDescent="0.25">
      <c r="D425" s="11"/>
      <c r="E425" s="10"/>
      <c r="F425" s="10"/>
      <c r="G425" s="10"/>
      <c r="H425" s="10"/>
      <c r="I425" s="10"/>
      <c r="J425" s="10"/>
      <c r="K425" s="12"/>
      <c r="L425" s="12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4"/>
      <c r="BK425" s="14"/>
      <c r="BL425" s="14"/>
      <c r="BM425" s="14"/>
      <c r="BN425" s="14"/>
    </row>
    <row r="426" spans="4:66" x14ac:dyDescent="0.25">
      <c r="D426" s="11"/>
      <c r="E426" s="10"/>
      <c r="F426" s="10"/>
      <c r="G426" s="10"/>
      <c r="H426" s="10"/>
      <c r="I426" s="10"/>
      <c r="J426" s="10"/>
      <c r="K426" s="12"/>
      <c r="L426" s="12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4"/>
      <c r="BK426" s="14"/>
      <c r="BL426" s="14"/>
      <c r="BM426" s="14"/>
      <c r="BN426" s="14"/>
    </row>
    <row r="427" spans="4:66" x14ac:dyDescent="0.25">
      <c r="D427" s="11"/>
      <c r="E427" s="10"/>
      <c r="F427" s="10"/>
      <c r="G427" s="10"/>
      <c r="H427" s="10"/>
      <c r="I427" s="10"/>
      <c r="J427" s="10"/>
      <c r="K427" s="12"/>
      <c r="L427" s="12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4"/>
      <c r="BK427" s="14"/>
      <c r="BL427" s="14"/>
      <c r="BM427" s="14"/>
      <c r="BN427" s="14"/>
    </row>
    <row r="428" spans="4:66" x14ac:dyDescent="0.25">
      <c r="D428" s="11"/>
      <c r="E428" s="10"/>
      <c r="F428" s="10"/>
      <c r="G428" s="10"/>
      <c r="H428" s="10"/>
      <c r="I428" s="10"/>
      <c r="J428" s="10"/>
      <c r="K428" s="12"/>
      <c r="L428" s="12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4"/>
      <c r="BK428" s="14"/>
      <c r="BL428" s="14"/>
      <c r="BM428" s="14"/>
      <c r="BN428" s="14"/>
    </row>
    <row r="429" spans="4:66" x14ac:dyDescent="0.25">
      <c r="D429" s="11"/>
      <c r="E429" s="10"/>
      <c r="F429" s="10"/>
      <c r="G429" s="10"/>
      <c r="H429" s="10"/>
      <c r="I429" s="10"/>
      <c r="J429" s="10"/>
      <c r="K429" s="12"/>
      <c r="L429" s="12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4"/>
      <c r="BK429" s="14"/>
      <c r="BL429" s="14"/>
      <c r="BM429" s="14"/>
      <c r="BN429" s="14"/>
    </row>
    <row r="430" spans="4:66" x14ac:dyDescent="0.25">
      <c r="D430" s="11"/>
      <c r="E430" s="10"/>
      <c r="F430" s="10"/>
      <c r="G430" s="10"/>
      <c r="H430" s="10"/>
      <c r="I430" s="10"/>
      <c r="J430" s="10"/>
      <c r="K430" s="12"/>
      <c r="L430" s="12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4"/>
      <c r="BK430" s="14"/>
      <c r="BL430" s="14"/>
      <c r="BM430" s="14"/>
      <c r="BN430" s="14"/>
    </row>
    <row r="431" spans="4:66" x14ac:dyDescent="0.25">
      <c r="D431" s="11"/>
      <c r="E431" s="10"/>
      <c r="F431" s="10"/>
      <c r="G431" s="10"/>
      <c r="H431" s="10"/>
      <c r="I431" s="10"/>
      <c r="J431" s="10"/>
      <c r="K431" s="12"/>
      <c r="L431" s="12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4"/>
      <c r="BK431" s="14"/>
      <c r="BL431" s="14"/>
      <c r="BM431" s="14"/>
      <c r="BN431" s="14"/>
    </row>
    <row r="432" spans="4:66" x14ac:dyDescent="0.25">
      <c r="D432" s="11"/>
      <c r="E432" s="10"/>
      <c r="F432" s="10"/>
      <c r="G432" s="10"/>
      <c r="H432" s="10"/>
      <c r="I432" s="10"/>
      <c r="J432" s="10"/>
      <c r="K432" s="12"/>
      <c r="L432" s="12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4"/>
      <c r="BK432" s="14"/>
      <c r="BL432" s="14"/>
      <c r="BM432" s="14"/>
      <c r="BN432" s="14"/>
    </row>
    <row r="433" spans="4:66" x14ac:dyDescent="0.25">
      <c r="D433" s="11"/>
      <c r="E433" s="10"/>
      <c r="F433" s="10"/>
      <c r="G433" s="10"/>
      <c r="H433" s="10"/>
      <c r="I433" s="10"/>
      <c r="J433" s="10"/>
      <c r="K433" s="12"/>
      <c r="L433" s="12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4"/>
      <c r="BK433" s="14"/>
      <c r="BL433" s="14"/>
      <c r="BM433" s="14"/>
      <c r="BN433" s="14"/>
    </row>
    <row r="434" spans="4:66" x14ac:dyDescent="0.25">
      <c r="D434" s="11"/>
      <c r="E434" s="10"/>
      <c r="F434" s="10"/>
      <c r="G434" s="10"/>
      <c r="H434" s="10"/>
      <c r="I434" s="10"/>
      <c r="J434" s="10"/>
      <c r="K434" s="12"/>
      <c r="L434" s="12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4"/>
      <c r="BK434" s="14"/>
      <c r="BL434" s="14"/>
      <c r="BM434" s="14"/>
      <c r="BN434" s="14"/>
    </row>
    <row r="435" spans="4:66" x14ac:dyDescent="0.25">
      <c r="D435" s="11"/>
      <c r="E435" s="10"/>
      <c r="F435" s="10"/>
      <c r="G435" s="10"/>
      <c r="H435" s="10"/>
      <c r="I435" s="10"/>
      <c r="J435" s="10"/>
      <c r="K435" s="12"/>
      <c r="L435" s="12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4"/>
      <c r="BK435" s="14"/>
      <c r="BL435" s="14"/>
      <c r="BM435" s="14"/>
      <c r="BN435" s="14"/>
    </row>
    <row r="436" spans="4:66" x14ac:dyDescent="0.25">
      <c r="D436" s="11"/>
      <c r="E436" s="10"/>
      <c r="F436" s="10"/>
      <c r="G436" s="10"/>
      <c r="H436" s="10"/>
      <c r="I436" s="10"/>
      <c r="J436" s="10"/>
      <c r="K436" s="12"/>
      <c r="L436" s="12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4"/>
      <c r="BK436" s="14"/>
      <c r="BL436" s="14"/>
      <c r="BM436" s="14"/>
      <c r="BN436" s="14"/>
    </row>
    <row r="437" spans="4:66" x14ac:dyDescent="0.25">
      <c r="D437" s="11"/>
      <c r="E437" s="10"/>
      <c r="F437" s="10"/>
      <c r="G437" s="10"/>
      <c r="H437" s="10"/>
      <c r="I437" s="10"/>
      <c r="J437" s="10"/>
      <c r="K437" s="12"/>
      <c r="L437" s="12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4"/>
      <c r="BK437" s="14"/>
      <c r="BL437" s="14"/>
      <c r="BM437" s="14"/>
      <c r="BN437" s="14"/>
    </row>
    <row r="438" spans="4:66" x14ac:dyDescent="0.25">
      <c r="D438" s="11"/>
      <c r="E438" s="10"/>
      <c r="F438" s="10"/>
      <c r="G438" s="10"/>
      <c r="H438" s="10"/>
      <c r="I438" s="10"/>
      <c r="J438" s="10"/>
      <c r="K438" s="12"/>
      <c r="L438" s="12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4"/>
      <c r="BK438" s="14"/>
      <c r="BL438" s="14"/>
      <c r="BM438" s="14"/>
      <c r="BN438" s="14"/>
    </row>
    <row r="439" spans="4:66" x14ac:dyDescent="0.25">
      <c r="D439" s="11"/>
      <c r="E439" s="10"/>
      <c r="F439" s="10"/>
      <c r="G439" s="10"/>
      <c r="H439" s="10"/>
      <c r="I439" s="10"/>
      <c r="J439" s="10"/>
      <c r="K439" s="12"/>
      <c r="L439" s="12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4"/>
      <c r="BK439" s="14"/>
      <c r="BL439" s="14"/>
      <c r="BM439" s="14"/>
      <c r="BN439" s="14"/>
    </row>
    <row r="440" spans="4:66" x14ac:dyDescent="0.25">
      <c r="D440" s="11"/>
      <c r="E440" s="10"/>
      <c r="F440" s="10"/>
      <c r="G440" s="10"/>
      <c r="H440" s="10"/>
      <c r="I440" s="10"/>
      <c r="J440" s="10"/>
      <c r="K440" s="12"/>
      <c r="L440" s="12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4"/>
      <c r="BK440" s="14"/>
      <c r="BL440" s="14"/>
      <c r="BM440" s="14"/>
      <c r="BN440" s="14"/>
    </row>
    <row r="441" spans="4:66" x14ac:dyDescent="0.25">
      <c r="D441" s="11"/>
      <c r="E441" s="10"/>
      <c r="F441" s="10"/>
      <c r="G441" s="10"/>
      <c r="H441" s="10"/>
      <c r="I441" s="10"/>
      <c r="J441" s="10"/>
      <c r="K441" s="12"/>
      <c r="L441" s="12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4"/>
      <c r="BK441" s="14"/>
      <c r="BL441" s="14"/>
      <c r="BM441" s="14"/>
      <c r="BN441" s="14"/>
    </row>
    <row r="442" spans="4:66" x14ac:dyDescent="0.25">
      <c r="D442" s="11"/>
      <c r="E442" s="10"/>
      <c r="F442" s="10"/>
      <c r="G442" s="10"/>
      <c r="H442" s="10"/>
      <c r="I442" s="10"/>
      <c r="J442" s="10"/>
      <c r="K442" s="12"/>
      <c r="L442" s="12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4"/>
      <c r="BK442" s="14"/>
      <c r="BL442" s="14"/>
      <c r="BM442" s="14"/>
      <c r="BN442" s="14"/>
    </row>
    <row r="443" spans="4:66" x14ac:dyDescent="0.25">
      <c r="D443" s="11"/>
      <c r="E443" s="10"/>
      <c r="F443" s="10"/>
      <c r="G443" s="10"/>
      <c r="H443" s="10"/>
      <c r="I443" s="10"/>
      <c r="J443" s="10"/>
      <c r="K443" s="12"/>
      <c r="L443" s="12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4"/>
      <c r="BK443" s="14"/>
      <c r="BL443" s="14"/>
      <c r="BM443" s="14"/>
      <c r="BN443" s="14"/>
    </row>
    <row r="444" spans="4:66" x14ac:dyDescent="0.25">
      <c r="D444" s="11"/>
      <c r="E444" s="10"/>
      <c r="F444" s="10"/>
      <c r="G444" s="10"/>
      <c r="H444" s="10"/>
      <c r="I444" s="10"/>
      <c r="J444" s="10"/>
      <c r="K444" s="12"/>
      <c r="L444" s="12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4"/>
      <c r="BK444" s="14"/>
      <c r="BL444" s="14"/>
      <c r="BM444" s="14"/>
      <c r="BN444" s="14"/>
    </row>
    <row r="445" spans="4:66" x14ac:dyDescent="0.25">
      <c r="D445" s="11"/>
      <c r="E445" s="10"/>
      <c r="F445" s="10"/>
      <c r="G445" s="10"/>
      <c r="H445" s="10"/>
      <c r="I445" s="10"/>
      <c r="J445" s="10"/>
      <c r="K445" s="12"/>
      <c r="L445" s="12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4"/>
      <c r="BK445" s="14"/>
      <c r="BL445" s="14"/>
      <c r="BM445" s="14"/>
      <c r="BN445" s="14"/>
    </row>
    <row r="446" spans="4:66" x14ac:dyDescent="0.25">
      <c r="D446" s="11"/>
      <c r="E446" s="10"/>
      <c r="F446" s="10"/>
      <c r="G446" s="10"/>
      <c r="H446" s="10"/>
      <c r="I446" s="10"/>
      <c r="J446" s="10"/>
      <c r="K446" s="12"/>
      <c r="L446" s="12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4"/>
      <c r="BK446" s="14"/>
      <c r="BL446" s="14"/>
      <c r="BM446" s="14"/>
      <c r="BN446" s="14"/>
    </row>
    <row r="447" spans="4:66" x14ac:dyDescent="0.25">
      <c r="D447" s="11"/>
      <c r="E447" s="10"/>
      <c r="F447" s="10"/>
      <c r="G447" s="10"/>
      <c r="H447" s="10"/>
      <c r="I447" s="10"/>
      <c r="J447" s="10"/>
      <c r="K447" s="12"/>
      <c r="L447" s="12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4"/>
      <c r="BK447" s="14"/>
      <c r="BL447" s="14"/>
      <c r="BM447" s="14"/>
      <c r="BN447" s="14"/>
    </row>
    <row r="448" spans="4:66" x14ac:dyDescent="0.25">
      <c r="D448" s="11"/>
      <c r="E448" s="10"/>
      <c r="F448" s="10"/>
      <c r="G448" s="10"/>
      <c r="H448" s="10"/>
      <c r="I448" s="10"/>
      <c r="J448" s="10"/>
      <c r="K448" s="12"/>
      <c r="L448" s="12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4"/>
      <c r="BK448" s="14"/>
      <c r="BL448" s="14"/>
      <c r="BM448" s="14"/>
      <c r="BN448" s="14"/>
    </row>
    <row r="449" spans="4:66" x14ac:dyDescent="0.25">
      <c r="D449" s="11"/>
      <c r="E449" s="10"/>
      <c r="F449" s="10"/>
      <c r="G449" s="10"/>
      <c r="H449" s="10"/>
      <c r="I449" s="10"/>
      <c r="J449" s="10"/>
      <c r="K449" s="12"/>
      <c r="L449" s="12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4"/>
      <c r="BK449" s="14"/>
      <c r="BL449" s="14"/>
      <c r="BM449" s="14"/>
      <c r="BN449" s="14"/>
    </row>
    <row r="450" spans="4:66" x14ac:dyDescent="0.25">
      <c r="D450" s="11"/>
      <c r="E450" s="10"/>
      <c r="F450" s="10"/>
      <c r="G450" s="10"/>
      <c r="H450" s="10"/>
      <c r="I450" s="10"/>
      <c r="J450" s="10"/>
      <c r="K450" s="12"/>
      <c r="L450" s="12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4"/>
      <c r="BK450" s="14"/>
      <c r="BL450" s="14"/>
      <c r="BM450" s="14"/>
      <c r="BN450" s="14"/>
    </row>
    <row r="451" spans="4:66" x14ac:dyDescent="0.25">
      <c r="D451" s="11"/>
      <c r="E451" s="10"/>
      <c r="F451" s="10"/>
      <c r="G451" s="10"/>
      <c r="H451" s="10"/>
      <c r="I451" s="10"/>
      <c r="J451" s="10"/>
      <c r="K451" s="12"/>
      <c r="L451" s="12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4"/>
      <c r="BK451" s="14"/>
      <c r="BL451" s="14"/>
      <c r="BM451" s="14"/>
      <c r="BN451" s="14"/>
    </row>
    <row r="452" spans="4:66" x14ac:dyDescent="0.25">
      <c r="D452" s="11"/>
      <c r="E452" s="10"/>
      <c r="F452" s="10"/>
      <c r="G452" s="10"/>
      <c r="H452" s="10"/>
      <c r="I452" s="10"/>
      <c r="J452" s="10"/>
      <c r="K452" s="12"/>
      <c r="L452" s="12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4"/>
      <c r="BK452" s="14"/>
      <c r="BL452" s="14"/>
      <c r="BM452" s="14"/>
      <c r="BN452" s="14"/>
    </row>
    <row r="453" spans="4:66" x14ac:dyDescent="0.25">
      <c r="D453" s="11"/>
      <c r="E453" s="10"/>
      <c r="F453" s="10"/>
      <c r="G453" s="10"/>
      <c r="H453" s="10"/>
      <c r="I453" s="10"/>
      <c r="J453" s="10"/>
      <c r="K453" s="12"/>
      <c r="L453" s="12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4"/>
      <c r="BK453" s="14"/>
      <c r="BL453" s="14"/>
      <c r="BM453" s="14"/>
      <c r="BN453" s="14"/>
    </row>
    <row r="454" spans="4:66" s="10" customFormat="1" x14ac:dyDescent="0.25">
      <c r="D454" s="15"/>
      <c r="K454" s="12"/>
      <c r="L454" s="12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4"/>
      <c r="BK454" s="14"/>
      <c r="BL454" s="14"/>
      <c r="BM454" s="14"/>
      <c r="BN454" s="14"/>
    </row>
    <row r="455" spans="4:66" x14ac:dyDescent="0.25">
      <c r="D455" s="11"/>
      <c r="E455" s="10"/>
      <c r="F455" s="10"/>
      <c r="G455" s="10"/>
      <c r="H455" s="10"/>
      <c r="I455" s="10"/>
      <c r="J455" s="10"/>
      <c r="K455" s="12"/>
      <c r="L455" s="12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4"/>
      <c r="BK455" s="14"/>
      <c r="BL455" s="14"/>
      <c r="BM455" s="14"/>
      <c r="BN455" s="14"/>
    </row>
    <row r="456" spans="4:66" x14ac:dyDescent="0.25">
      <c r="D456" s="11"/>
      <c r="E456" s="10"/>
      <c r="F456" s="10"/>
      <c r="G456" s="10"/>
      <c r="H456" s="10"/>
      <c r="I456" s="10"/>
      <c r="J456" s="10"/>
      <c r="K456" s="12"/>
      <c r="L456" s="12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4"/>
      <c r="BK456" s="14"/>
      <c r="BL456" s="14"/>
      <c r="BM456" s="14"/>
      <c r="BN456" s="14"/>
    </row>
    <row r="457" spans="4:66" x14ac:dyDescent="0.25">
      <c r="D457" s="11"/>
      <c r="E457" s="10"/>
      <c r="F457" s="10"/>
      <c r="G457" s="10"/>
      <c r="H457" s="10"/>
      <c r="I457" s="10"/>
      <c r="J457" s="10"/>
      <c r="K457" s="12"/>
      <c r="L457" s="12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4"/>
      <c r="BK457" s="14"/>
      <c r="BL457" s="14"/>
      <c r="BM457" s="14"/>
      <c r="BN457" s="14"/>
    </row>
    <row r="458" spans="4:66" x14ac:dyDescent="0.25">
      <c r="D458" s="11"/>
      <c r="E458" s="10"/>
      <c r="F458" s="10"/>
      <c r="G458" s="10"/>
      <c r="H458" s="10"/>
      <c r="I458" s="10"/>
      <c r="J458" s="10"/>
      <c r="K458" s="12"/>
      <c r="L458" s="12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4"/>
      <c r="BK458" s="14"/>
      <c r="BL458" s="14"/>
      <c r="BM458" s="14"/>
      <c r="BN458" s="14"/>
    </row>
    <row r="459" spans="4:66" x14ac:dyDescent="0.25">
      <c r="D459" s="11"/>
      <c r="E459" s="10"/>
      <c r="F459" s="10"/>
      <c r="G459" s="10"/>
      <c r="H459" s="10"/>
      <c r="I459" s="10"/>
      <c r="J459" s="10"/>
      <c r="K459" s="12"/>
      <c r="L459" s="12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4"/>
      <c r="BK459" s="14"/>
      <c r="BL459" s="14"/>
      <c r="BM459" s="14"/>
      <c r="BN459" s="14"/>
    </row>
    <row r="460" spans="4:66" x14ac:dyDescent="0.25">
      <c r="D460" s="11"/>
      <c r="E460" s="10"/>
      <c r="F460" s="10"/>
      <c r="G460" s="10"/>
      <c r="H460" s="10"/>
      <c r="I460" s="10"/>
      <c r="J460" s="10"/>
      <c r="K460" s="12"/>
      <c r="L460" s="12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4"/>
      <c r="BK460" s="14"/>
      <c r="BL460" s="14"/>
      <c r="BM460" s="14"/>
      <c r="BN460" s="14"/>
    </row>
    <row r="461" spans="4:66" x14ac:dyDescent="0.25">
      <c r="D461" s="11"/>
      <c r="E461" s="10"/>
      <c r="F461" s="10"/>
      <c r="G461" s="10"/>
      <c r="H461" s="10"/>
      <c r="I461" s="10"/>
      <c r="J461" s="10"/>
      <c r="K461" s="12"/>
      <c r="L461" s="12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4"/>
      <c r="BK461" s="14"/>
      <c r="BL461" s="14"/>
      <c r="BM461" s="14"/>
      <c r="BN461" s="14"/>
    </row>
    <row r="462" spans="4:66" x14ac:dyDescent="0.25">
      <c r="D462" s="11"/>
      <c r="E462" s="10"/>
      <c r="F462" s="10"/>
      <c r="G462" s="10"/>
      <c r="H462" s="10"/>
      <c r="I462" s="10"/>
      <c r="J462" s="10"/>
      <c r="K462" s="12"/>
      <c r="L462" s="12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4"/>
      <c r="BK462" s="14"/>
      <c r="BL462" s="14"/>
      <c r="BM462" s="14"/>
      <c r="BN462" s="14"/>
    </row>
    <row r="463" spans="4:66" x14ac:dyDescent="0.25">
      <c r="D463" s="11"/>
      <c r="E463" s="10"/>
      <c r="F463" s="10"/>
      <c r="G463" s="10"/>
      <c r="H463" s="10"/>
      <c r="I463" s="10"/>
      <c r="J463" s="10"/>
      <c r="K463" s="12"/>
      <c r="L463" s="12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4"/>
      <c r="BK463" s="14"/>
      <c r="BL463" s="14"/>
      <c r="BM463" s="14"/>
      <c r="BN463" s="14"/>
    </row>
    <row r="464" spans="4:66" x14ac:dyDescent="0.25">
      <c r="D464" s="11"/>
      <c r="E464" s="10"/>
      <c r="F464" s="10"/>
      <c r="G464" s="10"/>
      <c r="H464" s="10"/>
      <c r="I464" s="10"/>
      <c r="J464" s="10"/>
      <c r="K464" s="12"/>
      <c r="L464" s="12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4"/>
      <c r="BK464" s="14"/>
      <c r="BL464" s="14"/>
      <c r="BM464" s="14"/>
      <c r="BN464" s="14"/>
    </row>
    <row r="465" spans="4:66" x14ac:dyDescent="0.25">
      <c r="D465" s="11"/>
      <c r="E465" s="10"/>
      <c r="F465" s="10"/>
      <c r="G465" s="10"/>
      <c r="H465" s="10"/>
      <c r="I465" s="10"/>
      <c r="J465" s="10"/>
      <c r="K465" s="12"/>
      <c r="L465" s="12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4"/>
      <c r="BK465" s="14"/>
      <c r="BL465" s="14"/>
      <c r="BM465" s="14"/>
      <c r="BN465" s="14"/>
    </row>
    <row r="466" spans="4:66" x14ac:dyDescent="0.25">
      <c r="D466" s="11"/>
      <c r="E466" s="10"/>
      <c r="F466" s="10"/>
      <c r="G466" s="10"/>
      <c r="H466" s="10"/>
      <c r="I466" s="10"/>
      <c r="J466" s="10"/>
      <c r="K466" s="12"/>
      <c r="L466" s="12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4"/>
      <c r="BK466" s="14"/>
      <c r="BL466" s="14"/>
      <c r="BM466" s="14"/>
      <c r="BN466" s="14"/>
    </row>
    <row r="467" spans="4:66" x14ac:dyDescent="0.25">
      <c r="D467" s="11"/>
      <c r="E467" s="10"/>
      <c r="F467" s="10"/>
      <c r="G467" s="10"/>
      <c r="H467" s="10"/>
      <c r="I467" s="10"/>
      <c r="J467" s="10"/>
      <c r="K467" s="12"/>
      <c r="L467" s="12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4"/>
      <c r="BK467" s="14"/>
      <c r="BL467" s="14"/>
      <c r="BM467" s="14"/>
      <c r="BN467" s="14"/>
    </row>
    <row r="468" spans="4:66" x14ac:dyDescent="0.25">
      <c r="D468"/>
      <c r="E468" s="10"/>
      <c r="F468" s="10"/>
      <c r="G468" s="10"/>
      <c r="H468" s="10"/>
      <c r="I468" s="10"/>
      <c r="J468" s="10"/>
      <c r="K468" s="12"/>
      <c r="L468" s="12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4"/>
      <c r="BK468" s="14"/>
      <c r="BL468" s="14"/>
      <c r="BM468" s="14"/>
      <c r="BN468" s="14"/>
    </row>
    <row r="469" spans="4:66" x14ac:dyDescent="0.25">
      <c r="D469"/>
      <c r="E469" s="10"/>
      <c r="F469" s="10"/>
      <c r="G469" s="10"/>
      <c r="H469" s="10"/>
      <c r="I469" s="10"/>
      <c r="J469" s="10"/>
      <c r="K469" s="12"/>
      <c r="L469" s="12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4"/>
      <c r="BK469" s="14"/>
      <c r="BL469" s="14"/>
      <c r="BM469" s="14"/>
      <c r="BN469" s="14"/>
    </row>
    <row r="470" spans="4:66" x14ac:dyDescent="0.25">
      <c r="D470"/>
      <c r="E470" s="10"/>
      <c r="F470" s="10"/>
      <c r="G470" s="10"/>
      <c r="H470" s="10"/>
      <c r="I470" s="10"/>
      <c r="J470" s="10"/>
      <c r="K470" s="12"/>
      <c r="L470" s="12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4"/>
      <c r="BK470" s="14"/>
      <c r="BL470" s="14"/>
      <c r="BM470" s="14"/>
      <c r="BN470" s="14"/>
    </row>
    <row r="471" spans="4:66" x14ac:dyDescent="0.25">
      <c r="D471"/>
      <c r="E471" s="10"/>
      <c r="F471" s="10"/>
      <c r="G471" s="10"/>
      <c r="H471" s="10"/>
      <c r="I471" s="10"/>
      <c r="J471" s="10"/>
      <c r="K471" s="12"/>
      <c r="L471" s="12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4"/>
      <c r="BK471" s="14"/>
      <c r="BL471" s="14"/>
      <c r="BM471" s="14"/>
      <c r="BN471" s="14"/>
    </row>
    <row r="472" spans="4:66" x14ac:dyDescent="0.25">
      <c r="D472"/>
      <c r="E472" s="10"/>
      <c r="F472" s="10"/>
      <c r="G472" s="10"/>
      <c r="H472" s="10"/>
      <c r="I472" s="10"/>
      <c r="J472" s="10"/>
      <c r="K472" s="12"/>
      <c r="L472" s="12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4"/>
      <c r="BK472" s="14"/>
      <c r="BL472" s="14"/>
      <c r="BM472" s="14"/>
      <c r="BN472" s="14"/>
    </row>
    <row r="473" spans="4:66" x14ac:dyDescent="0.25">
      <c r="D473"/>
      <c r="E473" s="10"/>
      <c r="F473" s="10"/>
      <c r="G473" s="10"/>
      <c r="H473" s="10"/>
      <c r="I473" s="10"/>
      <c r="J473" s="10"/>
      <c r="K473" s="12"/>
      <c r="L473" s="12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4"/>
      <c r="BK473" s="14"/>
      <c r="BL473" s="14"/>
      <c r="BM473" s="14"/>
      <c r="BN473" s="14"/>
    </row>
    <row r="474" spans="4:66" x14ac:dyDescent="0.25">
      <c r="D474"/>
      <c r="E474" s="10"/>
      <c r="F474" s="10"/>
      <c r="G474" s="10"/>
      <c r="H474" s="10"/>
      <c r="I474" s="10"/>
      <c r="J474" s="10"/>
      <c r="K474" s="12"/>
      <c r="L474" s="12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4"/>
      <c r="BK474" s="14"/>
      <c r="BL474" s="14"/>
      <c r="BM474" s="14"/>
      <c r="BN474" s="14"/>
    </row>
    <row r="475" spans="4:66" x14ac:dyDescent="0.25">
      <c r="D475"/>
      <c r="E475" s="10"/>
      <c r="F475" s="10"/>
      <c r="G475" s="10"/>
      <c r="H475" s="10"/>
      <c r="I475" s="10"/>
      <c r="J475" s="10"/>
      <c r="K475" s="12"/>
      <c r="L475" s="12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4"/>
      <c r="BK475" s="14"/>
      <c r="BL475" s="14"/>
      <c r="BM475" s="14"/>
      <c r="BN475" s="14"/>
    </row>
    <row r="476" spans="4:66" x14ac:dyDescent="0.25">
      <c r="D476"/>
      <c r="E476" s="10"/>
      <c r="F476" s="10"/>
      <c r="G476" s="10"/>
      <c r="H476" s="10"/>
      <c r="I476" s="10"/>
      <c r="J476" s="10"/>
      <c r="K476" s="12"/>
      <c r="L476" s="12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4"/>
      <c r="BK476" s="14"/>
      <c r="BL476" s="14"/>
      <c r="BM476" s="14"/>
      <c r="BN476" s="14"/>
    </row>
    <row r="477" spans="4:66" x14ac:dyDescent="0.25">
      <c r="D477"/>
      <c r="E477" s="10"/>
      <c r="F477" s="10"/>
      <c r="G477" s="10"/>
      <c r="H477" s="10"/>
      <c r="I477" s="10"/>
      <c r="J477" s="10"/>
      <c r="K477" s="12"/>
      <c r="L477" s="12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4"/>
      <c r="BK477" s="14"/>
      <c r="BL477" s="14"/>
      <c r="BM477" s="14"/>
      <c r="BN477" s="14"/>
    </row>
    <row r="478" spans="4:66" x14ac:dyDescent="0.25">
      <c r="D478"/>
      <c r="E478" s="10"/>
      <c r="F478" s="10"/>
      <c r="G478" s="10"/>
      <c r="H478" s="10"/>
      <c r="I478" s="10"/>
      <c r="J478" s="10"/>
      <c r="K478" s="12"/>
      <c r="L478" s="12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4"/>
      <c r="BK478" s="14"/>
      <c r="BL478" s="14"/>
      <c r="BM478" s="14"/>
      <c r="BN478" s="14"/>
    </row>
    <row r="479" spans="4:66" x14ac:dyDescent="0.25">
      <c r="D479"/>
      <c r="E479" s="10"/>
      <c r="F479" s="10"/>
      <c r="G479" s="10"/>
      <c r="H479" s="10"/>
      <c r="I479" s="10"/>
      <c r="J479" s="10"/>
      <c r="K479" s="12"/>
      <c r="L479" s="12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4"/>
      <c r="BK479" s="14"/>
      <c r="BL479" s="14"/>
      <c r="BM479" s="14"/>
      <c r="BN479" s="14"/>
    </row>
    <row r="480" spans="4:66" x14ac:dyDescent="0.25">
      <c r="D480"/>
      <c r="E480" s="10"/>
      <c r="F480" s="10"/>
      <c r="G480" s="10"/>
      <c r="H480" s="10"/>
      <c r="I480" s="10"/>
      <c r="J480" s="10"/>
      <c r="K480" s="12"/>
      <c r="L480" s="12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4"/>
      <c r="BK480" s="14"/>
      <c r="BL480" s="14"/>
      <c r="BM480" s="14"/>
      <c r="BN480" s="14"/>
    </row>
    <row r="481" spans="4:66" x14ac:dyDescent="0.25">
      <c r="D481"/>
      <c r="E481" s="10"/>
      <c r="F481" s="10"/>
      <c r="G481" s="10"/>
      <c r="H481" s="10"/>
      <c r="I481" s="10"/>
      <c r="J481" s="10"/>
      <c r="K481" s="12"/>
      <c r="L481" s="12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4"/>
      <c r="BK481" s="14"/>
      <c r="BL481" s="14"/>
      <c r="BM481" s="14"/>
      <c r="BN481" s="14"/>
    </row>
    <row r="482" spans="4:66" x14ac:dyDescent="0.25">
      <c r="D482"/>
      <c r="E482" s="10"/>
      <c r="F482" s="10"/>
      <c r="G482" s="10"/>
      <c r="H482" s="10"/>
      <c r="I482" s="10"/>
      <c r="J482" s="10"/>
      <c r="K482" s="12"/>
      <c r="L482" s="12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4"/>
      <c r="BK482" s="14"/>
      <c r="BL482" s="14"/>
      <c r="BM482" s="14"/>
      <c r="BN482" s="14"/>
    </row>
    <row r="483" spans="4:66" x14ac:dyDescent="0.25">
      <c r="D483"/>
      <c r="E483" s="10"/>
      <c r="F483" s="10"/>
      <c r="G483" s="10"/>
      <c r="H483" s="10"/>
      <c r="I483" s="10"/>
      <c r="J483" s="10"/>
      <c r="K483" s="12"/>
      <c r="L483" s="12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4"/>
      <c r="BK483" s="14"/>
      <c r="BL483" s="14"/>
      <c r="BM483" s="14"/>
      <c r="BN483" s="14"/>
    </row>
    <row r="484" spans="4:66" x14ac:dyDescent="0.25">
      <c r="D484"/>
      <c r="E484" s="10"/>
      <c r="F484" s="10"/>
      <c r="G484" s="10"/>
      <c r="H484" s="10"/>
      <c r="I484" s="10"/>
      <c r="J484" s="10"/>
      <c r="K484" s="12"/>
      <c r="L484" s="12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4"/>
      <c r="BK484" s="14"/>
      <c r="BL484" s="14"/>
      <c r="BM484" s="14"/>
      <c r="BN484" s="14"/>
    </row>
    <row r="485" spans="4:66" x14ac:dyDescent="0.25">
      <c r="D485"/>
      <c r="E485" s="10"/>
      <c r="F485" s="10"/>
      <c r="G485" s="10"/>
      <c r="H485" s="10"/>
      <c r="I485" s="10"/>
      <c r="J485" s="10"/>
      <c r="K485" s="12"/>
      <c r="L485" s="12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4"/>
      <c r="BK485" s="14"/>
      <c r="BL485" s="14"/>
      <c r="BM485" s="14"/>
      <c r="BN485" s="14"/>
    </row>
    <row r="486" spans="4:66" x14ac:dyDescent="0.25">
      <c r="D486"/>
      <c r="E486" s="10"/>
      <c r="F486" s="10"/>
      <c r="G486" s="10"/>
      <c r="H486" s="10"/>
      <c r="I486" s="10"/>
      <c r="J486" s="10"/>
      <c r="K486" s="12"/>
      <c r="L486" s="12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4"/>
      <c r="BK486" s="14"/>
      <c r="BL486" s="14"/>
      <c r="BM486" s="14"/>
      <c r="BN486" s="14"/>
    </row>
    <row r="487" spans="4:66" x14ac:dyDescent="0.25">
      <c r="D487"/>
      <c r="E487" s="10"/>
      <c r="F487" s="10"/>
      <c r="G487" s="10"/>
      <c r="H487" s="10"/>
      <c r="I487" s="10"/>
      <c r="J487" s="10"/>
      <c r="K487" s="12"/>
      <c r="L487" s="12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4"/>
      <c r="BK487" s="14"/>
      <c r="BL487" s="14"/>
      <c r="BM487" s="14"/>
      <c r="BN487" s="14"/>
    </row>
    <row r="488" spans="4:66" x14ac:dyDescent="0.25">
      <c r="D488"/>
      <c r="E488" s="10"/>
      <c r="F488" s="10"/>
      <c r="G488" s="10"/>
      <c r="H488" s="10"/>
      <c r="I488" s="10"/>
      <c r="J488" s="10"/>
      <c r="K488" s="12"/>
      <c r="L488" s="12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4"/>
      <c r="BK488" s="14"/>
      <c r="BL488" s="14"/>
      <c r="BM488" s="14"/>
      <c r="BN488" s="14"/>
    </row>
    <row r="489" spans="4:66" x14ac:dyDescent="0.25">
      <c r="D489"/>
      <c r="E489" s="10"/>
      <c r="F489" s="10"/>
      <c r="G489" s="10"/>
      <c r="H489" s="10"/>
      <c r="I489" s="10"/>
      <c r="J489" s="10"/>
      <c r="K489" s="12"/>
      <c r="L489" s="12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4"/>
      <c r="BK489" s="14"/>
      <c r="BL489" s="14"/>
      <c r="BM489" s="14"/>
      <c r="BN489" s="14"/>
    </row>
    <row r="490" spans="4:66" x14ac:dyDescent="0.25">
      <c r="D490"/>
      <c r="E490" s="10"/>
      <c r="F490" s="10"/>
      <c r="G490" s="10"/>
      <c r="H490" s="10"/>
      <c r="I490" s="10"/>
      <c r="J490" s="10"/>
      <c r="K490" s="12"/>
      <c r="L490" s="12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4"/>
      <c r="BK490" s="14"/>
      <c r="BL490" s="14"/>
      <c r="BM490" s="14"/>
      <c r="BN490" s="14"/>
    </row>
    <row r="491" spans="4:66" x14ac:dyDescent="0.25">
      <c r="D491"/>
      <c r="E491" s="10"/>
      <c r="F491" s="10"/>
      <c r="G491" s="10"/>
      <c r="H491" s="10"/>
      <c r="I491" s="10"/>
      <c r="J491" s="10"/>
      <c r="K491" s="12"/>
      <c r="L491" s="12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4"/>
      <c r="BK491" s="14"/>
      <c r="BL491" s="14"/>
      <c r="BM491" s="14"/>
      <c r="BN491" s="14"/>
    </row>
    <row r="492" spans="4:66" x14ac:dyDescent="0.25">
      <c r="D492"/>
      <c r="E492" s="10"/>
      <c r="F492" s="10"/>
      <c r="G492" s="10"/>
      <c r="H492" s="10"/>
      <c r="I492" s="10"/>
      <c r="J492" s="10"/>
      <c r="K492" s="12"/>
      <c r="L492" s="12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4"/>
      <c r="BK492" s="14"/>
      <c r="BL492" s="14"/>
      <c r="BM492" s="14"/>
      <c r="BN492" s="14"/>
    </row>
    <row r="493" spans="4:66" x14ac:dyDescent="0.25">
      <c r="D493"/>
      <c r="E493" s="10"/>
      <c r="F493" s="10"/>
      <c r="G493" s="10"/>
      <c r="H493" s="10"/>
      <c r="I493" s="10"/>
      <c r="J493" s="10"/>
      <c r="K493" s="12"/>
      <c r="L493" s="12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4"/>
      <c r="BK493" s="14"/>
      <c r="BL493" s="14"/>
      <c r="BM493" s="14"/>
      <c r="BN493" s="14"/>
    </row>
    <row r="494" spans="4:66" x14ac:dyDescent="0.25">
      <c r="D494"/>
      <c r="E494" s="10"/>
      <c r="F494" s="10"/>
      <c r="G494" s="10"/>
      <c r="H494" s="10"/>
      <c r="I494" s="10"/>
      <c r="J494" s="10"/>
      <c r="K494" s="12"/>
      <c r="L494" s="12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4"/>
      <c r="BK494" s="14"/>
      <c r="BL494" s="14"/>
      <c r="BM494" s="14"/>
      <c r="BN494" s="14"/>
    </row>
    <row r="495" spans="4:66" x14ac:dyDescent="0.25">
      <c r="D495"/>
      <c r="E495" s="10"/>
      <c r="F495" s="10"/>
      <c r="G495" s="10"/>
      <c r="H495" s="10"/>
      <c r="I495" s="10"/>
      <c r="J495" s="10"/>
      <c r="K495" s="12"/>
      <c r="L495" s="12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4"/>
      <c r="BK495" s="14"/>
      <c r="BL495" s="14"/>
      <c r="BM495" s="14"/>
      <c r="BN495" s="14"/>
    </row>
    <row r="496" spans="4:66" x14ac:dyDescent="0.25">
      <c r="D496"/>
      <c r="E496" s="10"/>
      <c r="F496" s="10"/>
      <c r="G496" s="10"/>
      <c r="H496" s="10"/>
      <c r="I496" s="10"/>
      <c r="J496" s="10"/>
      <c r="K496" s="12"/>
      <c r="L496" s="12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4"/>
      <c r="BK496" s="14"/>
      <c r="BL496" s="14"/>
      <c r="BM496" s="14"/>
      <c r="BN496" s="14"/>
    </row>
    <row r="497" spans="4:66" x14ac:dyDescent="0.25">
      <c r="D497"/>
      <c r="E497" s="10"/>
      <c r="F497" s="10"/>
      <c r="G497" s="10"/>
      <c r="H497" s="10"/>
      <c r="I497" s="10"/>
      <c r="J497" s="10"/>
      <c r="K497" s="12"/>
      <c r="L497" s="12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4"/>
      <c r="BK497" s="14"/>
      <c r="BL497" s="14"/>
      <c r="BM497" s="14"/>
      <c r="BN497" s="14"/>
    </row>
    <row r="498" spans="4:66" x14ac:dyDescent="0.25">
      <c r="D498"/>
      <c r="E498" s="10"/>
      <c r="F498" s="10"/>
      <c r="G498" s="10"/>
      <c r="H498" s="10"/>
      <c r="I498" s="10"/>
      <c r="J498" s="10"/>
      <c r="K498" s="12"/>
      <c r="L498" s="12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4"/>
      <c r="BK498" s="14"/>
      <c r="BL498" s="14"/>
      <c r="BM498" s="14"/>
      <c r="BN498" s="14"/>
    </row>
    <row r="499" spans="4:66" x14ac:dyDescent="0.25">
      <c r="D499"/>
      <c r="E499" s="10"/>
      <c r="F499" s="10"/>
      <c r="G499" s="10"/>
      <c r="H499" s="10"/>
      <c r="I499" s="10"/>
      <c r="J499" s="10"/>
      <c r="K499" s="12"/>
      <c r="L499" s="12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4"/>
      <c r="BK499" s="14"/>
      <c r="BL499" s="14"/>
      <c r="BM499" s="14"/>
      <c r="BN499" s="14"/>
    </row>
    <row r="500" spans="4:66" x14ac:dyDescent="0.25">
      <c r="D500"/>
      <c r="E500" s="10"/>
      <c r="F500" s="10"/>
      <c r="G500" s="10"/>
      <c r="H500" s="10"/>
      <c r="I500" s="10"/>
      <c r="J500" s="10"/>
      <c r="K500" s="12"/>
      <c r="L500" s="12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4"/>
      <c r="BK500" s="14"/>
      <c r="BL500" s="14"/>
      <c r="BM500" s="14"/>
      <c r="BN500" s="14"/>
    </row>
    <row r="501" spans="4:66" x14ac:dyDescent="0.25">
      <c r="D501"/>
      <c r="E501" s="10"/>
      <c r="F501" s="10"/>
      <c r="G501" s="10"/>
      <c r="H501" s="10"/>
      <c r="I501" s="10"/>
      <c r="J501" s="10"/>
      <c r="K501" s="12"/>
      <c r="L501" s="12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4"/>
      <c r="BK501" s="14"/>
      <c r="BL501" s="14"/>
      <c r="BM501" s="14"/>
      <c r="BN501" s="14"/>
    </row>
    <row r="502" spans="4:66" x14ac:dyDescent="0.25">
      <c r="D502"/>
      <c r="E502" s="10"/>
      <c r="F502" s="10"/>
      <c r="G502" s="10"/>
      <c r="H502" s="10"/>
      <c r="I502" s="10"/>
      <c r="J502" s="10"/>
      <c r="K502" s="12"/>
      <c r="L502" s="12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4"/>
      <c r="BK502" s="14"/>
      <c r="BL502" s="14"/>
      <c r="BM502" s="14"/>
      <c r="BN502" s="14"/>
    </row>
    <row r="503" spans="4:66" x14ac:dyDescent="0.25">
      <c r="D503"/>
      <c r="E503" s="10"/>
      <c r="F503" s="10"/>
      <c r="G503" s="10"/>
      <c r="H503" s="10"/>
      <c r="I503" s="10"/>
      <c r="J503" s="10"/>
      <c r="K503" s="12"/>
      <c r="L503" s="12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4"/>
      <c r="BK503" s="14"/>
      <c r="BL503" s="14"/>
      <c r="BM503" s="14"/>
      <c r="BN503" s="14"/>
    </row>
    <row r="504" spans="4:66" x14ac:dyDescent="0.25">
      <c r="D504"/>
      <c r="E504" s="10"/>
      <c r="F504" s="10"/>
      <c r="G504" s="10"/>
      <c r="H504" s="10"/>
      <c r="I504" s="10"/>
      <c r="J504" s="10"/>
      <c r="K504" s="12"/>
      <c r="L504" s="12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4"/>
      <c r="BK504" s="14"/>
      <c r="BL504" s="14"/>
      <c r="BM504" s="14"/>
      <c r="BN504" s="14"/>
    </row>
    <row r="505" spans="4:66" x14ac:dyDescent="0.25">
      <c r="D505"/>
      <c r="E505" s="10"/>
      <c r="F505" s="10"/>
      <c r="G505" s="10"/>
      <c r="H505" s="10"/>
      <c r="I505" s="10"/>
      <c r="J505" s="10"/>
      <c r="K505" s="12"/>
      <c r="L505" s="12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4"/>
      <c r="BK505" s="14"/>
      <c r="BL505" s="14"/>
      <c r="BM505" s="14"/>
      <c r="BN505" s="14"/>
    </row>
    <row r="506" spans="4:66" x14ac:dyDescent="0.25">
      <c r="D506"/>
      <c r="E506" s="10"/>
      <c r="F506" s="10"/>
      <c r="G506" s="10"/>
      <c r="H506" s="10"/>
      <c r="I506" s="10"/>
      <c r="J506" s="10"/>
      <c r="K506" s="12"/>
      <c r="L506" s="12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4"/>
      <c r="BK506" s="14"/>
      <c r="BL506" s="14"/>
      <c r="BM506" s="14"/>
      <c r="BN506" s="14"/>
    </row>
    <row r="507" spans="4:66" x14ac:dyDescent="0.25">
      <c r="D507"/>
      <c r="E507" s="10"/>
      <c r="F507" s="10"/>
      <c r="G507" s="10"/>
      <c r="H507" s="10"/>
      <c r="I507" s="10"/>
      <c r="J507" s="10"/>
      <c r="K507" s="12"/>
      <c r="L507" s="12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4"/>
      <c r="BK507" s="14"/>
      <c r="BL507" s="14"/>
      <c r="BM507" s="14"/>
      <c r="BN507" s="14"/>
    </row>
    <row r="508" spans="4:66" x14ac:dyDescent="0.25">
      <c r="D508"/>
      <c r="E508" s="10"/>
      <c r="F508" s="10"/>
      <c r="G508" s="10"/>
      <c r="H508" s="10"/>
      <c r="I508" s="10"/>
      <c r="J508" s="10"/>
      <c r="K508" s="12"/>
      <c r="L508" s="12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4"/>
      <c r="BK508" s="14"/>
      <c r="BL508" s="14"/>
      <c r="BM508" s="14"/>
      <c r="BN508" s="14"/>
    </row>
    <row r="509" spans="4:66" x14ac:dyDescent="0.25">
      <c r="D509"/>
      <c r="E509" s="10"/>
      <c r="F509" s="10"/>
      <c r="G509" s="10"/>
      <c r="H509" s="10"/>
      <c r="I509" s="10"/>
      <c r="J509" s="10"/>
      <c r="K509" s="12"/>
      <c r="L509" s="12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4"/>
      <c r="BK509" s="14"/>
      <c r="BL509" s="14"/>
      <c r="BM509" s="14"/>
      <c r="BN509" s="14"/>
    </row>
    <row r="510" spans="4:66" x14ac:dyDescent="0.25">
      <c r="D510"/>
      <c r="E510" s="10"/>
      <c r="F510" s="10"/>
      <c r="G510" s="10"/>
      <c r="H510" s="10"/>
      <c r="I510" s="10"/>
      <c r="J510" s="10"/>
      <c r="K510" s="12"/>
      <c r="L510" s="12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4"/>
      <c r="BK510" s="14"/>
      <c r="BL510" s="14"/>
      <c r="BM510" s="14"/>
      <c r="BN510" s="14"/>
    </row>
    <row r="511" spans="4:66" x14ac:dyDescent="0.25">
      <c r="D511"/>
      <c r="E511" s="10"/>
      <c r="F511" s="10"/>
      <c r="G511" s="10"/>
      <c r="H511" s="10"/>
      <c r="I511" s="10"/>
      <c r="J511" s="10"/>
      <c r="K511" s="12"/>
      <c r="L511" s="12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4"/>
      <c r="BK511" s="14"/>
      <c r="BL511" s="14"/>
      <c r="BM511" s="14"/>
      <c r="BN511" s="14"/>
    </row>
    <row r="512" spans="4:66" x14ac:dyDescent="0.25">
      <c r="D512"/>
      <c r="E512" s="10"/>
      <c r="F512" s="10"/>
      <c r="G512" s="10"/>
      <c r="H512" s="10"/>
      <c r="I512" s="10"/>
      <c r="J512" s="10"/>
      <c r="K512" s="12"/>
      <c r="L512" s="12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4"/>
      <c r="BK512" s="14"/>
      <c r="BL512" s="14"/>
      <c r="BM512" s="14"/>
      <c r="BN512" s="14"/>
    </row>
    <row r="513" spans="4:66" x14ac:dyDescent="0.25">
      <c r="D513"/>
      <c r="E513" s="10"/>
      <c r="F513" s="10"/>
      <c r="G513" s="10"/>
      <c r="H513" s="10"/>
      <c r="I513" s="10"/>
      <c r="J513" s="10"/>
      <c r="K513" s="12"/>
      <c r="L513" s="12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4"/>
      <c r="BK513" s="14"/>
      <c r="BL513" s="14"/>
      <c r="BM513" s="14"/>
      <c r="BN513" s="14"/>
    </row>
    <row r="514" spans="4:66" x14ac:dyDescent="0.25">
      <c r="D514"/>
      <c r="E514" s="10"/>
      <c r="F514" s="10"/>
      <c r="G514" s="10"/>
      <c r="H514" s="10"/>
      <c r="I514" s="10"/>
      <c r="J514" s="10"/>
      <c r="K514" s="12"/>
      <c r="L514" s="12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4"/>
      <c r="BK514" s="14"/>
      <c r="BL514" s="14"/>
      <c r="BM514" s="14"/>
      <c r="BN514" s="14"/>
    </row>
    <row r="515" spans="4:66" x14ac:dyDescent="0.25">
      <c r="D515"/>
      <c r="E515" s="10"/>
      <c r="F515" s="10"/>
      <c r="G515" s="10"/>
      <c r="H515" s="10"/>
      <c r="I515" s="10"/>
      <c r="J515" s="10"/>
      <c r="K515" s="12"/>
      <c r="L515" s="12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4"/>
      <c r="BK515" s="14"/>
      <c r="BL515" s="14"/>
      <c r="BM515" s="14"/>
      <c r="BN515" s="14"/>
    </row>
    <row r="516" spans="4:66" x14ac:dyDescent="0.25">
      <c r="D516"/>
      <c r="E516" s="10"/>
      <c r="F516" s="10"/>
      <c r="G516" s="10"/>
      <c r="H516" s="10"/>
      <c r="I516" s="10"/>
      <c r="J516" s="10"/>
      <c r="K516" s="12"/>
      <c r="L516" s="12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4"/>
      <c r="BK516" s="14"/>
      <c r="BL516" s="14"/>
      <c r="BM516" s="14"/>
      <c r="BN516" s="14"/>
    </row>
    <row r="517" spans="4:66" x14ac:dyDescent="0.25">
      <c r="D517"/>
      <c r="E517" s="10"/>
      <c r="F517" s="10"/>
      <c r="G517" s="10"/>
      <c r="H517" s="10"/>
      <c r="I517" s="10"/>
      <c r="J517" s="10"/>
      <c r="K517" s="12"/>
      <c r="L517" s="12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4"/>
      <c r="BK517" s="14"/>
      <c r="BL517" s="14"/>
      <c r="BM517" s="14"/>
      <c r="BN517" s="14"/>
    </row>
    <row r="518" spans="4:66" x14ac:dyDescent="0.25">
      <c r="D518"/>
      <c r="E518" s="10"/>
      <c r="F518" s="10"/>
      <c r="G518" s="10"/>
      <c r="H518" s="10"/>
      <c r="I518" s="10"/>
      <c r="J518" s="10"/>
      <c r="K518" s="12"/>
      <c r="L518" s="12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4"/>
      <c r="BK518" s="14"/>
      <c r="BL518" s="14"/>
      <c r="BM518" s="14"/>
      <c r="BN518" s="14"/>
    </row>
    <row r="519" spans="4:66" x14ac:dyDescent="0.25">
      <c r="D519"/>
      <c r="E519" s="10"/>
      <c r="F519" s="10"/>
      <c r="G519" s="10"/>
      <c r="H519" s="10"/>
      <c r="I519" s="10"/>
      <c r="J519" s="10"/>
      <c r="K519" s="12"/>
      <c r="L519" s="12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4"/>
      <c r="BK519" s="14"/>
      <c r="BL519" s="14"/>
      <c r="BM519" s="14"/>
      <c r="BN519" s="14"/>
    </row>
    <row r="520" spans="4:66" x14ac:dyDescent="0.25">
      <c r="D520"/>
      <c r="E520" s="10"/>
      <c r="F520" s="10"/>
      <c r="G520" s="10"/>
      <c r="H520" s="10"/>
      <c r="I520" s="10"/>
      <c r="J520" s="10"/>
      <c r="K520" s="12"/>
      <c r="L520" s="12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4"/>
      <c r="BK520" s="14"/>
      <c r="BL520" s="14"/>
      <c r="BM520" s="14"/>
      <c r="BN520" s="14"/>
    </row>
    <row r="521" spans="4:66" x14ac:dyDescent="0.25">
      <c r="D521"/>
      <c r="E521" s="10"/>
      <c r="F521" s="10"/>
      <c r="G521" s="10"/>
      <c r="H521" s="10"/>
      <c r="I521" s="10"/>
      <c r="J521" s="10"/>
      <c r="K521" s="12"/>
      <c r="L521" s="12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4"/>
      <c r="BK521" s="14"/>
      <c r="BL521" s="14"/>
      <c r="BM521" s="14"/>
      <c r="BN521" s="14"/>
    </row>
    <row r="522" spans="4:66" x14ac:dyDescent="0.25">
      <c r="D522"/>
      <c r="E522" s="10"/>
      <c r="F522" s="10"/>
      <c r="G522" s="10"/>
      <c r="H522" s="10"/>
      <c r="I522" s="10"/>
      <c r="J522" s="10"/>
      <c r="K522" s="12"/>
      <c r="L522" s="12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4"/>
      <c r="BK522" s="14"/>
      <c r="BL522" s="14"/>
      <c r="BM522" s="14"/>
      <c r="BN522" s="14"/>
    </row>
    <row r="523" spans="4:66" x14ac:dyDescent="0.25">
      <c r="D523"/>
      <c r="E523" s="10"/>
      <c r="F523" s="10"/>
      <c r="G523" s="10"/>
      <c r="H523" s="10"/>
      <c r="I523" s="10"/>
      <c r="J523" s="10"/>
      <c r="K523" s="12"/>
      <c r="L523" s="12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4"/>
      <c r="BK523" s="14"/>
      <c r="BL523" s="14"/>
      <c r="BM523" s="14"/>
      <c r="BN523" s="14"/>
    </row>
    <row r="524" spans="4:66" x14ac:dyDescent="0.25">
      <c r="D524"/>
      <c r="E524" s="10"/>
      <c r="F524" s="10"/>
      <c r="G524" s="10"/>
      <c r="H524" s="10"/>
      <c r="I524" s="10"/>
      <c r="J524" s="10"/>
      <c r="K524" s="12"/>
      <c r="L524" s="12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4"/>
      <c r="BK524" s="14"/>
      <c r="BL524" s="14"/>
      <c r="BM524" s="14"/>
      <c r="BN524" s="14"/>
    </row>
    <row r="525" spans="4:66" x14ac:dyDescent="0.25">
      <c r="D525"/>
      <c r="E525" s="10"/>
      <c r="F525" s="10"/>
      <c r="G525" s="10"/>
      <c r="H525" s="10"/>
      <c r="I525" s="10"/>
      <c r="J525" s="10"/>
      <c r="K525" s="12"/>
      <c r="L525" s="12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4"/>
      <c r="BK525" s="14"/>
      <c r="BL525" s="14"/>
      <c r="BM525" s="14"/>
      <c r="BN525" s="14"/>
    </row>
    <row r="526" spans="4:66" x14ac:dyDescent="0.25">
      <c r="D526"/>
      <c r="E526" s="10"/>
      <c r="F526" s="10"/>
      <c r="G526" s="10"/>
      <c r="H526" s="10"/>
      <c r="I526" s="10"/>
      <c r="J526" s="10"/>
      <c r="K526" s="12"/>
      <c r="L526" s="12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4"/>
      <c r="BK526" s="14"/>
      <c r="BL526" s="14"/>
      <c r="BM526" s="14"/>
      <c r="BN526" s="14"/>
    </row>
    <row r="527" spans="4:66" x14ac:dyDescent="0.25">
      <c r="D527"/>
      <c r="E527" s="10"/>
      <c r="F527" s="10"/>
      <c r="G527" s="10"/>
      <c r="H527" s="10"/>
      <c r="I527" s="10"/>
      <c r="J527" s="10"/>
      <c r="K527" s="12"/>
      <c r="L527" s="12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4"/>
      <c r="BK527" s="14"/>
      <c r="BL527" s="14"/>
      <c r="BM527" s="14"/>
      <c r="BN527" s="14"/>
    </row>
    <row r="528" spans="4:66" x14ac:dyDescent="0.25">
      <c r="D528"/>
      <c r="E528" s="10"/>
      <c r="F528" s="10"/>
      <c r="G528" s="10"/>
      <c r="H528" s="10"/>
      <c r="I528" s="10"/>
      <c r="J528" s="10"/>
      <c r="K528" s="12"/>
      <c r="L528" s="12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4"/>
      <c r="BK528" s="14"/>
      <c r="BL528" s="14"/>
      <c r="BM528" s="14"/>
      <c r="BN528" s="14"/>
    </row>
    <row r="529" spans="4:66" x14ac:dyDescent="0.25">
      <c r="D529"/>
      <c r="E529" s="10"/>
      <c r="F529" s="10"/>
      <c r="G529" s="10"/>
      <c r="H529" s="10"/>
      <c r="I529" s="10"/>
      <c r="J529" s="10"/>
      <c r="K529" s="12"/>
      <c r="L529" s="12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4"/>
      <c r="BK529" s="14"/>
      <c r="BL529" s="14"/>
      <c r="BM529" s="14"/>
      <c r="BN529" s="14"/>
    </row>
    <row r="530" spans="4:66" x14ac:dyDescent="0.25">
      <c r="D530"/>
      <c r="E530" s="10"/>
      <c r="F530" s="10"/>
      <c r="G530" s="10"/>
      <c r="H530" s="10"/>
      <c r="I530" s="10"/>
      <c r="J530" s="10"/>
      <c r="K530" s="12"/>
      <c r="L530" s="12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4"/>
      <c r="BK530" s="14"/>
      <c r="BL530" s="14"/>
      <c r="BM530" s="14"/>
      <c r="BN530" s="14"/>
    </row>
    <row r="531" spans="4:66" x14ac:dyDescent="0.25">
      <c r="D531"/>
      <c r="E531" s="10"/>
      <c r="F531" s="10"/>
      <c r="G531" s="10"/>
      <c r="H531" s="10"/>
      <c r="I531" s="10"/>
      <c r="J531" s="10"/>
      <c r="K531" s="12"/>
      <c r="L531" s="12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4"/>
      <c r="BK531" s="14"/>
      <c r="BL531" s="14"/>
      <c r="BM531" s="14"/>
      <c r="BN531" s="14"/>
    </row>
    <row r="532" spans="4:66" x14ac:dyDescent="0.25">
      <c r="D532"/>
      <c r="E532" s="10"/>
      <c r="F532" s="10"/>
      <c r="G532" s="10"/>
      <c r="H532" s="10"/>
      <c r="I532" s="10"/>
      <c r="J532" s="10"/>
      <c r="K532" s="12"/>
      <c r="L532" s="12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4"/>
      <c r="BK532" s="14"/>
      <c r="BL532" s="14"/>
      <c r="BM532" s="14"/>
      <c r="BN532" s="14"/>
    </row>
    <row r="533" spans="4:66" x14ac:dyDescent="0.25">
      <c r="D533"/>
      <c r="E533" s="10"/>
      <c r="F533" s="10"/>
      <c r="G533" s="10"/>
      <c r="H533" s="10"/>
      <c r="I533" s="10"/>
      <c r="J533" s="10"/>
      <c r="K533" s="12"/>
      <c r="L533" s="12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4"/>
      <c r="BK533" s="14"/>
      <c r="BL533" s="14"/>
      <c r="BM533" s="14"/>
      <c r="BN533" s="14"/>
    </row>
    <row r="534" spans="4:66" x14ac:dyDescent="0.25">
      <c r="D534"/>
      <c r="E534" s="10"/>
      <c r="F534" s="10"/>
      <c r="G534" s="10"/>
      <c r="H534" s="10"/>
      <c r="I534" s="10"/>
      <c r="J534" s="10"/>
      <c r="K534" s="12"/>
      <c r="L534" s="12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4"/>
      <c r="BK534" s="14"/>
      <c r="BL534" s="14"/>
      <c r="BM534" s="14"/>
      <c r="BN534" s="14"/>
    </row>
    <row r="535" spans="4:66" x14ac:dyDescent="0.25">
      <c r="D535"/>
      <c r="E535" s="10"/>
      <c r="F535" s="10"/>
      <c r="G535" s="10"/>
      <c r="H535" s="10"/>
      <c r="I535" s="10"/>
      <c r="J535" s="10"/>
      <c r="K535" s="12"/>
      <c r="L535" s="12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4"/>
      <c r="BK535" s="14"/>
      <c r="BL535" s="14"/>
      <c r="BM535" s="14"/>
      <c r="BN535" s="14"/>
    </row>
    <row r="536" spans="4:66" x14ac:dyDescent="0.25">
      <c r="D536"/>
      <c r="E536" s="10"/>
      <c r="F536" s="10"/>
      <c r="G536" s="10"/>
      <c r="H536" s="10"/>
      <c r="I536" s="10"/>
      <c r="J536" s="10"/>
      <c r="K536" s="12"/>
      <c r="L536" s="12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4"/>
      <c r="BK536" s="14"/>
      <c r="BL536" s="14"/>
      <c r="BM536" s="14"/>
      <c r="BN536" s="14"/>
    </row>
    <row r="537" spans="4:66" x14ac:dyDescent="0.25">
      <c r="D537"/>
      <c r="E537" s="10"/>
      <c r="F537" s="10"/>
      <c r="G537" s="10"/>
      <c r="H537" s="10"/>
      <c r="I537" s="10"/>
      <c r="J537" s="10"/>
      <c r="K537" s="12"/>
      <c r="L537" s="12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4"/>
      <c r="BK537" s="14"/>
      <c r="BL537" s="14"/>
      <c r="BM537" s="14"/>
      <c r="BN537" s="14"/>
    </row>
    <row r="538" spans="4:66" x14ac:dyDescent="0.25">
      <c r="D538"/>
      <c r="E538" s="10"/>
      <c r="F538" s="10"/>
      <c r="G538" s="10"/>
      <c r="H538" s="10"/>
      <c r="I538" s="10"/>
      <c r="J538" s="10"/>
      <c r="K538" s="12"/>
      <c r="L538" s="12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4"/>
      <c r="BK538" s="14"/>
      <c r="BL538" s="14"/>
      <c r="BM538" s="14"/>
      <c r="BN538" s="14"/>
    </row>
    <row r="539" spans="4:66" x14ac:dyDescent="0.25">
      <c r="D539"/>
      <c r="E539" s="10"/>
      <c r="F539" s="10"/>
      <c r="G539" s="10"/>
      <c r="H539" s="10"/>
      <c r="I539" s="10"/>
      <c r="J539" s="10"/>
      <c r="K539" s="12"/>
      <c r="L539" s="12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4"/>
      <c r="BK539" s="14"/>
      <c r="BL539" s="14"/>
      <c r="BM539" s="14"/>
      <c r="BN539" s="14"/>
    </row>
    <row r="540" spans="4:66" x14ac:dyDescent="0.25">
      <c r="D540"/>
      <c r="E540" s="10"/>
      <c r="F540" s="10"/>
      <c r="G540" s="10"/>
      <c r="H540" s="10"/>
      <c r="I540" s="10"/>
      <c r="J540" s="10"/>
      <c r="K540" s="12"/>
      <c r="L540" s="12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4"/>
      <c r="BK540" s="14"/>
      <c r="BL540" s="14"/>
      <c r="BM540" s="14"/>
      <c r="BN540" s="14"/>
    </row>
    <row r="541" spans="4:66" x14ac:dyDescent="0.25">
      <c r="D541"/>
      <c r="E541" s="10"/>
      <c r="F541" s="10"/>
      <c r="G541" s="10"/>
      <c r="H541" s="10"/>
      <c r="I541" s="10"/>
      <c r="J541" s="10"/>
      <c r="K541" s="12"/>
      <c r="L541" s="12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4"/>
      <c r="BK541" s="14"/>
      <c r="BL541" s="14"/>
      <c r="BM541" s="14"/>
      <c r="BN541" s="14"/>
    </row>
    <row r="542" spans="4:66" x14ac:dyDescent="0.25">
      <c r="D542"/>
      <c r="E542" s="10"/>
      <c r="F542" s="10"/>
      <c r="G542" s="10"/>
      <c r="H542" s="10"/>
      <c r="I542" s="10"/>
      <c r="J542" s="10"/>
      <c r="K542" s="12"/>
      <c r="L542" s="12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4"/>
      <c r="BK542" s="14"/>
      <c r="BL542" s="14"/>
      <c r="BM542" s="14"/>
      <c r="BN542" s="14"/>
    </row>
    <row r="543" spans="4:66" x14ac:dyDescent="0.25">
      <c r="D543"/>
      <c r="E543" s="10"/>
      <c r="F543" s="10"/>
      <c r="G543" s="10"/>
      <c r="H543" s="10"/>
      <c r="I543" s="10"/>
      <c r="J543" s="10"/>
      <c r="K543" s="12"/>
      <c r="L543" s="12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4"/>
      <c r="BK543" s="14"/>
      <c r="BL543" s="14"/>
      <c r="BM543" s="14"/>
      <c r="BN543" s="14"/>
    </row>
    <row r="544" spans="4:66" x14ac:dyDescent="0.25">
      <c r="D544"/>
      <c r="E544" s="10"/>
      <c r="F544" s="10"/>
      <c r="G544" s="10"/>
      <c r="H544" s="10"/>
      <c r="I544" s="10"/>
      <c r="J544" s="10"/>
      <c r="K544" s="12"/>
      <c r="L544" s="12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4"/>
      <c r="BK544" s="14"/>
      <c r="BL544" s="14"/>
      <c r="BM544" s="14"/>
      <c r="BN544" s="14"/>
    </row>
    <row r="545" spans="4:66" x14ac:dyDescent="0.25">
      <c r="D545"/>
      <c r="E545" s="10"/>
      <c r="F545" s="10"/>
      <c r="G545" s="10"/>
      <c r="H545" s="10"/>
      <c r="I545" s="10"/>
      <c r="J545" s="10"/>
      <c r="K545" s="12"/>
      <c r="L545" s="12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4"/>
      <c r="BK545" s="14"/>
      <c r="BL545" s="14"/>
      <c r="BM545" s="14"/>
      <c r="BN545" s="14"/>
    </row>
    <row r="546" spans="4:66" x14ac:dyDescent="0.25">
      <c r="D546"/>
      <c r="E546" s="10"/>
      <c r="F546" s="10"/>
      <c r="G546" s="10"/>
      <c r="H546" s="10"/>
      <c r="I546" s="10"/>
      <c r="J546" s="10"/>
      <c r="K546" s="12"/>
      <c r="L546" s="12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4"/>
      <c r="BK546" s="14"/>
      <c r="BL546" s="14"/>
      <c r="BM546" s="14"/>
      <c r="BN546" s="14"/>
    </row>
    <row r="547" spans="4:66" x14ac:dyDescent="0.25">
      <c r="D547"/>
      <c r="E547" s="10"/>
      <c r="F547" s="10"/>
      <c r="G547" s="10"/>
      <c r="H547" s="10"/>
      <c r="I547" s="10"/>
      <c r="J547" s="10"/>
      <c r="K547" s="12"/>
      <c r="L547" s="12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4"/>
      <c r="BK547" s="14"/>
      <c r="BL547" s="14"/>
      <c r="BM547" s="14"/>
      <c r="BN547" s="14"/>
    </row>
    <row r="548" spans="4:66" x14ac:dyDescent="0.25">
      <c r="D548"/>
      <c r="E548" s="10"/>
      <c r="F548" s="10"/>
      <c r="G548" s="10"/>
      <c r="H548" s="10"/>
      <c r="I548" s="10"/>
      <c r="J548" s="10"/>
      <c r="K548" s="12"/>
      <c r="L548" s="12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4"/>
      <c r="BK548" s="14"/>
      <c r="BL548" s="14"/>
      <c r="BM548" s="14"/>
      <c r="BN548" s="14"/>
    </row>
    <row r="549" spans="4:66" x14ac:dyDescent="0.25">
      <c r="D549"/>
      <c r="E549" s="10"/>
      <c r="F549" s="10"/>
      <c r="G549" s="10"/>
      <c r="H549" s="10"/>
      <c r="I549" s="10"/>
      <c r="J549" s="10"/>
      <c r="K549" s="12"/>
      <c r="L549" s="12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4"/>
      <c r="BK549" s="14"/>
      <c r="BL549" s="14"/>
      <c r="BM549" s="14"/>
      <c r="BN549" s="14"/>
    </row>
    <row r="550" spans="4:66" x14ac:dyDescent="0.25">
      <c r="D550"/>
      <c r="E550" s="10"/>
      <c r="F550" s="10"/>
      <c r="G550" s="10"/>
      <c r="H550" s="10"/>
      <c r="I550" s="10"/>
      <c r="J550" s="10"/>
      <c r="K550" s="12"/>
      <c r="L550" s="12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4"/>
      <c r="BK550" s="14"/>
      <c r="BL550" s="14"/>
      <c r="BM550" s="14"/>
      <c r="BN550" s="14"/>
    </row>
    <row r="551" spans="4:66" x14ac:dyDescent="0.25">
      <c r="D551"/>
      <c r="E551" s="10"/>
      <c r="F551" s="10"/>
      <c r="G551" s="10"/>
      <c r="H551" s="10"/>
      <c r="I551" s="10"/>
      <c r="J551" s="10"/>
      <c r="K551" s="12"/>
      <c r="L551" s="12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4"/>
      <c r="BK551" s="14"/>
      <c r="BL551" s="14"/>
      <c r="BM551" s="14"/>
      <c r="BN551" s="14"/>
    </row>
    <row r="552" spans="4:66" x14ac:dyDescent="0.25">
      <c r="D552"/>
      <c r="E552" s="10"/>
      <c r="F552" s="10"/>
      <c r="G552" s="10"/>
      <c r="H552" s="10"/>
      <c r="I552" s="10"/>
      <c r="J552" s="10"/>
      <c r="K552" s="12"/>
      <c r="L552" s="12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4"/>
      <c r="BK552" s="14"/>
      <c r="BL552" s="14"/>
      <c r="BM552" s="14"/>
      <c r="BN552" s="14"/>
    </row>
    <row r="553" spans="4:66" x14ac:dyDescent="0.25">
      <c r="D553"/>
      <c r="E553" s="10"/>
      <c r="F553" s="10"/>
      <c r="G553" s="10"/>
      <c r="H553" s="10"/>
      <c r="I553" s="10"/>
      <c r="J553" s="10"/>
      <c r="K553" s="12"/>
      <c r="L553" s="12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4"/>
      <c r="BK553" s="14"/>
      <c r="BL553" s="14"/>
      <c r="BM553" s="14"/>
      <c r="BN553" s="14"/>
    </row>
    <row r="554" spans="4:66" x14ac:dyDescent="0.25">
      <c r="D554"/>
      <c r="E554" s="10"/>
      <c r="F554" s="10"/>
      <c r="G554" s="10"/>
      <c r="H554" s="10"/>
      <c r="I554" s="10"/>
      <c r="J554" s="10"/>
      <c r="K554" s="12"/>
      <c r="L554" s="12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4"/>
      <c r="BK554" s="14"/>
      <c r="BL554" s="14"/>
      <c r="BM554" s="14"/>
      <c r="BN554" s="14"/>
    </row>
    <row r="555" spans="4:66" x14ac:dyDescent="0.25">
      <c r="D555"/>
      <c r="E555" s="10"/>
      <c r="F555" s="10"/>
      <c r="G555" s="10"/>
      <c r="H555" s="10"/>
      <c r="I555" s="10"/>
      <c r="J555" s="10"/>
      <c r="K555" s="12"/>
      <c r="L555" s="12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4"/>
      <c r="BK555" s="14"/>
      <c r="BL555" s="14"/>
      <c r="BM555" s="14"/>
      <c r="BN555" s="14"/>
    </row>
    <row r="556" spans="4:66" x14ac:dyDescent="0.25">
      <c r="D556"/>
      <c r="E556" s="10"/>
      <c r="F556" s="10"/>
      <c r="G556" s="10"/>
      <c r="H556" s="10"/>
      <c r="I556" s="10"/>
      <c r="J556" s="10"/>
      <c r="K556" s="12"/>
      <c r="L556" s="12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4"/>
      <c r="BK556" s="14"/>
      <c r="BL556" s="14"/>
      <c r="BM556" s="14"/>
      <c r="BN556" s="14"/>
    </row>
    <row r="557" spans="4:66" x14ac:dyDescent="0.25">
      <c r="D557"/>
      <c r="E557" s="10"/>
      <c r="F557" s="10"/>
      <c r="G557" s="10"/>
      <c r="H557" s="10"/>
      <c r="I557" s="10"/>
      <c r="J557" s="10"/>
      <c r="K557" s="12"/>
      <c r="L557" s="12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4"/>
      <c r="BK557" s="14"/>
      <c r="BL557" s="14"/>
      <c r="BM557" s="14"/>
      <c r="BN557" s="14"/>
    </row>
    <row r="558" spans="4:66" x14ac:dyDescent="0.25">
      <c r="D558"/>
      <c r="E558" s="10"/>
      <c r="F558" s="10"/>
      <c r="G558" s="10"/>
      <c r="H558" s="10"/>
      <c r="I558" s="10"/>
      <c r="J558" s="10"/>
      <c r="K558" s="12"/>
      <c r="L558" s="12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4"/>
      <c r="BK558" s="14"/>
      <c r="BL558" s="14"/>
      <c r="BM558" s="14"/>
      <c r="BN558" s="14"/>
    </row>
    <row r="559" spans="4:66" x14ac:dyDescent="0.25">
      <c r="D559"/>
      <c r="E559" s="10"/>
      <c r="F559" s="10"/>
      <c r="G559" s="10"/>
      <c r="H559" s="10"/>
      <c r="I559" s="10"/>
      <c r="J559" s="10"/>
      <c r="K559" s="12"/>
      <c r="L559" s="12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4"/>
      <c r="BK559" s="14"/>
      <c r="BL559" s="14"/>
      <c r="BM559" s="14"/>
      <c r="BN559" s="14"/>
    </row>
    <row r="560" spans="4:66" x14ac:dyDescent="0.25">
      <c r="D560"/>
      <c r="E560" s="10"/>
      <c r="F560" s="10"/>
      <c r="G560" s="10"/>
      <c r="H560" s="10"/>
      <c r="I560" s="10"/>
      <c r="J560" s="10"/>
      <c r="K560" s="12"/>
      <c r="L560" s="12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4"/>
      <c r="BK560" s="14"/>
      <c r="BL560" s="14"/>
      <c r="BM560" s="14"/>
      <c r="BN560" s="14"/>
    </row>
    <row r="561" spans="4:66" x14ac:dyDescent="0.25">
      <c r="D561"/>
      <c r="E561" s="10"/>
      <c r="F561" s="10"/>
      <c r="G561" s="10"/>
      <c r="H561" s="10"/>
      <c r="I561" s="10"/>
      <c r="J561" s="10"/>
      <c r="K561" s="12"/>
      <c r="L561" s="12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4"/>
      <c r="BK561" s="14"/>
      <c r="BL561" s="14"/>
      <c r="BM561" s="14"/>
      <c r="BN561" s="14"/>
    </row>
    <row r="562" spans="4:66" x14ac:dyDescent="0.25">
      <c r="D562"/>
      <c r="E562" s="10"/>
      <c r="F562" s="10"/>
      <c r="G562" s="10"/>
      <c r="H562" s="10"/>
      <c r="I562" s="10"/>
      <c r="J562" s="10"/>
      <c r="K562" s="12"/>
      <c r="L562" s="12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4"/>
      <c r="BK562" s="14"/>
      <c r="BL562" s="14"/>
      <c r="BM562" s="14"/>
      <c r="BN562" s="14"/>
    </row>
    <row r="563" spans="4:66" x14ac:dyDescent="0.25">
      <c r="D563"/>
      <c r="E563" s="10"/>
      <c r="F563" s="10"/>
      <c r="G563" s="10"/>
      <c r="H563" s="10"/>
      <c r="I563" s="10"/>
      <c r="J563" s="10"/>
      <c r="K563" s="12"/>
      <c r="L563" s="12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4"/>
      <c r="BK563" s="14"/>
      <c r="BL563" s="14"/>
      <c r="BM563" s="14"/>
      <c r="BN563" s="14"/>
    </row>
    <row r="564" spans="4:66" x14ac:dyDescent="0.25">
      <c r="D564"/>
      <c r="E564" s="10"/>
      <c r="F564" s="10"/>
      <c r="G564" s="10"/>
      <c r="H564" s="10"/>
      <c r="I564" s="10"/>
      <c r="J564" s="10"/>
      <c r="K564" s="12"/>
      <c r="L564" s="12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4"/>
      <c r="BK564" s="14"/>
      <c r="BL564" s="14"/>
      <c r="BM564" s="14"/>
      <c r="BN564" s="14"/>
    </row>
    <row r="565" spans="4:66" x14ac:dyDescent="0.25">
      <c r="D565"/>
      <c r="E565" s="10"/>
      <c r="F565" s="10"/>
      <c r="G565" s="10"/>
      <c r="H565" s="10"/>
      <c r="I565" s="10"/>
      <c r="J565" s="10"/>
      <c r="K565" s="12"/>
      <c r="L565" s="12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4"/>
      <c r="BK565" s="14"/>
      <c r="BL565" s="14"/>
      <c r="BM565" s="14"/>
      <c r="BN565" s="14"/>
    </row>
    <row r="566" spans="4:66" x14ac:dyDescent="0.25">
      <c r="D566"/>
      <c r="E566" s="10"/>
      <c r="F566" s="10"/>
      <c r="G566" s="10"/>
      <c r="H566" s="10"/>
      <c r="I566" s="10"/>
      <c r="J566" s="10"/>
      <c r="K566" s="12"/>
      <c r="L566" s="12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4"/>
      <c r="BK566" s="14"/>
      <c r="BL566" s="14"/>
      <c r="BM566" s="14"/>
      <c r="BN566" s="14"/>
    </row>
    <row r="567" spans="4:66" x14ac:dyDescent="0.25">
      <c r="D567"/>
      <c r="E567" s="10"/>
      <c r="F567" s="10"/>
      <c r="G567" s="10"/>
      <c r="H567" s="10"/>
      <c r="I567" s="10"/>
      <c r="J567" s="10"/>
      <c r="K567" s="12"/>
      <c r="L567" s="12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4"/>
      <c r="BK567" s="14"/>
      <c r="BL567" s="14"/>
      <c r="BM567" s="14"/>
      <c r="BN567" s="14"/>
    </row>
    <row r="568" spans="4:66" x14ac:dyDescent="0.25">
      <c r="D568"/>
      <c r="E568" s="10"/>
      <c r="F568" s="10"/>
      <c r="G568" s="10"/>
      <c r="H568" s="10"/>
      <c r="I568" s="10"/>
      <c r="J568" s="10"/>
      <c r="K568" s="12"/>
      <c r="L568" s="12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4"/>
      <c r="BK568" s="14"/>
      <c r="BL568" s="14"/>
      <c r="BM568" s="14"/>
      <c r="BN568" s="14"/>
    </row>
    <row r="569" spans="4:66" x14ac:dyDescent="0.25">
      <c r="D569"/>
      <c r="E569" s="10"/>
      <c r="F569" s="10"/>
      <c r="G569" s="10"/>
      <c r="H569" s="10"/>
      <c r="I569" s="10"/>
      <c r="J569" s="10"/>
      <c r="K569" s="12"/>
      <c r="L569" s="12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4"/>
      <c r="BK569" s="14"/>
      <c r="BL569" s="14"/>
      <c r="BM569" s="14"/>
      <c r="BN569" s="14"/>
    </row>
    <row r="570" spans="4:66" x14ac:dyDescent="0.25">
      <c r="D570"/>
      <c r="E570" s="10"/>
      <c r="F570" s="10"/>
      <c r="G570" s="10"/>
      <c r="H570" s="10"/>
      <c r="I570" s="10"/>
      <c r="J570" s="10"/>
      <c r="K570" s="12"/>
      <c r="L570" s="12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4"/>
      <c r="BK570" s="14"/>
      <c r="BL570" s="14"/>
      <c r="BM570" s="14"/>
      <c r="BN570" s="14"/>
    </row>
    <row r="571" spans="4:66" x14ac:dyDescent="0.25">
      <c r="D571"/>
      <c r="E571" s="10"/>
      <c r="F571" s="10"/>
      <c r="G571" s="10"/>
      <c r="H571" s="10"/>
      <c r="I571" s="10"/>
      <c r="J571" s="10"/>
      <c r="K571" s="12"/>
      <c r="L571" s="12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4"/>
      <c r="BK571" s="14"/>
      <c r="BL571" s="14"/>
      <c r="BM571" s="14"/>
      <c r="BN571" s="14"/>
    </row>
    <row r="572" spans="4:66" x14ac:dyDescent="0.25">
      <c r="D572"/>
      <c r="E572" s="10"/>
      <c r="F572" s="10"/>
      <c r="G572" s="10"/>
      <c r="H572" s="10"/>
      <c r="I572" s="10"/>
      <c r="J572" s="10"/>
      <c r="K572" s="12"/>
      <c r="L572" s="12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4"/>
      <c r="BK572" s="14"/>
      <c r="BL572" s="14"/>
      <c r="BM572" s="14"/>
      <c r="BN572" s="14"/>
    </row>
    <row r="573" spans="4:66" x14ac:dyDescent="0.25">
      <c r="D573"/>
      <c r="E573" s="10"/>
      <c r="F573" s="10"/>
      <c r="G573" s="10"/>
      <c r="H573" s="10"/>
      <c r="I573" s="10"/>
      <c r="J573" s="10"/>
      <c r="K573" s="12"/>
      <c r="L573" s="12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4"/>
      <c r="BK573" s="14"/>
      <c r="BL573" s="14"/>
      <c r="BM573" s="14"/>
      <c r="BN573" s="14"/>
    </row>
    <row r="574" spans="4:66" x14ac:dyDescent="0.25">
      <c r="D574"/>
      <c r="E574" s="10"/>
      <c r="F574" s="10"/>
      <c r="G574" s="10"/>
      <c r="H574" s="10"/>
      <c r="I574" s="10"/>
      <c r="J574" s="10"/>
      <c r="K574" s="12"/>
      <c r="L574" s="12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4"/>
      <c r="BK574" s="14"/>
      <c r="BL574" s="14"/>
      <c r="BM574" s="14"/>
      <c r="BN574" s="14"/>
    </row>
    <row r="575" spans="4:66" x14ac:dyDescent="0.25">
      <c r="D575"/>
      <c r="E575" s="10"/>
      <c r="F575" s="10"/>
      <c r="G575" s="10"/>
      <c r="H575" s="10"/>
      <c r="I575" s="10"/>
      <c r="J575" s="10"/>
      <c r="K575" s="12"/>
      <c r="L575" s="12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4"/>
      <c r="BK575" s="14"/>
      <c r="BL575" s="14"/>
      <c r="BM575" s="14"/>
      <c r="BN575" s="14"/>
    </row>
    <row r="576" spans="4:66" x14ac:dyDescent="0.25">
      <c r="D576"/>
      <c r="E576" s="10"/>
      <c r="F576" s="10"/>
      <c r="G576" s="10"/>
      <c r="H576" s="10"/>
      <c r="I576" s="10"/>
      <c r="J576" s="10"/>
      <c r="K576" s="12"/>
      <c r="L576" s="12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4"/>
      <c r="BK576" s="14"/>
      <c r="BL576" s="14"/>
      <c r="BM576" s="14"/>
      <c r="BN576" s="14"/>
    </row>
    <row r="577" spans="4:66" x14ac:dyDescent="0.25">
      <c r="D577"/>
      <c r="E577" s="10"/>
      <c r="F577" s="10"/>
      <c r="G577" s="10"/>
      <c r="H577" s="10"/>
      <c r="I577" s="10"/>
      <c r="J577" s="10"/>
      <c r="K577" s="12"/>
      <c r="L577" s="12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4"/>
      <c r="BK577" s="14"/>
      <c r="BL577" s="14"/>
      <c r="BM577" s="14"/>
      <c r="BN577" s="14"/>
    </row>
    <row r="578" spans="4:66" x14ac:dyDescent="0.25">
      <c r="D578"/>
      <c r="E578" s="10"/>
      <c r="F578" s="10"/>
      <c r="G578" s="10"/>
      <c r="H578" s="10"/>
      <c r="I578" s="10"/>
      <c r="J578" s="10"/>
      <c r="K578" s="12"/>
      <c r="L578" s="12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4"/>
      <c r="BK578" s="14"/>
      <c r="BL578" s="14"/>
      <c r="BM578" s="14"/>
      <c r="BN578" s="14"/>
    </row>
    <row r="579" spans="4:66" x14ac:dyDescent="0.25">
      <c r="D579"/>
      <c r="E579" s="10"/>
      <c r="F579" s="10"/>
      <c r="G579" s="10"/>
      <c r="H579" s="10"/>
      <c r="I579" s="10"/>
      <c r="J579" s="10"/>
      <c r="K579" s="12"/>
      <c r="L579" s="12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4"/>
      <c r="BK579" s="14"/>
      <c r="BL579" s="14"/>
      <c r="BM579" s="14"/>
      <c r="BN579" s="14"/>
    </row>
    <row r="580" spans="4:66" x14ac:dyDescent="0.25">
      <c r="D580"/>
      <c r="E580" s="10"/>
      <c r="F580" s="10"/>
      <c r="G580" s="10"/>
      <c r="H580" s="10"/>
      <c r="I580" s="10"/>
      <c r="J580" s="10"/>
      <c r="K580" s="12"/>
      <c r="L580" s="12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4"/>
      <c r="BK580" s="14"/>
      <c r="BL580" s="14"/>
      <c r="BM580" s="14"/>
      <c r="BN580" s="14"/>
    </row>
    <row r="581" spans="4:66" x14ac:dyDescent="0.25">
      <c r="D581"/>
      <c r="E581" s="10"/>
      <c r="F581" s="10"/>
      <c r="G581" s="10"/>
      <c r="H581" s="10"/>
      <c r="I581" s="10"/>
      <c r="J581" s="10"/>
      <c r="K581" s="12"/>
      <c r="L581" s="12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4"/>
      <c r="BK581" s="14"/>
      <c r="BL581" s="14"/>
      <c r="BM581" s="14"/>
      <c r="BN581" s="14"/>
    </row>
    <row r="582" spans="4:66" x14ac:dyDescent="0.25">
      <c r="D582"/>
      <c r="E582" s="10"/>
      <c r="F582" s="10"/>
      <c r="G582" s="10"/>
      <c r="H582" s="10"/>
      <c r="I582" s="10"/>
      <c r="J582" s="10"/>
      <c r="K582" s="12"/>
      <c r="L582" s="12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4"/>
      <c r="BK582" s="14"/>
      <c r="BL582" s="14"/>
      <c r="BM582" s="14"/>
      <c r="BN582" s="14"/>
    </row>
    <row r="583" spans="4:66" x14ac:dyDescent="0.25">
      <c r="D583"/>
      <c r="E583" s="10"/>
      <c r="F583" s="10"/>
      <c r="G583" s="10"/>
      <c r="H583" s="10"/>
      <c r="I583" s="10"/>
      <c r="J583" s="10"/>
      <c r="K583" s="12"/>
      <c r="L583" s="12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4"/>
      <c r="BK583" s="14"/>
      <c r="BL583" s="14"/>
      <c r="BM583" s="14"/>
      <c r="BN583" s="14"/>
    </row>
    <row r="584" spans="4:66" x14ac:dyDescent="0.25">
      <c r="D584"/>
      <c r="E584" s="10"/>
      <c r="F584" s="10"/>
      <c r="G584" s="10"/>
      <c r="H584" s="10"/>
      <c r="I584" s="10"/>
      <c r="J584" s="10"/>
      <c r="K584" s="12"/>
      <c r="L584" s="12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4"/>
      <c r="BK584" s="14"/>
      <c r="BL584" s="14"/>
      <c r="BM584" s="14"/>
      <c r="BN584" s="14"/>
    </row>
    <row r="585" spans="4:66" x14ac:dyDescent="0.25">
      <c r="D585"/>
      <c r="E585" s="10"/>
      <c r="F585" s="10"/>
      <c r="G585" s="10"/>
      <c r="H585" s="10"/>
      <c r="I585" s="10"/>
      <c r="J585" s="10"/>
      <c r="K585" s="12"/>
      <c r="L585" s="12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4"/>
      <c r="BK585" s="14"/>
      <c r="BL585" s="14"/>
      <c r="BM585" s="14"/>
      <c r="BN585" s="14"/>
    </row>
    <row r="586" spans="4:66" x14ac:dyDescent="0.25">
      <c r="D586"/>
      <c r="E586" s="10"/>
      <c r="F586" s="10"/>
      <c r="G586" s="10"/>
      <c r="H586" s="10"/>
      <c r="I586" s="10"/>
      <c r="J586" s="10"/>
      <c r="K586" s="12"/>
      <c r="L586" s="12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4"/>
      <c r="BK586" s="14"/>
      <c r="BL586" s="14"/>
      <c r="BM586" s="14"/>
      <c r="BN586" s="14"/>
    </row>
    <row r="587" spans="4:66" x14ac:dyDescent="0.25">
      <c r="D587"/>
      <c r="E587" s="10"/>
      <c r="F587" s="10"/>
      <c r="G587" s="10"/>
      <c r="H587" s="10"/>
      <c r="I587" s="10"/>
      <c r="J587" s="10"/>
      <c r="K587" s="12"/>
      <c r="L587" s="12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4"/>
      <c r="BK587" s="14"/>
      <c r="BL587" s="14"/>
      <c r="BM587" s="14"/>
      <c r="BN587" s="14"/>
    </row>
    <row r="588" spans="4:66" x14ac:dyDescent="0.25">
      <c r="D588"/>
      <c r="E588" s="10"/>
      <c r="F588" s="10"/>
      <c r="G588" s="10"/>
      <c r="H588" s="10"/>
      <c r="I588" s="10"/>
      <c r="J588" s="10"/>
      <c r="K588" s="12"/>
      <c r="L588" s="12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4"/>
      <c r="BK588" s="14"/>
      <c r="BL588" s="14"/>
      <c r="BM588" s="14"/>
      <c r="BN588" s="14"/>
    </row>
    <row r="589" spans="4:66" x14ac:dyDescent="0.25">
      <c r="D589"/>
      <c r="E589" s="10"/>
      <c r="F589" s="10"/>
      <c r="G589" s="10"/>
      <c r="H589" s="10"/>
      <c r="I589" s="10"/>
      <c r="J589" s="10"/>
      <c r="K589" s="12"/>
      <c r="L589" s="12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4"/>
      <c r="BK589" s="14"/>
      <c r="BL589" s="14"/>
      <c r="BM589" s="14"/>
      <c r="BN589" s="14"/>
    </row>
    <row r="590" spans="4:66" x14ac:dyDescent="0.25">
      <c r="D590"/>
      <c r="E590" s="10"/>
      <c r="F590" s="10"/>
      <c r="G590" s="10"/>
      <c r="H590" s="10"/>
      <c r="I590" s="10"/>
      <c r="J590" s="10"/>
      <c r="K590" s="12"/>
      <c r="L590" s="12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4"/>
      <c r="BK590" s="14"/>
      <c r="BL590" s="14"/>
      <c r="BM590" s="14"/>
      <c r="BN590" s="14"/>
    </row>
    <row r="591" spans="4:66" x14ac:dyDescent="0.25">
      <c r="D591"/>
      <c r="E591" s="10"/>
      <c r="F591" s="10"/>
      <c r="G591" s="10"/>
      <c r="H591" s="10"/>
      <c r="I591" s="10"/>
      <c r="J591" s="10"/>
      <c r="K591" s="12"/>
      <c r="L591" s="12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4"/>
      <c r="BK591" s="14"/>
      <c r="BL591" s="14"/>
      <c r="BM591" s="14"/>
      <c r="BN591" s="14"/>
    </row>
    <row r="592" spans="4:66" x14ac:dyDescent="0.25">
      <c r="D592"/>
      <c r="E592" s="10"/>
      <c r="F592" s="10"/>
      <c r="G592" s="10"/>
      <c r="H592" s="10"/>
      <c r="I592" s="10"/>
      <c r="J592" s="10"/>
      <c r="K592" s="12"/>
      <c r="L592" s="12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4"/>
      <c r="BK592" s="14"/>
      <c r="BL592" s="14"/>
      <c r="BM592" s="14"/>
      <c r="BN592" s="14"/>
    </row>
    <row r="593" spans="4:66" x14ac:dyDescent="0.25">
      <c r="D593"/>
      <c r="E593" s="10"/>
      <c r="F593" s="10"/>
      <c r="G593" s="10"/>
      <c r="H593" s="10"/>
      <c r="I593" s="10"/>
      <c r="J593" s="10"/>
      <c r="K593" s="12"/>
      <c r="L593" s="12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4"/>
      <c r="BK593" s="14"/>
      <c r="BL593" s="14"/>
      <c r="BM593" s="14"/>
      <c r="BN593" s="14"/>
    </row>
    <row r="594" spans="4:66" x14ac:dyDescent="0.25">
      <c r="D594"/>
      <c r="E594" s="10"/>
      <c r="F594" s="10"/>
      <c r="G594" s="10"/>
      <c r="H594" s="10"/>
      <c r="I594" s="10"/>
      <c r="J594" s="10"/>
      <c r="K594" s="12"/>
      <c r="L594" s="12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4"/>
      <c r="BK594" s="14"/>
      <c r="BL594" s="14"/>
      <c r="BM594" s="14"/>
      <c r="BN594" s="14"/>
    </row>
    <row r="595" spans="4:66" x14ac:dyDescent="0.25">
      <c r="D595"/>
      <c r="E595" s="10"/>
      <c r="F595" s="10"/>
      <c r="G595" s="10"/>
      <c r="H595" s="10"/>
      <c r="I595" s="10"/>
      <c r="J595" s="10"/>
      <c r="K595" s="12"/>
      <c r="L595" s="12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4"/>
      <c r="BK595" s="14"/>
      <c r="BL595" s="14"/>
      <c r="BM595" s="14"/>
      <c r="BN595" s="14"/>
    </row>
    <row r="596" spans="4:66" x14ac:dyDescent="0.25">
      <c r="D596"/>
      <c r="E596" s="10"/>
      <c r="F596" s="10"/>
      <c r="G596" s="10"/>
      <c r="H596" s="10"/>
      <c r="I596" s="10"/>
      <c r="J596" s="10"/>
      <c r="K596" s="12"/>
      <c r="L596" s="12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4"/>
      <c r="BK596" s="14"/>
      <c r="BL596" s="14"/>
      <c r="BM596" s="14"/>
      <c r="BN596" s="14"/>
    </row>
    <row r="597" spans="4:66" x14ac:dyDescent="0.25">
      <c r="D597"/>
      <c r="E597" s="10"/>
      <c r="F597" s="10"/>
      <c r="G597" s="10"/>
      <c r="H597" s="10"/>
      <c r="I597" s="10"/>
      <c r="J597" s="10"/>
      <c r="K597" s="12"/>
      <c r="L597" s="12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4"/>
      <c r="BK597" s="14"/>
      <c r="BL597" s="14"/>
      <c r="BM597" s="14"/>
      <c r="BN597" s="14"/>
    </row>
    <row r="598" spans="4:66" x14ac:dyDescent="0.25">
      <c r="D598"/>
      <c r="E598" s="10"/>
      <c r="F598" s="10"/>
      <c r="G598" s="10"/>
      <c r="H598" s="10"/>
      <c r="I598" s="10"/>
      <c r="J598" s="10"/>
      <c r="K598" s="12"/>
      <c r="L598" s="12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4"/>
      <c r="BK598" s="14"/>
      <c r="BL598" s="14"/>
      <c r="BM598" s="14"/>
      <c r="BN598" s="14"/>
    </row>
    <row r="599" spans="4:66" x14ac:dyDescent="0.25">
      <c r="D599"/>
      <c r="E599" s="10"/>
      <c r="F599" s="10"/>
      <c r="G599" s="10"/>
      <c r="H599" s="10"/>
      <c r="I599" s="10"/>
      <c r="J599" s="10"/>
      <c r="K599" s="12"/>
      <c r="L599" s="12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4"/>
      <c r="BK599" s="14"/>
      <c r="BL599" s="14"/>
      <c r="BM599" s="14"/>
      <c r="BN599" s="14"/>
    </row>
    <row r="600" spans="4:66" x14ac:dyDescent="0.25">
      <c r="D600"/>
      <c r="E600" s="10"/>
      <c r="F600" s="10"/>
      <c r="G600" s="10"/>
      <c r="H600" s="10"/>
      <c r="I600" s="10"/>
      <c r="J600" s="10"/>
      <c r="K600" s="12"/>
      <c r="L600" s="12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4"/>
      <c r="BK600" s="14"/>
      <c r="BL600" s="14"/>
      <c r="BM600" s="14"/>
      <c r="BN600" s="14"/>
    </row>
    <row r="601" spans="4:66" x14ac:dyDescent="0.25">
      <c r="D601"/>
      <c r="E601" s="10"/>
      <c r="F601" s="10"/>
      <c r="G601" s="10"/>
      <c r="H601" s="10"/>
      <c r="I601" s="10"/>
      <c r="J601" s="10"/>
      <c r="K601" s="12"/>
      <c r="L601" s="12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4"/>
      <c r="BK601" s="14"/>
      <c r="BL601" s="14"/>
      <c r="BM601" s="14"/>
      <c r="BN601" s="14"/>
    </row>
    <row r="602" spans="4:66" x14ac:dyDescent="0.25">
      <c r="D602"/>
      <c r="E602" s="10"/>
      <c r="F602" s="10"/>
      <c r="G602" s="10"/>
      <c r="H602" s="10"/>
      <c r="I602" s="10"/>
      <c r="J602" s="10"/>
      <c r="K602" s="12"/>
      <c r="L602" s="12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4"/>
      <c r="BK602" s="14"/>
      <c r="BL602" s="14"/>
      <c r="BM602" s="14"/>
      <c r="BN602" s="14"/>
    </row>
    <row r="603" spans="4:66" x14ac:dyDescent="0.25">
      <c r="D603"/>
      <c r="E603" s="10"/>
      <c r="F603" s="10"/>
      <c r="G603" s="10"/>
      <c r="H603" s="10"/>
      <c r="I603" s="10"/>
      <c r="J603" s="10"/>
      <c r="K603" s="12"/>
      <c r="L603" s="12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4"/>
      <c r="BK603" s="14"/>
      <c r="BL603" s="14"/>
      <c r="BM603" s="14"/>
      <c r="BN603" s="14"/>
    </row>
    <row r="604" spans="4:66" x14ac:dyDescent="0.25">
      <c r="D604"/>
      <c r="E604" s="10"/>
      <c r="F604" s="10"/>
      <c r="G604" s="10"/>
      <c r="H604" s="10"/>
      <c r="I604" s="10"/>
      <c r="J604" s="10"/>
      <c r="K604" s="12"/>
      <c r="L604" s="12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4"/>
      <c r="BK604" s="14"/>
      <c r="BL604" s="14"/>
      <c r="BM604" s="14"/>
      <c r="BN604" s="14"/>
    </row>
    <row r="605" spans="4:66" x14ac:dyDescent="0.25">
      <c r="D605"/>
      <c r="E605" s="10"/>
      <c r="F605" s="10"/>
      <c r="G605" s="10"/>
      <c r="H605" s="10"/>
      <c r="I605" s="10"/>
      <c r="J605" s="10"/>
      <c r="K605" s="12"/>
      <c r="L605" s="12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4"/>
      <c r="BK605" s="14"/>
      <c r="BL605" s="14"/>
      <c r="BM605" s="14"/>
      <c r="BN605" s="14"/>
    </row>
    <row r="606" spans="4:66" x14ac:dyDescent="0.25">
      <c r="D606"/>
      <c r="E606" s="10"/>
      <c r="F606" s="10"/>
      <c r="G606" s="10"/>
      <c r="H606" s="10"/>
      <c r="I606" s="10"/>
      <c r="J606" s="10"/>
      <c r="K606" s="12"/>
      <c r="L606" s="12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4"/>
      <c r="BK606" s="14"/>
      <c r="BL606" s="14"/>
      <c r="BM606" s="14"/>
      <c r="BN606" s="14"/>
    </row>
    <row r="607" spans="4:66" x14ac:dyDescent="0.25">
      <c r="D607"/>
      <c r="E607" s="10"/>
      <c r="F607" s="10"/>
      <c r="G607" s="10"/>
      <c r="H607" s="10"/>
      <c r="I607" s="10"/>
      <c r="J607" s="10"/>
      <c r="K607" s="12"/>
      <c r="L607" s="12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4"/>
      <c r="BK607" s="14"/>
      <c r="BL607" s="14"/>
      <c r="BM607" s="14"/>
      <c r="BN607" s="14"/>
    </row>
    <row r="608" spans="4:66" x14ac:dyDescent="0.25">
      <c r="D608"/>
      <c r="E608" s="10"/>
      <c r="F608" s="10"/>
      <c r="G608" s="10"/>
      <c r="H608" s="10"/>
      <c r="I608" s="10"/>
      <c r="J608" s="10"/>
      <c r="K608" s="12"/>
      <c r="L608" s="12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4"/>
      <c r="BK608" s="14"/>
      <c r="BL608" s="14"/>
      <c r="BM608" s="14"/>
      <c r="BN608" s="14"/>
    </row>
    <row r="609" spans="4:66" x14ac:dyDescent="0.25">
      <c r="D609"/>
      <c r="E609" s="10"/>
      <c r="F609" s="10"/>
      <c r="G609" s="10"/>
      <c r="H609" s="10"/>
      <c r="I609" s="10"/>
      <c r="J609" s="10"/>
      <c r="K609" s="12"/>
      <c r="L609" s="12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4"/>
      <c r="BK609" s="14"/>
      <c r="BL609" s="14"/>
      <c r="BM609" s="14"/>
      <c r="BN609" s="14"/>
    </row>
    <row r="610" spans="4:66" x14ac:dyDescent="0.25">
      <c r="D610"/>
      <c r="E610" s="10"/>
      <c r="F610" s="10"/>
      <c r="G610" s="10"/>
      <c r="H610" s="10"/>
      <c r="I610" s="10"/>
      <c r="J610" s="10"/>
      <c r="K610" s="12"/>
      <c r="L610" s="12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4"/>
      <c r="BK610" s="14"/>
      <c r="BL610" s="14"/>
      <c r="BM610" s="14"/>
      <c r="BN610" s="14"/>
    </row>
    <row r="611" spans="4:66" x14ac:dyDescent="0.25">
      <c r="D611"/>
      <c r="E611" s="10"/>
      <c r="F611" s="10"/>
      <c r="G611" s="10"/>
      <c r="H611" s="10"/>
      <c r="I611" s="10"/>
      <c r="J611" s="10"/>
      <c r="K611" s="12"/>
      <c r="L611" s="12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4"/>
      <c r="BK611" s="14"/>
      <c r="BL611" s="14"/>
      <c r="BM611" s="14"/>
      <c r="BN611" s="14"/>
    </row>
    <row r="612" spans="4:66" x14ac:dyDescent="0.25">
      <c r="D612"/>
      <c r="E612" s="10"/>
      <c r="F612" s="10"/>
      <c r="G612" s="10"/>
      <c r="H612" s="10"/>
      <c r="I612" s="10"/>
      <c r="J612" s="10"/>
      <c r="K612" s="12"/>
      <c r="L612" s="12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4"/>
      <c r="BK612" s="14"/>
      <c r="BL612" s="14"/>
      <c r="BM612" s="14"/>
      <c r="BN612" s="14"/>
    </row>
    <row r="613" spans="4:66" x14ac:dyDescent="0.25">
      <c r="D613"/>
      <c r="E613" s="10"/>
      <c r="F613" s="10"/>
      <c r="G613" s="10"/>
      <c r="H613" s="10"/>
      <c r="I613" s="10"/>
      <c r="J613" s="10"/>
      <c r="K613" s="12"/>
      <c r="L613" s="12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4"/>
      <c r="BK613" s="14"/>
      <c r="BL613" s="14"/>
      <c r="BM613" s="14"/>
      <c r="BN613" s="14"/>
    </row>
    <row r="614" spans="4:66" x14ac:dyDescent="0.25">
      <c r="D614"/>
      <c r="E614" s="10"/>
      <c r="F614" s="10"/>
      <c r="G614" s="10"/>
      <c r="H614" s="10"/>
      <c r="I614" s="10"/>
      <c r="J614" s="10"/>
      <c r="K614" s="12"/>
      <c r="L614" s="12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4"/>
      <c r="BK614" s="14"/>
      <c r="BL614" s="14"/>
      <c r="BM614" s="14"/>
      <c r="BN614" s="14"/>
    </row>
    <row r="615" spans="4:66" x14ac:dyDescent="0.25">
      <c r="D615"/>
      <c r="E615" s="10"/>
      <c r="F615" s="10"/>
      <c r="G615" s="10"/>
      <c r="H615" s="10"/>
      <c r="I615" s="10"/>
      <c r="J615" s="10"/>
      <c r="K615" s="12"/>
      <c r="L615" s="12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4"/>
      <c r="BK615" s="14"/>
      <c r="BL615" s="14"/>
      <c r="BM615" s="14"/>
      <c r="BN615" s="14"/>
    </row>
    <row r="616" spans="4:66" x14ac:dyDescent="0.25">
      <c r="D616"/>
      <c r="E616" s="10"/>
      <c r="F616" s="10"/>
      <c r="G616" s="10"/>
      <c r="H616" s="10"/>
      <c r="I616" s="10"/>
      <c r="J616" s="10"/>
      <c r="K616" s="12"/>
      <c r="L616" s="12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4"/>
      <c r="BK616" s="14"/>
      <c r="BL616" s="14"/>
      <c r="BM616" s="14"/>
      <c r="BN616" s="14"/>
    </row>
    <row r="617" spans="4:66" x14ac:dyDescent="0.25">
      <c r="D617"/>
      <c r="E617" s="10"/>
      <c r="F617" s="10"/>
      <c r="G617" s="10"/>
      <c r="H617" s="10"/>
      <c r="I617" s="10"/>
      <c r="J617" s="10"/>
      <c r="K617" s="12"/>
      <c r="L617" s="12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4"/>
      <c r="BK617" s="14"/>
      <c r="BL617" s="14"/>
      <c r="BM617" s="14"/>
      <c r="BN617" s="14"/>
    </row>
    <row r="618" spans="4:66" x14ac:dyDescent="0.25">
      <c r="D618"/>
      <c r="E618" s="10"/>
      <c r="F618" s="10"/>
      <c r="G618" s="10"/>
      <c r="H618" s="10"/>
      <c r="I618" s="10"/>
      <c r="J618" s="10"/>
      <c r="K618" s="12"/>
      <c r="L618" s="12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4"/>
      <c r="BK618" s="14"/>
      <c r="BL618" s="14"/>
      <c r="BM618" s="14"/>
      <c r="BN618" s="14"/>
    </row>
    <row r="619" spans="4:66" x14ac:dyDescent="0.25">
      <c r="D619"/>
      <c r="E619" s="10"/>
      <c r="F619" s="10"/>
      <c r="G619" s="10"/>
      <c r="H619" s="10"/>
      <c r="I619" s="10"/>
      <c r="J619" s="10"/>
      <c r="K619" s="12"/>
      <c r="L619" s="12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4"/>
      <c r="BK619" s="14"/>
      <c r="BL619" s="14"/>
      <c r="BM619" s="14"/>
      <c r="BN619" s="14"/>
    </row>
    <row r="620" spans="4:66" x14ac:dyDescent="0.25">
      <c r="D620"/>
      <c r="E620" s="10"/>
      <c r="F620" s="10"/>
      <c r="G620" s="10"/>
      <c r="H620" s="10"/>
      <c r="I620" s="10"/>
      <c r="J620" s="10"/>
      <c r="K620" s="12"/>
      <c r="L620" s="12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4"/>
      <c r="BK620" s="14"/>
      <c r="BL620" s="14"/>
      <c r="BM620" s="14"/>
      <c r="BN620" s="14"/>
    </row>
    <row r="621" spans="4:66" x14ac:dyDescent="0.25">
      <c r="D621"/>
      <c r="E621" s="10"/>
      <c r="F621" s="10"/>
      <c r="G621" s="10"/>
      <c r="H621" s="10"/>
      <c r="I621" s="10"/>
      <c r="J621" s="10"/>
      <c r="K621" s="12"/>
      <c r="L621" s="12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4"/>
      <c r="BK621" s="14"/>
      <c r="BL621" s="14"/>
      <c r="BM621" s="14"/>
      <c r="BN621" s="14"/>
    </row>
    <row r="622" spans="4:66" x14ac:dyDescent="0.25">
      <c r="D622"/>
      <c r="E622" s="10"/>
      <c r="F622" s="10"/>
      <c r="G622" s="10"/>
      <c r="H622" s="10"/>
      <c r="I622" s="10"/>
      <c r="J622" s="10"/>
      <c r="K622" s="12"/>
      <c r="L622" s="12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4"/>
      <c r="BK622" s="14"/>
      <c r="BL622" s="14"/>
      <c r="BM622" s="14"/>
      <c r="BN622" s="14"/>
    </row>
    <row r="623" spans="4:66" x14ac:dyDescent="0.25">
      <c r="D623"/>
      <c r="E623" s="10"/>
      <c r="F623" s="10"/>
      <c r="G623" s="10"/>
      <c r="H623" s="10"/>
      <c r="I623" s="10"/>
      <c r="J623" s="10"/>
      <c r="K623" s="12"/>
      <c r="L623" s="12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4"/>
      <c r="BK623" s="14"/>
      <c r="BL623" s="14"/>
      <c r="BM623" s="14"/>
      <c r="BN623" s="14"/>
    </row>
    <row r="624" spans="4:66" x14ac:dyDescent="0.25">
      <c r="D624"/>
      <c r="E624" s="10"/>
      <c r="F624" s="10"/>
      <c r="G624" s="10"/>
      <c r="H624" s="10"/>
      <c r="I624" s="10"/>
      <c r="J624" s="10"/>
      <c r="K624" s="12"/>
      <c r="L624" s="12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4"/>
      <c r="BK624" s="14"/>
      <c r="BL624" s="14"/>
      <c r="BM624" s="14"/>
      <c r="BN624" s="14"/>
    </row>
    <row r="625" spans="4:66" x14ac:dyDescent="0.25">
      <c r="D625"/>
      <c r="E625" s="10"/>
      <c r="F625" s="10"/>
      <c r="G625" s="10"/>
      <c r="H625" s="10"/>
      <c r="I625" s="10"/>
      <c r="J625" s="10"/>
      <c r="K625" s="12"/>
      <c r="L625" s="12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4"/>
      <c r="BK625" s="14"/>
      <c r="BL625" s="14"/>
      <c r="BM625" s="14"/>
      <c r="BN625" s="14"/>
    </row>
    <row r="626" spans="4:66" x14ac:dyDescent="0.25">
      <c r="D626"/>
      <c r="E626" s="10"/>
      <c r="F626" s="10"/>
      <c r="G626" s="10"/>
      <c r="H626" s="10"/>
      <c r="I626" s="10"/>
      <c r="J626" s="10"/>
      <c r="K626" s="12"/>
      <c r="L626" s="12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4"/>
      <c r="BK626" s="14"/>
      <c r="BL626" s="14"/>
      <c r="BM626" s="14"/>
      <c r="BN626" s="14"/>
    </row>
    <row r="627" spans="4:66" x14ac:dyDescent="0.25">
      <c r="D627"/>
      <c r="E627" s="10"/>
      <c r="F627" s="10"/>
      <c r="G627" s="10"/>
      <c r="H627" s="10"/>
      <c r="I627" s="10"/>
      <c r="J627" s="10"/>
      <c r="K627" s="12"/>
      <c r="L627" s="12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4"/>
      <c r="BK627" s="14"/>
      <c r="BL627" s="14"/>
      <c r="BM627" s="14"/>
      <c r="BN627" s="14"/>
    </row>
    <row r="628" spans="4:66" x14ac:dyDescent="0.25">
      <c r="D628"/>
      <c r="E628" s="10"/>
      <c r="F628" s="10"/>
      <c r="G628" s="10"/>
      <c r="H628" s="10"/>
      <c r="I628" s="10"/>
      <c r="J628" s="10"/>
      <c r="K628" s="12"/>
      <c r="L628" s="12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4"/>
      <c r="BK628" s="14"/>
      <c r="BL628" s="14"/>
      <c r="BM628" s="14"/>
      <c r="BN628" s="14"/>
    </row>
    <row r="629" spans="4:66" x14ac:dyDescent="0.25">
      <c r="D629"/>
      <c r="E629" s="10"/>
      <c r="F629" s="10"/>
      <c r="G629" s="10"/>
      <c r="H629" s="10"/>
      <c r="I629" s="10"/>
      <c r="J629" s="10"/>
      <c r="K629" s="12"/>
      <c r="L629" s="12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4"/>
      <c r="BK629" s="14"/>
      <c r="BL629" s="14"/>
      <c r="BM629" s="14"/>
      <c r="BN629" s="14"/>
    </row>
    <row r="630" spans="4:66" x14ac:dyDescent="0.25">
      <c r="D630"/>
      <c r="E630" s="10"/>
      <c r="F630" s="10"/>
      <c r="G630" s="10"/>
      <c r="H630" s="10"/>
      <c r="I630" s="10"/>
      <c r="J630" s="10"/>
      <c r="K630" s="12"/>
      <c r="L630" s="12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4"/>
      <c r="BK630" s="14"/>
      <c r="BL630" s="14"/>
      <c r="BM630" s="14"/>
      <c r="BN630" s="14"/>
    </row>
    <row r="631" spans="4:66" x14ac:dyDescent="0.25">
      <c r="D631"/>
      <c r="E631" s="10"/>
      <c r="F631" s="10"/>
      <c r="G631" s="10"/>
      <c r="H631" s="10"/>
      <c r="I631" s="10"/>
      <c r="J631" s="10"/>
      <c r="K631" s="12"/>
      <c r="L631" s="12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4"/>
      <c r="BK631" s="14"/>
      <c r="BL631" s="14"/>
      <c r="BM631" s="14"/>
      <c r="BN631" s="14"/>
    </row>
    <row r="632" spans="4:66" x14ac:dyDescent="0.25">
      <c r="D632"/>
      <c r="E632" s="10"/>
      <c r="F632" s="10"/>
      <c r="G632" s="10"/>
      <c r="H632" s="10"/>
      <c r="I632" s="10"/>
      <c r="J632" s="10"/>
      <c r="K632" s="12"/>
      <c r="L632" s="12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4"/>
      <c r="BK632" s="14"/>
      <c r="BL632" s="14"/>
      <c r="BM632" s="14"/>
      <c r="BN632" s="14"/>
    </row>
    <row r="633" spans="4:66" x14ac:dyDescent="0.25">
      <c r="D633"/>
      <c r="E633" s="10"/>
      <c r="F633" s="10"/>
      <c r="G633" s="10"/>
      <c r="H633" s="10"/>
      <c r="I633" s="10"/>
      <c r="J633" s="10"/>
      <c r="K633" s="12"/>
      <c r="L633" s="12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4"/>
      <c r="BK633" s="14"/>
      <c r="BL633" s="14"/>
      <c r="BM633" s="14"/>
      <c r="BN633" s="14"/>
    </row>
    <row r="634" spans="4:66" x14ac:dyDescent="0.25">
      <c r="D634"/>
      <c r="E634" s="10"/>
      <c r="F634" s="10"/>
      <c r="G634" s="10"/>
      <c r="H634" s="10"/>
      <c r="I634" s="10"/>
      <c r="J634" s="10"/>
      <c r="K634" s="12"/>
      <c r="L634" s="12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4"/>
      <c r="BK634" s="14"/>
      <c r="BL634" s="14"/>
      <c r="BM634" s="14"/>
      <c r="BN634" s="14"/>
    </row>
    <row r="635" spans="4:66" s="10" customFormat="1" x14ac:dyDescent="0.25">
      <c r="K635" s="12"/>
      <c r="L635" s="12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4"/>
      <c r="BK635" s="14"/>
      <c r="BL635" s="14"/>
      <c r="BM635" s="14"/>
      <c r="BN635" s="14"/>
    </row>
    <row r="636" spans="4:66" x14ac:dyDescent="0.25">
      <c r="D636" s="11"/>
      <c r="E636" s="10"/>
      <c r="F636" s="10"/>
      <c r="G636" s="10"/>
      <c r="H636" s="10"/>
      <c r="I636" s="10"/>
      <c r="J636" s="10"/>
      <c r="K636" s="12"/>
      <c r="L636" s="12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4"/>
      <c r="BK636" s="14"/>
      <c r="BL636" s="14"/>
      <c r="BM636" s="14"/>
      <c r="BN636" s="14"/>
    </row>
    <row r="637" spans="4:66" x14ac:dyDescent="0.25">
      <c r="D637"/>
      <c r="E637" s="10"/>
      <c r="F637" s="10"/>
      <c r="G637" s="10"/>
      <c r="H637" s="10"/>
      <c r="I637" s="10"/>
      <c r="J637" s="10"/>
      <c r="K637" s="12"/>
      <c r="L637" s="12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4"/>
      <c r="BK637" s="14"/>
      <c r="BL637" s="14"/>
      <c r="BM637" s="14"/>
      <c r="BN637" s="14"/>
    </row>
    <row r="638" spans="4:66" x14ac:dyDescent="0.25">
      <c r="D638"/>
      <c r="E638" s="10"/>
      <c r="F638" s="10"/>
      <c r="G638" s="10"/>
      <c r="H638" s="10"/>
      <c r="I638" s="10"/>
      <c r="J638" s="10"/>
      <c r="K638" s="12"/>
      <c r="L638" s="12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4"/>
      <c r="BK638" s="14"/>
      <c r="BL638" s="14"/>
      <c r="BM638" s="14"/>
      <c r="BN638" s="14"/>
    </row>
    <row r="639" spans="4:66" x14ac:dyDescent="0.25">
      <c r="D639"/>
      <c r="E639" s="10"/>
      <c r="F639" s="10"/>
      <c r="G639" s="10"/>
      <c r="H639" s="10"/>
      <c r="I639" s="10"/>
      <c r="J639" s="10"/>
      <c r="K639" s="12"/>
      <c r="L639" s="12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4"/>
      <c r="BK639" s="14"/>
      <c r="BL639" s="14"/>
      <c r="BM639" s="14"/>
      <c r="BN639" s="14"/>
    </row>
    <row r="640" spans="4:66" x14ac:dyDescent="0.25">
      <c r="D640"/>
      <c r="E640" s="10"/>
      <c r="F640" s="10"/>
      <c r="G640" s="10"/>
      <c r="H640" s="10"/>
      <c r="I640" s="10"/>
      <c r="J640" s="10"/>
      <c r="K640" s="12"/>
      <c r="L640" s="12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4"/>
      <c r="BK640" s="14"/>
      <c r="BL640" s="14"/>
      <c r="BM640" s="14"/>
      <c r="BN640" s="14"/>
    </row>
    <row r="641" spans="4:66" x14ac:dyDescent="0.25">
      <c r="D641"/>
      <c r="E641" s="10"/>
      <c r="F641" s="10"/>
      <c r="G641" s="10"/>
      <c r="H641" s="10"/>
      <c r="I641" s="10"/>
      <c r="J641" s="10"/>
      <c r="K641" s="12"/>
      <c r="L641" s="12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4"/>
      <c r="BK641" s="14"/>
      <c r="BL641" s="14"/>
      <c r="BM641" s="14"/>
      <c r="BN641" s="14"/>
    </row>
    <row r="642" spans="4:66" x14ac:dyDescent="0.25">
      <c r="D642"/>
      <c r="E642" s="10"/>
      <c r="F642" s="10"/>
      <c r="G642" s="10"/>
      <c r="H642" s="10"/>
      <c r="I642" s="10"/>
      <c r="J642" s="10"/>
      <c r="K642" s="12"/>
      <c r="L642" s="12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4"/>
      <c r="BK642" s="14"/>
      <c r="BL642" s="14"/>
      <c r="BM642" s="14"/>
      <c r="BN642" s="14"/>
    </row>
    <row r="643" spans="4:66" x14ac:dyDescent="0.25">
      <c r="D643"/>
      <c r="E643" s="10"/>
      <c r="F643" s="10"/>
      <c r="G643" s="10"/>
      <c r="H643" s="10"/>
      <c r="I643" s="10"/>
      <c r="J643" s="10"/>
      <c r="K643" s="12"/>
      <c r="L643" s="12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4"/>
      <c r="BK643" s="14"/>
      <c r="BL643" s="14"/>
      <c r="BM643" s="14"/>
      <c r="BN643" s="14"/>
    </row>
    <row r="644" spans="4:66" x14ac:dyDescent="0.25">
      <c r="D644"/>
      <c r="E644" s="10"/>
      <c r="F644" s="10"/>
      <c r="G644" s="10"/>
      <c r="H644" s="10"/>
      <c r="I644" s="10"/>
      <c r="J644" s="10"/>
      <c r="K644" s="12"/>
      <c r="L644" s="12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4"/>
      <c r="BK644" s="14"/>
      <c r="BL644" s="14"/>
      <c r="BM644" s="14"/>
      <c r="BN644" s="14"/>
    </row>
    <row r="645" spans="4:66" x14ac:dyDescent="0.25">
      <c r="D645"/>
      <c r="E645" s="10"/>
      <c r="F645" s="10"/>
      <c r="G645" s="10"/>
      <c r="H645" s="10"/>
      <c r="I645" s="10"/>
      <c r="J645" s="10"/>
      <c r="K645" s="12"/>
      <c r="L645" s="12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4"/>
      <c r="BK645" s="14"/>
      <c r="BL645" s="14"/>
      <c r="BM645" s="14"/>
      <c r="BN645" s="14"/>
    </row>
    <row r="646" spans="4:66" x14ac:dyDescent="0.25">
      <c r="D646"/>
      <c r="E646" s="10"/>
      <c r="F646" s="10"/>
      <c r="G646" s="10"/>
      <c r="H646" s="10"/>
      <c r="I646" s="10"/>
      <c r="J646" s="10"/>
      <c r="K646" s="12"/>
      <c r="L646" s="12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4"/>
      <c r="BK646" s="14"/>
      <c r="BL646" s="14"/>
      <c r="BM646" s="14"/>
      <c r="BN646" s="14"/>
    </row>
    <row r="647" spans="4:66" x14ac:dyDescent="0.25">
      <c r="D647"/>
      <c r="E647" s="10"/>
      <c r="F647" s="10"/>
      <c r="G647" s="10"/>
      <c r="H647" s="10"/>
      <c r="I647" s="10"/>
      <c r="J647" s="10"/>
      <c r="K647" s="12"/>
      <c r="L647" s="12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4"/>
      <c r="BK647" s="14"/>
      <c r="BL647" s="14"/>
      <c r="BM647" s="14"/>
      <c r="BN647" s="14"/>
    </row>
    <row r="648" spans="4:66" x14ac:dyDescent="0.25">
      <c r="D648"/>
      <c r="E648" s="10"/>
      <c r="F648" s="10"/>
      <c r="G648" s="10"/>
      <c r="H648" s="10"/>
      <c r="I648" s="10"/>
      <c r="J648" s="10"/>
      <c r="K648" s="12"/>
      <c r="L648" s="12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4"/>
      <c r="BK648" s="14"/>
      <c r="BL648" s="14"/>
      <c r="BM648" s="14"/>
      <c r="BN648" s="14"/>
    </row>
    <row r="649" spans="4:66" x14ac:dyDescent="0.25">
      <c r="D649"/>
      <c r="E649" s="10"/>
      <c r="F649" s="10"/>
      <c r="G649" s="10"/>
      <c r="H649" s="10"/>
      <c r="I649" s="10"/>
      <c r="J649" s="10"/>
      <c r="K649" s="12"/>
      <c r="L649" s="12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4"/>
      <c r="BK649" s="14"/>
      <c r="BL649" s="14"/>
      <c r="BM649" s="14"/>
      <c r="BN649" s="14"/>
    </row>
    <row r="650" spans="4:66" x14ac:dyDescent="0.25">
      <c r="D650"/>
      <c r="E650" s="10"/>
      <c r="F650" s="10"/>
      <c r="G650" s="10"/>
      <c r="H650" s="10"/>
      <c r="I650" s="10"/>
      <c r="J650" s="10"/>
      <c r="K650" s="12"/>
      <c r="L650" s="12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4"/>
      <c r="BK650" s="14"/>
      <c r="BL650" s="14"/>
      <c r="BM650" s="14"/>
      <c r="BN650" s="14"/>
    </row>
    <row r="651" spans="4:66" x14ac:dyDescent="0.25">
      <c r="D651"/>
      <c r="E651" s="10"/>
      <c r="F651" s="10"/>
      <c r="G651" s="10"/>
      <c r="H651" s="10"/>
      <c r="I651" s="10"/>
      <c r="J651" s="10"/>
      <c r="K651" s="12"/>
      <c r="L651" s="12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4"/>
      <c r="BK651" s="14"/>
      <c r="BL651" s="14"/>
      <c r="BM651" s="14"/>
      <c r="BN651" s="14"/>
    </row>
    <row r="652" spans="4:66" x14ac:dyDescent="0.25">
      <c r="D652"/>
      <c r="E652" s="10"/>
      <c r="F652" s="10"/>
      <c r="G652" s="10"/>
      <c r="H652" s="10"/>
      <c r="I652" s="10"/>
      <c r="J652" s="10"/>
      <c r="K652" s="12"/>
      <c r="L652" s="12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4"/>
      <c r="BK652" s="14"/>
      <c r="BL652" s="14"/>
      <c r="BM652" s="14"/>
      <c r="BN652" s="14"/>
    </row>
    <row r="653" spans="4:66" x14ac:dyDescent="0.25">
      <c r="D653"/>
      <c r="E653" s="10"/>
      <c r="F653" s="10"/>
      <c r="G653" s="10"/>
      <c r="H653" s="10"/>
      <c r="I653" s="10"/>
      <c r="J653" s="10"/>
      <c r="K653" s="12"/>
      <c r="L653" s="12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4"/>
      <c r="BK653" s="14"/>
      <c r="BL653" s="14"/>
      <c r="BM653" s="14"/>
      <c r="BN653" s="14"/>
    </row>
    <row r="654" spans="4:66" x14ac:dyDescent="0.25">
      <c r="D654"/>
      <c r="E654" s="10"/>
      <c r="F654" s="10"/>
      <c r="G654" s="10"/>
      <c r="H654" s="10"/>
      <c r="I654" s="10"/>
      <c r="J654" s="10"/>
      <c r="K654" s="12"/>
      <c r="L654" s="12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4"/>
      <c r="BK654" s="14"/>
      <c r="BL654" s="14"/>
      <c r="BM654" s="14"/>
      <c r="BN654" s="14"/>
    </row>
    <row r="655" spans="4:66" x14ac:dyDescent="0.25">
      <c r="D655"/>
      <c r="E655" s="10"/>
      <c r="F655" s="10"/>
      <c r="G655" s="10"/>
      <c r="H655" s="10"/>
      <c r="I655" s="10"/>
      <c r="J655" s="10"/>
      <c r="K655" s="12"/>
      <c r="L655" s="12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4"/>
      <c r="BK655" s="14"/>
      <c r="BL655" s="14"/>
      <c r="BM655" s="14"/>
      <c r="BN655" s="14"/>
    </row>
    <row r="656" spans="4:66" x14ac:dyDescent="0.25">
      <c r="D656"/>
      <c r="E656" s="10"/>
      <c r="F656" s="10"/>
      <c r="G656" s="10"/>
      <c r="H656" s="10"/>
      <c r="I656" s="10"/>
      <c r="J656" s="10"/>
      <c r="K656" s="12"/>
      <c r="L656" s="12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4"/>
      <c r="BK656" s="14"/>
      <c r="BL656" s="14"/>
      <c r="BM656" s="14"/>
      <c r="BN656" s="14"/>
    </row>
    <row r="657" spans="4:66" x14ac:dyDescent="0.25">
      <c r="D657"/>
      <c r="E657" s="10"/>
      <c r="F657" s="10"/>
      <c r="G657" s="10"/>
      <c r="H657" s="10"/>
      <c r="I657" s="10"/>
      <c r="J657" s="10"/>
      <c r="K657" s="12"/>
      <c r="L657" s="12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4"/>
      <c r="BK657" s="14"/>
      <c r="BL657" s="14"/>
      <c r="BM657" s="14"/>
      <c r="BN657" s="14"/>
    </row>
    <row r="658" spans="4:66" x14ac:dyDescent="0.25">
      <c r="D658"/>
      <c r="E658" s="10"/>
      <c r="F658" s="10"/>
      <c r="G658" s="10"/>
      <c r="H658" s="10"/>
      <c r="I658" s="10"/>
      <c r="J658" s="10"/>
      <c r="K658" s="12"/>
      <c r="L658" s="12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4"/>
      <c r="BK658" s="14"/>
      <c r="BL658" s="14"/>
      <c r="BM658" s="14"/>
      <c r="BN658" s="14"/>
    </row>
    <row r="659" spans="4:66" x14ac:dyDescent="0.25">
      <c r="D659"/>
      <c r="E659" s="10"/>
      <c r="F659" s="10"/>
      <c r="G659" s="10"/>
      <c r="H659" s="10"/>
      <c r="I659" s="10"/>
      <c r="J659" s="10"/>
      <c r="K659" s="12"/>
      <c r="L659" s="12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4"/>
      <c r="BK659" s="14"/>
      <c r="BL659" s="14"/>
      <c r="BM659" s="14"/>
      <c r="BN659" s="14"/>
    </row>
    <row r="660" spans="4:66" x14ac:dyDescent="0.25">
      <c r="D660"/>
      <c r="E660" s="10"/>
      <c r="F660" s="10"/>
      <c r="G660" s="10"/>
      <c r="H660" s="10"/>
      <c r="I660" s="10"/>
      <c r="J660" s="10"/>
      <c r="K660" s="12"/>
      <c r="L660" s="12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4"/>
      <c r="BK660" s="14"/>
      <c r="BL660" s="14"/>
      <c r="BM660" s="14"/>
      <c r="BN660" s="14"/>
    </row>
    <row r="661" spans="4:66" x14ac:dyDescent="0.25">
      <c r="D661"/>
      <c r="E661" s="10"/>
      <c r="F661" s="10"/>
      <c r="G661" s="10"/>
      <c r="H661" s="10"/>
      <c r="I661" s="10"/>
      <c r="J661" s="10"/>
      <c r="K661" s="12"/>
      <c r="L661" s="12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4"/>
      <c r="BK661" s="14"/>
      <c r="BL661" s="14"/>
      <c r="BM661" s="14"/>
      <c r="BN661" s="14"/>
    </row>
    <row r="662" spans="4:66" x14ac:dyDescent="0.25">
      <c r="D662"/>
      <c r="E662" s="10"/>
      <c r="F662" s="10"/>
      <c r="G662" s="10"/>
      <c r="H662" s="10"/>
      <c r="I662" s="10"/>
      <c r="J662" s="10"/>
      <c r="K662" s="12"/>
      <c r="L662" s="12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4"/>
      <c r="BK662" s="14"/>
      <c r="BL662" s="14"/>
      <c r="BM662" s="14"/>
      <c r="BN662" s="14"/>
    </row>
    <row r="663" spans="4:66" x14ac:dyDescent="0.25">
      <c r="D663"/>
      <c r="E663" s="10"/>
      <c r="F663" s="10"/>
      <c r="G663" s="10"/>
      <c r="H663" s="10"/>
      <c r="I663" s="10"/>
      <c r="J663" s="10"/>
      <c r="K663" s="12"/>
      <c r="L663" s="12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4"/>
      <c r="BK663" s="14"/>
      <c r="BL663" s="14"/>
      <c r="BM663" s="14"/>
      <c r="BN663" s="14"/>
    </row>
    <row r="664" spans="4:66" x14ac:dyDescent="0.25">
      <c r="D664"/>
      <c r="E664" s="10"/>
      <c r="F664" s="10"/>
      <c r="G664" s="10"/>
      <c r="H664" s="10"/>
      <c r="I664" s="10"/>
      <c r="J664" s="10"/>
      <c r="K664" s="12"/>
      <c r="L664" s="12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4"/>
      <c r="BK664" s="14"/>
      <c r="BL664" s="14"/>
      <c r="BM664" s="14"/>
      <c r="BN664" s="14"/>
    </row>
    <row r="665" spans="4:66" x14ac:dyDescent="0.25">
      <c r="D665"/>
      <c r="E665" s="10"/>
      <c r="F665" s="10"/>
      <c r="G665" s="10"/>
      <c r="H665" s="10"/>
      <c r="I665" s="10"/>
      <c r="J665" s="10"/>
      <c r="K665" s="12"/>
      <c r="L665" s="12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4"/>
      <c r="BK665" s="14"/>
      <c r="BL665" s="14"/>
      <c r="BM665" s="14"/>
      <c r="BN665" s="14"/>
    </row>
    <row r="666" spans="4:66" x14ac:dyDescent="0.25">
      <c r="D666"/>
      <c r="E666" s="10"/>
      <c r="F666" s="10"/>
      <c r="G666" s="10"/>
      <c r="H666" s="10"/>
      <c r="I666" s="10"/>
      <c r="J666" s="10"/>
      <c r="K666" s="12"/>
      <c r="L666" s="12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4"/>
      <c r="BK666" s="14"/>
      <c r="BL666" s="14"/>
      <c r="BM666" s="14"/>
      <c r="BN666" s="14"/>
    </row>
    <row r="667" spans="4:66" x14ac:dyDescent="0.25">
      <c r="D667"/>
      <c r="E667" s="10"/>
      <c r="F667" s="10"/>
      <c r="G667" s="10"/>
      <c r="H667" s="10"/>
      <c r="I667" s="10"/>
      <c r="J667" s="10"/>
      <c r="K667" s="12"/>
      <c r="L667" s="12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4"/>
      <c r="BK667" s="14"/>
      <c r="BL667" s="14"/>
      <c r="BM667" s="14"/>
      <c r="BN667" s="14"/>
    </row>
    <row r="668" spans="4:66" x14ac:dyDescent="0.25">
      <c r="D668"/>
      <c r="E668" s="10"/>
      <c r="F668" s="10"/>
      <c r="G668" s="10"/>
      <c r="H668" s="10"/>
      <c r="I668" s="10"/>
      <c r="J668" s="10"/>
      <c r="K668" s="12"/>
      <c r="L668" s="12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4"/>
      <c r="BK668" s="14"/>
      <c r="BL668" s="14"/>
      <c r="BM668" s="14"/>
      <c r="BN668" s="14"/>
    </row>
    <row r="669" spans="4:66" x14ac:dyDescent="0.25">
      <c r="D669"/>
      <c r="E669" s="10"/>
      <c r="F669" s="10"/>
      <c r="G669" s="10"/>
      <c r="H669" s="10"/>
      <c r="I669" s="10"/>
      <c r="J669" s="10"/>
      <c r="K669" s="12"/>
      <c r="L669" s="12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4"/>
      <c r="BK669" s="14"/>
      <c r="BL669" s="14"/>
      <c r="BM669" s="14"/>
      <c r="BN669" s="14"/>
    </row>
    <row r="670" spans="4:66" x14ac:dyDescent="0.25">
      <c r="D670"/>
      <c r="E670" s="10"/>
      <c r="F670" s="10"/>
      <c r="G670" s="10"/>
      <c r="H670" s="10"/>
      <c r="I670" s="10"/>
      <c r="J670" s="10"/>
      <c r="K670" s="12"/>
      <c r="L670" s="12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4"/>
      <c r="BK670" s="14"/>
      <c r="BL670" s="14"/>
      <c r="BM670" s="14"/>
      <c r="BN670" s="14"/>
    </row>
    <row r="671" spans="4:66" x14ac:dyDescent="0.25">
      <c r="D671"/>
      <c r="E671" s="10"/>
      <c r="F671" s="10"/>
      <c r="G671" s="10"/>
      <c r="H671" s="10"/>
      <c r="I671" s="10"/>
      <c r="J671" s="10"/>
      <c r="K671" s="12"/>
      <c r="L671" s="12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4"/>
      <c r="BK671" s="14"/>
      <c r="BL671" s="14"/>
      <c r="BM671" s="14"/>
      <c r="BN671" s="14"/>
    </row>
    <row r="672" spans="4:66" x14ac:dyDescent="0.25">
      <c r="D672"/>
      <c r="E672" s="10"/>
      <c r="F672" s="10"/>
      <c r="G672" s="10"/>
      <c r="H672" s="10"/>
      <c r="I672" s="10"/>
      <c r="J672" s="10"/>
      <c r="K672" s="12"/>
      <c r="L672" s="12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4"/>
      <c r="BK672" s="14"/>
      <c r="BL672" s="14"/>
      <c r="BM672" s="14"/>
      <c r="BN672" s="14"/>
    </row>
    <row r="673" spans="4:66" x14ac:dyDescent="0.25">
      <c r="D673"/>
      <c r="E673" s="10"/>
      <c r="F673" s="10"/>
      <c r="G673" s="10"/>
      <c r="H673" s="10"/>
      <c r="I673" s="10"/>
      <c r="J673" s="10"/>
      <c r="K673" s="12"/>
      <c r="L673" s="12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4"/>
      <c r="BK673" s="14"/>
      <c r="BL673" s="14"/>
      <c r="BM673" s="14"/>
      <c r="BN673" s="14"/>
    </row>
    <row r="674" spans="4:66" x14ac:dyDescent="0.25">
      <c r="D674"/>
      <c r="E674" s="10"/>
      <c r="F674" s="10"/>
      <c r="G674" s="10"/>
      <c r="H674" s="10"/>
      <c r="I674" s="10"/>
      <c r="J674" s="10"/>
      <c r="K674" s="12"/>
      <c r="L674" s="12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4"/>
      <c r="BK674" s="14"/>
      <c r="BL674" s="14"/>
      <c r="BM674" s="14"/>
      <c r="BN674" s="14"/>
    </row>
    <row r="675" spans="4:66" x14ac:dyDescent="0.25">
      <c r="D675"/>
      <c r="E675" s="10"/>
      <c r="F675" s="10"/>
      <c r="G675" s="10"/>
      <c r="H675" s="10"/>
      <c r="I675" s="10"/>
      <c r="J675" s="10"/>
      <c r="K675" s="12"/>
      <c r="L675" s="12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4"/>
      <c r="BK675" s="14"/>
      <c r="BL675" s="14"/>
      <c r="BM675" s="14"/>
      <c r="BN675" s="14"/>
    </row>
    <row r="676" spans="4:66" x14ac:dyDescent="0.25">
      <c r="D676"/>
      <c r="E676" s="10"/>
      <c r="F676" s="10"/>
      <c r="G676" s="10"/>
      <c r="H676" s="10"/>
      <c r="I676" s="10"/>
      <c r="J676" s="10"/>
      <c r="K676" s="12"/>
      <c r="L676" s="12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4"/>
      <c r="BK676" s="14"/>
      <c r="BL676" s="14"/>
      <c r="BM676" s="14"/>
      <c r="BN676" s="14"/>
    </row>
    <row r="677" spans="4:66" x14ac:dyDescent="0.25">
      <c r="D677"/>
      <c r="E677" s="10"/>
      <c r="F677" s="10"/>
      <c r="G677" s="10"/>
      <c r="H677" s="10"/>
      <c r="I677" s="10"/>
      <c r="J677" s="10"/>
      <c r="K677" s="12"/>
      <c r="L677" s="12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4"/>
      <c r="BK677" s="14"/>
      <c r="BL677" s="14"/>
      <c r="BM677" s="14"/>
      <c r="BN677" s="14"/>
    </row>
    <row r="678" spans="4:66" x14ac:dyDescent="0.25">
      <c r="D678"/>
      <c r="E678" s="10"/>
      <c r="F678" s="10"/>
      <c r="G678" s="10"/>
      <c r="H678" s="10"/>
      <c r="I678" s="10"/>
      <c r="J678" s="10"/>
      <c r="K678" s="12"/>
      <c r="L678" s="12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4"/>
      <c r="BK678" s="14"/>
      <c r="BL678" s="14"/>
      <c r="BM678" s="14"/>
      <c r="BN678" s="14"/>
    </row>
    <row r="679" spans="4:66" x14ac:dyDescent="0.25">
      <c r="D679"/>
      <c r="E679" s="10"/>
      <c r="F679" s="10"/>
      <c r="G679" s="10"/>
      <c r="H679" s="10"/>
      <c r="I679" s="10"/>
      <c r="J679" s="10"/>
      <c r="K679" s="12"/>
      <c r="L679" s="12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4"/>
      <c r="BK679" s="14"/>
      <c r="BL679" s="14"/>
      <c r="BM679" s="14"/>
      <c r="BN679" s="14"/>
    </row>
    <row r="680" spans="4:66" x14ac:dyDescent="0.25">
      <c r="D680"/>
      <c r="E680" s="10"/>
      <c r="F680" s="10"/>
      <c r="G680" s="10"/>
      <c r="H680" s="10"/>
      <c r="I680" s="10"/>
      <c r="J680" s="10"/>
      <c r="K680" s="12"/>
      <c r="L680" s="12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4"/>
      <c r="BK680" s="14"/>
      <c r="BL680" s="14"/>
      <c r="BM680" s="14"/>
      <c r="BN680" s="14"/>
    </row>
    <row r="681" spans="4:66" x14ac:dyDescent="0.25">
      <c r="D681"/>
      <c r="E681" s="10"/>
      <c r="F681" s="10"/>
      <c r="G681" s="10"/>
      <c r="H681" s="10"/>
      <c r="I681" s="10"/>
      <c r="J681" s="10"/>
      <c r="K681" s="12"/>
      <c r="L681" s="12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4"/>
      <c r="BK681" s="14"/>
      <c r="BL681" s="14"/>
      <c r="BM681" s="14"/>
      <c r="BN681" s="14"/>
    </row>
    <row r="682" spans="4:66" s="10" customFormat="1" x14ac:dyDescent="0.25">
      <c r="K682" s="12"/>
      <c r="L682" s="12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4"/>
      <c r="BK682" s="14"/>
      <c r="BL682" s="14"/>
      <c r="BM682" s="14"/>
      <c r="BN682" s="14"/>
    </row>
    <row r="683" spans="4:66" x14ac:dyDescent="0.25">
      <c r="D683"/>
      <c r="E683" s="10"/>
      <c r="F683" s="10"/>
      <c r="G683" s="10"/>
      <c r="H683" s="10"/>
      <c r="I683" s="10"/>
      <c r="J683" s="10"/>
      <c r="K683" s="12"/>
      <c r="L683" s="12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4"/>
      <c r="BK683" s="14"/>
      <c r="BL683" s="14"/>
      <c r="BM683" s="14"/>
      <c r="BN683" s="14"/>
    </row>
    <row r="684" spans="4:66" x14ac:dyDescent="0.25">
      <c r="D684"/>
      <c r="E684" s="10"/>
      <c r="F684" s="10"/>
      <c r="G684" s="10"/>
      <c r="H684" s="10"/>
      <c r="I684" s="10"/>
      <c r="J684" s="10"/>
      <c r="K684" s="12"/>
      <c r="L684" s="12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4"/>
      <c r="BK684" s="14"/>
      <c r="BL684" s="14"/>
      <c r="BM684" s="14"/>
      <c r="BN684" s="14"/>
    </row>
    <row r="685" spans="4:66" x14ac:dyDescent="0.25">
      <c r="D685"/>
      <c r="E685" s="10"/>
      <c r="F685" s="10"/>
      <c r="G685" s="10"/>
      <c r="H685" s="10"/>
      <c r="I685" s="10"/>
      <c r="J685" s="10"/>
      <c r="K685" s="12"/>
      <c r="L685" s="12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4"/>
      <c r="BK685" s="14"/>
      <c r="BL685" s="14"/>
      <c r="BM685" s="14"/>
      <c r="BN685" s="14"/>
    </row>
    <row r="686" spans="4:66" x14ac:dyDescent="0.25">
      <c r="D686"/>
      <c r="E686" s="10"/>
      <c r="F686" s="10"/>
      <c r="G686" s="10"/>
      <c r="H686" s="10"/>
      <c r="I686" s="10"/>
      <c r="J686" s="10"/>
      <c r="K686" s="12"/>
      <c r="L686" s="12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4"/>
      <c r="BK686" s="14"/>
      <c r="BL686" s="14"/>
      <c r="BM686" s="14"/>
      <c r="BN686" s="14"/>
    </row>
    <row r="687" spans="4:66" x14ac:dyDescent="0.25">
      <c r="D687"/>
      <c r="E687" s="10"/>
      <c r="F687" s="10"/>
      <c r="G687" s="10"/>
      <c r="H687" s="10"/>
      <c r="I687" s="10"/>
      <c r="J687" s="10"/>
      <c r="K687" s="12"/>
      <c r="L687" s="12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4"/>
      <c r="BK687" s="14"/>
      <c r="BL687" s="14"/>
      <c r="BM687" s="14"/>
      <c r="BN687" s="14"/>
    </row>
    <row r="688" spans="4:66" x14ac:dyDescent="0.25">
      <c r="D688"/>
      <c r="E688" s="10"/>
      <c r="F688" s="10"/>
      <c r="G688" s="10"/>
      <c r="H688" s="10"/>
      <c r="I688" s="10"/>
      <c r="J688" s="10"/>
      <c r="K688" s="12"/>
      <c r="L688" s="12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4"/>
      <c r="BK688" s="14"/>
      <c r="BL688" s="14"/>
      <c r="BM688" s="14"/>
      <c r="BN688" s="14"/>
    </row>
    <row r="689" spans="4:66" x14ac:dyDescent="0.25">
      <c r="D689"/>
      <c r="E689" s="10"/>
      <c r="F689" s="10"/>
      <c r="G689" s="10"/>
      <c r="H689" s="10"/>
      <c r="I689" s="10"/>
      <c r="J689" s="10"/>
      <c r="K689" s="12"/>
      <c r="L689" s="12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4"/>
      <c r="BK689" s="14"/>
      <c r="BL689" s="14"/>
      <c r="BM689" s="14"/>
      <c r="BN689" s="14"/>
    </row>
    <row r="690" spans="4:66" x14ac:dyDescent="0.25">
      <c r="D690"/>
      <c r="E690" s="10"/>
      <c r="F690" s="10"/>
      <c r="G690" s="10"/>
      <c r="H690" s="10"/>
      <c r="I690" s="10"/>
      <c r="J690" s="10"/>
      <c r="K690" s="12"/>
      <c r="L690" s="12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4"/>
      <c r="BK690" s="14"/>
      <c r="BL690" s="14"/>
      <c r="BM690" s="14"/>
      <c r="BN690" s="14"/>
    </row>
    <row r="691" spans="4:66" x14ac:dyDescent="0.25">
      <c r="D691"/>
      <c r="E691" s="10"/>
      <c r="F691" s="10"/>
      <c r="G691" s="10"/>
      <c r="H691" s="10"/>
      <c r="I691" s="10"/>
      <c r="J691" s="10"/>
      <c r="K691" s="12"/>
      <c r="L691" s="12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4"/>
      <c r="BK691" s="14"/>
      <c r="BL691" s="14"/>
      <c r="BM691" s="14"/>
      <c r="BN691" s="14"/>
    </row>
    <row r="692" spans="4:66" x14ac:dyDescent="0.25">
      <c r="D692"/>
      <c r="E692" s="10"/>
      <c r="F692" s="10"/>
      <c r="G692" s="10"/>
      <c r="H692" s="10"/>
      <c r="I692" s="10"/>
      <c r="J692" s="10"/>
      <c r="K692" s="12"/>
      <c r="L692" s="12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4"/>
      <c r="BK692" s="14"/>
      <c r="BL692" s="14"/>
      <c r="BM692" s="14"/>
      <c r="BN692" s="14"/>
    </row>
    <row r="693" spans="4:66" x14ac:dyDescent="0.25">
      <c r="D693"/>
      <c r="E693" s="10"/>
      <c r="F693" s="10"/>
      <c r="G693" s="10"/>
      <c r="H693" s="10"/>
      <c r="I693" s="10"/>
      <c r="J693" s="10"/>
      <c r="K693" s="12"/>
      <c r="L693" s="12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4"/>
      <c r="BK693" s="14"/>
      <c r="BL693" s="14"/>
      <c r="BM693" s="14"/>
      <c r="BN693" s="14"/>
    </row>
    <row r="694" spans="4:66" x14ac:dyDescent="0.25">
      <c r="D694"/>
      <c r="E694" s="10"/>
      <c r="F694" s="10"/>
      <c r="G694" s="10"/>
      <c r="H694" s="10"/>
      <c r="I694" s="10"/>
      <c r="J694" s="10"/>
      <c r="K694" s="12"/>
      <c r="L694" s="12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4"/>
      <c r="BK694" s="14"/>
      <c r="BL694" s="14"/>
      <c r="BM694" s="14"/>
      <c r="BN694" s="14"/>
    </row>
    <row r="695" spans="4:66" x14ac:dyDescent="0.25">
      <c r="D695"/>
      <c r="E695" s="10"/>
      <c r="F695" s="10"/>
      <c r="G695" s="10"/>
      <c r="H695" s="10"/>
      <c r="I695" s="10"/>
      <c r="J695" s="10"/>
      <c r="K695" s="12"/>
      <c r="L695" s="12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4"/>
      <c r="BK695" s="14"/>
      <c r="BL695" s="14"/>
      <c r="BM695" s="14"/>
      <c r="BN695" s="14"/>
    </row>
    <row r="696" spans="4:66" x14ac:dyDescent="0.25">
      <c r="D696"/>
      <c r="E696" s="10"/>
      <c r="F696" s="10"/>
      <c r="G696" s="10"/>
      <c r="H696" s="10"/>
      <c r="I696" s="10"/>
      <c r="J696" s="10"/>
      <c r="K696" s="12"/>
      <c r="L696" s="12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4"/>
      <c r="BK696" s="14"/>
      <c r="BL696" s="14"/>
      <c r="BM696" s="14"/>
      <c r="BN696" s="14"/>
    </row>
    <row r="697" spans="4:66" x14ac:dyDescent="0.25">
      <c r="D697"/>
      <c r="E697" s="10"/>
      <c r="F697" s="10"/>
      <c r="G697" s="10"/>
      <c r="H697" s="10"/>
      <c r="I697" s="10"/>
      <c r="J697" s="10"/>
      <c r="K697" s="12"/>
      <c r="L697" s="12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4"/>
      <c r="BK697" s="14"/>
      <c r="BL697" s="14"/>
      <c r="BM697" s="14"/>
      <c r="BN697" s="14"/>
    </row>
    <row r="698" spans="4:66" x14ac:dyDescent="0.25">
      <c r="D698"/>
      <c r="E698" s="10"/>
      <c r="F698" s="10"/>
      <c r="G698" s="10"/>
      <c r="H698" s="10"/>
      <c r="I698" s="10"/>
      <c r="J698" s="10"/>
      <c r="K698" s="12"/>
      <c r="L698" s="12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4"/>
      <c r="BK698" s="14"/>
      <c r="BL698" s="14"/>
      <c r="BM698" s="14"/>
      <c r="BN698" s="14"/>
    </row>
    <row r="699" spans="4:66" x14ac:dyDescent="0.25">
      <c r="D699"/>
      <c r="E699" s="10"/>
      <c r="F699" s="10"/>
      <c r="G699" s="10"/>
      <c r="H699" s="10"/>
      <c r="I699" s="10"/>
      <c r="J699" s="10"/>
      <c r="K699" s="12"/>
      <c r="L699" s="12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4"/>
      <c r="BK699" s="14"/>
      <c r="BL699" s="14"/>
      <c r="BM699" s="14"/>
      <c r="BN699" s="14"/>
    </row>
    <row r="700" spans="4:66" x14ac:dyDescent="0.25">
      <c r="D700"/>
      <c r="E700" s="10"/>
      <c r="F700" s="10"/>
      <c r="G700" s="10"/>
      <c r="H700" s="10"/>
      <c r="I700" s="10"/>
      <c r="J700" s="10"/>
      <c r="K700" s="12"/>
      <c r="L700" s="12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4"/>
      <c r="BK700" s="14"/>
      <c r="BL700" s="14"/>
      <c r="BM700" s="14"/>
      <c r="BN700" s="14"/>
    </row>
    <row r="701" spans="4:66" x14ac:dyDescent="0.25">
      <c r="D701"/>
      <c r="E701" s="10"/>
      <c r="F701" s="10"/>
      <c r="G701" s="10"/>
      <c r="H701" s="10"/>
      <c r="I701" s="10"/>
      <c r="J701" s="10"/>
      <c r="K701" s="12"/>
      <c r="L701" s="12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4"/>
      <c r="BK701" s="14"/>
      <c r="BL701" s="14"/>
      <c r="BM701" s="14"/>
      <c r="BN701" s="14"/>
    </row>
    <row r="702" spans="4:66" x14ac:dyDescent="0.25">
      <c r="D702"/>
      <c r="E702" s="10"/>
      <c r="F702" s="10"/>
      <c r="G702" s="10"/>
      <c r="H702" s="10"/>
      <c r="I702" s="10"/>
      <c r="J702" s="10"/>
      <c r="K702" s="12"/>
      <c r="L702" s="12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4"/>
      <c r="BK702" s="14"/>
      <c r="BL702" s="14"/>
      <c r="BM702" s="14"/>
      <c r="BN702" s="14"/>
    </row>
    <row r="703" spans="4:66" x14ac:dyDescent="0.25">
      <c r="D703"/>
      <c r="E703" s="10"/>
      <c r="F703" s="10"/>
      <c r="G703" s="10"/>
      <c r="H703" s="10"/>
      <c r="I703" s="10"/>
      <c r="J703" s="10"/>
      <c r="K703" s="12"/>
      <c r="L703" s="12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4"/>
      <c r="BK703" s="14"/>
      <c r="BL703" s="14"/>
      <c r="BM703" s="14"/>
      <c r="BN703" s="14"/>
    </row>
    <row r="704" spans="4:66" x14ac:dyDescent="0.25">
      <c r="D704"/>
      <c r="E704" s="10"/>
      <c r="F704" s="10"/>
      <c r="G704" s="10"/>
      <c r="H704" s="10"/>
      <c r="I704" s="10"/>
      <c r="J704" s="10"/>
      <c r="K704" s="12"/>
      <c r="L704" s="12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4"/>
      <c r="BK704" s="14"/>
      <c r="BL704" s="14"/>
      <c r="BM704" s="14"/>
      <c r="BN704" s="14"/>
    </row>
    <row r="705" spans="4:66" x14ac:dyDescent="0.25">
      <c r="D705"/>
      <c r="E705" s="10"/>
      <c r="F705" s="10"/>
      <c r="G705" s="10"/>
      <c r="H705" s="10"/>
      <c r="I705" s="10"/>
      <c r="J705" s="10"/>
      <c r="K705" s="12"/>
      <c r="L705" s="12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4"/>
      <c r="BK705" s="14"/>
      <c r="BL705" s="14"/>
      <c r="BM705" s="14"/>
      <c r="BN705" s="14"/>
    </row>
    <row r="706" spans="4:66" x14ac:dyDescent="0.25">
      <c r="D706"/>
      <c r="E706" s="10"/>
      <c r="F706" s="10"/>
      <c r="G706" s="10"/>
      <c r="H706" s="10"/>
      <c r="I706" s="10"/>
      <c r="J706" s="10"/>
      <c r="K706" s="12"/>
      <c r="L706" s="12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4"/>
      <c r="BK706" s="14"/>
      <c r="BL706" s="14"/>
      <c r="BM706" s="14"/>
      <c r="BN706" s="14"/>
    </row>
    <row r="707" spans="4:66" x14ac:dyDescent="0.25">
      <c r="D707"/>
      <c r="E707" s="10"/>
      <c r="F707" s="10"/>
      <c r="G707" s="10"/>
      <c r="H707" s="10"/>
      <c r="I707" s="10"/>
      <c r="J707" s="10"/>
      <c r="K707" s="12"/>
      <c r="L707" s="12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4"/>
      <c r="BK707" s="14"/>
      <c r="BL707" s="14"/>
      <c r="BM707" s="14"/>
      <c r="BN707" s="14"/>
    </row>
    <row r="708" spans="4:66" x14ac:dyDescent="0.25">
      <c r="D708"/>
      <c r="E708" s="10"/>
      <c r="F708" s="10"/>
      <c r="G708" s="10"/>
      <c r="H708" s="10"/>
      <c r="I708" s="10"/>
      <c r="J708" s="10"/>
      <c r="K708" s="12"/>
      <c r="L708" s="12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4"/>
      <c r="BK708" s="14"/>
      <c r="BL708" s="14"/>
      <c r="BM708" s="14"/>
      <c r="BN708" s="14"/>
    </row>
    <row r="709" spans="4:66" x14ac:dyDescent="0.25">
      <c r="D709"/>
      <c r="E709" s="10"/>
      <c r="F709" s="10"/>
      <c r="G709" s="10"/>
      <c r="H709" s="10"/>
      <c r="I709" s="10"/>
      <c r="J709" s="10"/>
      <c r="K709" s="12"/>
      <c r="L709" s="12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4"/>
      <c r="BK709" s="14"/>
      <c r="BL709" s="14"/>
      <c r="BM709" s="14"/>
      <c r="BN709" s="14"/>
    </row>
    <row r="710" spans="4:66" x14ac:dyDescent="0.25">
      <c r="D710"/>
      <c r="E710" s="10"/>
      <c r="F710" s="10"/>
      <c r="G710" s="10"/>
      <c r="H710" s="10"/>
      <c r="I710" s="10"/>
      <c r="J710" s="10"/>
      <c r="K710" s="12"/>
      <c r="L710" s="12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4"/>
      <c r="BK710" s="14"/>
      <c r="BL710" s="14"/>
      <c r="BM710" s="14"/>
      <c r="BN710" s="14"/>
    </row>
    <row r="711" spans="4:66" x14ac:dyDescent="0.25">
      <c r="D711"/>
      <c r="E711" s="10"/>
      <c r="F711" s="10"/>
      <c r="G711" s="10"/>
      <c r="H711" s="10"/>
      <c r="I711" s="10"/>
      <c r="J711" s="10"/>
      <c r="K711" s="12"/>
      <c r="L711" s="12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4"/>
      <c r="BK711" s="14"/>
      <c r="BL711" s="14"/>
      <c r="BM711" s="14"/>
      <c r="BN711" s="14"/>
    </row>
    <row r="712" spans="4:66" x14ac:dyDescent="0.25">
      <c r="D712"/>
      <c r="E712" s="10"/>
      <c r="F712" s="10"/>
      <c r="G712" s="10"/>
      <c r="H712" s="10"/>
      <c r="I712" s="10"/>
      <c r="J712" s="10"/>
      <c r="K712" s="12"/>
      <c r="L712" s="12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4"/>
      <c r="BK712" s="14"/>
      <c r="BL712" s="14"/>
      <c r="BM712" s="14"/>
      <c r="BN712" s="14"/>
    </row>
    <row r="713" spans="4:66" x14ac:dyDescent="0.25">
      <c r="D713"/>
      <c r="E713" s="10"/>
      <c r="F713" s="10"/>
      <c r="G713" s="10"/>
      <c r="H713" s="10"/>
      <c r="I713" s="10"/>
      <c r="J713" s="10"/>
      <c r="K713" s="12"/>
      <c r="L713" s="12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4"/>
      <c r="BK713" s="14"/>
      <c r="BL713" s="14"/>
      <c r="BM713" s="14"/>
      <c r="BN713" s="14"/>
    </row>
    <row r="714" spans="4:66" x14ac:dyDescent="0.25">
      <c r="D714"/>
      <c r="E714" s="10"/>
      <c r="F714" s="10"/>
      <c r="G714" s="10"/>
      <c r="H714" s="10"/>
      <c r="I714" s="10"/>
      <c r="J714" s="10"/>
      <c r="K714" s="12"/>
      <c r="L714" s="12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4"/>
      <c r="BK714" s="14"/>
      <c r="BL714" s="14"/>
      <c r="BM714" s="14"/>
      <c r="BN714" s="14"/>
    </row>
    <row r="715" spans="4:66" x14ac:dyDescent="0.25">
      <c r="D715"/>
      <c r="E715" s="10"/>
      <c r="F715" s="10"/>
      <c r="G715" s="10"/>
      <c r="H715" s="10"/>
      <c r="I715" s="10"/>
      <c r="J715" s="10"/>
      <c r="K715" s="12"/>
      <c r="L715" s="12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4"/>
      <c r="BK715" s="14"/>
      <c r="BL715" s="14"/>
      <c r="BM715" s="14"/>
      <c r="BN715" s="14"/>
    </row>
    <row r="716" spans="4:66" x14ac:dyDescent="0.25">
      <c r="D716"/>
      <c r="E716" s="10"/>
      <c r="F716" s="10"/>
      <c r="G716" s="10"/>
      <c r="H716" s="10"/>
      <c r="I716" s="10"/>
      <c r="J716" s="10"/>
      <c r="K716" s="12"/>
      <c r="L716" s="12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4"/>
      <c r="BK716" s="14"/>
      <c r="BL716" s="14"/>
      <c r="BM716" s="14"/>
      <c r="BN716" s="14"/>
    </row>
    <row r="717" spans="4:66" x14ac:dyDescent="0.25">
      <c r="D717"/>
      <c r="E717" s="10"/>
      <c r="F717" s="10"/>
      <c r="G717" s="10"/>
      <c r="H717" s="10"/>
      <c r="I717" s="10"/>
      <c r="J717" s="10"/>
      <c r="K717" s="12"/>
      <c r="L717" s="12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4"/>
      <c r="BK717" s="14"/>
      <c r="BL717" s="14"/>
      <c r="BM717" s="14"/>
      <c r="BN717" s="14"/>
    </row>
    <row r="718" spans="4:66" x14ac:dyDescent="0.25">
      <c r="D718"/>
      <c r="E718" s="10"/>
      <c r="F718" s="10"/>
      <c r="G718" s="10"/>
      <c r="H718" s="10"/>
      <c r="I718" s="10"/>
      <c r="J718" s="10"/>
      <c r="K718" s="12"/>
      <c r="L718" s="12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4"/>
      <c r="BK718" s="14"/>
      <c r="BL718" s="14"/>
      <c r="BM718" s="14"/>
      <c r="BN718" s="14"/>
    </row>
    <row r="719" spans="4:66" x14ac:dyDescent="0.25">
      <c r="D719"/>
      <c r="E719" s="10"/>
      <c r="F719" s="10"/>
      <c r="G719" s="10"/>
      <c r="H719" s="10"/>
      <c r="I719" s="10"/>
      <c r="J719" s="10"/>
      <c r="K719" s="12"/>
      <c r="L719" s="12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4"/>
      <c r="BK719" s="14"/>
      <c r="BL719" s="14"/>
      <c r="BM719" s="14"/>
      <c r="BN719" s="14"/>
    </row>
    <row r="720" spans="4:66" x14ac:dyDescent="0.25">
      <c r="D720"/>
      <c r="E720" s="10"/>
      <c r="F720" s="10"/>
      <c r="G720" s="10"/>
      <c r="H720" s="10"/>
      <c r="I720" s="10"/>
      <c r="J720" s="10"/>
      <c r="K720" s="12"/>
      <c r="L720" s="12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4"/>
      <c r="BK720" s="14"/>
      <c r="BL720" s="14"/>
      <c r="BM720" s="14"/>
      <c r="BN720" s="14"/>
    </row>
    <row r="721" spans="4:66" x14ac:dyDescent="0.25">
      <c r="D721"/>
      <c r="E721" s="10"/>
      <c r="F721" s="10"/>
      <c r="G721" s="10"/>
      <c r="H721" s="10"/>
      <c r="I721" s="10"/>
      <c r="J721" s="10"/>
      <c r="K721" s="12"/>
      <c r="L721" s="12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4"/>
      <c r="BK721" s="14"/>
      <c r="BL721" s="14"/>
      <c r="BM721" s="14"/>
      <c r="BN721" s="14"/>
    </row>
    <row r="722" spans="4:66" x14ac:dyDescent="0.25">
      <c r="D722"/>
      <c r="E722" s="10"/>
      <c r="F722" s="10"/>
      <c r="G722" s="10"/>
      <c r="H722" s="10"/>
      <c r="I722" s="10"/>
      <c r="J722" s="10"/>
      <c r="K722" s="12"/>
      <c r="L722" s="12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4"/>
      <c r="BK722" s="14"/>
      <c r="BL722" s="14"/>
      <c r="BM722" s="14"/>
      <c r="BN722" s="14"/>
    </row>
    <row r="723" spans="4:66" x14ac:dyDescent="0.25">
      <c r="D723"/>
      <c r="E723" s="10"/>
      <c r="F723" s="10"/>
      <c r="G723" s="10"/>
      <c r="H723" s="10"/>
      <c r="I723" s="10"/>
      <c r="J723" s="10"/>
      <c r="K723" s="12"/>
      <c r="L723" s="12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4"/>
      <c r="BK723" s="14"/>
      <c r="BL723" s="14"/>
      <c r="BM723" s="14"/>
      <c r="BN723" s="14"/>
    </row>
    <row r="724" spans="4:66" x14ac:dyDescent="0.25">
      <c r="D724"/>
      <c r="E724" s="10"/>
      <c r="F724" s="10"/>
      <c r="G724" s="10"/>
      <c r="H724" s="10"/>
      <c r="I724" s="10"/>
      <c r="J724" s="10"/>
      <c r="K724" s="12"/>
      <c r="L724" s="12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4"/>
      <c r="BK724" s="14"/>
      <c r="BL724" s="14"/>
      <c r="BM724" s="14"/>
      <c r="BN724" s="14"/>
    </row>
    <row r="725" spans="4:66" x14ac:dyDescent="0.25">
      <c r="D725"/>
      <c r="E725" s="10"/>
      <c r="F725" s="10"/>
      <c r="G725" s="10"/>
      <c r="H725" s="10"/>
      <c r="I725" s="10"/>
      <c r="J725" s="10"/>
      <c r="K725" s="12"/>
      <c r="L725" s="12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4"/>
      <c r="BK725" s="14"/>
      <c r="BL725" s="14"/>
      <c r="BM725" s="14"/>
      <c r="BN725" s="14"/>
    </row>
    <row r="726" spans="4:66" x14ac:dyDescent="0.25">
      <c r="D726"/>
      <c r="E726" s="10"/>
      <c r="F726" s="10"/>
      <c r="G726" s="10"/>
      <c r="H726" s="10"/>
      <c r="I726" s="10"/>
      <c r="J726" s="10"/>
      <c r="K726" s="12"/>
      <c r="L726" s="12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4"/>
      <c r="BK726" s="14"/>
      <c r="BL726" s="14"/>
      <c r="BM726" s="14"/>
      <c r="BN726" s="14"/>
    </row>
    <row r="727" spans="4:66" x14ac:dyDescent="0.25">
      <c r="D727"/>
      <c r="E727" s="10"/>
      <c r="F727" s="10"/>
      <c r="G727" s="10"/>
      <c r="H727" s="10"/>
      <c r="I727" s="10"/>
      <c r="J727" s="10"/>
      <c r="K727" s="12"/>
      <c r="L727" s="12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4"/>
      <c r="BK727" s="14"/>
      <c r="BL727" s="14"/>
      <c r="BM727" s="14"/>
      <c r="BN727" s="14"/>
    </row>
    <row r="728" spans="4:66" x14ac:dyDescent="0.25">
      <c r="D728"/>
      <c r="E728" s="10"/>
      <c r="F728" s="10"/>
      <c r="G728" s="10"/>
      <c r="H728" s="10"/>
      <c r="I728" s="10"/>
      <c r="J728" s="10"/>
      <c r="K728" s="12"/>
      <c r="L728" s="12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4"/>
      <c r="BK728" s="14"/>
      <c r="BL728" s="14"/>
      <c r="BM728" s="14"/>
      <c r="BN728" s="14"/>
    </row>
    <row r="729" spans="4:66" x14ac:dyDescent="0.25">
      <c r="D729"/>
      <c r="E729" s="10"/>
      <c r="F729" s="10"/>
      <c r="G729" s="10"/>
      <c r="H729" s="10"/>
      <c r="I729" s="10"/>
      <c r="J729" s="10"/>
      <c r="K729" s="12"/>
      <c r="L729" s="12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4"/>
      <c r="BK729" s="14"/>
      <c r="BL729" s="14"/>
      <c r="BM729" s="14"/>
      <c r="BN729" s="14"/>
    </row>
    <row r="730" spans="4:66" x14ac:dyDescent="0.25">
      <c r="D730"/>
      <c r="E730" s="10"/>
      <c r="F730" s="10"/>
      <c r="G730" s="10"/>
      <c r="H730" s="10"/>
      <c r="I730" s="10"/>
      <c r="J730" s="10"/>
      <c r="K730" s="12"/>
      <c r="L730" s="12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4"/>
      <c r="BK730" s="14"/>
      <c r="BL730" s="14"/>
      <c r="BM730" s="14"/>
      <c r="BN730" s="14"/>
    </row>
    <row r="731" spans="4:66" x14ac:dyDescent="0.25">
      <c r="D731"/>
      <c r="E731" s="10"/>
      <c r="F731" s="10"/>
      <c r="G731" s="10"/>
      <c r="H731" s="10"/>
      <c r="I731" s="10"/>
      <c r="J731" s="10"/>
      <c r="K731" s="12"/>
      <c r="L731" s="12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4"/>
      <c r="BK731" s="14"/>
      <c r="BL731" s="14"/>
      <c r="BM731" s="14"/>
      <c r="BN731" s="14"/>
    </row>
    <row r="732" spans="4:66" x14ac:dyDescent="0.25">
      <c r="D732"/>
      <c r="E732" s="10"/>
      <c r="F732" s="10"/>
      <c r="G732" s="10"/>
      <c r="H732" s="10"/>
      <c r="I732" s="10"/>
      <c r="J732" s="10"/>
      <c r="K732" s="12"/>
      <c r="L732" s="12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4"/>
      <c r="BK732" s="14"/>
      <c r="BL732" s="14"/>
      <c r="BM732" s="14"/>
      <c r="BN732" s="14"/>
    </row>
    <row r="733" spans="4:66" x14ac:dyDescent="0.25">
      <c r="D733"/>
      <c r="E733" s="10"/>
      <c r="F733" s="10"/>
      <c r="G733" s="10"/>
      <c r="H733" s="10"/>
      <c r="I733" s="10"/>
      <c r="J733" s="10"/>
      <c r="K733" s="12"/>
      <c r="L733" s="12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4"/>
      <c r="BK733" s="14"/>
      <c r="BL733" s="14"/>
      <c r="BM733" s="14"/>
      <c r="BN733" s="14"/>
    </row>
    <row r="734" spans="4:66" x14ac:dyDescent="0.25">
      <c r="D734"/>
      <c r="E734" s="10"/>
      <c r="F734" s="10"/>
      <c r="G734" s="10"/>
      <c r="H734" s="10"/>
      <c r="I734" s="10"/>
      <c r="J734" s="10"/>
      <c r="K734" s="12"/>
      <c r="L734" s="12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4"/>
      <c r="BK734" s="14"/>
      <c r="BL734" s="14"/>
      <c r="BM734" s="14"/>
      <c r="BN734" s="14"/>
    </row>
    <row r="735" spans="4:66" x14ac:dyDescent="0.25">
      <c r="D735"/>
      <c r="E735" s="10"/>
      <c r="F735" s="10"/>
      <c r="G735" s="10"/>
      <c r="H735" s="10"/>
      <c r="I735" s="10"/>
      <c r="J735" s="10"/>
      <c r="K735" s="12"/>
      <c r="L735" s="12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4"/>
      <c r="BK735" s="14"/>
      <c r="BL735" s="14"/>
      <c r="BM735" s="14"/>
      <c r="BN735" s="14"/>
    </row>
    <row r="736" spans="4:66" x14ac:dyDescent="0.25">
      <c r="D736"/>
      <c r="E736" s="10"/>
      <c r="F736" s="10"/>
      <c r="G736" s="10"/>
      <c r="H736" s="10"/>
      <c r="I736" s="10"/>
      <c r="J736" s="10"/>
      <c r="K736" s="12"/>
      <c r="L736" s="12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4"/>
      <c r="BK736" s="14"/>
      <c r="BL736" s="14"/>
      <c r="BM736" s="14"/>
      <c r="BN736" s="14"/>
    </row>
    <row r="737" spans="4:66" x14ac:dyDescent="0.25">
      <c r="D737"/>
      <c r="E737" s="10"/>
      <c r="F737" s="10"/>
      <c r="G737" s="10"/>
      <c r="H737" s="10"/>
      <c r="I737" s="10"/>
      <c r="J737" s="10"/>
      <c r="K737" s="12"/>
      <c r="L737" s="12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4"/>
      <c r="BK737" s="14"/>
      <c r="BL737" s="14"/>
      <c r="BM737" s="14"/>
      <c r="BN737" s="14"/>
    </row>
    <row r="738" spans="4:66" x14ac:dyDescent="0.25">
      <c r="D738"/>
      <c r="E738" s="10"/>
      <c r="F738" s="10"/>
      <c r="G738" s="10"/>
      <c r="H738" s="10"/>
      <c r="I738" s="10"/>
      <c r="J738" s="10"/>
      <c r="K738" s="12"/>
      <c r="L738" s="12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4"/>
      <c r="BK738" s="14"/>
      <c r="BL738" s="14"/>
      <c r="BM738" s="14"/>
      <c r="BN738" s="14"/>
    </row>
    <row r="739" spans="4:66" x14ac:dyDescent="0.25">
      <c r="D739"/>
      <c r="E739" s="10"/>
      <c r="F739" s="10"/>
      <c r="G739" s="10"/>
      <c r="H739" s="10"/>
      <c r="I739" s="10"/>
      <c r="J739" s="10"/>
      <c r="K739" s="12"/>
      <c r="L739" s="12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4"/>
      <c r="BK739" s="14"/>
      <c r="BL739" s="14"/>
      <c r="BM739" s="14"/>
      <c r="BN739" s="14"/>
    </row>
    <row r="740" spans="4:66" x14ac:dyDescent="0.25">
      <c r="D740"/>
      <c r="E740" s="10"/>
      <c r="F740" s="10"/>
      <c r="G740" s="10"/>
      <c r="H740" s="10"/>
      <c r="I740" s="10"/>
      <c r="J740" s="10"/>
      <c r="K740" s="12"/>
      <c r="L740" s="12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4"/>
      <c r="BK740" s="14"/>
      <c r="BL740" s="14"/>
      <c r="BM740" s="14"/>
      <c r="BN740" s="14"/>
    </row>
    <row r="741" spans="4:66" x14ac:dyDescent="0.25">
      <c r="D741"/>
      <c r="E741" s="10"/>
      <c r="F741" s="10"/>
      <c r="G741" s="10"/>
      <c r="H741" s="10"/>
      <c r="I741" s="10"/>
      <c r="J741" s="10"/>
      <c r="K741" s="12"/>
      <c r="L741" s="12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4"/>
      <c r="BK741" s="14"/>
      <c r="BL741" s="14"/>
      <c r="BM741" s="14"/>
      <c r="BN741" s="14"/>
    </row>
    <row r="742" spans="4:66" x14ac:dyDescent="0.25">
      <c r="D742"/>
      <c r="E742" s="10"/>
      <c r="F742" s="10"/>
      <c r="G742" s="10"/>
      <c r="H742" s="10"/>
      <c r="I742" s="10"/>
      <c r="J742" s="10"/>
      <c r="K742" s="12"/>
      <c r="L742" s="12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4"/>
      <c r="BK742" s="14"/>
      <c r="BL742" s="14"/>
      <c r="BM742" s="14"/>
      <c r="BN742" s="14"/>
    </row>
    <row r="743" spans="4:66" x14ac:dyDescent="0.25">
      <c r="D743"/>
      <c r="E743" s="10"/>
      <c r="F743" s="10"/>
      <c r="G743" s="10"/>
      <c r="H743" s="10"/>
      <c r="I743" s="10"/>
      <c r="J743" s="10"/>
      <c r="K743" s="12"/>
      <c r="L743" s="12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4"/>
      <c r="BK743" s="14"/>
      <c r="BL743" s="14"/>
      <c r="BM743" s="14"/>
      <c r="BN743" s="14"/>
    </row>
    <row r="744" spans="4:66" x14ac:dyDescent="0.25">
      <c r="D744"/>
      <c r="E744" s="10"/>
      <c r="F744" s="10"/>
      <c r="G744" s="10"/>
      <c r="H744" s="10"/>
      <c r="I744" s="10"/>
      <c r="J744" s="10"/>
      <c r="K744" s="12"/>
      <c r="L744" s="12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4"/>
      <c r="BK744" s="14"/>
      <c r="BL744" s="14"/>
      <c r="BM744" s="14"/>
      <c r="BN744" s="14"/>
    </row>
    <row r="745" spans="4:66" x14ac:dyDescent="0.25">
      <c r="D745"/>
      <c r="E745" s="10"/>
      <c r="F745" s="10"/>
      <c r="G745" s="10"/>
      <c r="H745" s="10"/>
      <c r="I745" s="10"/>
      <c r="J745" s="10"/>
      <c r="K745" s="12"/>
      <c r="L745" s="12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4"/>
      <c r="BK745" s="14"/>
      <c r="BL745" s="14"/>
      <c r="BM745" s="14"/>
      <c r="BN745" s="14"/>
    </row>
    <row r="746" spans="4:66" x14ac:dyDescent="0.25">
      <c r="D746"/>
      <c r="E746" s="10"/>
      <c r="F746" s="10"/>
      <c r="G746" s="10"/>
      <c r="H746" s="10"/>
      <c r="I746" s="10"/>
      <c r="J746" s="10"/>
      <c r="K746" s="12"/>
      <c r="L746" s="12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4"/>
      <c r="BK746" s="14"/>
      <c r="BL746" s="14"/>
      <c r="BM746" s="14"/>
      <c r="BN746" s="14"/>
    </row>
    <row r="747" spans="4:66" x14ac:dyDescent="0.25">
      <c r="D747"/>
      <c r="E747" s="10"/>
      <c r="F747" s="10"/>
      <c r="G747" s="10"/>
      <c r="H747" s="10"/>
      <c r="I747" s="10"/>
      <c r="J747" s="10"/>
      <c r="K747" s="12"/>
      <c r="L747" s="12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4"/>
      <c r="BK747" s="14"/>
      <c r="BL747" s="14"/>
      <c r="BM747" s="14"/>
      <c r="BN747" s="14"/>
    </row>
    <row r="748" spans="4:66" x14ac:dyDescent="0.25">
      <c r="D748"/>
      <c r="E748" s="10"/>
      <c r="F748" s="10"/>
      <c r="G748" s="10"/>
      <c r="H748" s="10"/>
      <c r="I748" s="10"/>
      <c r="J748" s="10"/>
      <c r="K748" s="12"/>
      <c r="L748" s="12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4"/>
      <c r="BK748" s="14"/>
      <c r="BL748" s="14"/>
      <c r="BM748" s="14"/>
      <c r="BN748" s="14"/>
    </row>
    <row r="749" spans="4:66" x14ac:dyDescent="0.25">
      <c r="D749"/>
      <c r="E749" s="10"/>
      <c r="F749" s="10"/>
      <c r="G749" s="10"/>
      <c r="H749" s="10"/>
      <c r="I749" s="10"/>
      <c r="J749" s="10"/>
      <c r="K749" s="12"/>
      <c r="L749" s="12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4"/>
      <c r="BK749" s="14"/>
      <c r="BL749" s="14"/>
      <c r="BM749" s="14"/>
      <c r="BN749" s="14"/>
    </row>
    <row r="750" spans="4:66" x14ac:dyDescent="0.25">
      <c r="D750"/>
      <c r="E750" s="10"/>
      <c r="F750" s="10"/>
      <c r="G750" s="10"/>
      <c r="H750" s="10"/>
      <c r="I750" s="10"/>
      <c r="J750" s="10"/>
      <c r="K750" s="12"/>
      <c r="L750" s="12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4"/>
      <c r="BK750" s="14"/>
      <c r="BL750" s="14"/>
      <c r="BM750" s="14"/>
      <c r="BN750" s="14"/>
    </row>
    <row r="751" spans="4:66" x14ac:dyDescent="0.25">
      <c r="D751"/>
      <c r="E751" s="10"/>
      <c r="F751" s="10"/>
      <c r="G751" s="10"/>
      <c r="H751" s="10"/>
      <c r="I751" s="10"/>
      <c r="J751" s="10"/>
      <c r="K751" s="12"/>
      <c r="L751" s="12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4"/>
      <c r="BK751" s="14"/>
      <c r="BL751" s="14"/>
      <c r="BM751" s="14"/>
      <c r="BN751" s="14"/>
    </row>
    <row r="752" spans="4:66" x14ac:dyDescent="0.25">
      <c r="D752"/>
      <c r="E752" s="10"/>
      <c r="F752" s="10"/>
      <c r="G752" s="10"/>
      <c r="H752" s="10"/>
      <c r="I752" s="10"/>
      <c r="J752" s="10"/>
      <c r="K752" s="12"/>
      <c r="L752" s="12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4"/>
      <c r="BK752" s="14"/>
      <c r="BL752" s="14"/>
      <c r="BM752" s="14"/>
      <c r="BN752" s="14"/>
    </row>
    <row r="753" spans="4:66" x14ac:dyDescent="0.25">
      <c r="D753"/>
      <c r="E753" s="10"/>
      <c r="F753" s="10"/>
      <c r="G753" s="10"/>
      <c r="H753" s="10"/>
      <c r="I753" s="10"/>
      <c r="J753" s="10"/>
      <c r="K753" s="12"/>
      <c r="L753" s="12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4"/>
      <c r="BK753" s="14"/>
      <c r="BL753" s="14"/>
      <c r="BM753" s="14"/>
      <c r="BN753" s="14"/>
    </row>
    <row r="754" spans="4:66" x14ac:dyDescent="0.25">
      <c r="D754"/>
      <c r="E754" s="10"/>
      <c r="F754" s="10"/>
      <c r="G754" s="10"/>
      <c r="H754" s="10"/>
      <c r="I754" s="10"/>
      <c r="J754" s="10"/>
      <c r="K754" s="12"/>
      <c r="L754" s="12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4"/>
      <c r="BK754" s="14"/>
      <c r="BL754" s="14"/>
      <c r="BM754" s="14"/>
      <c r="BN754" s="14"/>
    </row>
    <row r="755" spans="4:66" x14ac:dyDescent="0.25">
      <c r="D755"/>
      <c r="E755" s="10"/>
      <c r="F755" s="10"/>
      <c r="G755" s="10"/>
      <c r="H755" s="10"/>
      <c r="I755" s="10"/>
      <c r="J755" s="10"/>
      <c r="K755" s="12"/>
      <c r="L755" s="12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4"/>
      <c r="BK755" s="14"/>
      <c r="BL755" s="14"/>
      <c r="BM755" s="14"/>
      <c r="BN755" s="14"/>
    </row>
    <row r="756" spans="4:66" x14ac:dyDescent="0.25">
      <c r="D756"/>
      <c r="E756" s="10"/>
      <c r="F756" s="10"/>
      <c r="G756" s="10"/>
      <c r="H756" s="10"/>
      <c r="I756" s="10"/>
      <c r="J756" s="10"/>
      <c r="K756" s="12"/>
      <c r="L756" s="12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4"/>
      <c r="BK756" s="14"/>
      <c r="BL756" s="14"/>
      <c r="BM756" s="14"/>
      <c r="BN756" s="14"/>
    </row>
    <row r="757" spans="4:66" x14ac:dyDescent="0.25">
      <c r="D757"/>
      <c r="E757" s="10"/>
      <c r="F757" s="10"/>
      <c r="G757" s="10"/>
      <c r="H757" s="10"/>
      <c r="I757" s="10"/>
      <c r="J757" s="10"/>
      <c r="K757" s="12"/>
      <c r="L757" s="12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4"/>
      <c r="BK757" s="14"/>
      <c r="BL757" s="14"/>
      <c r="BM757" s="14"/>
      <c r="BN757" s="14"/>
    </row>
    <row r="758" spans="4:66" x14ac:dyDescent="0.25">
      <c r="D758"/>
      <c r="E758" s="10"/>
      <c r="F758" s="10"/>
      <c r="G758" s="10"/>
      <c r="H758" s="10"/>
      <c r="I758" s="10"/>
      <c r="J758" s="10"/>
      <c r="K758" s="12"/>
      <c r="L758" s="12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4"/>
      <c r="BK758" s="14"/>
      <c r="BL758" s="14"/>
      <c r="BM758" s="14"/>
      <c r="BN758" s="14"/>
    </row>
    <row r="759" spans="4:66" x14ac:dyDescent="0.25">
      <c r="D759"/>
      <c r="E759" s="10"/>
      <c r="F759" s="10"/>
      <c r="G759" s="10"/>
      <c r="H759" s="10"/>
      <c r="I759" s="10"/>
      <c r="J759" s="10"/>
      <c r="K759" s="12"/>
      <c r="L759" s="12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4"/>
      <c r="BK759" s="14"/>
      <c r="BL759" s="14"/>
      <c r="BM759" s="14"/>
      <c r="BN759" s="14"/>
    </row>
    <row r="760" spans="4:66" x14ac:dyDescent="0.25">
      <c r="D760"/>
      <c r="E760" s="10"/>
      <c r="F760" s="10"/>
      <c r="G760" s="10"/>
      <c r="H760" s="10"/>
      <c r="I760" s="10"/>
      <c r="J760" s="10"/>
      <c r="K760" s="12"/>
      <c r="L760" s="12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4"/>
      <c r="BK760" s="14"/>
      <c r="BL760" s="14"/>
      <c r="BM760" s="14"/>
      <c r="BN760" s="14"/>
    </row>
    <row r="761" spans="4:66" x14ac:dyDescent="0.25">
      <c r="D761"/>
      <c r="E761" s="10"/>
      <c r="F761" s="10"/>
      <c r="G761" s="10"/>
      <c r="H761" s="10"/>
      <c r="I761" s="10"/>
      <c r="J761" s="10"/>
      <c r="K761" s="12"/>
      <c r="L761" s="12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4"/>
      <c r="BK761" s="14"/>
      <c r="BL761" s="14"/>
      <c r="BM761" s="14"/>
      <c r="BN761" s="14"/>
    </row>
    <row r="762" spans="4:66" x14ac:dyDescent="0.25">
      <c r="D762"/>
      <c r="E762" s="10"/>
      <c r="F762" s="10"/>
      <c r="G762" s="10"/>
      <c r="H762" s="10"/>
      <c r="I762" s="10"/>
      <c r="J762" s="10"/>
      <c r="K762" s="12"/>
      <c r="L762" s="12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4"/>
      <c r="BK762" s="14"/>
      <c r="BL762" s="14"/>
      <c r="BM762" s="14"/>
      <c r="BN762" s="14"/>
    </row>
    <row r="763" spans="4:66" x14ac:dyDescent="0.25">
      <c r="D763"/>
      <c r="E763" s="10"/>
      <c r="F763" s="10"/>
      <c r="G763" s="10"/>
      <c r="H763" s="10"/>
      <c r="I763" s="10"/>
      <c r="J763" s="10"/>
      <c r="K763" s="12"/>
      <c r="L763" s="12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4"/>
      <c r="BK763" s="14"/>
      <c r="BL763" s="14"/>
      <c r="BM763" s="14"/>
      <c r="BN763" s="14"/>
    </row>
    <row r="764" spans="4:66" x14ac:dyDescent="0.25">
      <c r="D764"/>
      <c r="E764" s="10"/>
      <c r="F764" s="10"/>
      <c r="G764" s="10"/>
      <c r="H764" s="10"/>
      <c r="I764" s="10"/>
      <c r="J764" s="10"/>
      <c r="K764" s="12"/>
      <c r="L764" s="12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4"/>
      <c r="BK764" s="14"/>
      <c r="BL764" s="14"/>
      <c r="BM764" s="14"/>
      <c r="BN764" s="14"/>
    </row>
    <row r="765" spans="4:66" x14ac:dyDescent="0.25">
      <c r="D765"/>
      <c r="E765" s="10"/>
      <c r="F765" s="10"/>
      <c r="G765" s="10"/>
      <c r="H765" s="10"/>
      <c r="I765" s="10"/>
      <c r="J765" s="10"/>
      <c r="K765" s="12"/>
      <c r="L765" s="12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4"/>
      <c r="BK765" s="14"/>
      <c r="BL765" s="14"/>
      <c r="BM765" s="14"/>
      <c r="BN765" s="14"/>
    </row>
    <row r="766" spans="4:66" x14ac:dyDescent="0.25">
      <c r="D766"/>
      <c r="E766" s="10"/>
      <c r="F766" s="10"/>
      <c r="G766" s="10"/>
      <c r="H766" s="10"/>
      <c r="I766" s="10"/>
      <c r="J766" s="10"/>
      <c r="K766" s="12"/>
      <c r="L766" s="12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4"/>
      <c r="BK766" s="14"/>
      <c r="BL766" s="14"/>
      <c r="BM766" s="14"/>
      <c r="BN766" s="14"/>
    </row>
    <row r="767" spans="4:66" x14ac:dyDescent="0.25">
      <c r="D767"/>
      <c r="E767" s="10"/>
      <c r="F767" s="10"/>
      <c r="G767" s="10"/>
      <c r="H767" s="10"/>
      <c r="I767" s="10"/>
      <c r="J767" s="10"/>
      <c r="K767" s="12"/>
      <c r="L767" s="12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4"/>
      <c r="BK767" s="14"/>
      <c r="BL767" s="14"/>
      <c r="BM767" s="14"/>
      <c r="BN767" s="14"/>
    </row>
    <row r="768" spans="4:66" x14ac:dyDescent="0.25">
      <c r="D768"/>
      <c r="E768" s="10"/>
      <c r="F768" s="10"/>
      <c r="G768" s="10"/>
      <c r="H768" s="10"/>
      <c r="I768" s="10"/>
      <c r="J768" s="10"/>
      <c r="K768" s="12"/>
      <c r="L768" s="12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4"/>
      <c r="BK768" s="14"/>
      <c r="BL768" s="14"/>
      <c r="BM768" s="14"/>
      <c r="BN768" s="14"/>
    </row>
    <row r="769" spans="4:66" x14ac:dyDescent="0.25">
      <c r="D769"/>
      <c r="E769" s="10"/>
      <c r="F769" s="10"/>
      <c r="G769" s="10"/>
      <c r="H769" s="10"/>
      <c r="I769" s="10"/>
      <c r="J769" s="10"/>
      <c r="K769" s="12"/>
      <c r="L769" s="12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4"/>
      <c r="BK769" s="14"/>
      <c r="BL769" s="14"/>
      <c r="BM769" s="14"/>
      <c r="BN769" s="14"/>
    </row>
    <row r="770" spans="4:66" x14ac:dyDescent="0.25">
      <c r="D770"/>
      <c r="E770" s="10"/>
      <c r="F770" s="10"/>
      <c r="G770" s="10"/>
      <c r="H770" s="10"/>
      <c r="I770" s="10"/>
      <c r="J770" s="10"/>
      <c r="K770" s="12"/>
      <c r="L770" s="12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4"/>
      <c r="BK770" s="14"/>
      <c r="BL770" s="14"/>
      <c r="BM770" s="14"/>
      <c r="BN770" s="14"/>
    </row>
    <row r="771" spans="4:66" x14ac:dyDescent="0.25">
      <c r="D771"/>
      <c r="E771" s="10"/>
      <c r="F771" s="10"/>
      <c r="G771" s="10"/>
      <c r="H771" s="10"/>
      <c r="I771" s="10"/>
      <c r="J771" s="10"/>
      <c r="K771" s="12"/>
      <c r="L771" s="12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4"/>
      <c r="BK771" s="14"/>
      <c r="BL771" s="14"/>
      <c r="BM771" s="14"/>
      <c r="BN771" s="14"/>
    </row>
    <row r="772" spans="4:66" x14ac:dyDescent="0.25">
      <c r="D772"/>
      <c r="E772" s="10"/>
      <c r="F772" s="10"/>
      <c r="G772" s="10"/>
      <c r="H772" s="10"/>
      <c r="I772" s="10"/>
      <c r="J772" s="10"/>
      <c r="K772" s="12"/>
      <c r="L772" s="12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4"/>
      <c r="BK772" s="14"/>
      <c r="BL772" s="14"/>
      <c r="BM772" s="14"/>
      <c r="BN772" s="14"/>
    </row>
    <row r="773" spans="4:66" x14ac:dyDescent="0.25">
      <c r="D773"/>
      <c r="E773" s="10"/>
      <c r="F773" s="10"/>
      <c r="G773" s="10"/>
      <c r="H773" s="10"/>
      <c r="I773" s="10"/>
      <c r="J773" s="10"/>
      <c r="K773" s="12"/>
      <c r="L773" s="12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4"/>
      <c r="BK773" s="14"/>
      <c r="BL773" s="14"/>
      <c r="BM773" s="14"/>
      <c r="BN773" s="14"/>
    </row>
    <row r="774" spans="4:66" x14ac:dyDescent="0.25">
      <c r="D774"/>
      <c r="E774" s="10"/>
      <c r="F774" s="10"/>
      <c r="G774" s="10"/>
      <c r="H774" s="10"/>
      <c r="I774" s="10"/>
      <c r="J774" s="10"/>
      <c r="K774" s="12"/>
      <c r="L774" s="12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4"/>
      <c r="BK774" s="14"/>
      <c r="BL774" s="14"/>
      <c r="BM774" s="14"/>
      <c r="BN774" s="14"/>
    </row>
    <row r="775" spans="4:66" x14ac:dyDescent="0.25">
      <c r="D775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4:66" x14ac:dyDescent="0.25">
      <c r="D776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4:66" x14ac:dyDescent="0.25">
      <c r="D777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4:66" x14ac:dyDescent="0.25">
      <c r="D778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4:66" x14ac:dyDescent="0.25">
      <c r="D779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4:66" x14ac:dyDescent="0.25">
      <c r="D780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4:66" x14ac:dyDescent="0.25">
      <c r="D781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4:66" x14ac:dyDescent="0.25">
      <c r="D782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4:66" x14ac:dyDescent="0.25">
      <c r="D783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4:66" x14ac:dyDescent="0.25">
      <c r="D784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4:66" x14ac:dyDescent="0.25">
      <c r="D785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4:66" x14ac:dyDescent="0.25">
      <c r="D786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4:66" x14ac:dyDescent="0.25">
      <c r="D787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4:66" x14ac:dyDescent="0.25">
      <c r="D788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4:66" x14ac:dyDescent="0.25">
      <c r="D789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4:66" x14ac:dyDescent="0.25">
      <c r="D790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4:66" x14ac:dyDescent="0.25">
      <c r="D791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4:66" x14ac:dyDescent="0.25">
      <c r="D792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4:66" x14ac:dyDescent="0.25">
      <c r="D793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4:66" x14ac:dyDescent="0.25">
      <c r="D794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4:66" x14ac:dyDescent="0.25">
      <c r="D795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4:66" x14ac:dyDescent="0.25">
      <c r="D796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4:66" x14ac:dyDescent="0.25">
      <c r="D797"/>
      <c r="E797" s="10"/>
      <c r="F797" s="10"/>
      <c r="G797" s="10"/>
      <c r="H797" s="10"/>
      <c r="I797" s="10"/>
      <c r="J797" s="10"/>
      <c r="K797" s="12"/>
      <c r="L797" s="12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4"/>
      <c r="BK797" s="14"/>
      <c r="BL797" s="14"/>
      <c r="BM797" s="14"/>
      <c r="BN797" s="14"/>
    </row>
    <row r="798" spans="4:66" x14ac:dyDescent="0.25">
      <c r="D798"/>
      <c r="E798" s="10"/>
      <c r="F798" s="10"/>
      <c r="G798" s="10"/>
      <c r="H798" s="10"/>
      <c r="I798" s="10"/>
      <c r="J798" s="10"/>
      <c r="K798" s="12"/>
      <c r="L798" s="12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4"/>
      <c r="BK798" s="14"/>
      <c r="BL798" s="14"/>
      <c r="BM798" s="14"/>
      <c r="BN798" s="14"/>
    </row>
    <row r="799" spans="4:66" x14ac:dyDescent="0.25">
      <c r="D799"/>
      <c r="E799" s="10"/>
      <c r="F799" s="10"/>
      <c r="G799" s="10"/>
      <c r="H799" s="10"/>
      <c r="I799" s="10"/>
      <c r="J799" s="10"/>
      <c r="K799" s="12"/>
      <c r="L799" s="12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4"/>
      <c r="BK799" s="14"/>
      <c r="BL799" s="14"/>
      <c r="BM799" s="14"/>
      <c r="BN799" s="14"/>
    </row>
    <row r="800" spans="4:66" x14ac:dyDescent="0.25">
      <c r="D800"/>
      <c r="E800" s="10"/>
      <c r="F800" s="10"/>
      <c r="G800" s="10"/>
      <c r="H800" s="10"/>
      <c r="I800" s="10"/>
      <c r="J800" s="10"/>
      <c r="K800" s="12"/>
      <c r="L800" s="12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4"/>
      <c r="BK800" s="14"/>
      <c r="BL800" s="14"/>
      <c r="BM800" s="14"/>
      <c r="BN800" s="14"/>
    </row>
    <row r="801" spans="4:66" x14ac:dyDescent="0.25">
      <c r="D801"/>
      <c r="E801" s="10"/>
      <c r="F801" s="10"/>
      <c r="G801" s="10"/>
      <c r="H801" s="10"/>
      <c r="I801" s="10"/>
      <c r="J801" s="10"/>
      <c r="K801" s="12"/>
      <c r="L801" s="12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4"/>
      <c r="BK801" s="14"/>
      <c r="BL801" s="14"/>
      <c r="BM801" s="14"/>
      <c r="BN801" s="14"/>
    </row>
    <row r="802" spans="4:66" x14ac:dyDescent="0.25">
      <c r="D802"/>
      <c r="E802" s="10"/>
      <c r="F802" s="10"/>
      <c r="G802" s="10"/>
      <c r="H802" s="10"/>
      <c r="I802" s="10"/>
      <c r="J802" s="10"/>
      <c r="K802" s="12"/>
      <c r="L802" s="12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4"/>
      <c r="BK802" s="14"/>
      <c r="BL802" s="14"/>
      <c r="BM802" s="14"/>
      <c r="BN802" s="14"/>
    </row>
    <row r="803" spans="4:66" x14ac:dyDescent="0.25">
      <c r="D803"/>
      <c r="E803" s="10"/>
      <c r="F803" s="10"/>
      <c r="G803" s="10"/>
      <c r="H803" s="10"/>
      <c r="I803" s="10"/>
      <c r="J803" s="10"/>
      <c r="K803" s="12"/>
      <c r="L803" s="12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4"/>
      <c r="BK803" s="14"/>
      <c r="BL803" s="14"/>
      <c r="BM803" s="14"/>
      <c r="BN803" s="14"/>
    </row>
    <row r="804" spans="4:66" x14ac:dyDescent="0.25">
      <c r="D804"/>
      <c r="E804" s="10"/>
      <c r="F804" s="10"/>
      <c r="G804" s="10"/>
      <c r="H804" s="10"/>
      <c r="I804" s="10"/>
      <c r="J804" s="10"/>
      <c r="K804" s="12"/>
      <c r="L804" s="12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4"/>
      <c r="BK804" s="14"/>
      <c r="BL804" s="14"/>
      <c r="BM804" s="14"/>
      <c r="BN804" s="14"/>
    </row>
    <row r="805" spans="4:66" x14ac:dyDescent="0.25">
      <c r="D805"/>
      <c r="E805" s="10"/>
      <c r="F805" s="10"/>
      <c r="G805" s="10"/>
      <c r="H805" s="10"/>
      <c r="I805" s="10"/>
      <c r="J805" s="10"/>
      <c r="K805" s="12"/>
      <c r="L805" s="12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4"/>
      <c r="BK805" s="14"/>
      <c r="BL805" s="14"/>
      <c r="BM805" s="14"/>
      <c r="BN805" s="14"/>
    </row>
    <row r="806" spans="4:66" x14ac:dyDescent="0.25">
      <c r="D806"/>
      <c r="E806" s="10"/>
      <c r="F806" s="10"/>
      <c r="G806" s="10"/>
      <c r="H806" s="10"/>
      <c r="I806" s="10"/>
      <c r="J806" s="10"/>
      <c r="K806" s="12"/>
      <c r="L806" s="12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4"/>
      <c r="BK806" s="14"/>
      <c r="BL806" s="14"/>
      <c r="BM806" s="14"/>
      <c r="BN806" s="14"/>
    </row>
    <row r="807" spans="4:66" x14ac:dyDescent="0.25">
      <c r="D807"/>
      <c r="E807" s="10"/>
      <c r="F807" s="10"/>
      <c r="G807" s="10"/>
      <c r="H807" s="10"/>
      <c r="I807" s="10"/>
      <c r="J807" s="10"/>
      <c r="K807" s="12"/>
      <c r="L807" s="12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4"/>
      <c r="BK807" s="14"/>
      <c r="BL807" s="14"/>
      <c r="BM807" s="14"/>
      <c r="BN807" s="14"/>
    </row>
    <row r="808" spans="4:66" x14ac:dyDescent="0.25">
      <c r="D808"/>
      <c r="E808" s="10"/>
      <c r="F808" s="10"/>
      <c r="G808" s="10"/>
      <c r="H808" s="10"/>
      <c r="I808" s="10"/>
      <c r="J808" s="10"/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4:66" x14ac:dyDescent="0.25">
      <c r="D809"/>
      <c r="E809" s="10"/>
      <c r="F809" s="10"/>
      <c r="G809" s="10"/>
      <c r="H809" s="10"/>
      <c r="I809" s="10"/>
      <c r="J809" s="10"/>
      <c r="K809" s="12"/>
      <c r="L809" s="12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4"/>
      <c r="BK809" s="14"/>
      <c r="BL809" s="14"/>
      <c r="BM809" s="14"/>
      <c r="BN809" s="14"/>
    </row>
    <row r="810" spans="4:66" x14ac:dyDescent="0.25">
      <c r="D810"/>
      <c r="E810" s="10"/>
      <c r="F810" s="10"/>
      <c r="G810" s="10"/>
      <c r="H810" s="10"/>
      <c r="I810" s="10"/>
      <c r="J810" s="10"/>
      <c r="K810" s="12"/>
      <c r="L810" s="12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4"/>
      <c r="BK810" s="14"/>
      <c r="BL810" s="14"/>
      <c r="BM810" s="14"/>
      <c r="BN810" s="14"/>
    </row>
    <row r="811" spans="4:66" x14ac:dyDescent="0.25">
      <c r="D811"/>
      <c r="E811" s="10"/>
      <c r="F811" s="10"/>
      <c r="G811" s="10"/>
      <c r="H811" s="10"/>
      <c r="I811" s="10"/>
      <c r="J811" s="10"/>
      <c r="K811" s="12"/>
      <c r="L811" s="12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4"/>
      <c r="BK811" s="14"/>
      <c r="BL811" s="14"/>
      <c r="BM811" s="14"/>
      <c r="BN811" s="14"/>
    </row>
    <row r="812" spans="4:66" x14ac:dyDescent="0.25">
      <c r="D812"/>
      <c r="E812" s="10"/>
      <c r="F812" s="10"/>
      <c r="G812" s="10"/>
      <c r="H812" s="10"/>
      <c r="I812" s="10"/>
      <c r="J812" s="10"/>
      <c r="K812" s="12"/>
      <c r="L812" s="12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4"/>
      <c r="BK812" s="14"/>
      <c r="BL812" s="14"/>
      <c r="BM812" s="14"/>
      <c r="BN812" s="14"/>
    </row>
    <row r="813" spans="4:66" x14ac:dyDescent="0.25">
      <c r="D813"/>
      <c r="E813" s="10"/>
      <c r="F813" s="10"/>
      <c r="G813" s="10"/>
      <c r="H813" s="10"/>
      <c r="I813" s="10"/>
      <c r="J813" s="10"/>
      <c r="K813" s="12"/>
      <c r="L813" s="12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4"/>
      <c r="BK813" s="14"/>
      <c r="BL813" s="14"/>
      <c r="BM813" s="14"/>
      <c r="BN813" s="14"/>
    </row>
    <row r="814" spans="4:66" x14ac:dyDescent="0.25">
      <c r="D814"/>
      <c r="E814" s="10"/>
      <c r="F814" s="10"/>
      <c r="G814" s="10"/>
      <c r="H814" s="10"/>
      <c r="I814" s="10"/>
      <c r="J814" s="10"/>
      <c r="K814" s="12"/>
      <c r="L814" s="12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4"/>
      <c r="BK814" s="14"/>
      <c r="BL814" s="14"/>
      <c r="BM814" s="14"/>
      <c r="BN814" s="14"/>
    </row>
    <row r="815" spans="4:66" x14ac:dyDescent="0.25">
      <c r="D815"/>
      <c r="E815" s="10"/>
      <c r="F815" s="10"/>
      <c r="G815" s="10"/>
      <c r="H815" s="10"/>
      <c r="I815" s="10"/>
      <c r="J815" s="10"/>
      <c r="K815" s="12"/>
      <c r="L815" s="12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4"/>
      <c r="BK815" s="14"/>
      <c r="BL815" s="14"/>
      <c r="BM815" s="14"/>
      <c r="BN815" s="14"/>
    </row>
    <row r="816" spans="4:66" x14ac:dyDescent="0.25">
      <c r="D816"/>
      <c r="E816" s="10"/>
      <c r="F816" s="10"/>
      <c r="G816" s="10"/>
      <c r="H816" s="10"/>
      <c r="I816" s="10"/>
      <c r="J816" s="10"/>
      <c r="K816" s="12"/>
      <c r="L816" s="12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4"/>
      <c r="BK816" s="14"/>
      <c r="BL816" s="14"/>
      <c r="BM816" s="14"/>
      <c r="BN816" s="14"/>
    </row>
    <row r="817" spans="4:66" x14ac:dyDescent="0.25">
      <c r="D817"/>
      <c r="E817" s="10"/>
      <c r="F817" s="10"/>
      <c r="G817" s="10"/>
      <c r="H817" s="10"/>
      <c r="I817" s="10"/>
      <c r="J817" s="10"/>
      <c r="K817" s="12"/>
      <c r="L817" s="12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4"/>
      <c r="BK817" s="14"/>
      <c r="BL817" s="14"/>
      <c r="BM817" s="14"/>
      <c r="BN817" s="14"/>
    </row>
    <row r="818" spans="4:66" x14ac:dyDescent="0.25">
      <c r="D818"/>
      <c r="E818" s="10"/>
      <c r="F818" s="10"/>
      <c r="G818" s="10"/>
      <c r="H818" s="10"/>
      <c r="I818" s="10"/>
      <c r="J818" s="10"/>
      <c r="K818" s="12"/>
      <c r="L818" s="12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4"/>
      <c r="BK818" s="14"/>
      <c r="BL818" s="14"/>
      <c r="BM818" s="14"/>
      <c r="BN818" s="14"/>
    </row>
    <row r="819" spans="4:66" x14ac:dyDescent="0.25">
      <c r="D819"/>
      <c r="E819" s="10"/>
      <c r="F819" s="10"/>
      <c r="G819" s="10"/>
      <c r="H819" s="10"/>
      <c r="I819" s="10"/>
      <c r="J819" s="10"/>
      <c r="K819" s="12"/>
      <c r="L819" s="12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4"/>
      <c r="BK819" s="14"/>
      <c r="BL819" s="14"/>
      <c r="BM819" s="14"/>
      <c r="BN819" s="14"/>
    </row>
    <row r="820" spans="4:66" x14ac:dyDescent="0.25">
      <c r="D820"/>
      <c r="E820" s="10"/>
      <c r="F820" s="10"/>
      <c r="G820" s="10"/>
      <c r="H820" s="10"/>
      <c r="I820" s="10"/>
      <c r="J820" s="10"/>
      <c r="K820" s="12"/>
      <c r="L820" s="12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4"/>
      <c r="BK820" s="14"/>
      <c r="BL820" s="14"/>
      <c r="BM820" s="14"/>
      <c r="BN820" s="14"/>
    </row>
    <row r="821" spans="4:66" x14ac:dyDescent="0.25">
      <c r="D821"/>
      <c r="E821" s="10"/>
      <c r="F821" s="10"/>
      <c r="G821" s="10"/>
      <c r="H821" s="10"/>
      <c r="I821" s="10"/>
      <c r="J821" s="10"/>
      <c r="K821" s="12"/>
      <c r="L821" s="12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4"/>
      <c r="BK821" s="14"/>
      <c r="BL821" s="14"/>
      <c r="BM821" s="14"/>
      <c r="BN821" s="14"/>
    </row>
    <row r="822" spans="4:66" x14ac:dyDescent="0.25">
      <c r="D822"/>
      <c r="E822" s="10"/>
      <c r="F822" s="10"/>
      <c r="G822" s="10"/>
      <c r="H822" s="10"/>
      <c r="I822" s="10"/>
      <c r="J822" s="10"/>
      <c r="K822" s="12"/>
      <c r="L822" s="12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4"/>
      <c r="BK822" s="14"/>
      <c r="BL822" s="14"/>
      <c r="BM822" s="14"/>
      <c r="BN822" s="14"/>
    </row>
    <row r="823" spans="4:66" x14ac:dyDescent="0.25">
      <c r="D823"/>
      <c r="E823" s="10"/>
      <c r="F823" s="10"/>
      <c r="G823" s="10"/>
      <c r="H823" s="10"/>
      <c r="I823" s="10"/>
      <c r="J823" s="10"/>
      <c r="K823" s="12"/>
      <c r="L823" s="12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4"/>
      <c r="BK823" s="14"/>
      <c r="BL823" s="14"/>
      <c r="BM823" s="14"/>
      <c r="BN823" s="14"/>
    </row>
    <row r="824" spans="4:66" x14ac:dyDescent="0.25">
      <c r="D824"/>
      <c r="E824" s="10"/>
      <c r="F824" s="10"/>
      <c r="G824" s="10"/>
      <c r="H824" s="10"/>
      <c r="I824" s="10"/>
      <c r="J824" s="10"/>
      <c r="K824" s="12"/>
      <c r="L824" s="12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4"/>
      <c r="BK824" s="14"/>
      <c r="BL824" s="14"/>
      <c r="BM824" s="14"/>
      <c r="BN824" s="14"/>
    </row>
    <row r="825" spans="4:66" x14ac:dyDescent="0.25">
      <c r="D825"/>
      <c r="E825" s="10"/>
      <c r="F825" s="10"/>
      <c r="G825" s="10"/>
      <c r="H825" s="10"/>
      <c r="I825" s="10"/>
      <c r="J825" s="10"/>
      <c r="K825" s="12"/>
      <c r="L825" s="12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4"/>
      <c r="BK825" s="14"/>
      <c r="BL825" s="14"/>
      <c r="BM825" s="14"/>
      <c r="BN825" s="14"/>
    </row>
    <row r="826" spans="4:66" x14ac:dyDescent="0.25">
      <c r="D826"/>
      <c r="E826" s="10"/>
      <c r="F826" s="10"/>
      <c r="G826" s="10"/>
      <c r="H826" s="10"/>
      <c r="I826" s="10"/>
      <c r="J826" s="10"/>
      <c r="K826" s="12"/>
      <c r="L826" s="12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4"/>
      <c r="BK826" s="14"/>
      <c r="BL826" s="14"/>
      <c r="BM826" s="14"/>
      <c r="BN826" s="14"/>
    </row>
    <row r="827" spans="4:66" x14ac:dyDescent="0.25">
      <c r="D827"/>
      <c r="E827" s="10"/>
      <c r="F827" s="10"/>
      <c r="G827" s="10"/>
      <c r="H827" s="10"/>
      <c r="I827" s="10"/>
      <c r="J827" s="10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4"/>
      <c r="BK827" s="14"/>
      <c r="BL827" s="14"/>
      <c r="BM827" s="14"/>
      <c r="BN827" s="14"/>
    </row>
    <row r="828" spans="4:66" x14ac:dyDescent="0.25">
      <c r="D828"/>
      <c r="E828" s="10"/>
      <c r="F828" s="10"/>
      <c r="G828" s="10"/>
      <c r="H828" s="10"/>
      <c r="I828" s="10"/>
      <c r="J828" s="10"/>
      <c r="K828" s="12"/>
      <c r="L828" s="12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4"/>
      <c r="BK828" s="14"/>
      <c r="BL828" s="14"/>
      <c r="BM828" s="14"/>
      <c r="BN828" s="14"/>
    </row>
    <row r="829" spans="4:66" x14ac:dyDescent="0.25">
      <c r="D829"/>
      <c r="E829" s="10"/>
      <c r="F829" s="10"/>
      <c r="G829" s="10"/>
      <c r="H829" s="10"/>
      <c r="I829" s="10"/>
      <c r="J829" s="10"/>
      <c r="K829" s="12"/>
      <c r="L829" s="12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4"/>
      <c r="BK829" s="14"/>
      <c r="BL829" s="14"/>
      <c r="BM829" s="14"/>
      <c r="BN829" s="14"/>
    </row>
    <row r="830" spans="4:66" x14ac:dyDescent="0.25">
      <c r="D830"/>
      <c r="E830" s="10"/>
      <c r="F830" s="10"/>
      <c r="G830" s="10"/>
      <c r="H830" s="10"/>
      <c r="I830" s="10"/>
      <c r="J830" s="10"/>
      <c r="K830" s="12"/>
      <c r="L830" s="12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4"/>
      <c r="BK830" s="14"/>
      <c r="BL830" s="14"/>
      <c r="BM830" s="14"/>
      <c r="BN830" s="14"/>
    </row>
    <row r="831" spans="4:66" x14ac:dyDescent="0.25">
      <c r="D831"/>
      <c r="E831" s="10"/>
      <c r="F831" s="10"/>
      <c r="G831" s="10"/>
      <c r="H831" s="10"/>
      <c r="I831" s="10"/>
      <c r="J831" s="10"/>
      <c r="K831" s="12"/>
      <c r="L831" s="12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4"/>
      <c r="BK831" s="14"/>
      <c r="BL831" s="14"/>
      <c r="BM831" s="14"/>
      <c r="BN831" s="14"/>
    </row>
    <row r="832" spans="4:66" x14ac:dyDescent="0.25">
      <c r="D832"/>
      <c r="E832" s="10"/>
      <c r="F832" s="10"/>
      <c r="G832" s="10"/>
      <c r="H832" s="10"/>
      <c r="I832" s="10"/>
      <c r="J832" s="10"/>
      <c r="K832" s="12"/>
      <c r="L832" s="12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4"/>
      <c r="BK832" s="14"/>
      <c r="BL832" s="14"/>
      <c r="BM832" s="14"/>
      <c r="BN832" s="14"/>
    </row>
    <row r="833" spans="4:66" x14ac:dyDescent="0.25">
      <c r="D833"/>
      <c r="E833" s="10"/>
      <c r="F833" s="10"/>
      <c r="G833" s="10"/>
      <c r="H833" s="10"/>
      <c r="I833" s="10"/>
      <c r="J833" s="10"/>
      <c r="K833" s="12"/>
      <c r="L833" s="12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4"/>
      <c r="BK833" s="14"/>
      <c r="BL833" s="14"/>
      <c r="BM833" s="14"/>
      <c r="BN833" s="14"/>
    </row>
    <row r="834" spans="4:66" x14ac:dyDescent="0.25">
      <c r="D834"/>
      <c r="E834" s="10"/>
      <c r="F834" s="10"/>
      <c r="G834" s="10"/>
      <c r="H834" s="10"/>
      <c r="I834" s="10"/>
      <c r="J834" s="10"/>
      <c r="K834" s="12"/>
      <c r="L834" s="12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4"/>
      <c r="BK834" s="14"/>
      <c r="BL834" s="14"/>
      <c r="BM834" s="14"/>
      <c r="BN834" s="14"/>
    </row>
    <row r="835" spans="4:66" x14ac:dyDescent="0.25">
      <c r="D835"/>
      <c r="E835" s="10"/>
      <c r="F835" s="10"/>
      <c r="G835" s="10"/>
      <c r="H835" s="10"/>
      <c r="I835" s="10"/>
      <c r="J835" s="10"/>
      <c r="K835" s="12"/>
      <c r="L835" s="12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4"/>
      <c r="BK835" s="14"/>
      <c r="BL835" s="14"/>
      <c r="BM835" s="14"/>
      <c r="BN835" s="14"/>
    </row>
    <row r="836" spans="4:66" x14ac:dyDescent="0.25">
      <c r="D836"/>
      <c r="E836" s="10"/>
      <c r="F836" s="10"/>
      <c r="G836" s="10"/>
      <c r="H836" s="10"/>
      <c r="I836" s="10"/>
      <c r="J836" s="10"/>
      <c r="K836" s="12"/>
      <c r="L836" s="12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4"/>
      <c r="BK836" s="14"/>
      <c r="BL836" s="14"/>
      <c r="BM836" s="14"/>
      <c r="BN836" s="14"/>
    </row>
    <row r="837" spans="4:66" x14ac:dyDescent="0.25">
      <c r="D837"/>
      <c r="E837" s="10"/>
      <c r="F837" s="10"/>
      <c r="G837" s="10"/>
      <c r="H837" s="10"/>
      <c r="I837" s="10"/>
      <c r="J837" s="10"/>
      <c r="K837" s="12"/>
      <c r="L837" s="12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4"/>
      <c r="BK837" s="14"/>
      <c r="BL837" s="14"/>
      <c r="BM837" s="14"/>
      <c r="BN837" s="14"/>
    </row>
    <row r="838" spans="4:66" x14ac:dyDescent="0.25">
      <c r="D838"/>
      <c r="E838" s="10"/>
      <c r="F838" s="10"/>
      <c r="G838" s="10"/>
      <c r="H838" s="10"/>
      <c r="I838" s="10"/>
      <c r="J838" s="10"/>
      <c r="K838" s="12"/>
      <c r="L838" s="12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4"/>
      <c r="BK838" s="14"/>
      <c r="BL838" s="14"/>
      <c r="BM838" s="14"/>
      <c r="BN838" s="14"/>
    </row>
    <row r="839" spans="4:66" x14ac:dyDescent="0.25">
      <c r="D839"/>
      <c r="E839" s="10"/>
      <c r="F839" s="10"/>
      <c r="G839" s="10"/>
      <c r="H839" s="10"/>
      <c r="I839" s="10"/>
      <c r="J839" s="10"/>
      <c r="K839" s="12"/>
      <c r="L839" s="12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4"/>
      <c r="BK839" s="14"/>
      <c r="BL839" s="14"/>
      <c r="BM839" s="14"/>
      <c r="BN839" s="14"/>
    </row>
    <row r="840" spans="4:66" x14ac:dyDescent="0.25">
      <c r="D840"/>
      <c r="E840" s="10"/>
      <c r="F840" s="10"/>
      <c r="G840" s="10"/>
      <c r="H840" s="10"/>
      <c r="I840" s="10"/>
      <c r="J840" s="10"/>
      <c r="K840" s="12"/>
      <c r="L840" s="12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4"/>
      <c r="BK840" s="14"/>
      <c r="BL840" s="14"/>
      <c r="BM840" s="14"/>
      <c r="BN840" s="14"/>
    </row>
    <row r="841" spans="4:66" x14ac:dyDescent="0.25">
      <c r="D841"/>
      <c r="E841" s="10"/>
      <c r="F841" s="10"/>
      <c r="G841" s="10"/>
      <c r="H841" s="10"/>
      <c r="I841" s="10"/>
      <c r="J841" s="10"/>
      <c r="K841" s="12"/>
      <c r="L841" s="12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4"/>
      <c r="BK841" s="14"/>
      <c r="BL841" s="14"/>
      <c r="BM841" s="14"/>
      <c r="BN841" s="14"/>
    </row>
    <row r="842" spans="4:66" x14ac:dyDescent="0.25">
      <c r="D842"/>
      <c r="E842" s="10"/>
      <c r="F842" s="10"/>
      <c r="G842" s="10"/>
      <c r="H842" s="10"/>
      <c r="I842" s="10"/>
      <c r="J842" s="10"/>
      <c r="K842" s="12"/>
      <c r="L842" s="12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4"/>
      <c r="BK842" s="14"/>
      <c r="BL842" s="14"/>
      <c r="BM842" s="14"/>
      <c r="BN842" s="14"/>
    </row>
    <row r="843" spans="4:66" x14ac:dyDescent="0.25">
      <c r="D843"/>
      <c r="E843" s="10"/>
      <c r="F843" s="10"/>
      <c r="G843" s="10"/>
      <c r="H843" s="10"/>
      <c r="I843" s="10"/>
      <c r="J843" s="10"/>
      <c r="K843" s="12"/>
      <c r="L843" s="12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4"/>
      <c r="BK843" s="14"/>
      <c r="BL843" s="14"/>
      <c r="BM843" s="14"/>
      <c r="BN843" s="14"/>
    </row>
    <row r="844" spans="4:66" x14ac:dyDescent="0.25">
      <c r="D844"/>
      <c r="E844" s="10"/>
      <c r="F844" s="10"/>
      <c r="G844" s="10"/>
      <c r="H844" s="10"/>
      <c r="I844" s="10"/>
      <c r="J844" s="10"/>
      <c r="K844" s="12"/>
      <c r="L844" s="12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4"/>
      <c r="BK844" s="14"/>
      <c r="BL844" s="14"/>
      <c r="BM844" s="14"/>
      <c r="BN844" s="14"/>
    </row>
    <row r="845" spans="4:66" x14ac:dyDescent="0.25">
      <c r="D845"/>
      <c r="E845" s="10"/>
      <c r="F845" s="10"/>
      <c r="G845" s="10"/>
      <c r="H845" s="10"/>
      <c r="I845" s="10"/>
      <c r="J845" s="10"/>
      <c r="K845" s="12"/>
      <c r="L845" s="12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4"/>
      <c r="BK845" s="14"/>
      <c r="BL845" s="14"/>
      <c r="BM845" s="14"/>
      <c r="BN845" s="14"/>
    </row>
    <row r="846" spans="4:66" x14ac:dyDescent="0.25">
      <c r="D846"/>
      <c r="E846" s="10"/>
      <c r="F846" s="10"/>
      <c r="G846" s="10"/>
      <c r="H846" s="10"/>
      <c r="I846" s="10"/>
      <c r="J846" s="10"/>
      <c r="K846" s="12"/>
      <c r="L846" s="12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4"/>
      <c r="BK846" s="14"/>
      <c r="BL846" s="14"/>
      <c r="BM846" s="14"/>
      <c r="BN846" s="14"/>
    </row>
    <row r="847" spans="4:66" x14ac:dyDescent="0.25">
      <c r="D847"/>
      <c r="E847" s="10"/>
      <c r="F847" s="10"/>
      <c r="G847" s="10"/>
      <c r="H847" s="10"/>
      <c r="I847" s="10"/>
      <c r="J847" s="10"/>
      <c r="K847" s="12"/>
      <c r="L847" s="12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4"/>
      <c r="BK847" s="14"/>
      <c r="BL847" s="14"/>
      <c r="BM847" s="14"/>
      <c r="BN847" s="14"/>
    </row>
    <row r="848" spans="4:66" x14ac:dyDescent="0.25">
      <c r="D848"/>
      <c r="E848" s="10"/>
      <c r="F848" s="10"/>
      <c r="G848" s="10"/>
      <c r="H848" s="10"/>
      <c r="I848" s="10"/>
      <c r="J848" s="10"/>
      <c r="K848" s="12"/>
      <c r="L848" s="12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4"/>
      <c r="BK848" s="14"/>
      <c r="BL848" s="14"/>
      <c r="BM848" s="14"/>
      <c r="BN848" s="14"/>
    </row>
    <row r="849" spans="4:66" x14ac:dyDescent="0.25">
      <c r="D849"/>
      <c r="E849" s="10"/>
      <c r="F849" s="10"/>
      <c r="G849" s="10"/>
      <c r="H849" s="10"/>
      <c r="I849" s="10"/>
      <c r="J849" s="10"/>
      <c r="K849" s="12"/>
      <c r="L849" s="12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4"/>
      <c r="BK849" s="14"/>
      <c r="BL849" s="14"/>
      <c r="BM849" s="14"/>
      <c r="BN849" s="14"/>
    </row>
    <row r="850" spans="4:66" x14ac:dyDescent="0.25">
      <c r="D850"/>
      <c r="E850" s="10"/>
      <c r="F850" s="10"/>
      <c r="G850" s="10"/>
      <c r="H850" s="10"/>
      <c r="I850" s="10"/>
      <c r="J850" s="10"/>
      <c r="K850" s="12"/>
      <c r="L850" s="12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4"/>
      <c r="BK850" s="14"/>
      <c r="BL850" s="14"/>
      <c r="BM850" s="14"/>
      <c r="BN850" s="14"/>
    </row>
    <row r="851" spans="4:66" x14ac:dyDescent="0.25">
      <c r="D851"/>
      <c r="E851" s="10"/>
      <c r="F851" s="10"/>
      <c r="G851" s="10"/>
      <c r="H851" s="10"/>
      <c r="I851" s="10"/>
      <c r="J851" s="10"/>
      <c r="K851" s="12"/>
      <c r="L851" s="12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4"/>
      <c r="BK851" s="14"/>
      <c r="BL851" s="14"/>
      <c r="BM851" s="14"/>
      <c r="BN851" s="14"/>
    </row>
    <row r="852" spans="4:66" x14ac:dyDescent="0.25">
      <c r="D852"/>
      <c r="E852" s="10"/>
      <c r="F852" s="10"/>
      <c r="G852" s="10"/>
      <c r="H852" s="10"/>
      <c r="I852" s="10"/>
      <c r="J852" s="10"/>
      <c r="K852" s="12"/>
      <c r="L852" s="12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4"/>
      <c r="BK852" s="14"/>
      <c r="BL852" s="14"/>
      <c r="BM852" s="14"/>
      <c r="BN852" s="14"/>
    </row>
    <row r="853" spans="4:66" x14ac:dyDescent="0.25">
      <c r="D853"/>
      <c r="E853" s="10"/>
      <c r="F853" s="10"/>
      <c r="G853" s="10"/>
      <c r="H853" s="10"/>
      <c r="I853" s="10"/>
      <c r="J853" s="10"/>
      <c r="K853" s="12"/>
      <c r="L853" s="12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4"/>
      <c r="BK853" s="14"/>
      <c r="BL853" s="14"/>
      <c r="BM853" s="14"/>
      <c r="BN853" s="14"/>
    </row>
    <row r="854" spans="4:66" x14ac:dyDescent="0.25">
      <c r="D854"/>
      <c r="E854" s="10"/>
      <c r="F854" s="10"/>
      <c r="G854" s="10"/>
      <c r="H854" s="10"/>
      <c r="I854" s="10"/>
      <c r="J854" s="10"/>
      <c r="K854" s="12"/>
      <c r="L854" s="12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4"/>
      <c r="BK854" s="14"/>
      <c r="BL854" s="14"/>
      <c r="BM854" s="14"/>
      <c r="BN854" s="14"/>
    </row>
    <row r="855" spans="4:66" x14ac:dyDescent="0.25">
      <c r="D855"/>
      <c r="E855" s="10"/>
      <c r="F855" s="10"/>
      <c r="G855" s="10"/>
      <c r="H855" s="10"/>
      <c r="I855" s="10"/>
      <c r="J855" s="10"/>
      <c r="K855" s="12"/>
      <c r="L855" s="12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4"/>
      <c r="BK855" s="14"/>
      <c r="BL855" s="14"/>
      <c r="BM855" s="14"/>
      <c r="BN855" s="14"/>
    </row>
    <row r="856" spans="4:66" x14ac:dyDescent="0.25">
      <c r="D856"/>
      <c r="E856" s="10"/>
      <c r="F856" s="10"/>
      <c r="G856" s="10"/>
      <c r="H856" s="10"/>
      <c r="I856" s="10"/>
      <c r="J856" s="10"/>
      <c r="K856" s="12"/>
      <c r="L856" s="12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4"/>
      <c r="BK856" s="14"/>
      <c r="BL856" s="14"/>
      <c r="BM856" s="14"/>
      <c r="BN856" s="14"/>
    </row>
    <row r="857" spans="4:66" x14ac:dyDescent="0.25">
      <c r="D857"/>
      <c r="E857" s="10"/>
      <c r="F857" s="10"/>
      <c r="G857" s="10"/>
      <c r="H857" s="10"/>
      <c r="I857" s="10"/>
      <c r="J857" s="10"/>
      <c r="K857" s="12"/>
      <c r="L857" s="12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4"/>
      <c r="BK857" s="14"/>
      <c r="BL857" s="14"/>
      <c r="BM857" s="14"/>
      <c r="BN857" s="14"/>
    </row>
    <row r="858" spans="4:66" x14ac:dyDescent="0.25">
      <c r="D858"/>
      <c r="E858" s="10"/>
      <c r="F858" s="10"/>
      <c r="G858" s="10"/>
      <c r="H858" s="10"/>
      <c r="I858" s="10"/>
      <c r="J858" s="10"/>
      <c r="K858" s="12"/>
      <c r="L858" s="12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4"/>
      <c r="BK858" s="14"/>
      <c r="BL858" s="14"/>
      <c r="BM858" s="14"/>
      <c r="BN858" s="14"/>
    </row>
    <row r="859" spans="4:66" x14ac:dyDescent="0.25">
      <c r="D859"/>
      <c r="E859" s="10"/>
      <c r="F859" s="10"/>
      <c r="G859" s="10"/>
      <c r="H859" s="10"/>
      <c r="I859" s="10"/>
      <c r="J859" s="10"/>
      <c r="K859" s="12"/>
      <c r="L859" s="12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4"/>
      <c r="BK859" s="14"/>
      <c r="BL859" s="14"/>
      <c r="BM859" s="14"/>
      <c r="BN859" s="14"/>
    </row>
    <row r="860" spans="4:66" x14ac:dyDescent="0.25">
      <c r="D860"/>
      <c r="E860" s="10"/>
      <c r="F860" s="10"/>
      <c r="G860" s="10"/>
      <c r="H860" s="10"/>
      <c r="I860" s="10"/>
      <c r="J860" s="10"/>
      <c r="K860" s="12"/>
      <c r="L860" s="12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4"/>
      <c r="BK860" s="14"/>
      <c r="BL860" s="14"/>
      <c r="BM860" s="14"/>
      <c r="BN860" s="14"/>
    </row>
    <row r="861" spans="4:66" x14ac:dyDescent="0.25">
      <c r="D861"/>
      <c r="E861" s="10"/>
      <c r="F861" s="10"/>
      <c r="G861" s="10"/>
      <c r="H861" s="10"/>
      <c r="I861" s="10"/>
      <c r="J861" s="10"/>
      <c r="K861" s="12"/>
      <c r="L861" s="12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4"/>
      <c r="BK861" s="14"/>
      <c r="BL861" s="14"/>
      <c r="BM861" s="14"/>
      <c r="BN861" s="14"/>
    </row>
    <row r="862" spans="4:66" x14ac:dyDescent="0.25">
      <c r="D862"/>
      <c r="E862" s="10"/>
      <c r="F862" s="10"/>
      <c r="G862" s="10"/>
      <c r="H862" s="10"/>
      <c r="I862" s="10"/>
      <c r="J862" s="10"/>
      <c r="K862" s="12"/>
      <c r="L862" s="12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4"/>
      <c r="BK862" s="14"/>
      <c r="BL862" s="14"/>
      <c r="BM862" s="14"/>
      <c r="BN862" s="14"/>
    </row>
    <row r="863" spans="4:66" x14ac:dyDescent="0.25">
      <c r="D863"/>
      <c r="E863" s="10"/>
      <c r="F863" s="10"/>
      <c r="G863" s="10"/>
      <c r="H863" s="10"/>
      <c r="I863" s="10"/>
      <c r="J863" s="10"/>
      <c r="K863" s="12"/>
      <c r="L863" s="12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4"/>
      <c r="BK863" s="14"/>
      <c r="BL863" s="14"/>
      <c r="BM863" s="14"/>
      <c r="BN863" s="14"/>
    </row>
    <row r="864" spans="4:66" x14ac:dyDescent="0.25">
      <c r="D864"/>
      <c r="E864" s="10"/>
      <c r="F864" s="10"/>
      <c r="G864" s="10"/>
      <c r="H864" s="10"/>
      <c r="I864" s="10"/>
      <c r="J864" s="10"/>
      <c r="K864" s="12"/>
      <c r="L864" s="12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4"/>
      <c r="BK864" s="14"/>
      <c r="BL864" s="14"/>
      <c r="BM864" s="14"/>
      <c r="BN864" s="14"/>
    </row>
    <row r="865" spans="4:66" x14ac:dyDescent="0.25">
      <c r="D865"/>
      <c r="E865" s="10"/>
      <c r="F865" s="10"/>
      <c r="G865" s="10"/>
      <c r="H865" s="10"/>
      <c r="I865" s="10"/>
      <c r="J865" s="10"/>
      <c r="K865" s="12"/>
      <c r="L865" s="12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4"/>
      <c r="BK865" s="14"/>
      <c r="BL865" s="14"/>
      <c r="BM865" s="14"/>
      <c r="BN865" s="14"/>
    </row>
    <row r="866" spans="4:66" x14ac:dyDescent="0.25">
      <c r="D866"/>
      <c r="E866" s="10"/>
      <c r="F866" s="10"/>
      <c r="G866" s="10"/>
      <c r="H866" s="10"/>
      <c r="I866" s="10"/>
      <c r="J866" s="10"/>
      <c r="K866" s="12"/>
      <c r="L866" s="12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4"/>
      <c r="BK866" s="14"/>
      <c r="BL866" s="14"/>
      <c r="BM866" s="14"/>
      <c r="BN866" s="14"/>
    </row>
    <row r="867" spans="4:66" x14ac:dyDescent="0.25">
      <c r="D867"/>
      <c r="E867" s="10"/>
      <c r="F867" s="10"/>
      <c r="G867" s="10"/>
      <c r="H867" s="10"/>
      <c r="I867" s="10"/>
      <c r="J867" s="10"/>
      <c r="K867" s="12"/>
      <c r="L867" s="12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4"/>
      <c r="BK867" s="14"/>
      <c r="BL867" s="14"/>
      <c r="BM867" s="14"/>
      <c r="BN867" s="14"/>
    </row>
    <row r="868" spans="4:66" x14ac:dyDescent="0.25">
      <c r="D868"/>
      <c r="E868" s="10"/>
      <c r="F868" s="10"/>
      <c r="G868" s="10"/>
      <c r="H868" s="10"/>
      <c r="I868" s="10"/>
      <c r="J868" s="10"/>
      <c r="K868" s="12"/>
      <c r="L868" s="12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4"/>
      <c r="BK868" s="14"/>
      <c r="BL868" s="14"/>
      <c r="BM868" s="14"/>
      <c r="BN868" s="14"/>
    </row>
    <row r="869" spans="4:66" x14ac:dyDescent="0.25">
      <c r="D869"/>
      <c r="E869" s="10"/>
      <c r="F869" s="10"/>
      <c r="G869" s="10"/>
      <c r="H869" s="10"/>
      <c r="I869" s="10"/>
      <c r="J869" s="10"/>
      <c r="K869" s="12"/>
      <c r="L869" s="12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4"/>
      <c r="BK869" s="14"/>
      <c r="BL869" s="14"/>
      <c r="BM869" s="14"/>
      <c r="BN869" s="14"/>
    </row>
    <row r="870" spans="4:66" x14ac:dyDescent="0.25">
      <c r="D870"/>
      <c r="E870" s="10"/>
      <c r="F870" s="10"/>
      <c r="G870" s="10"/>
      <c r="H870" s="10"/>
      <c r="I870" s="10"/>
      <c r="J870" s="10"/>
      <c r="K870" s="12"/>
      <c r="L870" s="12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4"/>
      <c r="BK870" s="14"/>
      <c r="BL870" s="14"/>
      <c r="BM870" s="14"/>
      <c r="BN870" s="14"/>
    </row>
    <row r="871" spans="4:66" s="10" customFormat="1" x14ac:dyDescent="0.25">
      <c r="K871" s="12"/>
      <c r="L871" s="12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4"/>
      <c r="BK871" s="14"/>
      <c r="BL871" s="14"/>
      <c r="BM871" s="14"/>
      <c r="BN871" s="14"/>
    </row>
    <row r="872" spans="4:66" s="10" customFormat="1" x14ac:dyDescent="0.25">
      <c r="K872" s="12"/>
      <c r="L872" s="12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4"/>
      <c r="BK872" s="14"/>
      <c r="BL872" s="14"/>
      <c r="BM872" s="14"/>
      <c r="BN872" s="14"/>
    </row>
    <row r="873" spans="4:66" x14ac:dyDescent="0.25">
      <c r="D873"/>
      <c r="E873" s="10"/>
      <c r="F873" s="10"/>
      <c r="G873" s="10"/>
      <c r="H873" s="10"/>
      <c r="I873" s="10"/>
      <c r="J873" s="10"/>
      <c r="K873" s="12"/>
      <c r="L873" s="12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4"/>
      <c r="BK873" s="14"/>
      <c r="BL873" s="14"/>
      <c r="BM873" s="14"/>
      <c r="BN873" s="14"/>
    </row>
    <row r="874" spans="4:66" x14ac:dyDescent="0.25">
      <c r="D874"/>
      <c r="E874" s="10"/>
      <c r="F874" s="10"/>
      <c r="G874" s="10"/>
      <c r="H874" s="10"/>
      <c r="I874" s="10"/>
      <c r="J874" s="10"/>
      <c r="K874" s="12"/>
      <c r="L874" s="12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4"/>
      <c r="BK874" s="14"/>
      <c r="BL874" s="14"/>
      <c r="BM874" s="14"/>
      <c r="BN874" s="14"/>
    </row>
    <row r="875" spans="4:66" x14ac:dyDescent="0.25">
      <c r="D875"/>
      <c r="E875" s="10"/>
      <c r="F875" s="10"/>
      <c r="G875" s="10"/>
      <c r="H875" s="10"/>
      <c r="I875" s="10"/>
      <c r="J875" s="10"/>
      <c r="K875" s="12"/>
      <c r="L875" s="12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4"/>
      <c r="BK875" s="14"/>
      <c r="BL875" s="14"/>
      <c r="BM875" s="14"/>
      <c r="BN875" s="14"/>
    </row>
    <row r="876" spans="4:66" x14ac:dyDescent="0.25">
      <c r="D876"/>
      <c r="E876" s="10"/>
      <c r="F876" s="10"/>
      <c r="G876" s="10"/>
      <c r="H876" s="10"/>
      <c r="I876" s="10"/>
      <c r="J876" s="10"/>
      <c r="K876" s="12"/>
      <c r="L876" s="12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4"/>
      <c r="BK876" s="14"/>
      <c r="BL876" s="14"/>
      <c r="BM876" s="14"/>
      <c r="BN876" s="14"/>
    </row>
    <row r="877" spans="4:66" x14ac:dyDescent="0.25">
      <c r="D877"/>
      <c r="E877" s="10"/>
      <c r="F877" s="10"/>
      <c r="G877" s="10"/>
      <c r="H877" s="10"/>
      <c r="I877" s="10"/>
      <c r="J877" s="10"/>
      <c r="K877" s="12"/>
      <c r="L877" s="12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4"/>
      <c r="BK877" s="14"/>
      <c r="BL877" s="14"/>
      <c r="BM877" s="14"/>
      <c r="BN877" s="14"/>
    </row>
    <row r="878" spans="4:66" x14ac:dyDescent="0.25">
      <c r="D878"/>
      <c r="E878" s="10"/>
      <c r="F878" s="10"/>
      <c r="G878" s="10"/>
      <c r="H878" s="10"/>
      <c r="I878" s="10"/>
      <c r="J878" s="10"/>
      <c r="K878" s="12"/>
      <c r="L878" s="12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4"/>
      <c r="BK878" s="14"/>
      <c r="BL878" s="14"/>
      <c r="BM878" s="14"/>
      <c r="BN878" s="14"/>
    </row>
    <row r="879" spans="4:66" x14ac:dyDescent="0.25">
      <c r="D879"/>
      <c r="E879" s="10"/>
      <c r="F879" s="10"/>
      <c r="G879" s="10"/>
      <c r="H879" s="10"/>
      <c r="I879" s="10"/>
      <c r="J879" s="10"/>
      <c r="K879" s="12"/>
      <c r="L879" s="12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4"/>
      <c r="BK879" s="14"/>
      <c r="BL879" s="14"/>
      <c r="BM879" s="14"/>
      <c r="BN879" s="14"/>
    </row>
    <row r="880" spans="4:66" x14ac:dyDescent="0.25">
      <c r="D880"/>
      <c r="E880" s="10"/>
      <c r="F880" s="10"/>
      <c r="G880" s="10"/>
      <c r="H880" s="10"/>
      <c r="I880" s="10"/>
      <c r="J880" s="10"/>
      <c r="K880" s="12"/>
      <c r="L880" s="12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4"/>
      <c r="BK880" s="14"/>
      <c r="BL880" s="14"/>
      <c r="BM880" s="14"/>
      <c r="BN880" s="14"/>
    </row>
    <row r="881" spans="4:66" x14ac:dyDescent="0.25">
      <c r="D881"/>
      <c r="E881" s="10"/>
      <c r="F881" s="10"/>
      <c r="G881" s="10"/>
      <c r="H881" s="10"/>
      <c r="I881" s="10"/>
      <c r="J881" s="10"/>
      <c r="K881" s="12"/>
      <c r="L881" s="12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4"/>
      <c r="BK881" s="14"/>
      <c r="BL881" s="14"/>
      <c r="BM881" s="14"/>
      <c r="BN881" s="14"/>
    </row>
    <row r="882" spans="4:66" x14ac:dyDescent="0.25">
      <c r="D882"/>
      <c r="E882" s="10"/>
      <c r="F882" s="10"/>
      <c r="G882" s="10"/>
      <c r="H882" s="10"/>
      <c r="I882" s="10"/>
      <c r="J882" s="10"/>
      <c r="K882" s="12"/>
      <c r="L882" s="12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4"/>
      <c r="BK882" s="14"/>
      <c r="BL882" s="14"/>
      <c r="BM882" s="14"/>
      <c r="BN882" s="14"/>
    </row>
    <row r="883" spans="4:66" x14ac:dyDescent="0.25">
      <c r="D883"/>
      <c r="E883" s="10"/>
      <c r="F883" s="10"/>
      <c r="G883" s="10"/>
      <c r="H883" s="10"/>
      <c r="I883" s="10"/>
      <c r="J883" s="10"/>
      <c r="K883" s="12"/>
      <c r="L883" s="12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4"/>
      <c r="BK883" s="14"/>
      <c r="BL883" s="14"/>
      <c r="BM883" s="14"/>
      <c r="BN883" s="14"/>
    </row>
    <row r="884" spans="4:66" x14ac:dyDescent="0.25">
      <c r="D884"/>
      <c r="E884" s="10"/>
      <c r="F884" s="10"/>
      <c r="G884" s="10"/>
      <c r="H884" s="10"/>
      <c r="I884" s="10"/>
      <c r="J884" s="10"/>
      <c r="K884" s="12"/>
      <c r="L884" s="12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4"/>
      <c r="BK884" s="14"/>
      <c r="BL884" s="14"/>
      <c r="BM884" s="14"/>
      <c r="BN884" s="14"/>
    </row>
    <row r="885" spans="4:66" x14ac:dyDescent="0.25">
      <c r="D885"/>
      <c r="E885" s="10"/>
      <c r="F885" s="10"/>
      <c r="G885" s="10"/>
      <c r="H885" s="10"/>
      <c r="I885" s="10"/>
      <c r="J885" s="10"/>
      <c r="K885" s="12"/>
      <c r="L885" s="12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4"/>
      <c r="BK885" s="14"/>
      <c r="BL885" s="14"/>
      <c r="BM885" s="14"/>
      <c r="BN885" s="14"/>
    </row>
    <row r="886" spans="4:66" x14ac:dyDescent="0.25">
      <c r="D886"/>
      <c r="E886" s="10"/>
      <c r="F886" s="10"/>
      <c r="G886" s="10"/>
      <c r="H886" s="10"/>
      <c r="I886" s="10"/>
      <c r="J886" s="10"/>
      <c r="K886" s="12"/>
      <c r="L886" s="12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4"/>
      <c r="BK886" s="14"/>
      <c r="BL886" s="14"/>
      <c r="BM886" s="14"/>
      <c r="BN886" s="14"/>
    </row>
    <row r="887" spans="4:66" x14ac:dyDescent="0.25">
      <c r="D887"/>
      <c r="E887" s="10"/>
      <c r="F887" s="10"/>
      <c r="G887" s="10"/>
      <c r="H887" s="10"/>
      <c r="I887" s="10"/>
      <c r="J887" s="10"/>
      <c r="K887" s="12"/>
      <c r="L887" s="12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4"/>
      <c r="BK887" s="14"/>
      <c r="BL887" s="14"/>
      <c r="BM887" s="14"/>
      <c r="BN887" s="14"/>
    </row>
    <row r="888" spans="4:66" x14ac:dyDescent="0.25">
      <c r="D888"/>
      <c r="E888" s="10"/>
      <c r="F888" s="10"/>
      <c r="G888" s="10"/>
      <c r="H888" s="10"/>
      <c r="I888" s="10"/>
      <c r="J888" s="10"/>
      <c r="K888" s="12"/>
      <c r="L888" s="12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4"/>
      <c r="BK888" s="14"/>
      <c r="BL888" s="14"/>
      <c r="BM888" s="14"/>
      <c r="BN888" s="14"/>
    </row>
    <row r="889" spans="4:66" x14ac:dyDescent="0.25">
      <c r="D889"/>
      <c r="E889" s="10"/>
      <c r="F889" s="10"/>
      <c r="G889" s="10"/>
      <c r="H889" s="10"/>
      <c r="I889" s="10"/>
      <c r="J889" s="10"/>
      <c r="K889" s="12"/>
      <c r="L889" s="12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4"/>
      <c r="BK889" s="14"/>
      <c r="BL889" s="14"/>
      <c r="BM889" s="14"/>
      <c r="BN889" s="14"/>
    </row>
    <row r="890" spans="4:66" x14ac:dyDescent="0.25">
      <c r="D890"/>
      <c r="E890" s="10"/>
      <c r="F890" s="10"/>
      <c r="G890" s="10"/>
      <c r="H890" s="10"/>
      <c r="I890" s="10"/>
      <c r="J890" s="10"/>
      <c r="K890" s="12"/>
      <c r="L890" s="12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4"/>
      <c r="BK890" s="14"/>
      <c r="BL890" s="14"/>
      <c r="BM890" s="14"/>
      <c r="BN890" s="14"/>
    </row>
    <row r="891" spans="4:66" x14ac:dyDescent="0.25">
      <c r="D891"/>
      <c r="E891" s="10"/>
      <c r="F891" s="10"/>
      <c r="G891" s="10"/>
      <c r="H891" s="10"/>
      <c r="I891" s="10"/>
      <c r="J891" s="10"/>
      <c r="K891" s="12"/>
      <c r="L891" s="12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4"/>
      <c r="BK891" s="14"/>
      <c r="BL891" s="14"/>
      <c r="BM891" s="14"/>
      <c r="BN891" s="14"/>
    </row>
    <row r="892" spans="4:66" x14ac:dyDescent="0.25">
      <c r="D892"/>
      <c r="E892" s="10"/>
      <c r="F892" s="10"/>
      <c r="G892" s="10"/>
      <c r="H892" s="10"/>
      <c r="I892" s="10"/>
      <c r="J892" s="10"/>
      <c r="K892" s="12"/>
      <c r="L892" s="12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4"/>
      <c r="BK892" s="14"/>
      <c r="BL892" s="14"/>
      <c r="BM892" s="14"/>
      <c r="BN892" s="14"/>
    </row>
    <row r="893" spans="4:66" x14ac:dyDescent="0.25">
      <c r="D893"/>
      <c r="E893" s="10"/>
      <c r="F893" s="10"/>
      <c r="G893" s="10"/>
      <c r="H893" s="10"/>
      <c r="I893" s="10"/>
      <c r="J893" s="10"/>
      <c r="K893" s="12"/>
      <c r="L893" s="12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4"/>
      <c r="BK893" s="14"/>
      <c r="BL893" s="14"/>
      <c r="BM893" s="14"/>
      <c r="BN893" s="14"/>
    </row>
    <row r="894" spans="4:66" x14ac:dyDescent="0.25">
      <c r="D894"/>
      <c r="E894" s="10"/>
      <c r="F894" s="10"/>
      <c r="G894" s="10"/>
      <c r="H894" s="10"/>
      <c r="I894" s="10"/>
      <c r="J894" s="10"/>
      <c r="K894" s="12"/>
      <c r="L894" s="12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4"/>
      <c r="BK894" s="14"/>
      <c r="BL894" s="14"/>
      <c r="BM894" s="14"/>
      <c r="BN894" s="14"/>
    </row>
    <row r="895" spans="4:66" x14ac:dyDescent="0.25">
      <c r="D895"/>
      <c r="E895" s="10"/>
      <c r="F895" s="10"/>
      <c r="G895" s="10"/>
      <c r="H895" s="10"/>
      <c r="I895" s="10"/>
      <c r="J895" s="10"/>
      <c r="K895" s="12"/>
      <c r="L895" s="12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4"/>
      <c r="BK895" s="14"/>
      <c r="BL895" s="14"/>
      <c r="BM895" s="14"/>
      <c r="BN895" s="14"/>
    </row>
    <row r="896" spans="4:66" x14ac:dyDescent="0.25">
      <c r="D896"/>
      <c r="E896" s="10"/>
      <c r="F896" s="10"/>
      <c r="G896" s="10"/>
      <c r="H896" s="10"/>
      <c r="I896" s="10"/>
      <c r="J896" s="10"/>
      <c r="K896" s="12"/>
      <c r="L896" s="12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4"/>
      <c r="BK896" s="14"/>
      <c r="BL896" s="14"/>
      <c r="BM896" s="14"/>
      <c r="BN896" s="14"/>
    </row>
    <row r="897" spans="4:66" x14ac:dyDescent="0.25">
      <c r="D897"/>
      <c r="E897" s="10"/>
      <c r="F897" s="10"/>
      <c r="G897" s="10"/>
      <c r="H897" s="10"/>
      <c r="I897" s="10"/>
      <c r="J897" s="10"/>
      <c r="K897" s="12"/>
      <c r="L897" s="12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4"/>
      <c r="BK897" s="14"/>
      <c r="BL897" s="14"/>
      <c r="BM897" s="14"/>
      <c r="BN897" s="14"/>
    </row>
    <row r="898" spans="4:66" x14ac:dyDescent="0.25">
      <c r="D898"/>
      <c r="E898" s="10"/>
      <c r="F898" s="10"/>
      <c r="G898" s="10"/>
      <c r="H898" s="10"/>
      <c r="I898" s="10"/>
      <c r="J898" s="10"/>
      <c r="K898" s="12"/>
      <c r="L898" s="12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4"/>
      <c r="BK898" s="14"/>
      <c r="BL898" s="14"/>
      <c r="BM898" s="14"/>
      <c r="BN898" s="14"/>
    </row>
    <row r="899" spans="4:66" x14ac:dyDescent="0.25">
      <c r="D899"/>
      <c r="E899" s="10"/>
      <c r="F899" s="10"/>
      <c r="G899" s="10"/>
      <c r="H899" s="10"/>
      <c r="I899" s="10"/>
      <c r="J899" s="10"/>
      <c r="K899" s="12"/>
      <c r="L899" s="12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4"/>
      <c r="BK899" s="14"/>
      <c r="BL899" s="14"/>
      <c r="BM899" s="14"/>
      <c r="BN899" s="14"/>
    </row>
    <row r="900" spans="4:66" x14ac:dyDescent="0.25">
      <c r="D900"/>
      <c r="E900" s="10"/>
      <c r="F900" s="10"/>
      <c r="G900" s="10"/>
      <c r="H900" s="10"/>
      <c r="I900" s="10"/>
      <c r="J900" s="10"/>
      <c r="K900" s="12"/>
      <c r="L900" s="12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4"/>
      <c r="BK900" s="14"/>
      <c r="BL900" s="14"/>
      <c r="BM900" s="14"/>
      <c r="BN900" s="14"/>
    </row>
    <row r="901" spans="4:66" x14ac:dyDescent="0.25">
      <c r="D901"/>
      <c r="E901" s="10"/>
      <c r="F901" s="10"/>
      <c r="G901" s="10"/>
      <c r="H901" s="10"/>
      <c r="I901" s="10"/>
      <c r="J901" s="10"/>
      <c r="K901" s="12"/>
      <c r="L901" s="12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4"/>
      <c r="BK901" s="14"/>
      <c r="BL901" s="14"/>
      <c r="BM901" s="14"/>
      <c r="BN901" s="14"/>
    </row>
    <row r="902" spans="4:66" x14ac:dyDescent="0.25">
      <c r="D902"/>
      <c r="E902" s="10"/>
      <c r="F902" s="10"/>
      <c r="G902" s="10"/>
      <c r="H902" s="10"/>
      <c r="I902" s="10"/>
      <c r="J902" s="10"/>
      <c r="K902" s="12"/>
      <c r="L902" s="12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4"/>
      <c r="BK902" s="14"/>
      <c r="BL902" s="14"/>
      <c r="BM902" s="14"/>
      <c r="BN902" s="14"/>
    </row>
    <row r="903" spans="4:66" x14ac:dyDescent="0.25">
      <c r="D903"/>
      <c r="E903" s="10"/>
      <c r="F903" s="10"/>
      <c r="G903" s="10"/>
      <c r="H903" s="10"/>
      <c r="I903" s="10"/>
      <c r="J903" s="10"/>
      <c r="K903" s="12"/>
      <c r="L903" s="12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4"/>
      <c r="BK903" s="14"/>
      <c r="BL903" s="14"/>
      <c r="BM903" s="14"/>
      <c r="BN903" s="14"/>
    </row>
    <row r="904" spans="4:66" x14ac:dyDescent="0.25">
      <c r="D904"/>
      <c r="E904" s="10"/>
      <c r="F904" s="10"/>
      <c r="G904" s="10"/>
      <c r="H904" s="10"/>
      <c r="I904" s="10"/>
      <c r="J904" s="10"/>
      <c r="K904" s="12"/>
      <c r="L904" s="12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4"/>
      <c r="BK904" s="14"/>
      <c r="BL904" s="14"/>
      <c r="BM904" s="14"/>
      <c r="BN904" s="14"/>
    </row>
    <row r="905" spans="4:66" x14ac:dyDescent="0.25">
      <c r="D905"/>
      <c r="E905" s="10"/>
      <c r="F905" s="10"/>
      <c r="G905" s="10"/>
      <c r="H905" s="10"/>
      <c r="I905" s="10"/>
      <c r="J905" s="10"/>
      <c r="K905" s="12"/>
      <c r="L905" s="12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4"/>
      <c r="BK905" s="14"/>
      <c r="BL905" s="14"/>
      <c r="BM905" s="14"/>
      <c r="BN905" s="14"/>
    </row>
    <row r="906" spans="4:66" x14ac:dyDescent="0.25">
      <c r="D906"/>
      <c r="E906" s="10"/>
      <c r="F906" s="10"/>
      <c r="G906" s="10"/>
      <c r="H906" s="10"/>
      <c r="I906" s="10"/>
      <c r="J906" s="10"/>
      <c r="K906" s="12"/>
      <c r="L906" s="12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4"/>
      <c r="BK906" s="14"/>
      <c r="BL906" s="14"/>
      <c r="BM906" s="14"/>
      <c r="BN906" s="14"/>
    </row>
    <row r="907" spans="4:66" x14ac:dyDescent="0.25">
      <c r="D907"/>
      <c r="E907" s="10"/>
      <c r="F907" s="10"/>
      <c r="G907" s="10"/>
      <c r="H907" s="10"/>
      <c r="I907" s="10"/>
      <c r="J907" s="10"/>
      <c r="K907" s="12"/>
      <c r="L907" s="12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4"/>
      <c r="BK907" s="14"/>
      <c r="BL907" s="14"/>
      <c r="BM907" s="14"/>
      <c r="BN907" s="14"/>
    </row>
    <row r="908" spans="4:66" x14ac:dyDescent="0.25">
      <c r="D908"/>
      <c r="E908" s="10"/>
      <c r="F908" s="10"/>
      <c r="G908" s="10"/>
      <c r="H908" s="10"/>
      <c r="I908" s="10"/>
      <c r="J908" s="10"/>
      <c r="K908" s="12"/>
      <c r="L908" s="12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4"/>
      <c r="BK908" s="14"/>
      <c r="BL908" s="14"/>
      <c r="BM908" s="14"/>
      <c r="BN908" s="14"/>
    </row>
    <row r="909" spans="4:66" x14ac:dyDescent="0.25">
      <c r="D909"/>
      <c r="E909" s="10"/>
      <c r="F909" s="10"/>
      <c r="G909" s="10"/>
      <c r="H909" s="10"/>
      <c r="I909" s="10"/>
      <c r="J909" s="10"/>
      <c r="K909" s="12"/>
      <c r="L909" s="12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4"/>
      <c r="BK909" s="14"/>
      <c r="BL909" s="14"/>
      <c r="BM909" s="14"/>
      <c r="BN909" s="14"/>
    </row>
    <row r="910" spans="4:66" x14ac:dyDescent="0.25">
      <c r="D910"/>
      <c r="E910" s="10"/>
      <c r="F910" s="10"/>
      <c r="G910" s="10"/>
      <c r="H910" s="10"/>
      <c r="I910" s="10"/>
      <c r="J910" s="10"/>
      <c r="K910" s="12"/>
      <c r="L910" s="12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4"/>
      <c r="BK910" s="14"/>
      <c r="BL910" s="14"/>
      <c r="BM910" s="14"/>
      <c r="BN910" s="14"/>
    </row>
    <row r="911" spans="4:66" x14ac:dyDescent="0.25">
      <c r="D911"/>
      <c r="E911" s="10"/>
      <c r="F911" s="10"/>
      <c r="G911" s="10"/>
      <c r="H911" s="10"/>
      <c r="I911" s="10"/>
      <c r="J911" s="10"/>
      <c r="K911" s="12"/>
      <c r="L911" s="12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4"/>
      <c r="BK911" s="14"/>
      <c r="BL911" s="14"/>
      <c r="BM911" s="14"/>
      <c r="BN911" s="14"/>
    </row>
    <row r="912" spans="4:66" x14ac:dyDescent="0.25">
      <c r="D912"/>
      <c r="E912" s="10"/>
      <c r="F912" s="10"/>
      <c r="G912" s="10"/>
      <c r="H912" s="10"/>
      <c r="I912" s="10"/>
      <c r="J912" s="10"/>
      <c r="K912" s="12"/>
      <c r="L912" s="12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4"/>
      <c r="BK912" s="14"/>
      <c r="BL912" s="14"/>
      <c r="BM912" s="14"/>
      <c r="BN912" s="14"/>
    </row>
    <row r="913" spans="4:66" x14ac:dyDescent="0.25">
      <c r="D913"/>
      <c r="E913" s="10"/>
      <c r="F913" s="10"/>
      <c r="G913" s="10"/>
      <c r="H913" s="10"/>
      <c r="I913" s="10"/>
      <c r="J913" s="10"/>
      <c r="K913" s="12"/>
      <c r="L913" s="12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4"/>
      <c r="BK913" s="14"/>
      <c r="BL913" s="14"/>
      <c r="BM913" s="14"/>
      <c r="BN913" s="14"/>
    </row>
    <row r="914" spans="4:66" x14ac:dyDescent="0.25">
      <c r="D914"/>
      <c r="E914" s="10"/>
      <c r="F914" s="10"/>
      <c r="G914" s="10"/>
      <c r="H914" s="10"/>
      <c r="I914" s="10"/>
      <c r="J914" s="10"/>
      <c r="K914" s="12"/>
      <c r="L914" s="12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4"/>
      <c r="BK914" s="14"/>
      <c r="BL914" s="14"/>
      <c r="BM914" s="14"/>
      <c r="BN914" s="14"/>
    </row>
    <row r="915" spans="4:66" x14ac:dyDescent="0.25">
      <c r="D915"/>
      <c r="E915" s="10"/>
      <c r="F915" s="10"/>
      <c r="G915" s="10"/>
      <c r="H915" s="10"/>
      <c r="I915" s="10"/>
      <c r="J915" s="10"/>
      <c r="K915" s="12"/>
      <c r="L915" s="12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4"/>
      <c r="BK915" s="14"/>
      <c r="BL915" s="14"/>
      <c r="BM915" s="14"/>
      <c r="BN915" s="14"/>
    </row>
    <row r="916" spans="4:66" x14ac:dyDescent="0.25">
      <c r="D916"/>
      <c r="E916" s="10"/>
      <c r="F916" s="10"/>
      <c r="G916" s="10"/>
      <c r="H916" s="10"/>
      <c r="I916" s="10"/>
      <c r="J916" s="10"/>
      <c r="K916" s="12"/>
      <c r="L916" s="12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4"/>
      <c r="BK916" s="14"/>
      <c r="BL916" s="14"/>
      <c r="BM916" s="14"/>
      <c r="BN916" s="14"/>
    </row>
    <row r="917" spans="4:66" x14ac:dyDescent="0.25">
      <c r="D917"/>
      <c r="E917" s="10"/>
      <c r="F917" s="10"/>
      <c r="G917" s="10"/>
      <c r="H917" s="10"/>
      <c r="I917" s="10"/>
      <c r="J917" s="10"/>
      <c r="K917" s="12"/>
      <c r="L917" s="12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4"/>
      <c r="BK917" s="14"/>
      <c r="BL917" s="14"/>
      <c r="BM917" s="14"/>
      <c r="BN917" s="14"/>
    </row>
    <row r="918" spans="4:66" x14ac:dyDescent="0.25">
      <c r="D918"/>
      <c r="E918" s="10"/>
      <c r="F918" s="10"/>
      <c r="G918" s="10"/>
      <c r="H918" s="10"/>
      <c r="I918" s="10"/>
      <c r="J918" s="10"/>
      <c r="K918" s="12"/>
      <c r="L918" s="12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4"/>
      <c r="BK918" s="14"/>
      <c r="BL918" s="14"/>
      <c r="BM918" s="14"/>
      <c r="BN918" s="14"/>
    </row>
    <row r="919" spans="4:66" x14ac:dyDescent="0.25">
      <c r="D919"/>
      <c r="E919" s="10"/>
      <c r="F919" s="10"/>
      <c r="G919" s="10"/>
      <c r="H919" s="10"/>
      <c r="I919" s="10"/>
      <c r="J919" s="10"/>
      <c r="K919" s="12"/>
      <c r="L919" s="12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4"/>
      <c r="BK919" s="14"/>
      <c r="BL919" s="14"/>
      <c r="BM919" s="14"/>
      <c r="BN919" s="14"/>
    </row>
    <row r="920" spans="4:66" x14ac:dyDescent="0.25">
      <c r="D920"/>
      <c r="E920" s="10"/>
      <c r="F920" s="10"/>
      <c r="G920" s="10"/>
      <c r="H920" s="10"/>
      <c r="I920" s="10"/>
      <c r="J920" s="10"/>
      <c r="K920" s="12"/>
      <c r="L920" s="12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4"/>
      <c r="BK920" s="14"/>
      <c r="BL920" s="14"/>
      <c r="BM920" s="14"/>
      <c r="BN920" s="14"/>
    </row>
    <row r="921" spans="4:66" x14ac:dyDescent="0.25">
      <c r="D921"/>
      <c r="E921" s="10"/>
      <c r="F921" s="10"/>
      <c r="G921" s="10"/>
      <c r="H921" s="10"/>
      <c r="I921" s="10"/>
      <c r="J921" s="10"/>
      <c r="K921" s="12"/>
      <c r="L921" s="12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4"/>
      <c r="BK921" s="14"/>
      <c r="BL921" s="14"/>
      <c r="BM921" s="14"/>
      <c r="BN921" s="14"/>
    </row>
    <row r="922" spans="4:66" x14ac:dyDescent="0.25">
      <c r="D922"/>
      <c r="E922" s="10"/>
      <c r="F922" s="10"/>
      <c r="G922" s="10"/>
      <c r="H922" s="10"/>
      <c r="I922" s="10"/>
      <c r="J922" s="10"/>
      <c r="K922" s="12"/>
      <c r="L922" s="12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4"/>
      <c r="BK922" s="14"/>
      <c r="BL922" s="14"/>
      <c r="BM922" s="14"/>
      <c r="BN922" s="14"/>
    </row>
    <row r="923" spans="4:66" x14ac:dyDescent="0.25">
      <c r="D923"/>
      <c r="E923" s="10"/>
      <c r="F923" s="10"/>
      <c r="G923" s="10"/>
      <c r="H923" s="10"/>
      <c r="I923" s="10"/>
      <c r="J923" s="10"/>
      <c r="K923" s="12"/>
      <c r="L923" s="12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4"/>
      <c r="BK923" s="14"/>
      <c r="BL923" s="14"/>
      <c r="BM923" s="14"/>
      <c r="BN923" s="14"/>
    </row>
    <row r="924" spans="4:66" x14ac:dyDescent="0.25">
      <c r="D924"/>
      <c r="E924" s="10"/>
      <c r="F924" s="10"/>
      <c r="G924" s="10"/>
      <c r="H924" s="10"/>
      <c r="I924" s="10"/>
      <c r="J924" s="10"/>
      <c r="K924" s="12"/>
      <c r="L924" s="12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4"/>
      <c r="BK924" s="14"/>
      <c r="BL924" s="14"/>
      <c r="BM924" s="14"/>
      <c r="BN924" s="14"/>
    </row>
    <row r="925" spans="4:66" x14ac:dyDescent="0.25">
      <c r="D925"/>
      <c r="E925" s="10"/>
      <c r="F925" s="10"/>
      <c r="G925" s="10"/>
      <c r="H925" s="10"/>
      <c r="I925" s="10"/>
      <c r="J925" s="10"/>
      <c r="K925" s="12"/>
      <c r="L925" s="12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4"/>
      <c r="BK925" s="14"/>
      <c r="BL925" s="14"/>
      <c r="BM925" s="14"/>
      <c r="BN925" s="14"/>
    </row>
    <row r="926" spans="4:66" x14ac:dyDescent="0.25">
      <c r="D926"/>
      <c r="E926" s="10"/>
      <c r="F926" s="10"/>
      <c r="G926" s="10"/>
      <c r="H926" s="10"/>
      <c r="I926" s="10"/>
      <c r="J926" s="10"/>
      <c r="K926" s="12"/>
      <c r="L926" s="12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4"/>
      <c r="BK926" s="14"/>
      <c r="BL926" s="14"/>
      <c r="BM926" s="14"/>
      <c r="BN926" s="14"/>
    </row>
    <row r="927" spans="4:66" x14ac:dyDescent="0.25">
      <c r="D927"/>
      <c r="E927" s="10"/>
      <c r="F927" s="10"/>
      <c r="G927" s="10"/>
      <c r="H927" s="10"/>
      <c r="I927" s="10"/>
      <c r="J927" s="10"/>
      <c r="K927" s="12"/>
      <c r="L927" s="12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4"/>
      <c r="BK927" s="14"/>
      <c r="BL927" s="14"/>
      <c r="BM927" s="14"/>
      <c r="BN927" s="14"/>
    </row>
    <row r="928" spans="4:66" s="10" customFormat="1" x14ac:dyDescent="0.25">
      <c r="K928" s="12"/>
      <c r="L928" s="12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4"/>
      <c r="BK928" s="14"/>
      <c r="BL928" s="14"/>
      <c r="BM928" s="14"/>
      <c r="BN928" s="14"/>
    </row>
    <row r="929" spans="4:66" x14ac:dyDescent="0.25">
      <c r="D929" s="11"/>
      <c r="E929" s="10"/>
      <c r="F929" s="10"/>
      <c r="G929" s="10"/>
      <c r="H929" s="10"/>
      <c r="I929" s="10"/>
      <c r="J929" s="10"/>
      <c r="K929" s="12"/>
      <c r="L929" s="12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4"/>
      <c r="BK929" s="14"/>
      <c r="BL929" s="14"/>
      <c r="BM929" s="14"/>
      <c r="BN929" s="14"/>
    </row>
    <row r="930" spans="4:66" x14ac:dyDescent="0.25">
      <c r="D930" s="11"/>
      <c r="E930" s="10"/>
      <c r="F930" s="10"/>
      <c r="G930" s="10"/>
      <c r="H930" s="10"/>
      <c r="I930" s="10"/>
      <c r="J930" s="10"/>
      <c r="K930" s="12"/>
      <c r="L930" s="12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4"/>
      <c r="BK930" s="14"/>
      <c r="BL930" s="14"/>
      <c r="BM930" s="14"/>
      <c r="BN930" s="14"/>
    </row>
    <row r="931" spans="4:66" x14ac:dyDescent="0.25">
      <c r="D931" s="11"/>
      <c r="E931" s="10"/>
      <c r="F931" s="10"/>
      <c r="G931" s="10"/>
      <c r="H931" s="10"/>
      <c r="I931" s="10"/>
      <c r="J931" s="10"/>
      <c r="K931" s="12"/>
      <c r="L931" s="12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4"/>
      <c r="BK931" s="14"/>
      <c r="BL931" s="14"/>
      <c r="BM931" s="14"/>
      <c r="BN931" s="14"/>
    </row>
    <row r="932" spans="4:66" x14ac:dyDescent="0.25">
      <c r="D932" s="11"/>
      <c r="E932" s="10"/>
      <c r="F932" s="10"/>
      <c r="G932" s="10"/>
      <c r="H932" s="10"/>
      <c r="I932" s="10"/>
      <c r="J932" s="10"/>
      <c r="K932" s="12"/>
      <c r="L932" s="12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4"/>
      <c r="BK932" s="14"/>
      <c r="BL932" s="14"/>
      <c r="BM932" s="14"/>
      <c r="BN932" s="14"/>
    </row>
    <row r="933" spans="4:66" x14ac:dyDescent="0.25">
      <c r="D933" s="11"/>
      <c r="E933" s="10"/>
      <c r="F933" s="10"/>
      <c r="G933" s="10"/>
      <c r="H933" s="10"/>
      <c r="I933" s="10"/>
      <c r="J933" s="10"/>
      <c r="K933" s="12"/>
      <c r="L933" s="12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4"/>
      <c r="BK933" s="14"/>
      <c r="BL933" s="14"/>
      <c r="BM933" s="14"/>
      <c r="BN933" s="14"/>
    </row>
    <row r="934" spans="4:66" x14ac:dyDescent="0.25">
      <c r="D934" s="11"/>
      <c r="E934" s="10"/>
      <c r="F934" s="10"/>
      <c r="G934" s="10"/>
      <c r="H934" s="10"/>
      <c r="I934" s="10"/>
      <c r="J934" s="10"/>
      <c r="K934" s="12"/>
      <c r="L934" s="12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4"/>
      <c r="BK934" s="14"/>
      <c r="BL934" s="14"/>
      <c r="BM934" s="14"/>
      <c r="BN934" s="14"/>
    </row>
    <row r="935" spans="4:66" x14ac:dyDescent="0.25">
      <c r="D935" s="11"/>
      <c r="E935" s="10"/>
      <c r="F935" s="10"/>
      <c r="G935" s="10"/>
      <c r="H935" s="10"/>
      <c r="I935" s="10"/>
      <c r="J935" s="10"/>
      <c r="K935" s="12"/>
      <c r="L935" s="12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4"/>
      <c r="BK935" s="14"/>
      <c r="BL935" s="14"/>
      <c r="BM935" s="14"/>
      <c r="BN935" s="14"/>
    </row>
    <row r="936" spans="4:66" x14ac:dyDescent="0.25">
      <c r="D936" s="11"/>
      <c r="E936" s="10"/>
      <c r="F936" s="10"/>
      <c r="G936" s="10"/>
      <c r="H936" s="10"/>
      <c r="I936" s="10"/>
      <c r="J936" s="10"/>
      <c r="K936" s="12"/>
      <c r="L936" s="12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4"/>
      <c r="BK936" s="14"/>
      <c r="BL936" s="14"/>
      <c r="BM936" s="14"/>
      <c r="BN936" s="14"/>
    </row>
    <row r="937" spans="4:66" x14ac:dyDescent="0.25">
      <c r="D937"/>
      <c r="E937" s="10"/>
      <c r="F937" s="10"/>
      <c r="G937" s="10"/>
      <c r="H937" s="10"/>
      <c r="I937" s="10"/>
      <c r="J937" s="10"/>
      <c r="K937" s="12"/>
      <c r="L937" s="12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4"/>
      <c r="BK937" s="14"/>
      <c r="BL937" s="14"/>
      <c r="BM937" s="14"/>
      <c r="BN937" s="14"/>
    </row>
    <row r="938" spans="4:66" x14ac:dyDescent="0.25">
      <c r="D938"/>
      <c r="E938" s="10"/>
      <c r="F938" s="10"/>
      <c r="G938" s="10"/>
      <c r="H938" s="10"/>
      <c r="I938" s="10"/>
      <c r="J938" s="10"/>
      <c r="K938" s="12"/>
      <c r="L938" s="12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4"/>
      <c r="BK938" s="14"/>
      <c r="BL938" s="14"/>
      <c r="BM938" s="14"/>
      <c r="BN938" s="14"/>
    </row>
    <row r="939" spans="4:66" x14ac:dyDescent="0.25">
      <c r="D939"/>
      <c r="E939" s="10"/>
      <c r="F939" s="10"/>
      <c r="G939" s="10"/>
      <c r="H939" s="10"/>
      <c r="I939" s="10"/>
      <c r="J939" s="10"/>
      <c r="K939" s="12"/>
      <c r="L939" s="12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4"/>
      <c r="BK939" s="14"/>
      <c r="BL939" s="14"/>
      <c r="BM939" s="14"/>
      <c r="BN939" s="14"/>
    </row>
    <row r="940" spans="4:66" x14ac:dyDescent="0.25">
      <c r="D940"/>
      <c r="E940" s="10"/>
      <c r="F940" s="10"/>
      <c r="G940" s="10"/>
      <c r="H940" s="10"/>
      <c r="I940" s="10"/>
      <c r="J940" s="10"/>
      <c r="K940" s="12"/>
      <c r="L940" s="12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4"/>
      <c r="BK940" s="14"/>
      <c r="BL940" s="14"/>
      <c r="BM940" s="14"/>
      <c r="BN940" s="14"/>
    </row>
    <row r="941" spans="4:66" x14ac:dyDescent="0.25">
      <c r="D941"/>
      <c r="E941" s="10"/>
      <c r="F941" s="10"/>
      <c r="G941" s="10"/>
      <c r="H941" s="10"/>
      <c r="I941" s="10"/>
      <c r="J941" s="10"/>
      <c r="K941" s="12"/>
      <c r="L941" s="12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4"/>
      <c r="BK941" s="14"/>
      <c r="BL941" s="14"/>
      <c r="BM941" s="14"/>
      <c r="BN941" s="14"/>
    </row>
    <row r="942" spans="4:66" x14ac:dyDescent="0.25">
      <c r="D942"/>
      <c r="E942" s="10"/>
      <c r="F942" s="10"/>
      <c r="G942" s="10"/>
      <c r="H942" s="10"/>
      <c r="I942" s="10"/>
      <c r="J942" s="10"/>
      <c r="K942" s="12"/>
      <c r="L942" s="12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4"/>
      <c r="BK942" s="14"/>
      <c r="BL942" s="14"/>
      <c r="BM942" s="14"/>
      <c r="BN942" s="14"/>
    </row>
    <row r="943" spans="4:66" x14ac:dyDescent="0.25">
      <c r="D943"/>
      <c r="E943" s="10"/>
      <c r="F943" s="10"/>
      <c r="G943" s="10"/>
      <c r="H943" s="10"/>
      <c r="I943" s="10"/>
      <c r="J943" s="10"/>
      <c r="K943" s="12"/>
      <c r="L943" s="12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4"/>
      <c r="BK943" s="14"/>
      <c r="BL943" s="14"/>
      <c r="BM943" s="14"/>
      <c r="BN943" s="14"/>
    </row>
    <row r="944" spans="4:66" x14ac:dyDescent="0.25">
      <c r="D944"/>
      <c r="E944" s="10"/>
      <c r="F944" s="10"/>
      <c r="G944" s="10"/>
      <c r="H944" s="10"/>
      <c r="I944" s="10"/>
      <c r="J944" s="10"/>
      <c r="K944" s="12"/>
      <c r="L944" s="12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4"/>
      <c r="BK944" s="14"/>
      <c r="BL944" s="14"/>
      <c r="BM944" s="14"/>
      <c r="BN944" s="14"/>
    </row>
    <row r="945" spans="4:66" x14ac:dyDescent="0.25">
      <c r="D945"/>
      <c r="E945" s="10"/>
      <c r="F945" s="10"/>
      <c r="G945" s="10"/>
      <c r="H945" s="10"/>
      <c r="I945" s="10"/>
      <c r="J945" s="10"/>
      <c r="K945" s="12"/>
      <c r="L945" s="12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4"/>
      <c r="BK945" s="14"/>
      <c r="BL945" s="14"/>
      <c r="BM945" s="14"/>
      <c r="BN945" s="14"/>
    </row>
    <row r="946" spans="4:66" x14ac:dyDescent="0.25">
      <c r="D946"/>
      <c r="E946" s="10"/>
      <c r="F946" s="10"/>
      <c r="G946" s="10"/>
      <c r="H946" s="10"/>
      <c r="I946" s="10"/>
      <c r="J946" s="10"/>
      <c r="K946" s="12"/>
      <c r="L946" s="12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4"/>
      <c r="BK946" s="14"/>
      <c r="BL946" s="14"/>
      <c r="BM946" s="14"/>
      <c r="BN946" s="14"/>
    </row>
    <row r="947" spans="4:66" x14ac:dyDescent="0.25">
      <c r="D947"/>
      <c r="E947" s="10"/>
      <c r="F947" s="10"/>
      <c r="G947" s="10"/>
      <c r="H947" s="10"/>
      <c r="I947" s="10"/>
      <c r="J947" s="10"/>
      <c r="K947" s="12"/>
      <c r="L947" s="12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4"/>
      <c r="BK947" s="14"/>
      <c r="BL947" s="14"/>
      <c r="BM947" s="14"/>
      <c r="BN947" s="14"/>
    </row>
    <row r="948" spans="4:66" x14ac:dyDescent="0.25">
      <c r="D948"/>
      <c r="E948" s="10"/>
      <c r="F948" s="10"/>
      <c r="G948" s="10"/>
      <c r="H948" s="10"/>
      <c r="I948" s="10"/>
      <c r="J948" s="10"/>
      <c r="K948" s="12"/>
      <c r="L948" s="12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4"/>
      <c r="BK948" s="14"/>
      <c r="BL948" s="14"/>
      <c r="BM948" s="14"/>
      <c r="BN948" s="14"/>
    </row>
    <row r="949" spans="4:66" x14ac:dyDescent="0.25">
      <c r="D949"/>
      <c r="E949" s="10"/>
      <c r="F949" s="10"/>
      <c r="G949" s="10"/>
      <c r="H949" s="10"/>
      <c r="I949" s="10"/>
      <c r="J949" s="10"/>
      <c r="K949" s="12"/>
      <c r="L949" s="12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4"/>
      <c r="BK949" s="14"/>
      <c r="BL949" s="14"/>
      <c r="BM949" s="14"/>
      <c r="BN949" s="14"/>
    </row>
    <row r="950" spans="4:66" x14ac:dyDescent="0.25">
      <c r="D950"/>
      <c r="E950" s="10"/>
      <c r="F950" s="10"/>
      <c r="G950" s="10"/>
      <c r="H950" s="10"/>
      <c r="I950" s="10"/>
      <c r="J950" s="10"/>
      <c r="K950" s="12"/>
      <c r="L950" s="12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4"/>
      <c r="BK950" s="14"/>
      <c r="BL950" s="14"/>
      <c r="BM950" s="14"/>
      <c r="BN950" s="14"/>
    </row>
    <row r="951" spans="4:66" x14ac:dyDescent="0.25">
      <c r="D951"/>
      <c r="E951" s="10"/>
      <c r="F951" s="10"/>
      <c r="G951" s="10"/>
      <c r="H951" s="10"/>
      <c r="I951" s="10"/>
      <c r="J951" s="10"/>
      <c r="K951" s="12"/>
      <c r="L951" s="12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4"/>
      <c r="BK951" s="14"/>
      <c r="BL951" s="14"/>
      <c r="BM951" s="14"/>
      <c r="BN951" s="14"/>
    </row>
    <row r="952" spans="4:66" x14ac:dyDescent="0.25">
      <c r="D952"/>
      <c r="E952" s="10"/>
      <c r="F952" s="10"/>
      <c r="G952" s="10"/>
      <c r="H952" s="10"/>
      <c r="I952" s="10"/>
      <c r="J952" s="10"/>
      <c r="K952" s="12"/>
      <c r="L952" s="12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4"/>
      <c r="BK952" s="14"/>
      <c r="BL952" s="14"/>
      <c r="BM952" s="14"/>
      <c r="BN952" s="14"/>
    </row>
    <row r="953" spans="4:66" x14ac:dyDescent="0.25">
      <c r="D953"/>
      <c r="E953" s="10"/>
      <c r="F953" s="10"/>
      <c r="G953" s="10"/>
      <c r="H953" s="10"/>
      <c r="I953" s="10"/>
      <c r="J953" s="10"/>
      <c r="K953" s="12"/>
      <c r="L953" s="12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4"/>
      <c r="BK953" s="14"/>
      <c r="BL953" s="14"/>
      <c r="BM953" s="14"/>
      <c r="BN953" s="14"/>
    </row>
    <row r="954" spans="4:66" x14ac:dyDescent="0.25">
      <c r="D954"/>
      <c r="E954" s="10"/>
      <c r="F954" s="10"/>
      <c r="G954" s="10"/>
      <c r="H954" s="10"/>
      <c r="I954" s="10"/>
      <c r="J954" s="10"/>
      <c r="K954" s="12"/>
      <c r="L954" s="12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4"/>
      <c r="BK954" s="14"/>
      <c r="BL954" s="14"/>
      <c r="BM954" s="14"/>
      <c r="BN954" s="14"/>
    </row>
    <row r="955" spans="4:66" x14ac:dyDescent="0.25">
      <c r="D955"/>
      <c r="E955" s="10"/>
      <c r="F955" s="10"/>
      <c r="G955" s="10"/>
      <c r="H955" s="10"/>
      <c r="I955" s="10"/>
      <c r="J955" s="10"/>
      <c r="K955" s="12"/>
      <c r="L955" s="12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4"/>
      <c r="BK955" s="14"/>
      <c r="BL955" s="14"/>
      <c r="BM955" s="14"/>
      <c r="BN955" s="14"/>
    </row>
    <row r="956" spans="4:66" x14ac:dyDescent="0.25">
      <c r="D956"/>
      <c r="E956" s="10"/>
      <c r="F956" s="10"/>
      <c r="G956" s="10"/>
      <c r="H956" s="10"/>
      <c r="I956" s="10"/>
      <c r="J956" s="10"/>
      <c r="K956" s="12"/>
      <c r="L956" s="12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4"/>
      <c r="BK956" s="14"/>
      <c r="BL956" s="14"/>
      <c r="BM956" s="14"/>
      <c r="BN956" s="14"/>
    </row>
    <row r="957" spans="4:66" x14ac:dyDescent="0.25">
      <c r="D957"/>
      <c r="E957" s="10"/>
      <c r="F957" s="10"/>
      <c r="G957" s="10"/>
      <c r="H957" s="10"/>
      <c r="I957" s="10"/>
      <c r="J957" s="10"/>
      <c r="K957" s="12"/>
      <c r="L957" s="12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4"/>
      <c r="BK957" s="14"/>
      <c r="BL957" s="14"/>
      <c r="BM957" s="14"/>
      <c r="BN957" s="14"/>
    </row>
    <row r="958" spans="4:66" x14ac:dyDescent="0.25">
      <c r="D958"/>
      <c r="E958" s="10"/>
      <c r="F958" s="10"/>
      <c r="G958" s="10"/>
      <c r="H958" s="10"/>
      <c r="I958" s="10"/>
      <c r="J958" s="10"/>
      <c r="K958" s="12"/>
      <c r="L958" s="12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4"/>
      <c r="BK958" s="14"/>
      <c r="BL958" s="14"/>
      <c r="BM958" s="14"/>
      <c r="BN958" s="14"/>
    </row>
    <row r="959" spans="4:66" x14ac:dyDescent="0.25">
      <c r="D959"/>
      <c r="E959" s="10"/>
      <c r="F959" s="10"/>
      <c r="G959" s="10"/>
      <c r="H959" s="10"/>
      <c r="I959" s="10"/>
      <c r="J959" s="10"/>
      <c r="K959" s="12"/>
      <c r="L959" s="12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4"/>
      <c r="BK959" s="14"/>
      <c r="BL959" s="14"/>
      <c r="BM959" s="14"/>
      <c r="BN959" s="14"/>
    </row>
    <row r="960" spans="4:66" x14ac:dyDescent="0.25">
      <c r="D960"/>
      <c r="E960" s="10"/>
      <c r="F960" s="10"/>
      <c r="G960" s="10"/>
      <c r="H960" s="10"/>
      <c r="I960" s="10"/>
      <c r="J960" s="10"/>
      <c r="K960" s="12"/>
      <c r="L960" s="12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4"/>
      <c r="BK960" s="14"/>
      <c r="BL960" s="14"/>
      <c r="BM960" s="14"/>
      <c r="BN960" s="14"/>
    </row>
    <row r="961" spans="4:66" x14ac:dyDescent="0.25">
      <c r="D961"/>
      <c r="E961" s="10"/>
      <c r="F961" s="10"/>
      <c r="G961" s="10"/>
      <c r="H961" s="10"/>
      <c r="I961" s="10"/>
      <c r="J961" s="10"/>
      <c r="K961" s="12"/>
      <c r="L961" s="12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4"/>
      <c r="BK961" s="14"/>
      <c r="BL961" s="14"/>
      <c r="BM961" s="14"/>
      <c r="BN961" s="14"/>
    </row>
    <row r="962" spans="4:66" x14ac:dyDescent="0.25">
      <c r="D962"/>
      <c r="E962" s="10"/>
      <c r="F962" s="10"/>
      <c r="G962" s="10"/>
      <c r="H962" s="10"/>
      <c r="I962" s="10"/>
      <c r="J962" s="10"/>
      <c r="K962" s="12"/>
      <c r="L962" s="12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4"/>
      <c r="BK962" s="14"/>
      <c r="BL962" s="14"/>
      <c r="BM962" s="14"/>
      <c r="BN962" s="14"/>
    </row>
    <row r="963" spans="4:66" x14ac:dyDescent="0.25">
      <c r="D963"/>
      <c r="E963" s="10"/>
      <c r="F963" s="10"/>
      <c r="G963" s="10"/>
      <c r="H963" s="10"/>
      <c r="I963" s="10"/>
      <c r="J963" s="10"/>
      <c r="K963" s="12"/>
      <c r="L963" s="12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4"/>
      <c r="BK963" s="14"/>
      <c r="BL963" s="14"/>
      <c r="BM963" s="14"/>
      <c r="BN963" s="14"/>
    </row>
    <row r="964" spans="4:66" x14ac:dyDescent="0.25">
      <c r="D964"/>
      <c r="E964" s="10"/>
      <c r="F964" s="10"/>
      <c r="G964" s="10"/>
      <c r="H964" s="10"/>
      <c r="I964" s="10"/>
      <c r="J964" s="10"/>
      <c r="K964" s="12"/>
      <c r="L964" s="12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4"/>
      <c r="BK964" s="14"/>
      <c r="BL964" s="14"/>
      <c r="BM964" s="14"/>
      <c r="BN964" s="14"/>
    </row>
    <row r="965" spans="4:66" x14ac:dyDescent="0.25">
      <c r="D965"/>
      <c r="E965" s="10"/>
      <c r="F965" s="10"/>
      <c r="G965" s="10"/>
      <c r="H965" s="10"/>
      <c r="I965" s="10"/>
      <c r="J965" s="10"/>
      <c r="K965" s="12"/>
      <c r="L965" s="12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4"/>
      <c r="BK965" s="14"/>
      <c r="BL965" s="14"/>
      <c r="BM965" s="14"/>
      <c r="BN965" s="14"/>
    </row>
    <row r="966" spans="4:66" x14ac:dyDescent="0.25">
      <c r="D966"/>
      <c r="E966" s="10"/>
      <c r="F966" s="10"/>
      <c r="G966" s="10"/>
      <c r="H966" s="10"/>
      <c r="I966" s="10"/>
      <c r="J966" s="10"/>
      <c r="K966" s="12"/>
      <c r="L966" s="12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4"/>
      <c r="BK966" s="14"/>
      <c r="BL966" s="14"/>
      <c r="BM966" s="14"/>
      <c r="BN966" s="14"/>
    </row>
    <row r="967" spans="4:66" x14ac:dyDescent="0.25">
      <c r="D967"/>
      <c r="E967" s="10"/>
      <c r="F967" s="10"/>
      <c r="G967" s="10"/>
      <c r="H967" s="10"/>
      <c r="I967" s="10"/>
      <c r="J967" s="10"/>
      <c r="K967" s="12"/>
      <c r="L967" s="12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4"/>
      <c r="BK967" s="14"/>
      <c r="BL967" s="14"/>
      <c r="BM967" s="14"/>
      <c r="BN967" s="14"/>
    </row>
    <row r="968" spans="4:66" x14ac:dyDescent="0.25">
      <c r="D968"/>
      <c r="E968" s="10"/>
      <c r="F968" s="10"/>
      <c r="G968" s="10"/>
      <c r="H968" s="10"/>
      <c r="I968" s="10"/>
      <c r="J968" s="10"/>
      <c r="K968" s="12"/>
      <c r="L968" s="12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4"/>
      <c r="BK968" s="14"/>
      <c r="BL968" s="14"/>
      <c r="BM968" s="14"/>
      <c r="BN968" s="14"/>
    </row>
    <row r="969" spans="4:66" x14ac:dyDescent="0.25">
      <c r="D969"/>
      <c r="E969" s="10"/>
      <c r="F969" s="10"/>
      <c r="G969" s="10"/>
      <c r="H969" s="10"/>
      <c r="I969" s="10"/>
      <c r="J969" s="10"/>
      <c r="K969" s="12"/>
      <c r="L969" s="12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4"/>
      <c r="BK969" s="14"/>
      <c r="BL969" s="14"/>
      <c r="BM969" s="14"/>
      <c r="BN969" s="14"/>
    </row>
    <row r="970" spans="4:66" x14ac:dyDescent="0.25">
      <c r="D970"/>
      <c r="E970" s="10"/>
      <c r="F970" s="10"/>
      <c r="G970" s="10"/>
      <c r="H970" s="10"/>
      <c r="I970" s="10"/>
      <c r="J970" s="10"/>
      <c r="K970" s="12"/>
      <c r="L970" s="12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4"/>
      <c r="BK970" s="14"/>
      <c r="BL970" s="14"/>
      <c r="BM970" s="14"/>
      <c r="BN970" s="14"/>
    </row>
    <row r="971" spans="4:66" x14ac:dyDescent="0.25">
      <c r="D971"/>
      <c r="E971" s="10"/>
      <c r="F971" s="10"/>
      <c r="G971" s="10"/>
      <c r="H971" s="10"/>
      <c r="I971" s="10"/>
      <c r="J971" s="10"/>
      <c r="K971" s="12"/>
      <c r="L971" s="12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4"/>
      <c r="BK971" s="14"/>
      <c r="BL971" s="14"/>
      <c r="BM971" s="14"/>
      <c r="BN971" s="14"/>
    </row>
    <row r="972" spans="4:66" x14ac:dyDescent="0.25">
      <c r="D972"/>
      <c r="E972" s="10"/>
      <c r="F972" s="10"/>
      <c r="G972" s="10"/>
      <c r="H972" s="10"/>
      <c r="I972" s="10"/>
      <c r="J972" s="10"/>
      <c r="K972" s="12"/>
      <c r="L972" s="12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4"/>
      <c r="BK972" s="14"/>
      <c r="BL972" s="14"/>
      <c r="BM972" s="14"/>
      <c r="BN972" s="14"/>
    </row>
    <row r="973" spans="4:66" x14ac:dyDescent="0.25">
      <c r="D973"/>
      <c r="E973" s="10"/>
      <c r="F973" s="10"/>
      <c r="G973" s="10"/>
      <c r="H973" s="10"/>
      <c r="I973" s="10"/>
      <c r="J973" s="10"/>
      <c r="K973" s="12"/>
      <c r="L973" s="12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4"/>
      <c r="BK973" s="14"/>
      <c r="BL973" s="14"/>
      <c r="BM973" s="14"/>
      <c r="BN973" s="14"/>
    </row>
    <row r="974" spans="4:66" x14ac:dyDescent="0.25">
      <c r="D974"/>
      <c r="E974" s="10"/>
      <c r="F974" s="10"/>
      <c r="G974" s="10"/>
      <c r="H974" s="10"/>
      <c r="I974" s="10"/>
      <c r="J974" s="10"/>
      <c r="K974" s="12"/>
      <c r="L974" s="12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4"/>
      <c r="BK974" s="14"/>
      <c r="BL974" s="14"/>
      <c r="BM974" s="14"/>
      <c r="BN974" s="14"/>
    </row>
    <row r="975" spans="4:66" x14ac:dyDescent="0.25">
      <c r="D975"/>
      <c r="E975" s="10"/>
      <c r="F975" s="10"/>
      <c r="G975" s="10"/>
      <c r="H975" s="10"/>
      <c r="I975" s="10"/>
      <c r="J975" s="10"/>
      <c r="K975" s="12"/>
      <c r="L975" s="12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4"/>
      <c r="BK975" s="14"/>
      <c r="BL975" s="14"/>
      <c r="BM975" s="14"/>
      <c r="BN975" s="14"/>
    </row>
    <row r="976" spans="4:66" x14ac:dyDescent="0.25">
      <c r="D976"/>
      <c r="E976" s="10"/>
      <c r="F976" s="10"/>
      <c r="G976" s="10"/>
      <c r="H976" s="10"/>
      <c r="I976" s="10"/>
      <c r="J976" s="10"/>
      <c r="K976" s="12"/>
      <c r="L976" s="12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4"/>
      <c r="BK976" s="14"/>
      <c r="BL976" s="14"/>
      <c r="BM976" s="14"/>
      <c r="BN976" s="14"/>
    </row>
    <row r="977" spans="4:66" x14ac:dyDescent="0.25">
      <c r="D977"/>
      <c r="E977" s="10"/>
      <c r="F977" s="10"/>
      <c r="G977" s="10"/>
      <c r="H977" s="10"/>
      <c r="I977" s="10"/>
      <c r="J977" s="10"/>
      <c r="K977" s="12"/>
      <c r="L977" s="12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4"/>
      <c r="BK977" s="14"/>
      <c r="BL977" s="14"/>
      <c r="BM977" s="14"/>
      <c r="BN977" s="14"/>
    </row>
    <row r="978" spans="4:66" x14ac:dyDescent="0.25">
      <c r="D978"/>
      <c r="E978" s="10"/>
      <c r="F978" s="10"/>
      <c r="G978" s="10"/>
      <c r="H978" s="10"/>
      <c r="I978" s="10"/>
      <c r="J978" s="10"/>
      <c r="K978" s="12"/>
      <c r="L978" s="12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4"/>
      <c r="BK978" s="14"/>
      <c r="BL978" s="14"/>
      <c r="BM978" s="14"/>
      <c r="BN978" s="14"/>
    </row>
    <row r="979" spans="4:66" x14ac:dyDescent="0.25">
      <c r="D979"/>
      <c r="E979" s="10"/>
      <c r="F979" s="10"/>
      <c r="G979" s="10"/>
      <c r="H979" s="10"/>
      <c r="I979" s="10"/>
      <c r="J979" s="10"/>
      <c r="K979" s="12"/>
      <c r="L979" s="12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4"/>
      <c r="BK979" s="14"/>
      <c r="BL979" s="14"/>
      <c r="BM979" s="14"/>
      <c r="BN979" s="14"/>
    </row>
    <row r="980" spans="4:66" x14ac:dyDescent="0.25">
      <c r="D980"/>
      <c r="E980" s="10"/>
      <c r="F980" s="10"/>
      <c r="G980" s="10"/>
      <c r="H980" s="10"/>
      <c r="I980" s="10"/>
      <c r="J980" s="10"/>
      <c r="K980" s="12"/>
      <c r="L980" s="12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4"/>
      <c r="BK980" s="14"/>
      <c r="BL980" s="14"/>
      <c r="BM980" s="14"/>
      <c r="BN980" s="14"/>
    </row>
    <row r="981" spans="4:66" x14ac:dyDescent="0.25">
      <c r="D981"/>
      <c r="E981" s="10"/>
      <c r="F981" s="10"/>
      <c r="G981" s="10"/>
      <c r="H981" s="10"/>
      <c r="I981" s="10"/>
      <c r="J981" s="10"/>
      <c r="K981" s="12"/>
      <c r="L981" s="12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4"/>
      <c r="BK981" s="14"/>
      <c r="BL981" s="14"/>
      <c r="BM981" s="14"/>
      <c r="BN981" s="14"/>
    </row>
    <row r="982" spans="4:66" x14ac:dyDescent="0.25">
      <c r="D982"/>
      <c r="E982" s="10"/>
      <c r="F982" s="10"/>
      <c r="G982" s="10"/>
      <c r="H982" s="10"/>
      <c r="I982" s="10"/>
      <c r="J982" s="10"/>
      <c r="K982" s="12"/>
      <c r="L982" s="12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4"/>
      <c r="BK982" s="14"/>
      <c r="BL982" s="14"/>
      <c r="BM982" s="14"/>
      <c r="BN982" s="14"/>
    </row>
    <row r="983" spans="4:66" x14ac:dyDescent="0.25">
      <c r="D983"/>
      <c r="E983" s="10"/>
      <c r="F983" s="10"/>
      <c r="G983" s="10"/>
      <c r="H983" s="10"/>
      <c r="I983" s="10"/>
      <c r="J983" s="10"/>
      <c r="K983" s="12"/>
      <c r="L983" s="12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4"/>
      <c r="BK983" s="14"/>
      <c r="BL983" s="14"/>
      <c r="BM983" s="14"/>
      <c r="BN983" s="14"/>
    </row>
    <row r="984" spans="4:66" x14ac:dyDescent="0.25">
      <c r="D984"/>
      <c r="E984" s="10"/>
      <c r="F984" s="10"/>
      <c r="G984" s="10"/>
      <c r="H984" s="10"/>
      <c r="I984" s="10"/>
      <c r="J984" s="10"/>
      <c r="K984" s="12"/>
      <c r="L984" s="12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4"/>
      <c r="BK984" s="14"/>
      <c r="BL984" s="14"/>
      <c r="BM984" s="14"/>
      <c r="BN984" s="14"/>
    </row>
    <row r="985" spans="4:66" x14ac:dyDescent="0.25">
      <c r="D985"/>
      <c r="E985" s="10"/>
      <c r="F985" s="10"/>
      <c r="G985" s="10"/>
      <c r="H985" s="10"/>
      <c r="I985" s="10"/>
      <c r="J985" s="10"/>
      <c r="K985" s="12"/>
      <c r="L985" s="12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4"/>
      <c r="BK985" s="14"/>
      <c r="BL985" s="14"/>
      <c r="BM985" s="14"/>
      <c r="BN985" s="14"/>
    </row>
    <row r="986" spans="4:66" x14ac:dyDescent="0.25">
      <c r="D986"/>
      <c r="E986" s="10"/>
      <c r="F986" s="10"/>
      <c r="G986" s="10"/>
      <c r="H986" s="10"/>
      <c r="I986" s="10"/>
      <c r="J986" s="10"/>
      <c r="K986" s="12"/>
      <c r="L986" s="12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4"/>
      <c r="BK986" s="14"/>
      <c r="BL986" s="14"/>
      <c r="BM986" s="14"/>
      <c r="BN986" s="14"/>
    </row>
    <row r="987" spans="4:66" x14ac:dyDescent="0.25">
      <c r="D987"/>
      <c r="E987" s="10"/>
      <c r="F987" s="10"/>
      <c r="G987" s="10"/>
      <c r="H987" s="10"/>
      <c r="I987" s="10"/>
      <c r="J987" s="10"/>
      <c r="K987" s="12"/>
      <c r="L987" s="12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4"/>
      <c r="BK987" s="14"/>
      <c r="BL987" s="14"/>
      <c r="BM987" s="14"/>
      <c r="BN987" s="14"/>
    </row>
    <row r="988" spans="4:66" x14ac:dyDescent="0.25">
      <c r="D988"/>
      <c r="E988" s="10"/>
      <c r="F988" s="10"/>
      <c r="G988" s="10"/>
      <c r="H988" s="10"/>
      <c r="I988" s="10"/>
      <c r="J988" s="10"/>
      <c r="K988" s="12"/>
      <c r="L988" s="12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4"/>
      <c r="BK988" s="14"/>
      <c r="BL988" s="14"/>
      <c r="BM988" s="14"/>
      <c r="BN988" s="14"/>
    </row>
    <row r="989" spans="4:66" x14ac:dyDescent="0.25">
      <c r="D989"/>
      <c r="E989" s="10"/>
      <c r="F989" s="10"/>
      <c r="G989" s="10"/>
      <c r="H989" s="10"/>
      <c r="I989" s="10"/>
      <c r="J989" s="10"/>
      <c r="K989" s="12"/>
      <c r="L989" s="12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4"/>
      <c r="BK989" s="14"/>
      <c r="BL989" s="14"/>
      <c r="BM989" s="14"/>
      <c r="BN989" s="14"/>
    </row>
    <row r="990" spans="4:66" x14ac:dyDescent="0.25">
      <c r="D990"/>
      <c r="E990" s="10"/>
      <c r="F990" s="10"/>
      <c r="G990" s="10"/>
      <c r="H990" s="10"/>
      <c r="I990" s="10"/>
      <c r="J990" s="10"/>
      <c r="K990" s="12"/>
      <c r="L990" s="12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4"/>
      <c r="BK990" s="14"/>
      <c r="BL990" s="14"/>
      <c r="BM990" s="14"/>
      <c r="BN990" s="14"/>
    </row>
    <row r="991" spans="4:66" x14ac:dyDescent="0.25">
      <c r="D991"/>
      <c r="E991" s="10"/>
      <c r="F991" s="10"/>
      <c r="G991" s="10"/>
      <c r="H991" s="10"/>
      <c r="I991" s="10"/>
      <c r="J991" s="10"/>
      <c r="K991" s="12"/>
      <c r="L991" s="12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4"/>
      <c r="BK991" s="14"/>
      <c r="BL991" s="14"/>
      <c r="BM991" s="14"/>
      <c r="BN991" s="14"/>
    </row>
    <row r="992" spans="4:66" x14ac:dyDescent="0.25">
      <c r="D992"/>
      <c r="E992" s="10"/>
      <c r="F992" s="10"/>
      <c r="G992" s="10"/>
      <c r="H992" s="10"/>
      <c r="I992" s="10"/>
      <c r="J992" s="10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/>
      <c r="E993" s="10"/>
      <c r="F993" s="10"/>
      <c r="G993" s="10"/>
      <c r="H993" s="10"/>
      <c r="I993" s="10"/>
      <c r="J993" s="10"/>
      <c r="K993" s="12"/>
      <c r="L993" s="12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4"/>
      <c r="BK993" s="14"/>
      <c r="BL993" s="14"/>
      <c r="BM993" s="14"/>
      <c r="BN993" s="14"/>
    </row>
    <row r="994" spans="4:66" x14ac:dyDescent="0.25">
      <c r="D994"/>
      <c r="E994" s="10"/>
      <c r="F994" s="10"/>
      <c r="G994" s="10"/>
      <c r="H994" s="10"/>
      <c r="I994" s="10"/>
      <c r="J994" s="10"/>
      <c r="K994" s="12"/>
      <c r="L994" s="12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4"/>
      <c r="BK994" s="14"/>
      <c r="BL994" s="14"/>
      <c r="BM994" s="14"/>
      <c r="BN994" s="14"/>
    </row>
    <row r="995" spans="4:66" x14ac:dyDescent="0.25">
      <c r="D995"/>
      <c r="E995" s="10"/>
      <c r="F995" s="10"/>
      <c r="G995" s="10"/>
      <c r="H995" s="10"/>
      <c r="I995" s="10"/>
      <c r="J995" s="10"/>
      <c r="K995" s="12"/>
      <c r="L995" s="12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4"/>
      <c r="BK995" s="14"/>
      <c r="BL995" s="14"/>
      <c r="BM995" s="14"/>
      <c r="BN995" s="14"/>
    </row>
    <row r="996" spans="4:66" x14ac:dyDescent="0.25">
      <c r="D996"/>
      <c r="E996" s="10"/>
      <c r="F996" s="10"/>
      <c r="G996" s="10"/>
      <c r="H996" s="10"/>
      <c r="I996" s="10"/>
      <c r="J996" s="10"/>
      <c r="K996" s="12"/>
      <c r="L996" s="12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4"/>
      <c r="BK996" s="14"/>
      <c r="BL996" s="14"/>
      <c r="BM996" s="14"/>
      <c r="BN996" s="14"/>
    </row>
    <row r="997" spans="4:66" x14ac:dyDescent="0.25">
      <c r="D997"/>
      <c r="E997" s="10"/>
      <c r="F997" s="10"/>
      <c r="G997" s="10"/>
      <c r="H997" s="10"/>
      <c r="I997" s="10"/>
      <c r="J997" s="10"/>
      <c r="K997" s="12"/>
      <c r="L997" s="12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4"/>
      <c r="BK997" s="14"/>
      <c r="BL997" s="14"/>
      <c r="BM997" s="14"/>
      <c r="BN997" s="14"/>
    </row>
    <row r="998" spans="4:66" x14ac:dyDescent="0.25">
      <c r="D998"/>
      <c r="E998" s="10"/>
      <c r="F998" s="10"/>
      <c r="G998" s="10"/>
      <c r="H998" s="10"/>
      <c r="I998" s="10"/>
      <c r="J998" s="10"/>
      <c r="K998" s="12"/>
      <c r="L998" s="12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4"/>
      <c r="BK998" s="14"/>
      <c r="BL998" s="14"/>
      <c r="BM998" s="14"/>
      <c r="BN998" s="14"/>
    </row>
    <row r="999" spans="4:66" x14ac:dyDescent="0.25">
      <c r="D999"/>
      <c r="E999" s="10"/>
      <c r="F999" s="10"/>
      <c r="G999" s="10"/>
      <c r="H999" s="10"/>
      <c r="I999" s="10"/>
      <c r="J999" s="10"/>
      <c r="K999" s="12"/>
      <c r="L999" s="12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4"/>
      <c r="BK999" s="14"/>
      <c r="BL999" s="14"/>
      <c r="BM999" s="14"/>
      <c r="BN999" s="14"/>
    </row>
    <row r="1000" spans="4:66" x14ac:dyDescent="0.25">
      <c r="D1000"/>
      <c r="E1000" s="10"/>
      <c r="F1000" s="10"/>
      <c r="G1000" s="10"/>
      <c r="H1000" s="10"/>
      <c r="I1000" s="10"/>
      <c r="J1000" s="10"/>
      <c r="K1000" s="12"/>
      <c r="L1000" s="12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4"/>
      <c r="BK1000" s="14"/>
      <c r="BL1000" s="14"/>
      <c r="BM1000" s="14"/>
      <c r="BN1000" s="14"/>
    </row>
    <row r="1001" spans="4:66" x14ac:dyDescent="0.25">
      <c r="D1001"/>
      <c r="E1001" s="10"/>
      <c r="F1001" s="10"/>
      <c r="G1001" s="10"/>
      <c r="H1001" s="10"/>
      <c r="I1001" s="10"/>
      <c r="J1001" s="10"/>
      <c r="K1001" s="12"/>
      <c r="L1001" s="12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  <c r="BI1001" s="13"/>
      <c r="BJ1001" s="14"/>
      <c r="BK1001" s="14"/>
      <c r="BL1001" s="14"/>
      <c r="BM1001" s="14"/>
      <c r="BN1001" s="14"/>
    </row>
    <row r="1002" spans="4:66" x14ac:dyDescent="0.25">
      <c r="D1002"/>
      <c r="E1002" s="10"/>
      <c r="F1002" s="10"/>
      <c r="G1002" s="10"/>
      <c r="H1002" s="10"/>
      <c r="I1002" s="10"/>
      <c r="J1002" s="10"/>
      <c r="K1002" s="12"/>
      <c r="L1002" s="12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  <c r="BI1002" s="13"/>
      <c r="BJ1002" s="14"/>
      <c r="BK1002" s="14"/>
      <c r="BL1002" s="14"/>
      <c r="BM1002" s="14"/>
      <c r="BN1002" s="14"/>
    </row>
    <row r="1003" spans="4:66" x14ac:dyDescent="0.25">
      <c r="D1003"/>
      <c r="E1003" s="10"/>
      <c r="F1003" s="10"/>
      <c r="G1003" s="10"/>
      <c r="H1003" s="10"/>
      <c r="I1003" s="10"/>
      <c r="J1003" s="10"/>
      <c r="K1003" s="12"/>
      <c r="L1003" s="12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  <c r="BI1003" s="13"/>
      <c r="BJ1003" s="14"/>
      <c r="BK1003" s="14"/>
      <c r="BL1003" s="14"/>
      <c r="BM1003" s="14"/>
      <c r="BN1003" s="14"/>
    </row>
    <row r="1004" spans="4:66" x14ac:dyDescent="0.25">
      <c r="D1004"/>
      <c r="E1004" s="10"/>
      <c r="F1004" s="10"/>
      <c r="G1004" s="10"/>
      <c r="H1004" s="10"/>
      <c r="I1004" s="10"/>
      <c r="J1004" s="10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  <c r="BI1004" s="13"/>
      <c r="BJ1004" s="14"/>
      <c r="BK1004" s="14"/>
      <c r="BL1004" s="14"/>
      <c r="BM1004" s="14"/>
      <c r="BN1004" s="14"/>
    </row>
    <row r="1005" spans="4:66" x14ac:dyDescent="0.25">
      <c r="D1005"/>
      <c r="E1005" s="10"/>
      <c r="F1005" s="10"/>
      <c r="G1005" s="10"/>
      <c r="H1005" s="10"/>
      <c r="I1005" s="10"/>
      <c r="J1005" s="10"/>
      <c r="K1005" s="12"/>
      <c r="L1005" s="12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  <c r="BI1005" s="13"/>
      <c r="BJ1005" s="14"/>
      <c r="BK1005" s="14"/>
      <c r="BL1005" s="14"/>
      <c r="BM1005" s="14"/>
      <c r="BN1005" s="14"/>
    </row>
    <row r="1006" spans="4:66" x14ac:dyDescent="0.25">
      <c r="D1006"/>
      <c r="E1006" s="10"/>
      <c r="F1006" s="10"/>
      <c r="G1006" s="10"/>
      <c r="H1006" s="10"/>
      <c r="I1006" s="10"/>
      <c r="J1006" s="10"/>
      <c r="K1006" s="12"/>
      <c r="L1006" s="12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  <c r="BI1006" s="13"/>
      <c r="BJ1006" s="14"/>
      <c r="BK1006" s="14"/>
      <c r="BL1006" s="14"/>
      <c r="BM1006" s="14"/>
      <c r="BN1006" s="14"/>
    </row>
    <row r="1007" spans="4:66" x14ac:dyDescent="0.25">
      <c r="D1007"/>
      <c r="E1007" s="10"/>
      <c r="F1007" s="10"/>
      <c r="G1007" s="10"/>
      <c r="H1007" s="10"/>
      <c r="I1007" s="10"/>
      <c r="J1007" s="10"/>
      <c r="K1007" s="12"/>
      <c r="L1007" s="12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  <c r="BI1007" s="13"/>
      <c r="BJ1007" s="14"/>
      <c r="BK1007" s="14"/>
      <c r="BL1007" s="14"/>
      <c r="BM1007" s="14"/>
      <c r="BN1007" s="14"/>
    </row>
    <row r="1008" spans="4:66" x14ac:dyDescent="0.25">
      <c r="D1008"/>
      <c r="E1008" s="10"/>
      <c r="F1008" s="10"/>
      <c r="G1008" s="10"/>
      <c r="H1008" s="10"/>
      <c r="I1008" s="10"/>
      <c r="J1008" s="10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  <c r="BI1008" s="13"/>
      <c r="BJ1008" s="14"/>
      <c r="BK1008" s="14"/>
      <c r="BL1008" s="14"/>
      <c r="BM1008" s="14"/>
      <c r="BN1008" s="14"/>
    </row>
    <row r="1009" spans="4:66" x14ac:dyDescent="0.25">
      <c r="D1009"/>
      <c r="E1009" s="10"/>
      <c r="F1009" s="10"/>
      <c r="G1009" s="10"/>
      <c r="H1009" s="10"/>
      <c r="I1009" s="10"/>
      <c r="J1009" s="10"/>
      <c r="K1009" s="12"/>
      <c r="L1009" s="12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  <c r="BI1009" s="13"/>
      <c r="BJ1009" s="14"/>
      <c r="BK1009" s="14"/>
      <c r="BL1009" s="14"/>
      <c r="BM1009" s="14"/>
      <c r="BN1009" s="14"/>
    </row>
    <row r="1010" spans="4:66" x14ac:dyDescent="0.25">
      <c r="D1010"/>
      <c r="E1010" s="10"/>
      <c r="F1010" s="10"/>
      <c r="G1010" s="10"/>
      <c r="H1010" s="10"/>
      <c r="I1010" s="10"/>
      <c r="J1010" s="10"/>
      <c r="K1010" s="12"/>
      <c r="L1010" s="12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  <c r="BI1010" s="13"/>
      <c r="BJ1010" s="14"/>
      <c r="BK1010" s="14"/>
      <c r="BL1010" s="14"/>
      <c r="BM1010" s="14"/>
      <c r="BN1010" s="14"/>
    </row>
    <row r="1011" spans="4:66" x14ac:dyDescent="0.25">
      <c r="D1011"/>
      <c r="E1011" s="10"/>
      <c r="F1011" s="10"/>
      <c r="G1011" s="10"/>
      <c r="H1011" s="10"/>
      <c r="I1011" s="10"/>
      <c r="J1011" s="10"/>
      <c r="K1011" s="12"/>
      <c r="L1011" s="12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  <c r="BI1011" s="13"/>
      <c r="BJ1011" s="14"/>
      <c r="BK1011" s="14"/>
      <c r="BL1011" s="14"/>
      <c r="BM1011" s="14"/>
      <c r="BN1011" s="14"/>
    </row>
    <row r="1012" spans="4:66" x14ac:dyDescent="0.25">
      <c r="D1012"/>
      <c r="E1012" s="10"/>
      <c r="F1012" s="10"/>
      <c r="G1012" s="10"/>
      <c r="H1012" s="10"/>
      <c r="I1012" s="10"/>
      <c r="J1012" s="10"/>
      <c r="K1012" s="12"/>
      <c r="L1012" s="12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  <c r="BI1012" s="13"/>
      <c r="BJ1012" s="14"/>
      <c r="BK1012" s="14"/>
      <c r="BL1012" s="14"/>
      <c r="BM1012" s="14"/>
      <c r="BN1012" s="14"/>
    </row>
    <row r="1013" spans="4:66" x14ac:dyDescent="0.25">
      <c r="D1013"/>
      <c r="E1013" s="10"/>
      <c r="F1013" s="10"/>
      <c r="G1013" s="10"/>
      <c r="H1013" s="10"/>
      <c r="I1013" s="10"/>
      <c r="J1013" s="10"/>
      <c r="K1013" s="12"/>
      <c r="L1013" s="12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  <c r="BI1013" s="13"/>
      <c r="BJ1013" s="14"/>
      <c r="BK1013" s="14"/>
      <c r="BL1013" s="14"/>
      <c r="BM1013" s="14"/>
      <c r="BN1013" s="14"/>
    </row>
    <row r="1014" spans="4:66" x14ac:dyDescent="0.25">
      <c r="D1014"/>
      <c r="E1014" s="10"/>
      <c r="F1014" s="10"/>
      <c r="G1014" s="10"/>
      <c r="H1014" s="10"/>
      <c r="I1014" s="10"/>
      <c r="J1014" s="10"/>
      <c r="K1014" s="12"/>
      <c r="L1014" s="12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  <c r="BI1014" s="13"/>
      <c r="BJ1014" s="14"/>
      <c r="BK1014" s="14"/>
      <c r="BL1014" s="14"/>
      <c r="BM1014" s="14"/>
      <c r="BN1014" s="14"/>
    </row>
    <row r="1015" spans="4:66" x14ac:dyDescent="0.25">
      <c r="D1015"/>
      <c r="E1015" s="10"/>
      <c r="F1015" s="10"/>
      <c r="G1015" s="10"/>
      <c r="H1015" s="10"/>
      <c r="I1015" s="10"/>
      <c r="J1015" s="10"/>
      <c r="K1015" s="12"/>
      <c r="L1015" s="12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  <c r="BI1015" s="13"/>
      <c r="BJ1015" s="14"/>
      <c r="BK1015" s="14"/>
      <c r="BL1015" s="14"/>
      <c r="BM1015" s="14"/>
      <c r="BN1015" s="14"/>
    </row>
    <row r="1016" spans="4:66" x14ac:dyDescent="0.25">
      <c r="D1016"/>
      <c r="E1016" s="10"/>
      <c r="F1016" s="10"/>
      <c r="G1016" s="10"/>
      <c r="H1016" s="10"/>
      <c r="I1016" s="10"/>
      <c r="J1016" s="10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  <c r="BI1016" s="13"/>
      <c r="BJ1016" s="14"/>
      <c r="BK1016" s="14"/>
      <c r="BL1016" s="14"/>
      <c r="BM1016" s="14"/>
      <c r="BN1016" s="14"/>
    </row>
    <row r="1017" spans="4:66" x14ac:dyDescent="0.25">
      <c r="D1017"/>
      <c r="E1017" s="10"/>
      <c r="F1017" s="10"/>
      <c r="G1017" s="10"/>
      <c r="H1017" s="10"/>
      <c r="I1017" s="10"/>
      <c r="J1017" s="10"/>
      <c r="K1017" s="12"/>
      <c r="L1017" s="12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  <c r="BI1017" s="13"/>
      <c r="BJ1017" s="14"/>
      <c r="BK1017" s="14"/>
      <c r="BL1017" s="14"/>
      <c r="BM1017" s="14"/>
      <c r="BN1017" s="14"/>
    </row>
    <row r="1018" spans="4:66" x14ac:dyDescent="0.25">
      <c r="D1018"/>
      <c r="E1018" s="10"/>
      <c r="F1018" s="10"/>
      <c r="G1018" s="10"/>
      <c r="H1018" s="10"/>
      <c r="I1018" s="10"/>
      <c r="J1018" s="10"/>
      <c r="K1018" s="12"/>
      <c r="L1018" s="12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  <c r="BI1018" s="13"/>
      <c r="BJ1018" s="14"/>
      <c r="BK1018" s="14"/>
      <c r="BL1018" s="14"/>
      <c r="BM1018" s="14"/>
      <c r="BN1018" s="14"/>
    </row>
    <row r="1019" spans="4:66" x14ac:dyDescent="0.25">
      <c r="D1019"/>
      <c r="E1019" s="10"/>
      <c r="F1019" s="10"/>
      <c r="G1019" s="10"/>
      <c r="H1019" s="10"/>
      <c r="I1019" s="10"/>
      <c r="J1019" s="10"/>
      <c r="K1019" s="12"/>
      <c r="L1019" s="12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  <c r="BI1019" s="13"/>
      <c r="BJ1019" s="14"/>
      <c r="BK1019" s="14"/>
      <c r="BL1019" s="14"/>
      <c r="BM1019" s="14"/>
      <c r="BN1019" s="14"/>
    </row>
    <row r="1020" spans="4:66" x14ac:dyDescent="0.25">
      <c r="D1020"/>
      <c r="E1020" s="10"/>
      <c r="F1020" s="10"/>
      <c r="G1020" s="10"/>
      <c r="H1020" s="10"/>
      <c r="I1020" s="10"/>
      <c r="J1020" s="10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  <c r="BI1020" s="13"/>
      <c r="BJ1020" s="14"/>
      <c r="BK1020" s="14"/>
      <c r="BL1020" s="14"/>
      <c r="BM1020" s="14"/>
      <c r="BN1020" s="14"/>
    </row>
    <row r="1021" spans="4:66" x14ac:dyDescent="0.25">
      <c r="D1021"/>
      <c r="E1021" s="10"/>
      <c r="F1021" s="10"/>
      <c r="G1021" s="10"/>
      <c r="H1021" s="10"/>
      <c r="I1021" s="10"/>
      <c r="J1021" s="10"/>
      <c r="K1021" s="12"/>
      <c r="L1021" s="12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  <c r="BI1021" s="13"/>
      <c r="BJ1021" s="14"/>
      <c r="BK1021" s="14"/>
      <c r="BL1021" s="14"/>
      <c r="BM1021" s="14"/>
      <c r="BN1021" s="14"/>
    </row>
    <row r="1022" spans="4:66" x14ac:dyDescent="0.25">
      <c r="D1022"/>
      <c r="E1022" s="10"/>
      <c r="F1022" s="10"/>
      <c r="G1022" s="10"/>
      <c r="H1022" s="10"/>
      <c r="I1022" s="10"/>
      <c r="J1022" s="10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  <c r="BI1022" s="13"/>
      <c r="BJ1022" s="14"/>
      <c r="BK1022" s="14"/>
      <c r="BL1022" s="14"/>
      <c r="BM1022" s="14"/>
      <c r="BN1022" s="14"/>
    </row>
    <row r="1023" spans="4:66" x14ac:dyDescent="0.25">
      <c r="D1023"/>
      <c r="E1023" s="10"/>
      <c r="F1023" s="10"/>
      <c r="G1023" s="10"/>
      <c r="H1023" s="10"/>
      <c r="I1023" s="10"/>
      <c r="J1023" s="10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  <c r="BI1023" s="13"/>
      <c r="BJ1023" s="14"/>
      <c r="BK1023" s="14"/>
      <c r="BL1023" s="14"/>
      <c r="BM1023" s="14"/>
      <c r="BN1023" s="14"/>
    </row>
    <row r="1024" spans="4:66" x14ac:dyDescent="0.25">
      <c r="D1024"/>
      <c r="E1024" s="10"/>
      <c r="F1024" s="10"/>
      <c r="G1024" s="10"/>
      <c r="H1024" s="10"/>
      <c r="I1024" s="10"/>
      <c r="J1024" s="10"/>
      <c r="K1024" s="12"/>
      <c r="L1024" s="12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  <c r="BI1024" s="13"/>
      <c r="BJ1024" s="14"/>
      <c r="BK1024" s="14"/>
      <c r="BL1024" s="14"/>
      <c r="BM1024" s="14"/>
      <c r="BN1024" s="14"/>
    </row>
    <row r="1025" spans="4:66" x14ac:dyDescent="0.25">
      <c r="D1025"/>
      <c r="E1025" s="10"/>
      <c r="F1025" s="10"/>
      <c r="G1025" s="10"/>
      <c r="H1025" s="10"/>
      <c r="I1025" s="10"/>
      <c r="J1025" s="10"/>
      <c r="K1025" s="12"/>
      <c r="L1025" s="12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  <c r="BI1025" s="13"/>
      <c r="BJ1025" s="14"/>
      <c r="BK1025" s="14"/>
      <c r="BL1025" s="14"/>
      <c r="BM1025" s="14"/>
      <c r="BN1025" s="14"/>
    </row>
    <row r="1026" spans="4:66" x14ac:dyDescent="0.25">
      <c r="D1026"/>
      <c r="E1026" s="10"/>
      <c r="F1026" s="10"/>
      <c r="G1026" s="10"/>
      <c r="H1026" s="10"/>
      <c r="I1026" s="10"/>
      <c r="J1026" s="10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  <c r="BI1026" s="13"/>
      <c r="BJ1026" s="14"/>
      <c r="BK1026" s="14"/>
      <c r="BL1026" s="14"/>
      <c r="BM1026" s="14"/>
      <c r="BN1026" s="14"/>
    </row>
    <row r="1027" spans="4:66" x14ac:dyDescent="0.25">
      <c r="D1027"/>
      <c r="E1027" s="10"/>
      <c r="F1027" s="10"/>
      <c r="G1027" s="10"/>
      <c r="H1027" s="10"/>
      <c r="I1027" s="10"/>
      <c r="J1027" s="10"/>
      <c r="K1027" s="12"/>
      <c r="L1027" s="12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  <c r="BI1027" s="13"/>
      <c r="BJ1027" s="14"/>
      <c r="BK1027" s="14"/>
      <c r="BL1027" s="14"/>
      <c r="BM1027" s="14"/>
      <c r="BN1027" s="14"/>
    </row>
    <row r="1028" spans="4:66" x14ac:dyDescent="0.25">
      <c r="D1028"/>
      <c r="E1028" s="10"/>
      <c r="F1028" s="10"/>
      <c r="G1028" s="10"/>
      <c r="H1028" s="10"/>
      <c r="I1028" s="10"/>
      <c r="J1028" s="10"/>
      <c r="K1028" s="12"/>
      <c r="L1028" s="12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  <c r="BI1028" s="13"/>
      <c r="BJ1028" s="14"/>
      <c r="BK1028" s="14"/>
      <c r="BL1028" s="14"/>
      <c r="BM1028" s="14"/>
      <c r="BN1028" s="14"/>
    </row>
    <row r="1029" spans="4:66" x14ac:dyDescent="0.25">
      <c r="D1029"/>
      <c r="E1029" s="10"/>
      <c r="F1029" s="10"/>
      <c r="G1029" s="10"/>
      <c r="H1029" s="10"/>
      <c r="I1029" s="10"/>
      <c r="J1029" s="10"/>
      <c r="K1029" s="12"/>
      <c r="L1029" s="12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  <c r="BI1029" s="13"/>
      <c r="BJ1029" s="14"/>
      <c r="BK1029" s="14"/>
      <c r="BL1029" s="14"/>
      <c r="BM1029" s="14"/>
      <c r="BN1029" s="14"/>
    </row>
    <row r="1030" spans="4:66" x14ac:dyDescent="0.25">
      <c r="D1030"/>
      <c r="E1030" s="10"/>
      <c r="F1030" s="10"/>
      <c r="G1030" s="10"/>
      <c r="H1030" s="10"/>
      <c r="I1030" s="10"/>
      <c r="J1030" s="10"/>
      <c r="K1030" s="12"/>
      <c r="L1030" s="12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  <c r="BI1030" s="13"/>
      <c r="BJ1030" s="14"/>
      <c r="BK1030" s="14"/>
      <c r="BL1030" s="14"/>
      <c r="BM1030" s="14"/>
      <c r="BN1030" s="14"/>
    </row>
    <row r="1031" spans="4:66" x14ac:dyDescent="0.25">
      <c r="D1031"/>
      <c r="E1031" s="10"/>
      <c r="F1031" s="10"/>
      <c r="G1031" s="10"/>
      <c r="H1031" s="10"/>
      <c r="I1031" s="10"/>
      <c r="J1031" s="10"/>
      <c r="K1031" s="12"/>
      <c r="L1031" s="12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  <c r="BI1031" s="13"/>
      <c r="BJ1031" s="14"/>
      <c r="BK1031" s="14"/>
      <c r="BL1031" s="14"/>
      <c r="BM1031" s="14"/>
      <c r="BN1031" s="14"/>
    </row>
    <row r="1032" spans="4:66" x14ac:dyDescent="0.25">
      <c r="D1032"/>
      <c r="E1032" s="10"/>
      <c r="F1032" s="10"/>
      <c r="G1032" s="10"/>
      <c r="H1032" s="10"/>
      <c r="I1032" s="10"/>
      <c r="J1032" s="10"/>
      <c r="K1032" s="12"/>
      <c r="L1032" s="12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  <c r="BI1032" s="13"/>
      <c r="BJ1032" s="14"/>
      <c r="BK1032" s="14"/>
      <c r="BL1032" s="14"/>
      <c r="BM1032" s="14"/>
      <c r="BN1032" s="14"/>
    </row>
    <row r="1033" spans="4:66" x14ac:dyDescent="0.25">
      <c r="D1033"/>
      <c r="E1033" s="10"/>
      <c r="F1033" s="10"/>
      <c r="G1033" s="10"/>
      <c r="H1033" s="10"/>
      <c r="I1033" s="10"/>
      <c r="J1033" s="10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  <c r="BI1033" s="13"/>
      <c r="BJ1033" s="14"/>
      <c r="BK1033" s="14"/>
      <c r="BL1033" s="14"/>
      <c r="BM1033" s="14"/>
      <c r="BN1033" s="14"/>
    </row>
    <row r="1034" spans="4:66" x14ac:dyDescent="0.25">
      <c r="D1034"/>
      <c r="E1034" s="10"/>
      <c r="F1034" s="10"/>
      <c r="G1034" s="10"/>
      <c r="H1034" s="10"/>
      <c r="I1034" s="10"/>
      <c r="J1034" s="10"/>
      <c r="K1034" s="12"/>
      <c r="L1034" s="12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  <c r="BI1034" s="13"/>
      <c r="BJ1034" s="14"/>
      <c r="BK1034" s="14"/>
      <c r="BL1034" s="14"/>
      <c r="BM1034" s="14"/>
      <c r="BN1034" s="14"/>
    </row>
    <row r="1035" spans="4:66" x14ac:dyDescent="0.25">
      <c r="D1035"/>
      <c r="E1035" s="10"/>
      <c r="F1035" s="10"/>
      <c r="G1035" s="10"/>
      <c r="H1035" s="10"/>
      <c r="I1035" s="10"/>
      <c r="J1035" s="10"/>
      <c r="K1035" s="12"/>
      <c r="L1035" s="12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  <c r="BI1035" s="13"/>
      <c r="BJ1035" s="14"/>
      <c r="BK1035" s="14"/>
      <c r="BL1035" s="14"/>
      <c r="BM1035" s="14"/>
      <c r="BN1035" s="14"/>
    </row>
    <row r="1036" spans="4:66" x14ac:dyDescent="0.25">
      <c r="D1036"/>
      <c r="E1036" s="10"/>
      <c r="F1036" s="10"/>
      <c r="G1036" s="10"/>
      <c r="H1036" s="10"/>
      <c r="I1036" s="10"/>
      <c r="J1036" s="10"/>
      <c r="K1036" s="12"/>
      <c r="L1036" s="12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  <c r="BI1036" s="13"/>
      <c r="BJ1036" s="14"/>
      <c r="BK1036" s="14"/>
      <c r="BL1036" s="14"/>
      <c r="BM1036" s="14"/>
      <c r="BN1036" s="14"/>
    </row>
    <row r="1037" spans="4:66" x14ac:dyDescent="0.25">
      <c r="D1037"/>
      <c r="E1037" s="10"/>
      <c r="F1037" s="10"/>
      <c r="G1037" s="10"/>
      <c r="H1037" s="10"/>
      <c r="I1037" s="10"/>
      <c r="J1037" s="10"/>
      <c r="K1037" s="12"/>
      <c r="L1037" s="12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  <c r="BI1037" s="13"/>
      <c r="BJ1037" s="14"/>
      <c r="BK1037" s="14"/>
      <c r="BL1037" s="14"/>
      <c r="BM1037" s="14"/>
      <c r="BN1037" s="14"/>
    </row>
    <row r="1038" spans="4:66" x14ac:dyDescent="0.25">
      <c r="D1038"/>
      <c r="E1038" s="10"/>
      <c r="F1038" s="10"/>
      <c r="G1038" s="10"/>
      <c r="H1038" s="10"/>
      <c r="I1038" s="10"/>
      <c r="J1038" s="10"/>
      <c r="K1038" s="12"/>
      <c r="L1038" s="12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  <c r="BI1038" s="13"/>
      <c r="BJ1038" s="14"/>
      <c r="BK1038" s="14"/>
      <c r="BL1038" s="14"/>
      <c r="BM1038" s="14"/>
      <c r="BN1038" s="14"/>
    </row>
    <row r="1039" spans="4:66" x14ac:dyDescent="0.25">
      <c r="D1039"/>
      <c r="E1039" s="10"/>
      <c r="F1039" s="10"/>
      <c r="G1039" s="10"/>
      <c r="H1039" s="10"/>
      <c r="I1039" s="10"/>
      <c r="J1039" s="10"/>
      <c r="K1039" s="12"/>
      <c r="L1039" s="12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  <c r="BI1039" s="13"/>
      <c r="BJ1039" s="14"/>
      <c r="BK1039" s="14"/>
      <c r="BL1039" s="14"/>
      <c r="BM1039" s="14"/>
      <c r="BN1039" s="14"/>
    </row>
    <row r="1040" spans="4:66" x14ac:dyDescent="0.25">
      <c r="D1040"/>
      <c r="E1040" s="10"/>
      <c r="F1040" s="10"/>
      <c r="G1040" s="10"/>
      <c r="H1040" s="10"/>
      <c r="I1040" s="10"/>
      <c r="J1040" s="10"/>
      <c r="K1040" s="12"/>
      <c r="L1040" s="12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  <c r="BI1040" s="13"/>
      <c r="BJ1040" s="14"/>
      <c r="BK1040" s="14"/>
      <c r="BL1040" s="14"/>
      <c r="BM1040" s="14"/>
      <c r="BN1040" s="14"/>
    </row>
    <row r="1041" spans="4:66" x14ac:dyDescent="0.25">
      <c r="D1041"/>
      <c r="E1041" s="10"/>
      <c r="F1041" s="10"/>
      <c r="G1041" s="10"/>
      <c r="H1041" s="10"/>
      <c r="I1041" s="10"/>
      <c r="J1041" s="10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  <c r="BI1041" s="13"/>
      <c r="BJ1041" s="14"/>
      <c r="BK1041" s="14"/>
      <c r="BL1041" s="14"/>
      <c r="BM1041" s="14"/>
      <c r="BN1041" s="14"/>
    </row>
    <row r="1042" spans="4:66" x14ac:dyDescent="0.25">
      <c r="D1042"/>
      <c r="E1042" s="10"/>
      <c r="F1042" s="10"/>
      <c r="G1042" s="10"/>
      <c r="H1042" s="10"/>
      <c r="I1042" s="10"/>
      <c r="J1042" s="10"/>
      <c r="K1042" s="12"/>
      <c r="L1042" s="12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  <c r="BI1042" s="13"/>
      <c r="BJ1042" s="14"/>
      <c r="BK1042" s="14"/>
      <c r="BL1042" s="14"/>
      <c r="BM1042" s="14"/>
      <c r="BN1042" s="14"/>
    </row>
    <row r="1043" spans="4:66" x14ac:dyDescent="0.25">
      <c r="D1043"/>
      <c r="E1043" s="10"/>
      <c r="F1043" s="10"/>
      <c r="G1043" s="10"/>
      <c r="H1043" s="10"/>
      <c r="I1043" s="10"/>
      <c r="J1043" s="10"/>
      <c r="K1043" s="12"/>
      <c r="L1043" s="12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  <c r="BI1043" s="13"/>
      <c r="BJ1043" s="14"/>
      <c r="BK1043" s="14"/>
      <c r="BL1043" s="14"/>
      <c r="BM1043" s="14"/>
      <c r="BN1043" s="14"/>
    </row>
    <row r="1044" spans="4:66" x14ac:dyDescent="0.25">
      <c r="D1044"/>
      <c r="E1044" s="10"/>
      <c r="F1044" s="10"/>
      <c r="G1044" s="10"/>
      <c r="H1044" s="10"/>
      <c r="I1044" s="10"/>
      <c r="J1044" s="10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  <c r="BI1044" s="13"/>
      <c r="BJ1044" s="14"/>
      <c r="BK1044" s="14"/>
      <c r="BL1044" s="14"/>
      <c r="BM1044" s="14"/>
      <c r="BN1044" s="14"/>
    </row>
    <row r="1045" spans="4:66" x14ac:dyDescent="0.25">
      <c r="D1045"/>
      <c r="E1045" s="10"/>
      <c r="F1045" s="10"/>
      <c r="G1045" s="10"/>
      <c r="H1045" s="10"/>
      <c r="I1045" s="10"/>
      <c r="J1045" s="10"/>
      <c r="K1045" s="12"/>
      <c r="L1045" s="12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  <c r="BI1045" s="13"/>
      <c r="BJ1045" s="14"/>
      <c r="BK1045" s="14"/>
      <c r="BL1045" s="14"/>
      <c r="BM1045" s="14"/>
      <c r="BN1045" s="14"/>
    </row>
    <row r="1046" spans="4:66" x14ac:dyDescent="0.25">
      <c r="D1046"/>
      <c r="E1046" s="10"/>
      <c r="F1046" s="10"/>
      <c r="G1046" s="10"/>
      <c r="H1046" s="10"/>
      <c r="I1046" s="10"/>
      <c r="J1046" s="10"/>
      <c r="K1046" s="12"/>
      <c r="L1046" s="12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  <c r="BI1046" s="13"/>
      <c r="BJ1046" s="14"/>
      <c r="BK1046" s="14"/>
      <c r="BL1046" s="14"/>
      <c r="BM1046" s="14"/>
      <c r="BN1046" s="14"/>
    </row>
    <row r="1047" spans="4:66" x14ac:dyDescent="0.25">
      <c r="D1047"/>
      <c r="E1047" s="10"/>
      <c r="F1047" s="10"/>
      <c r="G1047" s="10"/>
      <c r="H1047" s="10"/>
      <c r="I1047" s="10"/>
      <c r="J1047" s="10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  <c r="BI1047" s="13"/>
      <c r="BJ1047" s="14"/>
      <c r="BK1047" s="14"/>
      <c r="BL1047" s="14"/>
      <c r="BM1047" s="14"/>
      <c r="BN1047" s="14"/>
    </row>
    <row r="1048" spans="4:66" x14ac:dyDescent="0.25">
      <c r="D1048"/>
      <c r="E1048" s="10"/>
      <c r="F1048" s="10"/>
      <c r="G1048" s="10"/>
      <c r="H1048" s="10"/>
      <c r="I1048" s="10"/>
      <c r="J1048" s="10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  <c r="BI1048" s="13"/>
      <c r="BJ1048" s="14"/>
      <c r="BK1048" s="14"/>
      <c r="BL1048" s="14"/>
      <c r="BM1048" s="14"/>
      <c r="BN1048" s="14"/>
    </row>
    <row r="1049" spans="4:66" x14ac:dyDescent="0.25">
      <c r="D1049"/>
      <c r="E1049" s="10"/>
      <c r="F1049" s="10"/>
      <c r="G1049" s="10"/>
      <c r="H1049" s="10"/>
      <c r="I1049" s="10"/>
      <c r="J1049" s="10"/>
      <c r="K1049" s="12"/>
      <c r="L1049" s="12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  <c r="BI1049" s="13"/>
      <c r="BJ1049" s="14"/>
      <c r="BK1049" s="14"/>
      <c r="BL1049" s="14"/>
      <c r="BM1049" s="14"/>
      <c r="BN1049" s="14"/>
    </row>
    <row r="1050" spans="4:66" x14ac:dyDescent="0.25">
      <c r="D1050"/>
      <c r="E1050" s="10"/>
      <c r="F1050" s="10"/>
      <c r="G1050" s="10"/>
      <c r="H1050" s="10"/>
      <c r="I1050" s="10"/>
      <c r="J1050" s="10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  <c r="BI1050" s="13"/>
      <c r="BJ1050" s="14"/>
      <c r="BK1050" s="14"/>
      <c r="BL1050" s="14"/>
      <c r="BM1050" s="14"/>
      <c r="BN1050" s="14"/>
    </row>
    <row r="1051" spans="4:66" x14ac:dyDescent="0.25">
      <c r="D1051"/>
      <c r="E1051" s="10"/>
      <c r="F1051" s="10"/>
      <c r="G1051" s="10"/>
      <c r="H1051" s="10"/>
      <c r="I1051" s="10"/>
      <c r="J1051" s="10"/>
      <c r="K1051" s="12"/>
      <c r="L1051" s="12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  <c r="BI1051" s="13"/>
      <c r="BJ1051" s="14"/>
      <c r="BK1051" s="14"/>
      <c r="BL1051" s="14"/>
      <c r="BM1051" s="14"/>
      <c r="BN1051" s="14"/>
    </row>
    <row r="1052" spans="4:66" x14ac:dyDescent="0.25">
      <c r="D1052"/>
      <c r="E1052" s="10"/>
      <c r="F1052" s="10"/>
      <c r="G1052" s="10"/>
      <c r="H1052" s="10"/>
      <c r="I1052" s="10"/>
      <c r="J1052" s="10"/>
      <c r="K1052" s="12"/>
      <c r="L1052" s="12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  <c r="BI1052" s="13"/>
      <c r="BJ1052" s="14"/>
      <c r="BK1052" s="14"/>
      <c r="BL1052" s="14"/>
      <c r="BM1052" s="14"/>
      <c r="BN1052" s="14"/>
    </row>
    <row r="1053" spans="4:66" x14ac:dyDescent="0.25">
      <c r="D1053"/>
      <c r="E1053" s="10"/>
      <c r="F1053" s="10"/>
      <c r="G1053" s="10"/>
      <c r="H1053" s="10"/>
      <c r="I1053" s="10"/>
      <c r="J1053" s="10"/>
      <c r="K1053" s="12"/>
      <c r="L1053" s="12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  <c r="BI1053" s="13"/>
      <c r="BJ1053" s="14"/>
      <c r="BK1053" s="14"/>
      <c r="BL1053" s="14"/>
      <c r="BM1053" s="14"/>
      <c r="BN1053" s="14"/>
    </row>
    <row r="1054" spans="4:66" x14ac:dyDescent="0.25">
      <c r="D1054"/>
      <c r="E1054" s="10"/>
      <c r="F1054" s="10"/>
      <c r="G1054" s="10"/>
      <c r="H1054" s="10"/>
      <c r="I1054" s="10"/>
      <c r="J1054" s="10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  <c r="BI1054" s="13"/>
      <c r="BJ1054" s="14"/>
      <c r="BK1054" s="14"/>
      <c r="BL1054" s="14"/>
      <c r="BM1054" s="14"/>
      <c r="BN1054" s="14"/>
    </row>
    <row r="1055" spans="4:66" x14ac:dyDescent="0.25">
      <c r="D1055"/>
      <c r="E1055" s="10"/>
      <c r="F1055" s="10"/>
      <c r="G1055" s="10"/>
      <c r="H1055" s="10"/>
      <c r="I1055" s="10"/>
      <c r="J1055" s="10"/>
      <c r="K1055" s="12"/>
      <c r="L1055" s="12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  <c r="BI1055" s="13"/>
      <c r="BJ1055" s="14"/>
      <c r="BK1055" s="14"/>
      <c r="BL1055" s="14"/>
      <c r="BM1055" s="14"/>
      <c r="BN1055" s="14"/>
    </row>
    <row r="1056" spans="4:66" x14ac:dyDescent="0.25">
      <c r="D1056"/>
      <c r="E1056" s="10"/>
      <c r="F1056" s="10"/>
      <c r="G1056" s="10"/>
      <c r="H1056" s="10"/>
      <c r="I1056" s="10"/>
      <c r="J1056" s="10"/>
      <c r="K1056" s="12"/>
      <c r="L1056" s="12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  <c r="BI1056" s="13"/>
      <c r="BJ1056" s="14"/>
      <c r="BK1056" s="14"/>
      <c r="BL1056" s="14"/>
      <c r="BM1056" s="14"/>
      <c r="BN1056" s="14"/>
    </row>
    <row r="1057" spans="4:66" x14ac:dyDescent="0.25">
      <c r="D1057"/>
      <c r="E1057" s="10"/>
      <c r="F1057" s="10"/>
      <c r="G1057" s="10"/>
      <c r="H1057" s="10"/>
      <c r="I1057" s="10"/>
      <c r="J1057" s="10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  <c r="BI1057" s="13"/>
      <c r="BJ1057" s="14"/>
      <c r="BK1057" s="14"/>
      <c r="BL1057" s="14"/>
      <c r="BM1057" s="14"/>
      <c r="BN1057" s="14"/>
    </row>
    <row r="1058" spans="4:66" x14ac:dyDescent="0.25">
      <c r="D1058"/>
      <c r="E1058" s="10"/>
      <c r="F1058" s="10"/>
      <c r="G1058" s="10"/>
      <c r="H1058" s="10"/>
      <c r="I1058" s="10"/>
      <c r="J1058" s="10"/>
      <c r="K1058" s="12"/>
      <c r="L1058" s="12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  <c r="BI1058" s="13"/>
      <c r="BJ1058" s="14"/>
      <c r="BK1058" s="14"/>
      <c r="BL1058" s="14"/>
      <c r="BM1058" s="14"/>
      <c r="BN1058" s="14"/>
    </row>
    <row r="1059" spans="4:66" x14ac:dyDescent="0.25">
      <c r="D1059"/>
      <c r="E1059" s="10"/>
      <c r="F1059" s="10"/>
      <c r="G1059" s="10"/>
      <c r="H1059" s="10"/>
      <c r="I1059" s="10"/>
      <c r="J1059" s="10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  <c r="BI1059" s="13"/>
      <c r="BJ1059" s="14"/>
      <c r="BK1059" s="14"/>
      <c r="BL1059" s="14"/>
      <c r="BM1059" s="14"/>
      <c r="BN1059" s="14"/>
    </row>
    <row r="1060" spans="4:66" x14ac:dyDescent="0.25">
      <c r="D1060"/>
      <c r="E1060" s="10"/>
      <c r="F1060" s="10"/>
      <c r="G1060" s="10"/>
      <c r="H1060" s="10"/>
      <c r="I1060" s="10"/>
      <c r="J1060" s="10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/>
      <c r="E1061" s="10"/>
      <c r="F1061" s="10"/>
      <c r="G1061" s="10"/>
      <c r="H1061" s="10"/>
      <c r="I1061" s="10"/>
      <c r="J1061" s="10"/>
      <c r="K1061" s="12"/>
      <c r="L1061" s="12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  <c r="BI1061" s="13"/>
      <c r="BJ1061" s="14"/>
      <c r="BK1061" s="14"/>
      <c r="BL1061" s="14"/>
      <c r="BM1061" s="14"/>
      <c r="BN1061" s="14"/>
    </row>
    <row r="1062" spans="4:66" x14ac:dyDescent="0.25">
      <c r="D1062"/>
      <c r="E1062" s="10"/>
      <c r="F1062" s="10"/>
      <c r="G1062" s="10"/>
      <c r="H1062" s="10"/>
      <c r="I1062" s="10"/>
      <c r="J1062" s="10"/>
      <c r="K1062" s="12"/>
      <c r="L1062" s="12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  <c r="BI1062" s="13"/>
      <c r="BJ1062" s="14"/>
      <c r="BK1062" s="14"/>
      <c r="BL1062" s="14"/>
      <c r="BM1062" s="14"/>
      <c r="BN1062" s="14"/>
    </row>
    <row r="1063" spans="4:66" x14ac:dyDescent="0.25">
      <c r="D1063"/>
      <c r="E1063" s="10"/>
      <c r="F1063" s="10"/>
      <c r="G1063" s="10"/>
      <c r="H1063" s="10"/>
      <c r="I1063" s="10"/>
      <c r="J1063" s="10"/>
      <c r="K1063" s="12"/>
      <c r="L1063" s="12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  <c r="BI1063" s="13"/>
      <c r="BJ1063" s="14"/>
      <c r="BK1063" s="14"/>
      <c r="BL1063" s="14"/>
      <c r="BM1063" s="14"/>
      <c r="BN1063" s="14"/>
    </row>
    <row r="1064" spans="4:66" x14ac:dyDescent="0.25">
      <c r="D1064"/>
      <c r="E1064" s="10"/>
      <c r="F1064" s="10"/>
      <c r="G1064" s="10"/>
      <c r="H1064" s="10"/>
      <c r="I1064" s="10"/>
      <c r="J1064" s="10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  <c r="BI1064" s="13"/>
      <c r="BJ1064" s="14"/>
      <c r="BK1064" s="14"/>
      <c r="BL1064" s="14"/>
      <c r="BM1064" s="14"/>
      <c r="BN1064" s="14"/>
    </row>
    <row r="1065" spans="4:66" x14ac:dyDescent="0.25">
      <c r="D1065"/>
      <c r="E1065" s="10"/>
      <c r="F1065" s="10"/>
      <c r="G1065" s="10"/>
      <c r="H1065" s="10"/>
      <c r="I1065" s="10"/>
      <c r="J1065" s="10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  <c r="BI1065" s="13"/>
      <c r="BJ1065" s="14"/>
      <c r="BK1065" s="14"/>
      <c r="BL1065" s="14"/>
      <c r="BM1065" s="14"/>
      <c r="BN1065" s="14"/>
    </row>
    <row r="1066" spans="4:66" x14ac:dyDescent="0.25">
      <c r="D1066"/>
      <c r="E1066" s="10"/>
      <c r="F1066" s="10"/>
      <c r="G1066" s="10"/>
      <c r="H1066" s="10"/>
      <c r="I1066" s="10"/>
      <c r="J1066" s="10"/>
      <c r="K1066" s="12"/>
      <c r="L1066" s="12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  <c r="AC1066" s="13"/>
      <c r="AD1066" s="13"/>
      <c r="AE1066" s="13"/>
      <c r="AF1066" s="13"/>
      <c r="AG1066" s="13"/>
      <c r="AH1066" s="13"/>
      <c r="AI1066" s="13"/>
      <c r="AJ1066" s="13"/>
      <c r="AK1066" s="13"/>
      <c r="AL1066" s="13"/>
      <c r="AM1066" s="13"/>
      <c r="AN1066" s="13"/>
      <c r="AO1066" s="13"/>
      <c r="AP1066" s="13"/>
      <c r="AQ1066" s="13"/>
      <c r="AR1066" s="13"/>
      <c r="AS1066" s="13"/>
      <c r="AT1066" s="13"/>
      <c r="AU1066" s="13"/>
      <c r="AV1066" s="13"/>
      <c r="AW1066" s="13"/>
      <c r="AX1066" s="13"/>
      <c r="AY1066" s="13"/>
      <c r="AZ1066" s="13"/>
      <c r="BA1066" s="13"/>
      <c r="BB1066" s="13"/>
      <c r="BC1066" s="13"/>
      <c r="BD1066" s="13"/>
      <c r="BE1066" s="13"/>
      <c r="BF1066" s="13"/>
      <c r="BG1066" s="13"/>
      <c r="BH1066" s="13"/>
      <c r="BI1066" s="13"/>
      <c r="BJ1066" s="14"/>
      <c r="BK1066" s="14"/>
      <c r="BL1066" s="14"/>
      <c r="BM1066" s="14"/>
      <c r="BN1066" s="14"/>
    </row>
    <row r="1067" spans="4:66" x14ac:dyDescent="0.25">
      <c r="D1067"/>
      <c r="E1067" s="10"/>
      <c r="F1067" s="10"/>
      <c r="G1067" s="10"/>
      <c r="H1067" s="10"/>
      <c r="I1067" s="10"/>
      <c r="J1067" s="10"/>
      <c r="K1067" s="12"/>
      <c r="L1067" s="12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  <c r="AC1067" s="13"/>
      <c r="AD1067" s="13"/>
      <c r="AE1067" s="13"/>
      <c r="AF1067" s="13"/>
      <c r="AG1067" s="13"/>
      <c r="AH1067" s="13"/>
      <c r="AI1067" s="13"/>
      <c r="AJ1067" s="13"/>
      <c r="AK1067" s="13"/>
      <c r="AL1067" s="13"/>
      <c r="AM1067" s="13"/>
      <c r="AN1067" s="13"/>
      <c r="AO1067" s="13"/>
      <c r="AP1067" s="13"/>
      <c r="AQ1067" s="13"/>
      <c r="AR1067" s="13"/>
      <c r="AS1067" s="13"/>
      <c r="AT1067" s="13"/>
      <c r="AU1067" s="13"/>
      <c r="AV1067" s="13"/>
      <c r="AW1067" s="13"/>
      <c r="AX1067" s="13"/>
      <c r="AY1067" s="13"/>
      <c r="AZ1067" s="13"/>
      <c r="BA1067" s="13"/>
      <c r="BB1067" s="13"/>
      <c r="BC1067" s="13"/>
      <c r="BD1067" s="13"/>
      <c r="BE1067" s="13"/>
      <c r="BF1067" s="13"/>
      <c r="BG1067" s="13"/>
      <c r="BH1067" s="13"/>
      <c r="BI1067" s="13"/>
      <c r="BJ1067" s="14"/>
      <c r="BK1067" s="14"/>
      <c r="BL1067" s="14"/>
      <c r="BM1067" s="14"/>
      <c r="BN1067" s="14"/>
    </row>
    <row r="1068" spans="4:66" x14ac:dyDescent="0.25">
      <c r="D1068"/>
      <c r="E1068" s="10"/>
      <c r="F1068" s="10"/>
      <c r="G1068" s="10"/>
      <c r="H1068" s="10"/>
      <c r="I1068" s="10"/>
      <c r="J1068" s="10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  <c r="AC1068" s="13"/>
      <c r="AD1068" s="13"/>
      <c r="AE1068" s="13"/>
      <c r="AF1068" s="13"/>
      <c r="AG1068" s="13"/>
      <c r="AH1068" s="13"/>
      <c r="AI1068" s="13"/>
      <c r="AJ1068" s="13"/>
      <c r="AK1068" s="13"/>
      <c r="AL1068" s="13"/>
      <c r="AM1068" s="13"/>
      <c r="AN1068" s="13"/>
      <c r="AO1068" s="13"/>
      <c r="AP1068" s="13"/>
      <c r="AQ1068" s="13"/>
      <c r="AR1068" s="13"/>
      <c r="AS1068" s="13"/>
      <c r="AT1068" s="13"/>
      <c r="AU1068" s="13"/>
      <c r="AV1068" s="13"/>
      <c r="AW1068" s="13"/>
      <c r="AX1068" s="13"/>
      <c r="AY1068" s="13"/>
      <c r="AZ1068" s="13"/>
      <c r="BA1068" s="13"/>
      <c r="BB1068" s="13"/>
      <c r="BC1068" s="13"/>
      <c r="BD1068" s="13"/>
      <c r="BE1068" s="13"/>
      <c r="BF1068" s="13"/>
      <c r="BG1068" s="13"/>
      <c r="BH1068" s="13"/>
      <c r="BI1068" s="13"/>
      <c r="BJ1068" s="14"/>
      <c r="BK1068" s="14"/>
      <c r="BL1068" s="14"/>
      <c r="BM1068" s="14"/>
      <c r="BN1068" s="14"/>
    </row>
    <row r="1069" spans="4:66" x14ac:dyDescent="0.25">
      <c r="D1069"/>
      <c r="E1069" s="10"/>
      <c r="F1069" s="10"/>
      <c r="G1069" s="10"/>
      <c r="H1069" s="10"/>
      <c r="I1069" s="10"/>
      <c r="J1069" s="10"/>
      <c r="K1069" s="12"/>
      <c r="L1069" s="12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  <c r="AC1069" s="13"/>
      <c r="AD1069" s="13"/>
      <c r="AE1069" s="13"/>
      <c r="AF1069" s="13"/>
      <c r="AG1069" s="13"/>
      <c r="AH1069" s="13"/>
      <c r="AI1069" s="13"/>
      <c r="AJ1069" s="13"/>
      <c r="AK1069" s="13"/>
      <c r="AL1069" s="13"/>
      <c r="AM1069" s="13"/>
      <c r="AN1069" s="13"/>
      <c r="AO1069" s="13"/>
      <c r="AP1069" s="13"/>
      <c r="AQ1069" s="13"/>
      <c r="AR1069" s="13"/>
      <c r="AS1069" s="13"/>
      <c r="AT1069" s="13"/>
      <c r="AU1069" s="13"/>
      <c r="AV1069" s="13"/>
      <c r="AW1069" s="13"/>
      <c r="AX1069" s="13"/>
      <c r="AY1069" s="13"/>
      <c r="AZ1069" s="13"/>
      <c r="BA1069" s="13"/>
      <c r="BB1069" s="13"/>
      <c r="BC1069" s="13"/>
      <c r="BD1069" s="13"/>
      <c r="BE1069" s="13"/>
      <c r="BF1069" s="13"/>
      <c r="BG1069" s="13"/>
      <c r="BH1069" s="13"/>
      <c r="BI1069" s="13"/>
      <c r="BJ1069" s="14"/>
      <c r="BK1069" s="14"/>
      <c r="BL1069" s="14"/>
      <c r="BM1069" s="14"/>
      <c r="BN1069" s="14"/>
    </row>
    <row r="1070" spans="4:66" x14ac:dyDescent="0.25">
      <c r="D1070"/>
      <c r="E1070" s="10"/>
      <c r="F1070" s="10"/>
      <c r="G1070" s="10"/>
      <c r="H1070" s="10"/>
      <c r="I1070" s="10"/>
      <c r="J1070" s="10"/>
      <c r="K1070" s="12"/>
      <c r="L1070" s="12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  <c r="AD1070" s="13"/>
      <c r="AE1070" s="13"/>
      <c r="AF1070" s="13"/>
      <c r="AG1070" s="13"/>
      <c r="AH1070" s="13"/>
      <c r="AI1070" s="13"/>
      <c r="AJ1070" s="13"/>
      <c r="AK1070" s="13"/>
      <c r="AL1070" s="13"/>
      <c r="AM1070" s="13"/>
      <c r="AN1070" s="13"/>
      <c r="AO1070" s="13"/>
      <c r="AP1070" s="13"/>
      <c r="AQ1070" s="13"/>
      <c r="AR1070" s="13"/>
      <c r="AS1070" s="13"/>
      <c r="AT1070" s="13"/>
      <c r="AU1070" s="13"/>
      <c r="AV1070" s="13"/>
      <c r="AW1070" s="13"/>
      <c r="AX1070" s="13"/>
      <c r="AY1070" s="13"/>
      <c r="AZ1070" s="13"/>
      <c r="BA1070" s="13"/>
      <c r="BB1070" s="13"/>
      <c r="BC1070" s="13"/>
      <c r="BD1070" s="13"/>
      <c r="BE1070" s="13"/>
      <c r="BF1070" s="13"/>
      <c r="BG1070" s="13"/>
      <c r="BH1070" s="13"/>
      <c r="BI1070" s="13"/>
      <c r="BJ1070" s="14"/>
      <c r="BK1070" s="14"/>
      <c r="BL1070" s="14"/>
      <c r="BM1070" s="14"/>
      <c r="BN1070" s="14"/>
    </row>
    <row r="1071" spans="4:66" x14ac:dyDescent="0.25">
      <c r="D1071"/>
      <c r="E1071" s="10"/>
      <c r="F1071" s="10"/>
      <c r="G1071" s="10"/>
      <c r="H1071" s="10"/>
      <c r="I1071" s="10"/>
      <c r="J1071" s="10"/>
      <c r="K1071" s="12"/>
      <c r="L1071" s="12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  <c r="AD1071" s="13"/>
      <c r="AE1071" s="13"/>
      <c r="AF1071" s="13"/>
      <c r="AG1071" s="13"/>
      <c r="AH1071" s="13"/>
      <c r="AI1071" s="13"/>
      <c r="AJ1071" s="13"/>
      <c r="AK1071" s="13"/>
      <c r="AL1071" s="13"/>
      <c r="AM1071" s="13"/>
      <c r="AN1071" s="13"/>
      <c r="AO1071" s="13"/>
      <c r="AP1071" s="13"/>
      <c r="AQ1071" s="13"/>
      <c r="AR1071" s="13"/>
      <c r="AS1071" s="13"/>
      <c r="AT1071" s="13"/>
      <c r="AU1071" s="13"/>
      <c r="AV1071" s="13"/>
      <c r="AW1071" s="13"/>
      <c r="AX1071" s="13"/>
      <c r="AY1071" s="13"/>
      <c r="AZ1071" s="13"/>
      <c r="BA1071" s="13"/>
      <c r="BB1071" s="13"/>
      <c r="BC1071" s="13"/>
      <c r="BD1071" s="13"/>
      <c r="BE1071" s="13"/>
      <c r="BF1071" s="13"/>
      <c r="BG1071" s="13"/>
      <c r="BH1071" s="13"/>
      <c r="BI1071" s="13"/>
      <c r="BJ1071" s="14"/>
      <c r="BK1071" s="14"/>
      <c r="BL1071" s="14"/>
      <c r="BM1071" s="14"/>
      <c r="BN1071" s="14"/>
    </row>
    <row r="1072" spans="4:66" x14ac:dyDescent="0.25">
      <c r="D1072"/>
      <c r="E1072" s="10"/>
      <c r="F1072" s="10"/>
      <c r="G1072" s="10"/>
      <c r="H1072" s="10"/>
      <c r="I1072" s="10"/>
      <c r="J1072" s="10"/>
      <c r="K1072" s="12"/>
      <c r="L1072" s="12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  <c r="AD1072" s="13"/>
      <c r="AE1072" s="13"/>
      <c r="AF1072" s="13"/>
      <c r="AG1072" s="13"/>
      <c r="AH1072" s="13"/>
      <c r="AI1072" s="13"/>
      <c r="AJ1072" s="13"/>
      <c r="AK1072" s="13"/>
      <c r="AL1072" s="13"/>
      <c r="AM1072" s="13"/>
      <c r="AN1072" s="13"/>
      <c r="AO1072" s="13"/>
      <c r="AP1072" s="13"/>
      <c r="AQ1072" s="13"/>
      <c r="AR1072" s="13"/>
      <c r="AS1072" s="13"/>
      <c r="AT1072" s="13"/>
      <c r="AU1072" s="13"/>
      <c r="AV1072" s="13"/>
      <c r="AW1072" s="13"/>
      <c r="AX1072" s="13"/>
      <c r="AY1072" s="13"/>
      <c r="AZ1072" s="13"/>
      <c r="BA1072" s="13"/>
      <c r="BB1072" s="13"/>
      <c r="BC1072" s="13"/>
      <c r="BD1072" s="13"/>
      <c r="BE1072" s="13"/>
      <c r="BF1072" s="13"/>
      <c r="BG1072" s="13"/>
      <c r="BH1072" s="13"/>
      <c r="BI1072" s="13"/>
      <c r="BJ1072" s="14"/>
      <c r="BK1072" s="14"/>
      <c r="BL1072" s="14"/>
      <c r="BM1072" s="14"/>
      <c r="BN1072" s="14"/>
    </row>
    <row r="1073" spans="4:66" x14ac:dyDescent="0.25">
      <c r="D1073"/>
      <c r="E1073" s="10"/>
      <c r="F1073" s="10"/>
      <c r="G1073" s="10"/>
      <c r="H1073" s="10"/>
      <c r="I1073" s="10"/>
      <c r="J1073" s="10"/>
      <c r="K1073" s="12"/>
      <c r="L1073" s="12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  <c r="AC1073" s="13"/>
      <c r="AD1073" s="13"/>
      <c r="AE1073" s="13"/>
      <c r="AF1073" s="13"/>
      <c r="AG1073" s="13"/>
      <c r="AH1073" s="13"/>
      <c r="AI1073" s="13"/>
      <c r="AJ1073" s="13"/>
      <c r="AK1073" s="13"/>
      <c r="AL1073" s="13"/>
      <c r="AM1073" s="13"/>
      <c r="AN1073" s="13"/>
      <c r="AO1073" s="13"/>
      <c r="AP1073" s="13"/>
      <c r="AQ1073" s="13"/>
      <c r="AR1073" s="13"/>
      <c r="AS1073" s="13"/>
      <c r="AT1073" s="13"/>
      <c r="AU1073" s="13"/>
      <c r="AV1073" s="13"/>
      <c r="AW1073" s="13"/>
      <c r="AX1073" s="13"/>
      <c r="AY1073" s="13"/>
      <c r="AZ1073" s="13"/>
      <c r="BA1073" s="13"/>
      <c r="BB1073" s="13"/>
      <c r="BC1073" s="13"/>
      <c r="BD1073" s="13"/>
      <c r="BE1073" s="13"/>
      <c r="BF1073" s="13"/>
      <c r="BG1073" s="13"/>
      <c r="BH1073" s="13"/>
      <c r="BI1073" s="13"/>
      <c r="BJ1073" s="14"/>
      <c r="BK1073" s="14"/>
      <c r="BL1073" s="14"/>
      <c r="BM1073" s="14"/>
      <c r="BN1073" s="14"/>
    </row>
    <row r="1074" spans="4:66" x14ac:dyDescent="0.25">
      <c r="D1074"/>
      <c r="E1074" s="10"/>
      <c r="F1074" s="10"/>
      <c r="G1074" s="10"/>
      <c r="H1074" s="10"/>
      <c r="I1074" s="10"/>
      <c r="J1074" s="10"/>
      <c r="K1074" s="12"/>
      <c r="L1074" s="12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  <c r="AC1074" s="13"/>
      <c r="AD1074" s="13"/>
      <c r="AE1074" s="13"/>
      <c r="AF1074" s="13"/>
      <c r="AG1074" s="13"/>
      <c r="AH1074" s="13"/>
      <c r="AI1074" s="13"/>
      <c r="AJ1074" s="13"/>
      <c r="AK1074" s="13"/>
      <c r="AL1074" s="13"/>
      <c r="AM1074" s="13"/>
      <c r="AN1074" s="13"/>
      <c r="AO1074" s="13"/>
      <c r="AP1074" s="13"/>
      <c r="AQ1074" s="13"/>
      <c r="AR1074" s="13"/>
      <c r="AS1074" s="13"/>
      <c r="AT1074" s="13"/>
      <c r="AU1074" s="13"/>
      <c r="AV1074" s="13"/>
      <c r="AW1074" s="13"/>
      <c r="AX1074" s="13"/>
      <c r="AY1074" s="13"/>
      <c r="AZ1074" s="13"/>
      <c r="BA1074" s="13"/>
      <c r="BB1074" s="13"/>
      <c r="BC1074" s="13"/>
      <c r="BD1074" s="13"/>
      <c r="BE1074" s="13"/>
      <c r="BF1074" s="13"/>
      <c r="BG1074" s="13"/>
      <c r="BH1074" s="13"/>
      <c r="BI1074" s="13"/>
      <c r="BJ1074" s="14"/>
      <c r="BK1074" s="14"/>
      <c r="BL1074" s="14"/>
      <c r="BM1074" s="14"/>
      <c r="BN1074" s="14"/>
    </row>
    <row r="1075" spans="4:66" x14ac:dyDescent="0.25">
      <c r="D1075"/>
      <c r="E1075" s="10"/>
      <c r="F1075" s="10"/>
      <c r="G1075" s="10"/>
      <c r="H1075" s="10"/>
      <c r="I1075" s="10"/>
      <c r="J1075" s="10"/>
      <c r="K1075" s="12"/>
      <c r="L1075" s="12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  <c r="AC1075" s="13"/>
      <c r="AD1075" s="13"/>
      <c r="AE1075" s="13"/>
      <c r="AF1075" s="13"/>
      <c r="AG1075" s="13"/>
      <c r="AH1075" s="13"/>
      <c r="AI1075" s="13"/>
      <c r="AJ1075" s="13"/>
      <c r="AK1075" s="13"/>
      <c r="AL1075" s="13"/>
      <c r="AM1075" s="13"/>
      <c r="AN1075" s="13"/>
      <c r="AO1075" s="13"/>
      <c r="AP1075" s="13"/>
      <c r="AQ1075" s="13"/>
      <c r="AR1075" s="13"/>
      <c r="AS1075" s="13"/>
      <c r="AT1075" s="13"/>
      <c r="AU1075" s="13"/>
      <c r="AV1075" s="13"/>
      <c r="AW1075" s="13"/>
      <c r="AX1075" s="13"/>
      <c r="AY1075" s="13"/>
      <c r="AZ1075" s="13"/>
      <c r="BA1075" s="13"/>
      <c r="BB1075" s="13"/>
      <c r="BC1075" s="13"/>
      <c r="BD1075" s="13"/>
      <c r="BE1075" s="13"/>
      <c r="BF1075" s="13"/>
      <c r="BG1075" s="13"/>
      <c r="BH1075" s="13"/>
      <c r="BI1075" s="13"/>
      <c r="BJ1075" s="14"/>
      <c r="BK1075" s="14"/>
      <c r="BL1075" s="14"/>
      <c r="BM1075" s="14"/>
      <c r="BN1075" s="14"/>
    </row>
    <row r="1076" spans="4:66" x14ac:dyDescent="0.25">
      <c r="D1076"/>
      <c r="E1076" s="10"/>
      <c r="F1076" s="10"/>
      <c r="G1076" s="10"/>
      <c r="H1076" s="10"/>
      <c r="I1076" s="10"/>
      <c r="J1076" s="10"/>
      <c r="K1076" s="12"/>
      <c r="L1076" s="12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  <c r="AD1076" s="13"/>
      <c r="AE1076" s="13"/>
      <c r="AF1076" s="13"/>
      <c r="AG1076" s="13"/>
      <c r="AH1076" s="13"/>
      <c r="AI1076" s="13"/>
      <c r="AJ1076" s="13"/>
      <c r="AK1076" s="13"/>
      <c r="AL1076" s="13"/>
      <c r="AM1076" s="13"/>
      <c r="AN1076" s="13"/>
      <c r="AO1076" s="13"/>
      <c r="AP1076" s="13"/>
      <c r="AQ1076" s="13"/>
      <c r="AR1076" s="13"/>
      <c r="AS1076" s="13"/>
      <c r="AT1076" s="13"/>
      <c r="AU1076" s="13"/>
      <c r="AV1076" s="13"/>
      <c r="AW1076" s="13"/>
      <c r="AX1076" s="13"/>
      <c r="AY1076" s="13"/>
      <c r="AZ1076" s="13"/>
      <c r="BA1076" s="13"/>
      <c r="BB1076" s="13"/>
      <c r="BC1076" s="13"/>
      <c r="BD1076" s="13"/>
      <c r="BE1076" s="13"/>
      <c r="BF1076" s="13"/>
      <c r="BG1076" s="13"/>
      <c r="BH1076" s="13"/>
      <c r="BI1076" s="13"/>
      <c r="BJ1076" s="14"/>
      <c r="BK1076" s="14"/>
      <c r="BL1076" s="14"/>
      <c r="BM1076" s="14"/>
      <c r="BN1076" s="14"/>
    </row>
    <row r="1077" spans="4:66" x14ac:dyDescent="0.25">
      <c r="D1077"/>
      <c r="E1077" s="10"/>
      <c r="F1077" s="10"/>
      <c r="G1077" s="10"/>
      <c r="H1077" s="10"/>
      <c r="I1077" s="10"/>
      <c r="J1077" s="10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  <c r="AD1077" s="13"/>
      <c r="AE1077" s="13"/>
      <c r="AF1077" s="13"/>
      <c r="AG1077" s="13"/>
      <c r="AH1077" s="13"/>
      <c r="AI1077" s="13"/>
      <c r="AJ1077" s="13"/>
      <c r="AK1077" s="13"/>
      <c r="AL1077" s="13"/>
      <c r="AM1077" s="13"/>
      <c r="AN1077" s="13"/>
      <c r="AO1077" s="13"/>
      <c r="AP1077" s="13"/>
      <c r="AQ1077" s="13"/>
      <c r="AR1077" s="13"/>
      <c r="AS1077" s="13"/>
      <c r="AT1077" s="13"/>
      <c r="AU1077" s="13"/>
      <c r="AV1077" s="13"/>
      <c r="AW1077" s="13"/>
      <c r="AX1077" s="13"/>
      <c r="AY1077" s="13"/>
      <c r="AZ1077" s="13"/>
      <c r="BA1077" s="13"/>
      <c r="BB1077" s="13"/>
      <c r="BC1077" s="13"/>
      <c r="BD1077" s="13"/>
      <c r="BE1077" s="13"/>
      <c r="BF1077" s="13"/>
      <c r="BG1077" s="13"/>
      <c r="BH1077" s="13"/>
      <c r="BI1077" s="13"/>
      <c r="BJ1077" s="14"/>
      <c r="BK1077" s="14"/>
      <c r="BL1077" s="14"/>
      <c r="BM1077" s="14"/>
      <c r="BN1077" s="14"/>
    </row>
    <row r="1078" spans="4:66" x14ac:dyDescent="0.25">
      <c r="D1078"/>
      <c r="E1078" s="10"/>
      <c r="F1078" s="10"/>
      <c r="G1078" s="10"/>
      <c r="H1078" s="10"/>
      <c r="I1078" s="10"/>
      <c r="J1078" s="10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  <c r="AD1078" s="13"/>
      <c r="AE1078" s="13"/>
      <c r="AF1078" s="13"/>
      <c r="AG1078" s="13"/>
      <c r="AH1078" s="13"/>
      <c r="AI1078" s="13"/>
      <c r="AJ1078" s="13"/>
      <c r="AK1078" s="13"/>
      <c r="AL1078" s="13"/>
      <c r="AM1078" s="13"/>
      <c r="AN1078" s="13"/>
      <c r="AO1078" s="13"/>
      <c r="AP1078" s="13"/>
      <c r="AQ1078" s="13"/>
      <c r="AR1078" s="13"/>
      <c r="AS1078" s="13"/>
      <c r="AT1078" s="13"/>
      <c r="AU1078" s="13"/>
      <c r="AV1078" s="13"/>
      <c r="AW1078" s="13"/>
      <c r="AX1078" s="13"/>
      <c r="AY1078" s="13"/>
      <c r="AZ1078" s="13"/>
      <c r="BA1078" s="13"/>
      <c r="BB1078" s="13"/>
      <c r="BC1078" s="13"/>
      <c r="BD1078" s="13"/>
      <c r="BE1078" s="13"/>
      <c r="BF1078" s="13"/>
      <c r="BG1078" s="13"/>
      <c r="BH1078" s="13"/>
      <c r="BI1078" s="13"/>
      <c r="BJ1078" s="14"/>
      <c r="BK1078" s="14"/>
      <c r="BL1078" s="14"/>
      <c r="BM1078" s="14"/>
      <c r="BN1078" s="14"/>
    </row>
    <row r="1079" spans="4:66" x14ac:dyDescent="0.25">
      <c r="D1079"/>
      <c r="E1079" s="10"/>
      <c r="F1079" s="10"/>
      <c r="G1079" s="10"/>
      <c r="H1079" s="10"/>
      <c r="I1079" s="10"/>
      <c r="J1079" s="10"/>
      <c r="K1079" s="12"/>
      <c r="L1079" s="12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  <c r="AD1079" s="13"/>
      <c r="AE1079" s="13"/>
      <c r="AF1079" s="13"/>
      <c r="AG1079" s="13"/>
      <c r="AH1079" s="13"/>
      <c r="AI1079" s="13"/>
      <c r="AJ1079" s="13"/>
      <c r="AK1079" s="13"/>
      <c r="AL1079" s="13"/>
      <c r="AM1079" s="13"/>
      <c r="AN1079" s="13"/>
      <c r="AO1079" s="13"/>
      <c r="AP1079" s="13"/>
      <c r="AQ1079" s="13"/>
      <c r="AR1079" s="13"/>
      <c r="AS1079" s="13"/>
      <c r="AT1079" s="13"/>
      <c r="AU1079" s="13"/>
      <c r="AV1079" s="13"/>
      <c r="AW1079" s="13"/>
      <c r="AX1079" s="13"/>
      <c r="AY1079" s="13"/>
      <c r="AZ1079" s="13"/>
      <c r="BA1079" s="13"/>
      <c r="BB1079" s="13"/>
      <c r="BC1079" s="13"/>
      <c r="BD1079" s="13"/>
      <c r="BE1079" s="13"/>
      <c r="BF1079" s="13"/>
      <c r="BG1079" s="13"/>
      <c r="BH1079" s="13"/>
      <c r="BI1079" s="13"/>
      <c r="BJ1079" s="14"/>
      <c r="BK1079" s="14"/>
      <c r="BL1079" s="14"/>
      <c r="BM1079" s="14"/>
      <c r="BN1079" s="14"/>
    </row>
    <row r="1080" spans="4:66" x14ac:dyDescent="0.25">
      <c r="D1080"/>
      <c r="E1080" s="10"/>
      <c r="F1080" s="10"/>
      <c r="G1080" s="10"/>
      <c r="H1080" s="10"/>
      <c r="I1080" s="10"/>
      <c r="J1080" s="10"/>
      <c r="K1080" s="12"/>
      <c r="L1080" s="12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  <c r="AD1080" s="13"/>
      <c r="AE1080" s="13"/>
      <c r="AF1080" s="13"/>
      <c r="AG1080" s="13"/>
      <c r="AH1080" s="13"/>
      <c r="AI1080" s="13"/>
      <c r="AJ1080" s="13"/>
      <c r="AK1080" s="13"/>
      <c r="AL1080" s="13"/>
      <c r="AM1080" s="13"/>
      <c r="AN1080" s="13"/>
      <c r="AO1080" s="13"/>
      <c r="AP1080" s="13"/>
      <c r="AQ1080" s="13"/>
      <c r="AR1080" s="13"/>
      <c r="AS1080" s="13"/>
      <c r="AT1080" s="13"/>
      <c r="AU1080" s="13"/>
      <c r="AV1080" s="13"/>
      <c r="AW1080" s="13"/>
      <c r="AX1080" s="13"/>
      <c r="AY1080" s="13"/>
      <c r="AZ1080" s="13"/>
      <c r="BA1080" s="13"/>
      <c r="BB1080" s="13"/>
      <c r="BC1080" s="13"/>
      <c r="BD1080" s="13"/>
      <c r="BE1080" s="13"/>
      <c r="BF1080" s="13"/>
      <c r="BG1080" s="13"/>
      <c r="BH1080" s="13"/>
      <c r="BI1080" s="13"/>
      <c r="BJ1080" s="14"/>
      <c r="BK1080" s="14"/>
      <c r="BL1080" s="14"/>
      <c r="BM1080" s="14"/>
      <c r="BN1080" s="14"/>
    </row>
    <row r="1081" spans="4:66" x14ac:dyDescent="0.25">
      <c r="D1081"/>
      <c r="E1081" s="10"/>
      <c r="F1081" s="10"/>
      <c r="G1081" s="10"/>
      <c r="H1081" s="10"/>
      <c r="I1081" s="10"/>
      <c r="J1081" s="10"/>
      <c r="K1081" s="12"/>
      <c r="L1081" s="12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  <c r="AD1081" s="13"/>
      <c r="AE1081" s="13"/>
      <c r="AF1081" s="13"/>
      <c r="AG1081" s="13"/>
      <c r="AH1081" s="13"/>
      <c r="AI1081" s="13"/>
      <c r="AJ1081" s="13"/>
      <c r="AK1081" s="13"/>
      <c r="AL1081" s="13"/>
      <c r="AM1081" s="13"/>
      <c r="AN1081" s="13"/>
      <c r="AO1081" s="13"/>
      <c r="AP1081" s="13"/>
      <c r="AQ1081" s="13"/>
      <c r="AR1081" s="13"/>
      <c r="AS1081" s="13"/>
      <c r="AT1081" s="13"/>
      <c r="AU1081" s="13"/>
      <c r="AV1081" s="13"/>
      <c r="AW1081" s="13"/>
      <c r="AX1081" s="13"/>
      <c r="AY1081" s="13"/>
      <c r="AZ1081" s="13"/>
      <c r="BA1081" s="13"/>
      <c r="BB1081" s="13"/>
      <c r="BC1081" s="13"/>
      <c r="BD1081" s="13"/>
      <c r="BE1081" s="13"/>
      <c r="BF1081" s="13"/>
      <c r="BG1081" s="13"/>
      <c r="BH1081" s="13"/>
      <c r="BI1081" s="13"/>
      <c r="BJ1081" s="14"/>
      <c r="BK1081" s="14"/>
      <c r="BL1081" s="14"/>
      <c r="BM1081" s="14"/>
      <c r="BN1081" s="14"/>
    </row>
    <row r="1082" spans="4:66" x14ac:dyDescent="0.25">
      <c r="D1082"/>
      <c r="E1082" s="10"/>
      <c r="F1082" s="10"/>
      <c r="G1082" s="10"/>
      <c r="H1082" s="10"/>
      <c r="I1082" s="10"/>
      <c r="J1082" s="10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  <c r="AD1082" s="13"/>
      <c r="AE1082" s="13"/>
      <c r="AF1082" s="13"/>
      <c r="AG1082" s="13"/>
      <c r="AH1082" s="13"/>
      <c r="AI1082" s="13"/>
      <c r="AJ1082" s="13"/>
      <c r="AK1082" s="13"/>
      <c r="AL1082" s="13"/>
      <c r="AM1082" s="13"/>
      <c r="AN1082" s="13"/>
      <c r="AO1082" s="13"/>
      <c r="AP1082" s="13"/>
      <c r="AQ1082" s="13"/>
      <c r="AR1082" s="13"/>
      <c r="AS1082" s="13"/>
      <c r="AT1082" s="13"/>
      <c r="AU1082" s="13"/>
      <c r="AV1082" s="13"/>
      <c r="AW1082" s="13"/>
      <c r="AX1082" s="13"/>
      <c r="AY1082" s="13"/>
      <c r="AZ1082" s="13"/>
      <c r="BA1082" s="13"/>
      <c r="BB1082" s="13"/>
      <c r="BC1082" s="13"/>
      <c r="BD1082" s="13"/>
      <c r="BE1082" s="13"/>
      <c r="BF1082" s="13"/>
      <c r="BG1082" s="13"/>
      <c r="BH1082" s="13"/>
      <c r="BI1082" s="13"/>
      <c r="BJ1082" s="14"/>
      <c r="BK1082" s="14"/>
      <c r="BL1082" s="14"/>
      <c r="BM1082" s="14"/>
      <c r="BN1082" s="14"/>
    </row>
    <row r="1083" spans="4:66" x14ac:dyDescent="0.25">
      <c r="D1083"/>
      <c r="E1083" s="10"/>
      <c r="F1083" s="10"/>
      <c r="G1083" s="10"/>
      <c r="H1083" s="10"/>
      <c r="I1083" s="10"/>
      <c r="J1083" s="10"/>
      <c r="K1083" s="12"/>
      <c r="L1083" s="12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  <c r="AD1083" s="13"/>
      <c r="AE1083" s="13"/>
      <c r="AF1083" s="13"/>
      <c r="AG1083" s="13"/>
      <c r="AH1083" s="13"/>
      <c r="AI1083" s="13"/>
      <c r="AJ1083" s="13"/>
      <c r="AK1083" s="13"/>
      <c r="AL1083" s="13"/>
      <c r="AM1083" s="13"/>
      <c r="AN1083" s="13"/>
      <c r="AO1083" s="13"/>
      <c r="AP1083" s="13"/>
      <c r="AQ1083" s="13"/>
      <c r="AR1083" s="13"/>
      <c r="AS1083" s="13"/>
      <c r="AT1083" s="13"/>
      <c r="AU1083" s="13"/>
      <c r="AV1083" s="13"/>
      <c r="AW1083" s="13"/>
      <c r="AX1083" s="13"/>
      <c r="AY1083" s="13"/>
      <c r="AZ1083" s="13"/>
      <c r="BA1083" s="13"/>
      <c r="BB1083" s="13"/>
      <c r="BC1083" s="13"/>
      <c r="BD1083" s="13"/>
      <c r="BE1083" s="13"/>
      <c r="BF1083" s="13"/>
      <c r="BG1083" s="13"/>
      <c r="BH1083" s="13"/>
      <c r="BI1083" s="13"/>
      <c r="BJ1083" s="14"/>
      <c r="BK1083" s="14"/>
      <c r="BL1083" s="14"/>
      <c r="BM1083" s="14"/>
      <c r="BN1083" s="14"/>
    </row>
    <row r="1084" spans="4:66" x14ac:dyDescent="0.25">
      <c r="D1084"/>
      <c r="E1084" s="10"/>
      <c r="F1084" s="10"/>
      <c r="G1084" s="10"/>
      <c r="H1084" s="10"/>
      <c r="I1084" s="10"/>
      <c r="J1084" s="10"/>
      <c r="K1084" s="12"/>
      <c r="L1084" s="12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  <c r="AD1084" s="13"/>
      <c r="AE1084" s="13"/>
      <c r="AF1084" s="13"/>
      <c r="AG1084" s="13"/>
      <c r="AH1084" s="13"/>
      <c r="AI1084" s="13"/>
      <c r="AJ1084" s="13"/>
      <c r="AK1084" s="13"/>
      <c r="AL1084" s="13"/>
      <c r="AM1084" s="13"/>
      <c r="AN1084" s="13"/>
      <c r="AO1084" s="13"/>
      <c r="AP1084" s="13"/>
      <c r="AQ1084" s="13"/>
      <c r="AR1084" s="13"/>
      <c r="AS1084" s="13"/>
      <c r="AT1084" s="13"/>
      <c r="AU1084" s="13"/>
      <c r="AV1084" s="13"/>
      <c r="AW1084" s="13"/>
      <c r="AX1084" s="13"/>
      <c r="AY1084" s="13"/>
      <c r="AZ1084" s="13"/>
      <c r="BA1084" s="13"/>
      <c r="BB1084" s="13"/>
      <c r="BC1084" s="13"/>
      <c r="BD1084" s="13"/>
      <c r="BE1084" s="13"/>
      <c r="BF1084" s="13"/>
      <c r="BG1084" s="13"/>
      <c r="BH1084" s="13"/>
      <c r="BI1084" s="13"/>
      <c r="BJ1084" s="14"/>
      <c r="BK1084" s="14"/>
      <c r="BL1084" s="14"/>
      <c r="BM1084" s="14"/>
      <c r="BN1084" s="14"/>
    </row>
    <row r="1085" spans="4:66" x14ac:dyDescent="0.25">
      <c r="D1085"/>
      <c r="E1085" s="10"/>
      <c r="F1085" s="10"/>
      <c r="G1085" s="10"/>
      <c r="H1085" s="10"/>
      <c r="I1085" s="10"/>
      <c r="J1085" s="10"/>
      <c r="K1085" s="12"/>
      <c r="L1085" s="12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  <c r="AD1085" s="13"/>
      <c r="AE1085" s="13"/>
      <c r="AF1085" s="13"/>
      <c r="AG1085" s="13"/>
      <c r="AH1085" s="13"/>
      <c r="AI1085" s="13"/>
      <c r="AJ1085" s="13"/>
      <c r="AK1085" s="13"/>
      <c r="AL1085" s="13"/>
      <c r="AM1085" s="13"/>
      <c r="AN1085" s="13"/>
      <c r="AO1085" s="13"/>
      <c r="AP1085" s="13"/>
      <c r="AQ1085" s="13"/>
      <c r="AR1085" s="13"/>
      <c r="AS1085" s="13"/>
      <c r="AT1085" s="13"/>
      <c r="AU1085" s="13"/>
      <c r="AV1085" s="13"/>
      <c r="AW1085" s="13"/>
      <c r="AX1085" s="13"/>
      <c r="AY1085" s="13"/>
      <c r="AZ1085" s="13"/>
      <c r="BA1085" s="13"/>
      <c r="BB1085" s="13"/>
      <c r="BC1085" s="13"/>
      <c r="BD1085" s="13"/>
      <c r="BE1085" s="13"/>
      <c r="BF1085" s="13"/>
      <c r="BG1085" s="13"/>
      <c r="BH1085" s="13"/>
      <c r="BI1085" s="13"/>
      <c r="BJ1085" s="14"/>
      <c r="BK1085" s="14"/>
      <c r="BL1085" s="14"/>
      <c r="BM1085" s="14"/>
      <c r="BN1085" s="14"/>
    </row>
    <row r="1086" spans="4:66" x14ac:dyDescent="0.25">
      <c r="D1086"/>
      <c r="E1086" s="10"/>
      <c r="F1086" s="10"/>
      <c r="G1086" s="10"/>
      <c r="H1086" s="10"/>
      <c r="I1086" s="10"/>
      <c r="J1086" s="10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  <c r="AD1086" s="13"/>
      <c r="AE1086" s="13"/>
      <c r="AF1086" s="13"/>
      <c r="AG1086" s="13"/>
      <c r="AH1086" s="13"/>
      <c r="AI1086" s="13"/>
      <c r="AJ1086" s="13"/>
      <c r="AK1086" s="13"/>
      <c r="AL1086" s="13"/>
      <c r="AM1086" s="13"/>
      <c r="AN1086" s="13"/>
      <c r="AO1086" s="13"/>
      <c r="AP1086" s="13"/>
      <c r="AQ1086" s="13"/>
      <c r="AR1086" s="13"/>
      <c r="AS1086" s="13"/>
      <c r="AT1086" s="13"/>
      <c r="AU1086" s="13"/>
      <c r="AV1086" s="13"/>
      <c r="AW1086" s="13"/>
      <c r="AX1086" s="13"/>
      <c r="AY1086" s="13"/>
      <c r="AZ1086" s="13"/>
      <c r="BA1086" s="13"/>
      <c r="BB1086" s="13"/>
      <c r="BC1086" s="13"/>
      <c r="BD1086" s="13"/>
      <c r="BE1086" s="13"/>
      <c r="BF1086" s="13"/>
      <c r="BG1086" s="13"/>
      <c r="BH1086" s="13"/>
      <c r="BI1086" s="13"/>
      <c r="BJ1086" s="14"/>
      <c r="BK1086" s="14"/>
      <c r="BL1086" s="14"/>
      <c r="BM1086" s="14"/>
      <c r="BN1086" s="14"/>
    </row>
    <row r="1087" spans="4:66" x14ac:dyDescent="0.25">
      <c r="D1087"/>
      <c r="E1087" s="10"/>
      <c r="F1087" s="10"/>
      <c r="G1087" s="10"/>
      <c r="H1087" s="10"/>
      <c r="I1087" s="10"/>
      <c r="J1087" s="10"/>
      <c r="K1087" s="12"/>
      <c r="L1087" s="12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  <c r="AD1087" s="13"/>
      <c r="AE1087" s="13"/>
      <c r="AF1087" s="13"/>
      <c r="AG1087" s="13"/>
      <c r="AH1087" s="13"/>
      <c r="AI1087" s="13"/>
      <c r="AJ1087" s="13"/>
      <c r="AK1087" s="13"/>
      <c r="AL1087" s="13"/>
      <c r="AM1087" s="13"/>
      <c r="AN1087" s="13"/>
      <c r="AO1087" s="13"/>
      <c r="AP1087" s="13"/>
      <c r="AQ1087" s="13"/>
      <c r="AR1087" s="13"/>
      <c r="AS1087" s="13"/>
      <c r="AT1087" s="13"/>
      <c r="AU1087" s="13"/>
      <c r="AV1087" s="13"/>
      <c r="AW1087" s="13"/>
      <c r="AX1087" s="13"/>
      <c r="AY1087" s="13"/>
      <c r="AZ1087" s="13"/>
      <c r="BA1087" s="13"/>
      <c r="BB1087" s="13"/>
      <c r="BC1087" s="13"/>
      <c r="BD1087" s="13"/>
      <c r="BE1087" s="13"/>
      <c r="BF1087" s="13"/>
      <c r="BG1087" s="13"/>
      <c r="BH1087" s="13"/>
      <c r="BI1087" s="13"/>
      <c r="BJ1087" s="14"/>
      <c r="BK1087" s="14"/>
      <c r="BL1087" s="14"/>
      <c r="BM1087" s="14"/>
      <c r="BN1087" s="14"/>
    </row>
    <row r="1088" spans="4:66" x14ac:dyDescent="0.25">
      <c r="D1088"/>
      <c r="E1088" s="10"/>
      <c r="F1088" s="10"/>
      <c r="G1088" s="10"/>
      <c r="H1088" s="10"/>
      <c r="I1088" s="10"/>
      <c r="J1088" s="10"/>
      <c r="K1088" s="12"/>
      <c r="L1088" s="12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  <c r="AD1088" s="13"/>
      <c r="AE1088" s="13"/>
      <c r="AF1088" s="13"/>
      <c r="AG1088" s="13"/>
      <c r="AH1088" s="13"/>
      <c r="AI1088" s="13"/>
      <c r="AJ1088" s="13"/>
      <c r="AK1088" s="13"/>
      <c r="AL1088" s="13"/>
      <c r="AM1088" s="13"/>
      <c r="AN1088" s="13"/>
      <c r="AO1088" s="13"/>
      <c r="AP1088" s="13"/>
      <c r="AQ1088" s="13"/>
      <c r="AR1088" s="13"/>
      <c r="AS1088" s="13"/>
      <c r="AT1088" s="13"/>
      <c r="AU1088" s="13"/>
      <c r="AV1088" s="13"/>
      <c r="AW1088" s="13"/>
      <c r="AX1088" s="13"/>
      <c r="AY1088" s="13"/>
      <c r="AZ1088" s="13"/>
      <c r="BA1088" s="13"/>
      <c r="BB1088" s="13"/>
      <c r="BC1088" s="13"/>
      <c r="BD1088" s="13"/>
      <c r="BE1088" s="13"/>
      <c r="BF1088" s="13"/>
      <c r="BG1088" s="13"/>
      <c r="BH1088" s="13"/>
      <c r="BI1088" s="13"/>
      <c r="BJ1088" s="14"/>
      <c r="BK1088" s="14"/>
      <c r="BL1088" s="14"/>
      <c r="BM1088" s="14"/>
      <c r="BN1088" s="14"/>
    </row>
    <row r="1089" spans="4:66" x14ac:dyDescent="0.25">
      <c r="D1089"/>
      <c r="E1089" s="10"/>
      <c r="F1089" s="10"/>
      <c r="G1089" s="10"/>
      <c r="H1089" s="10"/>
      <c r="I1089" s="10"/>
      <c r="J1089" s="10"/>
      <c r="K1089" s="12"/>
      <c r="L1089" s="12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  <c r="AD1089" s="13"/>
      <c r="AE1089" s="13"/>
      <c r="AF1089" s="13"/>
      <c r="AG1089" s="13"/>
      <c r="AH1089" s="13"/>
      <c r="AI1089" s="13"/>
      <c r="AJ1089" s="13"/>
      <c r="AK1089" s="13"/>
      <c r="AL1089" s="13"/>
      <c r="AM1089" s="13"/>
      <c r="AN1089" s="13"/>
      <c r="AO1089" s="13"/>
      <c r="AP1089" s="13"/>
      <c r="AQ1089" s="13"/>
      <c r="AR1089" s="13"/>
      <c r="AS1089" s="13"/>
      <c r="AT1089" s="13"/>
      <c r="AU1089" s="13"/>
      <c r="AV1089" s="13"/>
      <c r="AW1089" s="13"/>
      <c r="AX1089" s="13"/>
      <c r="AY1089" s="13"/>
      <c r="AZ1089" s="13"/>
      <c r="BA1089" s="13"/>
      <c r="BB1089" s="13"/>
      <c r="BC1089" s="13"/>
      <c r="BD1089" s="13"/>
      <c r="BE1089" s="13"/>
      <c r="BF1089" s="13"/>
      <c r="BG1089" s="13"/>
      <c r="BH1089" s="13"/>
      <c r="BI1089" s="13"/>
      <c r="BJ1089" s="14"/>
      <c r="BK1089" s="14"/>
      <c r="BL1089" s="14"/>
      <c r="BM1089" s="14"/>
      <c r="BN1089" s="14"/>
    </row>
    <row r="1090" spans="4:66" x14ac:dyDescent="0.25">
      <c r="D1090"/>
      <c r="E1090" s="10"/>
      <c r="F1090" s="10"/>
      <c r="G1090" s="10"/>
      <c r="H1090" s="10"/>
      <c r="I1090" s="10"/>
      <c r="J1090" s="10"/>
      <c r="K1090" s="12"/>
      <c r="L1090" s="12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  <c r="AD1090" s="13"/>
      <c r="AE1090" s="13"/>
      <c r="AF1090" s="13"/>
      <c r="AG1090" s="13"/>
      <c r="AH1090" s="13"/>
      <c r="AI1090" s="13"/>
      <c r="AJ1090" s="13"/>
      <c r="AK1090" s="13"/>
      <c r="AL1090" s="13"/>
      <c r="AM1090" s="13"/>
      <c r="AN1090" s="13"/>
      <c r="AO1090" s="13"/>
      <c r="AP1090" s="13"/>
      <c r="AQ1090" s="13"/>
      <c r="AR1090" s="13"/>
      <c r="AS1090" s="13"/>
      <c r="AT1090" s="13"/>
      <c r="AU1090" s="13"/>
      <c r="AV1090" s="13"/>
      <c r="AW1090" s="13"/>
      <c r="AX1090" s="13"/>
      <c r="AY1090" s="13"/>
      <c r="AZ1090" s="13"/>
      <c r="BA1090" s="13"/>
      <c r="BB1090" s="13"/>
      <c r="BC1090" s="13"/>
      <c r="BD1090" s="13"/>
      <c r="BE1090" s="13"/>
      <c r="BF1090" s="13"/>
      <c r="BG1090" s="13"/>
      <c r="BH1090" s="13"/>
      <c r="BI1090" s="13"/>
      <c r="BJ1090" s="14"/>
      <c r="BK1090" s="14"/>
      <c r="BL1090" s="14"/>
      <c r="BM1090" s="14"/>
      <c r="BN1090" s="14"/>
    </row>
    <row r="1091" spans="4:66" x14ac:dyDescent="0.25">
      <c r="D1091"/>
      <c r="E1091" s="10"/>
      <c r="F1091" s="10"/>
      <c r="G1091" s="10"/>
      <c r="H1091" s="10"/>
      <c r="I1091" s="10"/>
      <c r="J1091" s="10"/>
      <c r="K1091" s="12"/>
      <c r="L1091" s="12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  <c r="AD1091" s="13"/>
      <c r="AE1091" s="13"/>
      <c r="AF1091" s="13"/>
      <c r="AG1091" s="13"/>
      <c r="AH1091" s="13"/>
      <c r="AI1091" s="13"/>
      <c r="AJ1091" s="13"/>
      <c r="AK1091" s="13"/>
      <c r="AL1091" s="13"/>
      <c r="AM1091" s="13"/>
      <c r="AN1091" s="13"/>
      <c r="AO1091" s="13"/>
      <c r="AP1091" s="13"/>
      <c r="AQ1091" s="13"/>
      <c r="AR1091" s="13"/>
      <c r="AS1091" s="13"/>
      <c r="AT1091" s="13"/>
      <c r="AU1091" s="13"/>
      <c r="AV1091" s="13"/>
      <c r="AW1091" s="13"/>
      <c r="AX1091" s="13"/>
      <c r="AY1091" s="13"/>
      <c r="AZ1091" s="13"/>
      <c r="BA1091" s="13"/>
      <c r="BB1091" s="13"/>
      <c r="BC1091" s="13"/>
      <c r="BD1091" s="13"/>
      <c r="BE1091" s="13"/>
      <c r="BF1091" s="13"/>
      <c r="BG1091" s="13"/>
      <c r="BH1091" s="13"/>
      <c r="BI1091" s="13"/>
      <c r="BJ1091" s="14"/>
      <c r="BK1091" s="14"/>
      <c r="BL1091" s="14"/>
      <c r="BM1091" s="14"/>
      <c r="BN1091" s="14"/>
    </row>
    <row r="1092" spans="4:66" x14ac:dyDescent="0.25">
      <c r="D1092"/>
      <c r="E1092" s="10"/>
      <c r="F1092" s="10"/>
      <c r="G1092" s="10"/>
      <c r="H1092" s="10"/>
      <c r="I1092" s="10"/>
      <c r="J1092" s="10"/>
      <c r="K1092" s="12"/>
      <c r="L1092" s="12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  <c r="AD1092" s="13"/>
      <c r="AE1092" s="13"/>
      <c r="AF1092" s="13"/>
      <c r="AG1092" s="13"/>
      <c r="AH1092" s="13"/>
      <c r="AI1092" s="13"/>
      <c r="AJ1092" s="13"/>
      <c r="AK1092" s="13"/>
      <c r="AL1092" s="13"/>
      <c r="AM1092" s="13"/>
      <c r="AN1092" s="13"/>
      <c r="AO1092" s="13"/>
      <c r="AP1092" s="13"/>
      <c r="AQ1092" s="13"/>
      <c r="AR1092" s="13"/>
      <c r="AS1092" s="13"/>
      <c r="AT1092" s="13"/>
      <c r="AU1092" s="13"/>
      <c r="AV1092" s="13"/>
      <c r="AW1092" s="13"/>
      <c r="AX1092" s="13"/>
      <c r="AY1092" s="13"/>
      <c r="AZ1092" s="13"/>
      <c r="BA1092" s="13"/>
      <c r="BB1092" s="13"/>
      <c r="BC1092" s="13"/>
      <c r="BD1092" s="13"/>
      <c r="BE1092" s="13"/>
      <c r="BF1092" s="13"/>
      <c r="BG1092" s="13"/>
      <c r="BH1092" s="13"/>
      <c r="BI1092" s="13"/>
      <c r="BJ1092" s="14"/>
      <c r="BK1092" s="14"/>
      <c r="BL1092" s="14"/>
      <c r="BM1092" s="14"/>
      <c r="BN1092" s="14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2021-03-12T08:29:40Z</dcterms:modified>
</cp:coreProperties>
</file>