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19" i="3" l="1"/>
  <c r="F219" i="3"/>
  <c r="G219" i="3"/>
  <c r="H219" i="3"/>
  <c r="I219" i="3"/>
  <c r="J219" i="3"/>
  <c r="E220" i="3"/>
  <c r="F220" i="3"/>
  <c r="K220" i="3" s="1"/>
  <c r="G220" i="3"/>
  <c r="H220" i="3"/>
  <c r="I220" i="3"/>
  <c r="J220" i="3"/>
  <c r="E221" i="3"/>
  <c r="F221" i="3"/>
  <c r="G221" i="3"/>
  <c r="H221" i="3"/>
  <c r="I221" i="3"/>
  <c r="J221" i="3"/>
  <c r="K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K224" i="3" s="1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K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K232" i="3" s="1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K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K239" i="3" s="1"/>
  <c r="G239" i="3"/>
  <c r="H239" i="3"/>
  <c r="I239" i="3"/>
  <c r="J239" i="3"/>
  <c r="E240" i="3"/>
  <c r="F240" i="3"/>
  <c r="G240" i="3"/>
  <c r="H240" i="3"/>
  <c r="I240" i="3"/>
  <c r="J240" i="3"/>
  <c r="K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K243" i="3" s="1"/>
  <c r="G243" i="3"/>
  <c r="H243" i="3"/>
  <c r="I243" i="3"/>
  <c r="J243" i="3"/>
  <c r="E244" i="3"/>
  <c r="F244" i="3"/>
  <c r="G244" i="3"/>
  <c r="H244" i="3"/>
  <c r="I244" i="3"/>
  <c r="J244" i="3"/>
  <c r="K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K247" i="3" s="1"/>
  <c r="G247" i="3"/>
  <c r="H247" i="3"/>
  <c r="I247" i="3"/>
  <c r="J247" i="3"/>
  <c r="E248" i="3"/>
  <c r="F248" i="3"/>
  <c r="G248" i="3"/>
  <c r="H248" i="3"/>
  <c r="I248" i="3"/>
  <c r="J248" i="3"/>
  <c r="K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K251" i="3" s="1"/>
  <c r="G251" i="3"/>
  <c r="H251" i="3"/>
  <c r="I251" i="3"/>
  <c r="J251" i="3"/>
  <c r="E252" i="3"/>
  <c r="F252" i="3"/>
  <c r="G252" i="3"/>
  <c r="H252" i="3"/>
  <c r="I252" i="3"/>
  <c r="J252" i="3"/>
  <c r="K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K256" i="3" s="1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K259" i="3"/>
  <c r="E260" i="3"/>
  <c r="F260" i="3"/>
  <c r="K260" i="3" s="1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K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K267" i="3" s="1"/>
  <c r="G267" i="3"/>
  <c r="H267" i="3"/>
  <c r="I267" i="3"/>
  <c r="J267" i="3"/>
  <c r="E268" i="3"/>
  <c r="F268" i="3"/>
  <c r="G268" i="3"/>
  <c r="H268" i="3"/>
  <c r="I268" i="3"/>
  <c r="J268" i="3"/>
  <c r="K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K271" i="3" s="1"/>
  <c r="G271" i="3"/>
  <c r="H271" i="3"/>
  <c r="I271" i="3"/>
  <c r="J271" i="3"/>
  <c r="E272" i="3"/>
  <c r="F272" i="3"/>
  <c r="G272" i="3"/>
  <c r="H272" i="3"/>
  <c r="I272" i="3"/>
  <c r="J272" i="3"/>
  <c r="K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K275" i="3" s="1"/>
  <c r="G275" i="3"/>
  <c r="H275" i="3"/>
  <c r="I275" i="3"/>
  <c r="J275" i="3"/>
  <c r="E276" i="3"/>
  <c r="F276" i="3"/>
  <c r="G276" i="3"/>
  <c r="H276" i="3"/>
  <c r="I276" i="3"/>
  <c r="J276" i="3"/>
  <c r="K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K279" i="3" s="1"/>
  <c r="G279" i="3"/>
  <c r="H279" i="3"/>
  <c r="I279" i="3"/>
  <c r="J279" i="3"/>
  <c r="E280" i="3"/>
  <c r="F280" i="3"/>
  <c r="G280" i="3"/>
  <c r="H280" i="3"/>
  <c r="I280" i="3"/>
  <c r="J280" i="3"/>
  <c r="K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K283" i="3" s="1"/>
  <c r="G283" i="3"/>
  <c r="H283" i="3"/>
  <c r="I283" i="3"/>
  <c r="J283" i="3"/>
  <c r="E284" i="3"/>
  <c r="F284" i="3"/>
  <c r="G284" i="3"/>
  <c r="H284" i="3"/>
  <c r="I284" i="3"/>
  <c r="J284" i="3"/>
  <c r="K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K287" i="3" s="1"/>
  <c r="G287" i="3"/>
  <c r="H287" i="3"/>
  <c r="I287" i="3"/>
  <c r="J287" i="3"/>
  <c r="E288" i="3"/>
  <c r="F288" i="3"/>
  <c r="G288" i="3"/>
  <c r="H288" i="3"/>
  <c r="I288" i="3"/>
  <c r="J288" i="3"/>
  <c r="K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K291" i="3" s="1"/>
  <c r="G291" i="3"/>
  <c r="H291" i="3"/>
  <c r="I291" i="3"/>
  <c r="J291" i="3"/>
  <c r="E292" i="3"/>
  <c r="F292" i="3"/>
  <c r="G292" i="3"/>
  <c r="H292" i="3"/>
  <c r="I292" i="3"/>
  <c r="J292" i="3"/>
  <c r="K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K295" i="3" s="1"/>
  <c r="G295" i="3"/>
  <c r="H295" i="3"/>
  <c r="I295" i="3"/>
  <c r="J295" i="3"/>
  <c r="E296" i="3"/>
  <c r="F296" i="3"/>
  <c r="G296" i="3"/>
  <c r="H296" i="3"/>
  <c r="I296" i="3"/>
  <c r="J296" i="3"/>
  <c r="K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K300" i="3" s="1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L310" i="3"/>
  <c r="E311" i="3"/>
  <c r="F311" i="3"/>
  <c r="K311" i="3" s="1"/>
  <c r="G311" i="3"/>
  <c r="H311" i="3"/>
  <c r="I311" i="3"/>
  <c r="J311" i="3"/>
  <c r="E312" i="3"/>
  <c r="F312" i="3"/>
  <c r="G312" i="3"/>
  <c r="H312" i="3"/>
  <c r="I312" i="3"/>
  <c r="J312" i="3"/>
  <c r="E313" i="3"/>
  <c r="F313" i="3"/>
  <c r="K313" i="3" s="1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L342" i="3" s="1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L341" i="3" l="1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AA313" i="3" s="1"/>
  <c r="L312" i="3"/>
  <c r="L311" i="3"/>
  <c r="K303" i="3"/>
  <c r="K302" i="3"/>
  <c r="AF302" i="3" s="1"/>
  <c r="K301" i="3"/>
  <c r="L333" i="3"/>
  <c r="L332" i="3"/>
  <c r="L331" i="3"/>
  <c r="L330" i="3"/>
  <c r="L329" i="3"/>
  <c r="L328" i="3"/>
  <c r="L327" i="3"/>
  <c r="Z327" i="3" s="1"/>
  <c r="K263" i="3"/>
  <c r="K262" i="3"/>
  <c r="K261" i="3"/>
  <c r="K258" i="3"/>
  <c r="Q258" i="3" s="1"/>
  <c r="K257" i="3"/>
  <c r="K235" i="3"/>
  <c r="K234" i="3"/>
  <c r="K233" i="3"/>
  <c r="K227" i="3"/>
  <c r="K226" i="3"/>
  <c r="K225" i="3"/>
  <c r="L346" i="3"/>
  <c r="L345" i="3"/>
  <c r="K345" i="3"/>
  <c r="W345" i="3" s="1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T281" i="3" s="1"/>
  <c r="K278" i="3"/>
  <c r="K277" i="3"/>
  <c r="K274" i="3"/>
  <c r="K273" i="3"/>
  <c r="BE273" i="3" s="1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AL337" i="3" s="1"/>
  <c r="K335" i="3"/>
  <c r="K321" i="3"/>
  <c r="AB321" i="3" s="1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U271" i="3" s="1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AG287" i="3"/>
  <c r="K341" i="3"/>
  <c r="X341" i="3" s="1"/>
  <c r="K339" i="3"/>
  <c r="O339" i="3" s="1"/>
  <c r="K333" i="3"/>
  <c r="T333" i="3" s="1"/>
  <c r="K331" i="3"/>
  <c r="K325" i="3"/>
  <c r="AH325" i="3" s="1"/>
  <c r="K323" i="3"/>
  <c r="K317" i="3"/>
  <c r="AL317" i="3" s="1"/>
  <c r="K315" i="3"/>
  <c r="K309" i="3"/>
  <c r="BF309" i="3" s="1"/>
  <c r="K307" i="3"/>
  <c r="L303" i="3"/>
  <c r="L302" i="3"/>
  <c r="L301" i="3"/>
  <c r="L296" i="3"/>
  <c r="L292" i="3"/>
  <c r="L288" i="3"/>
  <c r="L284" i="3"/>
  <c r="L280" i="3"/>
  <c r="L276" i="3"/>
  <c r="L272" i="3"/>
  <c r="L268" i="3"/>
  <c r="L264" i="3"/>
  <c r="L263" i="3"/>
  <c r="T263" i="3" s="1"/>
  <c r="L262" i="3"/>
  <c r="L261" i="3"/>
  <c r="O261" i="3" s="1"/>
  <c r="BL261" i="3" s="1"/>
  <c r="L259" i="3"/>
  <c r="L258" i="3"/>
  <c r="V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Q226" i="3" s="1"/>
  <c r="L225" i="3"/>
  <c r="L221" i="3"/>
  <c r="AR321" i="3"/>
  <c r="AR333" i="3"/>
  <c r="AZ333" i="3"/>
  <c r="BH333" i="3"/>
  <c r="V317" i="3"/>
  <c r="BB317" i="3"/>
  <c r="AN341" i="3"/>
  <c r="AZ341" i="3"/>
  <c r="AR341" i="3"/>
  <c r="T341" i="3"/>
  <c r="AF341" i="3"/>
  <c r="AJ341" i="3"/>
  <c r="AX325" i="3"/>
  <c r="V337" i="3"/>
  <c r="BB337" i="3"/>
  <c r="AP337" i="3"/>
  <c r="AD337" i="3"/>
  <c r="Q337" i="3"/>
  <c r="AX337" i="3"/>
  <c r="AM345" i="3"/>
  <c r="AA345" i="3"/>
  <c r="BG345" i="3"/>
  <c r="O345" i="3"/>
  <c r="AU345" i="3"/>
  <c r="AY345" i="3"/>
  <c r="R329" i="3"/>
  <c r="AV313" i="3"/>
  <c r="P345" i="3"/>
  <c r="AR309" i="3"/>
  <c r="L300" i="3"/>
  <c r="M341" i="3"/>
  <c r="N325" i="3"/>
  <c r="M343" i="3"/>
  <c r="N337" i="3"/>
  <c r="R317" i="3"/>
  <c r="L299" i="3"/>
  <c r="L297" i="3"/>
  <c r="AH295" i="3"/>
  <c r="L294" i="3"/>
  <c r="L291" i="3"/>
  <c r="W291" i="3" s="1"/>
  <c r="L289" i="3"/>
  <c r="L286" i="3"/>
  <c r="U286" i="3" s="1"/>
  <c r="L283" i="3"/>
  <c r="O283" i="3" s="1"/>
  <c r="L281" i="3"/>
  <c r="L278" i="3"/>
  <c r="M278" i="3" s="1"/>
  <c r="L275" i="3"/>
  <c r="L273" i="3"/>
  <c r="L270" i="3"/>
  <c r="L267" i="3"/>
  <c r="U267" i="3" s="1"/>
  <c r="L265" i="3"/>
  <c r="L260" i="3"/>
  <c r="L255" i="3"/>
  <c r="L253" i="3"/>
  <c r="Z253" i="3" s="1"/>
  <c r="L250" i="3"/>
  <c r="L247" i="3"/>
  <c r="L245" i="3"/>
  <c r="L242" i="3"/>
  <c r="L239" i="3"/>
  <c r="O239" i="3" s="1"/>
  <c r="L237" i="3"/>
  <c r="L232" i="3"/>
  <c r="T232" i="3" s="1"/>
  <c r="L230" i="3"/>
  <c r="U230" i="3" s="1"/>
  <c r="L223" i="3"/>
  <c r="M223" i="3" s="1"/>
  <c r="L220" i="3"/>
  <c r="P281" i="3"/>
  <c r="X281" i="3"/>
  <c r="AF281" i="3"/>
  <c r="AN281" i="3"/>
  <c r="AV281" i="3"/>
  <c r="BD281" i="3"/>
  <c r="M281" i="3"/>
  <c r="U281" i="3"/>
  <c r="AC281" i="3"/>
  <c r="AK281" i="3"/>
  <c r="AS281" i="3"/>
  <c r="BA281" i="3"/>
  <c r="BI281" i="3"/>
  <c r="R281" i="3"/>
  <c r="Z281" i="3"/>
  <c r="AH281" i="3"/>
  <c r="AP281" i="3"/>
  <c r="AX281" i="3"/>
  <c r="BF281" i="3"/>
  <c r="AE281" i="3"/>
  <c r="S281" i="3"/>
  <c r="AY281" i="3"/>
  <c r="AM281" i="3"/>
  <c r="AQ281" i="3"/>
  <c r="AA281" i="3"/>
  <c r="AU278" i="3"/>
  <c r="Z278" i="3"/>
  <c r="BD265" i="3"/>
  <c r="P263" i="3"/>
  <c r="X263" i="3"/>
  <c r="AF263" i="3"/>
  <c r="AN263" i="3"/>
  <c r="AV263" i="3"/>
  <c r="BD263" i="3"/>
  <c r="M263" i="3"/>
  <c r="U263" i="3"/>
  <c r="AC263" i="3"/>
  <c r="AK263" i="3"/>
  <c r="AS263" i="3"/>
  <c r="BA263" i="3"/>
  <c r="BI263" i="3"/>
  <c r="R263" i="3"/>
  <c r="Z263" i="3"/>
  <c r="AH263" i="3"/>
  <c r="AP263" i="3"/>
  <c r="AX263" i="3"/>
  <c r="BF263" i="3"/>
  <c r="AQ263" i="3"/>
  <c r="O263" i="3"/>
  <c r="AU263" i="3"/>
  <c r="AI263" i="3"/>
  <c r="BC263" i="3"/>
  <c r="AM263" i="3"/>
  <c r="S261" i="3"/>
  <c r="BM261" i="3" s="1"/>
  <c r="AA261" i="3"/>
  <c r="P261" i="3"/>
  <c r="V261" i="3"/>
  <c r="AG261" i="3"/>
  <c r="AO261" i="3"/>
  <c r="AW261" i="3"/>
  <c r="BE261" i="3"/>
  <c r="R261" i="3"/>
  <c r="AC261" i="3"/>
  <c r="AL261" i="3"/>
  <c r="AT261" i="3"/>
  <c r="BB261" i="3"/>
  <c r="M261" i="3"/>
  <c r="Y261" i="3"/>
  <c r="AI261" i="3"/>
  <c r="AQ261" i="3"/>
  <c r="AY261" i="3"/>
  <c r="BG261" i="3"/>
  <c r="AJ261" i="3"/>
  <c r="U261" i="3"/>
  <c r="BD261" i="3"/>
  <c r="AR261" i="3"/>
  <c r="AF261" i="3"/>
  <c r="M258" i="3"/>
  <c r="U258" i="3"/>
  <c r="AC258" i="3"/>
  <c r="AK258" i="3"/>
  <c r="AS258" i="3"/>
  <c r="BA258" i="3"/>
  <c r="BI258" i="3"/>
  <c r="R258" i="3"/>
  <c r="Z258" i="3"/>
  <c r="AH258" i="3"/>
  <c r="AP258" i="3"/>
  <c r="AX258" i="3"/>
  <c r="BF258" i="3"/>
  <c r="S258" i="3"/>
  <c r="BM258" i="3" s="1"/>
  <c r="AA258" i="3"/>
  <c r="AI258" i="3"/>
  <c r="AQ258" i="3"/>
  <c r="AY258" i="3"/>
  <c r="BG258" i="3"/>
  <c r="AR258" i="3"/>
  <c r="P258" i="3"/>
  <c r="AV258" i="3"/>
  <c r="AJ258" i="3"/>
  <c r="X258" i="3"/>
  <c r="BD258" i="3"/>
  <c r="AP235" i="3"/>
  <c r="Y233" i="3"/>
  <c r="BC233" i="3"/>
  <c r="M226" i="3"/>
  <c r="U226" i="3"/>
  <c r="AC226" i="3"/>
  <c r="AK226" i="3"/>
  <c r="AS226" i="3"/>
  <c r="BA226" i="3"/>
  <c r="BI226" i="3"/>
  <c r="R226" i="3"/>
  <c r="Z226" i="3"/>
  <c r="AH226" i="3"/>
  <c r="AL226" i="3"/>
  <c r="AP226" i="3"/>
  <c r="AT226" i="3"/>
  <c r="AX226" i="3"/>
  <c r="BB226" i="3"/>
  <c r="BF226" i="3"/>
  <c r="O226" i="3"/>
  <c r="S226" i="3"/>
  <c r="W226" i="3"/>
  <c r="AA226" i="3"/>
  <c r="AE226" i="3"/>
  <c r="AI226" i="3"/>
  <c r="AM226" i="3"/>
  <c r="AQ226" i="3"/>
  <c r="AU226" i="3"/>
  <c r="AY226" i="3"/>
  <c r="BC226" i="3"/>
  <c r="BG226" i="3"/>
  <c r="X226" i="3"/>
  <c r="AN226" i="3"/>
  <c r="BD226" i="3"/>
  <c r="AB226" i="3"/>
  <c r="AR226" i="3"/>
  <c r="BH226" i="3"/>
  <c r="P226" i="3"/>
  <c r="AF226" i="3"/>
  <c r="AV226" i="3"/>
  <c r="T226" i="3"/>
  <c r="AJ226" i="3"/>
  <c r="AZ226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R303" i="3"/>
  <c r="AH303" i="3"/>
  <c r="AX303" i="3"/>
  <c r="V303" i="3"/>
  <c r="AL303" i="3"/>
  <c r="BB303" i="3"/>
  <c r="Z303" i="3"/>
  <c r="AP303" i="3"/>
  <c r="BF303" i="3"/>
  <c r="N303" i="3"/>
  <c r="AT303" i="3"/>
  <c r="AD303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299" i="3"/>
  <c r="R299" i="3"/>
  <c r="V299" i="3"/>
  <c r="Z299" i="3"/>
  <c r="AD299" i="3"/>
  <c r="AH299" i="3"/>
  <c r="AL299" i="3"/>
  <c r="AP299" i="3"/>
  <c r="AT299" i="3"/>
  <c r="AX299" i="3"/>
  <c r="BB299" i="3"/>
  <c r="BF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AB299" i="3"/>
  <c r="AR299" i="3"/>
  <c r="BH299" i="3"/>
  <c r="P299" i="3"/>
  <c r="AF299" i="3"/>
  <c r="AV299" i="3"/>
  <c r="T299" i="3"/>
  <c r="AJ299" i="3"/>
  <c r="AZ299" i="3"/>
  <c r="X299" i="3"/>
  <c r="BD299" i="3"/>
  <c r="AN299" i="3"/>
  <c r="AP297" i="3"/>
  <c r="AA297" i="3"/>
  <c r="BG297" i="3"/>
  <c r="AR297" i="3"/>
  <c r="U297" i="3"/>
  <c r="AC297" i="3"/>
  <c r="AH294" i="3"/>
  <c r="S294" i="3"/>
  <c r="AY294" i="3"/>
  <c r="AJ294" i="3"/>
  <c r="AO294" i="3"/>
  <c r="U294" i="3"/>
  <c r="Q286" i="3"/>
  <c r="AG286" i="3"/>
  <c r="AW286" i="3"/>
  <c r="N286" i="3"/>
  <c r="AD286" i="3"/>
  <c r="AT286" i="3"/>
  <c r="O286" i="3"/>
  <c r="AE286" i="3"/>
  <c r="AU286" i="3"/>
  <c r="X286" i="3"/>
  <c r="AR286" i="3"/>
  <c r="AV286" i="3"/>
  <c r="AG270" i="3"/>
  <c r="AP270" i="3"/>
  <c r="AA270" i="3"/>
  <c r="BG270" i="3"/>
  <c r="AR270" i="3"/>
  <c r="BD270" i="3"/>
  <c r="AJ298" i="3"/>
  <c r="Q298" i="3"/>
  <c r="AW298" i="3"/>
  <c r="AD298" i="3"/>
  <c r="O298" i="3"/>
  <c r="BC298" i="3"/>
  <c r="AE293" i="3"/>
  <c r="M293" i="3"/>
  <c r="BD293" i="3"/>
  <c r="AT293" i="3"/>
  <c r="AP293" i="3"/>
  <c r="BH293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T290" i="3"/>
  <c r="AB290" i="3"/>
  <c r="AJ290" i="3"/>
  <c r="AR290" i="3"/>
  <c r="AZ290" i="3"/>
  <c r="BH290" i="3"/>
  <c r="N290" i="3"/>
  <c r="V290" i="3"/>
  <c r="AD290" i="3"/>
  <c r="AL290" i="3"/>
  <c r="AT290" i="3"/>
  <c r="BB290" i="3"/>
  <c r="P290" i="3"/>
  <c r="X290" i="3"/>
  <c r="AF290" i="3"/>
  <c r="AN290" i="3"/>
  <c r="AV290" i="3"/>
  <c r="BD290" i="3"/>
  <c r="R290" i="3"/>
  <c r="AX290" i="3"/>
  <c r="Z290" i="3"/>
  <c r="BF290" i="3"/>
  <c r="AH290" i="3"/>
  <c r="AP290" i="3"/>
  <c r="O285" i="3"/>
  <c r="S285" i="3"/>
  <c r="W285" i="3"/>
  <c r="AA285" i="3"/>
  <c r="AE285" i="3"/>
  <c r="AI285" i="3"/>
  <c r="AM285" i="3"/>
  <c r="AQ285" i="3"/>
  <c r="AU285" i="3"/>
  <c r="AY285" i="3"/>
  <c r="BC285" i="3"/>
  <c r="BG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M285" i="3"/>
  <c r="Q285" i="3"/>
  <c r="U285" i="3"/>
  <c r="Y285" i="3"/>
  <c r="AC285" i="3"/>
  <c r="AG285" i="3"/>
  <c r="AK285" i="3"/>
  <c r="AO285" i="3"/>
  <c r="AS285" i="3"/>
  <c r="AW285" i="3"/>
  <c r="BA285" i="3"/>
  <c r="BE285" i="3"/>
  <c r="BI285" i="3"/>
  <c r="N285" i="3"/>
  <c r="AD285" i="3"/>
  <c r="AT285" i="3"/>
  <c r="R285" i="3"/>
  <c r="AH285" i="3"/>
  <c r="AX285" i="3"/>
  <c r="V285" i="3"/>
  <c r="AL285" i="3"/>
  <c r="BB285" i="3"/>
  <c r="Z285" i="3"/>
  <c r="AP285" i="3"/>
  <c r="BF285" i="3"/>
  <c r="Y282" i="3"/>
  <c r="BE282" i="3"/>
  <c r="AL282" i="3"/>
  <c r="W282" i="3"/>
  <c r="BC282" i="3"/>
  <c r="T282" i="3"/>
  <c r="V277" i="3"/>
  <c r="BB277" i="3"/>
  <c r="AM277" i="3"/>
  <c r="X277" i="3"/>
  <c r="BD277" i="3"/>
  <c r="BI277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O274" i="3"/>
  <c r="S274" i="3"/>
  <c r="W274" i="3"/>
  <c r="AA274" i="3"/>
  <c r="AE274" i="3"/>
  <c r="AI274" i="3"/>
  <c r="AM274" i="3"/>
  <c r="AQ274" i="3"/>
  <c r="AU274" i="3"/>
  <c r="AY274" i="3"/>
  <c r="BC274" i="3"/>
  <c r="BG274" i="3"/>
  <c r="P274" i="3"/>
  <c r="AF274" i="3"/>
  <c r="AV274" i="3"/>
  <c r="T274" i="3"/>
  <c r="AJ274" i="3"/>
  <c r="AZ274" i="3"/>
  <c r="X274" i="3"/>
  <c r="AN274" i="3"/>
  <c r="BD274" i="3"/>
  <c r="AB274" i="3"/>
  <c r="AR274" i="3"/>
  <c r="BH274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S269" i="3"/>
  <c r="AI269" i="3"/>
  <c r="AY269" i="3"/>
  <c r="W269" i="3"/>
  <c r="AM269" i="3"/>
  <c r="BC269" i="3"/>
  <c r="AA269" i="3"/>
  <c r="AQ269" i="3"/>
  <c r="BG269" i="3"/>
  <c r="O269" i="3"/>
  <c r="AE269" i="3"/>
  <c r="AU269" i="3"/>
  <c r="Q266" i="3"/>
  <c r="AW266" i="3"/>
  <c r="AD266" i="3"/>
  <c r="O266" i="3"/>
  <c r="AU266" i="3"/>
  <c r="P266" i="3"/>
  <c r="AJ266" i="3"/>
  <c r="BD266" i="3"/>
  <c r="AA254" i="3"/>
  <c r="AQ254" i="3"/>
  <c r="BG254" i="3"/>
  <c r="AB254" i="3"/>
  <c r="AR254" i="3"/>
  <c r="BH254" i="3"/>
  <c r="Y254" i="3"/>
  <c r="AO254" i="3"/>
  <c r="BE254" i="3"/>
  <c r="AT254" i="3"/>
  <c r="V254" i="3"/>
  <c r="BF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T246" i="3"/>
  <c r="AJ246" i="3"/>
  <c r="AZ246" i="3"/>
  <c r="X246" i="3"/>
  <c r="AN246" i="3"/>
  <c r="BD246" i="3"/>
  <c r="AB246" i="3"/>
  <c r="AR246" i="3"/>
  <c r="BH246" i="3"/>
  <c r="P246" i="3"/>
  <c r="AF246" i="3"/>
  <c r="AV246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Q241" i="3"/>
  <c r="AG241" i="3"/>
  <c r="AW241" i="3"/>
  <c r="U241" i="3"/>
  <c r="AK241" i="3"/>
  <c r="BA241" i="3"/>
  <c r="Y241" i="3"/>
  <c r="AO241" i="3"/>
  <c r="BE241" i="3"/>
  <c r="M241" i="3"/>
  <c r="AC241" i="3"/>
  <c r="AS241" i="3"/>
  <c r="BI241" i="3"/>
  <c r="Q238" i="3"/>
  <c r="AG238" i="3"/>
  <c r="AW238" i="3"/>
  <c r="N238" i="3"/>
  <c r="AD238" i="3"/>
  <c r="AT238" i="3"/>
  <c r="O238" i="3"/>
  <c r="W238" i="3"/>
  <c r="AE238" i="3"/>
  <c r="AM238" i="3"/>
  <c r="AU238" i="3"/>
  <c r="BC238" i="3"/>
  <c r="T238" i="3"/>
  <c r="AZ238" i="3"/>
  <c r="AN238" i="3"/>
  <c r="AB238" i="3"/>
  <c r="BH238" i="3"/>
  <c r="AV238" i="3"/>
  <c r="N231" i="3"/>
  <c r="R231" i="3"/>
  <c r="V231" i="3"/>
  <c r="Z231" i="3"/>
  <c r="AD231" i="3"/>
  <c r="AH231" i="3"/>
  <c r="AL231" i="3"/>
  <c r="AP231" i="3"/>
  <c r="AT231" i="3"/>
  <c r="AX231" i="3"/>
  <c r="BB231" i="3"/>
  <c r="BF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AC231" i="3"/>
  <c r="AS231" i="3"/>
  <c r="BI231" i="3"/>
  <c r="Q231" i="3"/>
  <c r="AG231" i="3"/>
  <c r="AW231" i="3"/>
  <c r="U231" i="3"/>
  <c r="AK231" i="3"/>
  <c r="BA231" i="3"/>
  <c r="Y231" i="3"/>
  <c r="AO231" i="3"/>
  <c r="BE231" i="3"/>
  <c r="O229" i="3"/>
  <c r="BL229" i="3" s="1"/>
  <c r="W229" i="3"/>
  <c r="AE229" i="3"/>
  <c r="AM229" i="3"/>
  <c r="AU229" i="3"/>
  <c r="BC229" i="3"/>
  <c r="P229" i="3"/>
  <c r="X229" i="3"/>
  <c r="AF229" i="3"/>
  <c r="AN229" i="3"/>
  <c r="AV229" i="3"/>
  <c r="BD229" i="3"/>
  <c r="Q229" i="3"/>
  <c r="AG229" i="3"/>
  <c r="AW229" i="3"/>
  <c r="R229" i="3"/>
  <c r="AH229" i="3"/>
  <c r="AX229" i="3"/>
  <c r="U229" i="3"/>
  <c r="AK229" i="3"/>
  <c r="BA229" i="3"/>
  <c r="AL229" i="3"/>
  <c r="AT229" i="3"/>
  <c r="BB229" i="3"/>
  <c r="M222" i="3"/>
  <c r="U222" i="3"/>
  <c r="AC222" i="3"/>
  <c r="AK222" i="3"/>
  <c r="AS222" i="3"/>
  <c r="BA222" i="3"/>
  <c r="BI222" i="3"/>
  <c r="R222" i="3"/>
  <c r="Z222" i="3"/>
  <c r="AH222" i="3"/>
  <c r="AP222" i="3"/>
  <c r="AX222" i="3"/>
  <c r="BF222" i="3"/>
  <c r="S222" i="3"/>
  <c r="AA222" i="3"/>
  <c r="AI222" i="3"/>
  <c r="AQ222" i="3"/>
  <c r="AY222" i="3"/>
  <c r="BG222" i="3"/>
  <c r="AJ222" i="3"/>
  <c r="X222" i="3"/>
  <c r="BD222" i="3"/>
  <c r="AR222" i="3"/>
  <c r="P222" i="3"/>
  <c r="AV222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AC219" i="3"/>
  <c r="AS219" i="3"/>
  <c r="BI219" i="3"/>
  <c r="Q219" i="3"/>
  <c r="AG219" i="3"/>
  <c r="AW219" i="3"/>
  <c r="U219" i="3"/>
  <c r="AK219" i="3"/>
  <c r="BA219" i="3"/>
  <c r="Y219" i="3"/>
  <c r="AO219" i="3"/>
  <c r="BE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S262" i="3"/>
  <c r="AA262" i="3"/>
  <c r="AI262" i="3"/>
  <c r="AQ262" i="3"/>
  <c r="AY262" i="3"/>
  <c r="BG262" i="3"/>
  <c r="T262" i="3"/>
  <c r="AB262" i="3"/>
  <c r="AJ262" i="3"/>
  <c r="AR262" i="3"/>
  <c r="AZ262" i="3"/>
  <c r="BH262" i="3"/>
  <c r="Q262" i="3"/>
  <c r="Y262" i="3"/>
  <c r="AG262" i="3"/>
  <c r="AO262" i="3"/>
  <c r="AW262" i="3"/>
  <c r="BE262" i="3"/>
  <c r="N262" i="3"/>
  <c r="AT262" i="3"/>
  <c r="AH262" i="3"/>
  <c r="V262" i="3"/>
  <c r="BB262" i="3"/>
  <c r="BF262" i="3"/>
  <c r="O257" i="3"/>
  <c r="BL257" i="3" s="1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BJ257" i="3" s="1"/>
  <c r="AT257" i="3"/>
  <c r="O234" i="3"/>
  <c r="BL234" i="3" s="1"/>
  <c r="S234" i="3"/>
  <c r="BM234" i="3" s="1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BJ234" i="3" s="1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BL255" i="3" s="1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Y250" i="3"/>
  <c r="AO250" i="3"/>
  <c r="BE250" i="3"/>
  <c r="V250" i="3"/>
  <c r="AL250" i="3"/>
  <c r="BB250" i="3"/>
  <c r="W250" i="3"/>
  <c r="AM250" i="3"/>
  <c r="BC250" i="3"/>
  <c r="AZ250" i="3"/>
  <c r="AB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AQ242" i="3"/>
  <c r="BG242" i="3"/>
  <c r="AB242" i="3"/>
  <c r="AR242" i="3"/>
  <c r="BH242" i="3"/>
  <c r="Y242" i="3"/>
  <c r="AO242" i="3"/>
  <c r="BE242" i="3"/>
  <c r="AT242" i="3"/>
  <c r="V242" i="3"/>
  <c r="AP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BL335" i="3" s="1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M300" i="3"/>
  <c r="Q300" i="3"/>
  <c r="U300" i="3"/>
  <c r="Y300" i="3"/>
  <c r="AC300" i="3"/>
  <c r="AG300" i="3"/>
  <c r="AK300" i="3"/>
  <c r="AO300" i="3"/>
  <c r="AS300" i="3"/>
  <c r="AW300" i="3"/>
  <c r="BA300" i="3"/>
  <c r="BE300" i="3"/>
  <c r="BI300" i="3"/>
  <c r="Z300" i="3"/>
  <c r="AP300" i="3"/>
  <c r="BF300" i="3"/>
  <c r="N300" i="3"/>
  <c r="AD300" i="3"/>
  <c r="AT300" i="3"/>
  <c r="R300" i="3"/>
  <c r="AH300" i="3"/>
  <c r="AX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BM276" i="3" s="1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N264" i="3"/>
  <c r="BJ264" i="3" s="1"/>
  <c r="R264" i="3"/>
  <c r="V264" i="3"/>
  <c r="Z264" i="3"/>
  <c r="AD264" i="3"/>
  <c r="AH264" i="3"/>
  <c r="AL264" i="3"/>
  <c r="AP264" i="3"/>
  <c r="AT264" i="3"/>
  <c r="AX264" i="3"/>
  <c r="BB264" i="3"/>
  <c r="BF264" i="3"/>
  <c r="O264" i="3"/>
  <c r="BL264" i="3" s="1"/>
  <c r="S264" i="3"/>
  <c r="BM264" i="3" s="1"/>
  <c r="W264" i="3"/>
  <c r="AA264" i="3"/>
  <c r="AE264" i="3"/>
  <c r="AI264" i="3"/>
  <c r="AM264" i="3"/>
  <c r="AQ264" i="3"/>
  <c r="AU264" i="3"/>
  <c r="AY264" i="3"/>
  <c r="BC264" i="3"/>
  <c r="BG264" i="3"/>
  <c r="X264" i="3"/>
  <c r="AN264" i="3"/>
  <c r="BD264" i="3"/>
  <c r="AB264" i="3"/>
  <c r="AR264" i="3"/>
  <c r="BH264" i="3"/>
  <c r="P264" i="3"/>
  <c r="AF264" i="3"/>
  <c r="AV264" i="3"/>
  <c r="T264" i="3"/>
  <c r="AJ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BJ260" i="3" s="1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BL260" i="3" s="1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BM260" i="3" s="1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BJ240" i="3" s="1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BL228" i="3" s="1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BN220" i="3" s="1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BK319" i="3" s="1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BJ309" i="3" s="1"/>
  <c r="R309" i="3"/>
  <c r="V309" i="3"/>
  <c r="Z309" i="3"/>
  <c r="AD309" i="3"/>
  <c r="AH309" i="3"/>
  <c r="AL309" i="3"/>
  <c r="AP309" i="3"/>
  <c r="AT309" i="3"/>
  <c r="AX309" i="3"/>
  <c r="BB309" i="3"/>
  <c r="O309" i="3"/>
  <c r="BL309" i="3" s="1"/>
  <c r="S309" i="3"/>
  <c r="BM309" i="3" s="1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J335" i="3" s="1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N307" i="3"/>
  <c r="BL303" i="3"/>
  <c r="BN303" i="3"/>
  <c r="BL299" i="3"/>
  <c r="BN299" i="3"/>
  <c r="BM301" i="3"/>
  <c r="BK301" i="3"/>
  <c r="BL280" i="3"/>
  <c r="BK276" i="3"/>
  <c r="BL274" i="3"/>
  <c r="BL272" i="3"/>
  <c r="BL300" i="3"/>
  <c r="BK296" i="3"/>
  <c r="BM290" i="3"/>
  <c r="BK290" i="3"/>
  <c r="BK272" i="3"/>
  <c r="BK269" i="3"/>
  <c r="BK268" i="3"/>
  <c r="BL241" i="3"/>
  <c r="BJ237" i="3"/>
  <c r="BN237" i="3"/>
  <c r="BJ246" i="3"/>
  <c r="BN246" i="3"/>
  <c r="BL231" i="3"/>
  <c r="BL292" i="3" l="1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L258" i="3" s="1"/>
  <c r="BB258" i="3"/>
  <c r="AT258" i="3"/>
  <c r="AL258" i="3"/>
  <c r="AD258" i="3"/>
  <c r="N258" i="3"/>
  <c r="BJ258" i="3" s="1"/>
  <c r="BE258" i="3"/>
  <c r="AW258" i="3"/>
  <c r="AO258" i="3"/>
  <c r="AG258" i="3"/>
  <c r="Y258" i="3"/>
  <c r="AV261" i="3"/>
  <c r="BH261" i="3"/>
  <c r="Z261" i="3"/>
  <c r="AN261" i="3"/>
  <c r="AZ261" i="3"/>
  <c r="N261" i="3"/>
  <c r="BJ261" i="3" s="1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L281" i="3" s="1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N329" i="3"/>
  <c r="BJ329" i="3" s="1"/>
  <c r="X321" i="3"/>
  <c r="AH329" i="3"/>
  <c r="BM329" i="3" s="1"/>
  <c r="AI345" i="3"/>
  <c r="AE345" i="3"/>
  <c r="S345" i="3"/>
  <c r="AQ345" i="3"/>
  <c r="BC345" i="3"/>
  <c r="AH337" i="3"/>
  <c r="AT337" i="3"/>
  <c r="BF337" i="3"/>
  <c r="Z337" i="3"/>
  <c r="R325" i="3"/>
  <c r="AV341" i="3"/>
  <c r="P341" i="3"/>
  <c r="BN341" i="3" s="1"/>
  <c r="BH341" i="3"/>
  <c r="AB341" i="3"/>
  <c r="BD341" i="3"/>
  <c r="AJ333" i="3"/>
  <c r="BM333" i="3" s="1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J24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L225" i="3" s="1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BJ235" i="3" s="1"/>
  <c r="S257" i="3"/>
  <c r="BM257" i="3" s="1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BM262" i="3" s="1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BJ229" i="3" s="1"/>
  <c r="S229" i="3"/>
  <c r="BM229" i="3" s="1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J238" i="3" s="1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BN266" i="3" s="1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BN282" i="3" s="1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BJ293" i="3" s="1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BM335" i="3" s="1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M325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L222" i="3"/>
  <c r="BN231" i="3"/>
  <c r="BJ231" i="3"/>
  <c r="P233" i="3"/>
  <c r="W233" i="3"/>
  <c r="BE233" i="3"/>
  <c r="BM233" i="3" s="1"/>
  <c r="AJ235" i="3"/>
  <c r="AA235" i="3"/>
  <c r="BM235" i="3" s="1"/>
  <c r="BI235" i="3"/>
  <c r="U302" i="3"/>
  <c r="AU302" i="3"/>
  <c r="AD302" i="3"/>
  <c r="BM299" i="3"/>
  <c r="BK299" i="3"/>
  <c r="BM303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M274" i="3"/>
  <c r="BK274" i="3"/>
  <c r="BL290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BJ255" i="3" s="1"/>
  <c r="V255" i="3"/>
  <c r="AD255" i="3"/>
  <c r="AL255" i="3"/>
  <c r="AT255" i="3"/>
  <c r="BB255" i="3"/>
  <c r="AA255" i="3"/>
  <c r="BG255" i="3"/>
  <c r="AE255" i="3"/>
  <c r="S255" i="3"/>
  <c r="BM255" i="3" s="1"/>
  <c r="AY255" i="3"/>
  <c r="W255" i="3"/>
  <c r="S265" i="3"/>
  <c r="BM265" i="3" s="1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BL265" i="3" s="1"/>
  <c r="AE265" i="3"/>
  <c r="AU265" i="3"/>
  <c r="P265" i="3"/>
  <c r="AF265" i="3"/>
  <c r="AV265" i="3"/>
  <c r="M265" i="3"/>
  <c r="BK265" i="3" s="1"/>
  <c r="AC265" i="3"/>
  <c r="AS265" i="3"/>
  <c r="BI265" i="3"/>
  <c r="V265" i="3"/>
  <c r="AP265" i="3"/>
  <c r="N265" i="3"/>
  <c r="BJ265" i="3" s="1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38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L317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BM223" i="3" s="1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BL270" i="3" s="1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BN294" i="3" s="1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BK278" i="3" s="1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J337" i="3"/>
  <c r="BK343" i="3"/>
  <c r="BL284" i="3"/>
  <c r="BJ284" i="3"/>
  <c r="BL339" i="3"/>
  <c r="BM247" i="3"/>
  <c r="BL285" i="3"/>
  <c r="BL295" i="3"/>
  <c r="BL319" i="3"/>
  <c r="BK325" i="3"/>
  <c r="BJ333" i="3"/>
  <c r="BN337" i="3"/>
  <c r="BL341" i="3"/>
  <c r="BL343" i="3"/>
  <c r="BJ345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M315" i="3"/>
  <c r="BL323" i="3"/>
  <c r="BJ341" i="3"/>
  <c r="BJ343" i="3"/>
  <c r="BL345" i="3"/>
  <c r="BL305" i="3"/>
  <c r="BM305" i="3"/>
  <c r="BM313" i="3"/>
  <c r="BK313" i="3"/>
  <c r="BL313" i="3"/>
  <c r="BN317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M321" i="3"/>
  <c r="BL311" i="3"/>
  <c r="BM323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J219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BN273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BK242" i="3" s="1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BM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45" i="3"/>
  <c r="BK309" i="3"/>
  <c r="BN309" i="3"/>
  <c r="BJ313" i="3"/>
  <c r="BJ321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L337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BL336" i="3" s="1"/>
  <c r="S336" i="3"/>
  <c r="BM336" i="3" s="1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BJ336" i="3" s="1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50" i="3"/>
  <c r="BM227" i="3"/>
  <c r="BL262" i="3"/>
  <c r="BN262" i="3"/>
  <c r="BJ301" i="3"/>
  <c r="BN229" i="3"/>
  <c r="BK229" i="3"/>
  <c r="BM231" i="3"/>
  <c r="BM238" i="3"/>
  <c r="BK246" i="3"/>
  <c r="BN269" i="3"/>
  <c r="BN274" i="3"/>
  <c r="BJ274" i="3"/>
  <c r="BK285" i="3"/>
  <c r="BN285" i="3"/>
  <c r="BJ294" i="3"/>
  <c r="BN258" i="3"/>
  <c r="BK258" i="3"/>
  <c r="BL263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17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BL310" i="3" s="1"/>
  <c r="S310" i="3"/>
  <c r="BM310" i="3" s="1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BJ310" i="3" s="1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BL308" i="3" s="1"/>
  <c r="S308" i="3"/>
  <c r="BM308" i="3" s="1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BJ308" i="3" s="1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K227" i="3"/>
  <c r="BM219" i="3"/>
  <c r="BM222" i="3"/>
  <c r="BK231" i="3"/>
  <c r="BK249" i="3"/>
  <c r="BN249" i="3"/>
  <c r="BJ254" i="3"/>
  <c r="BN290" i="3"/>
  <c r="BJ299" i="3"/>
  <c r="BJ303" i="3"/>
  <c r="BK226" i="3"/>
  <c r="BJ263" i="3"/>
  <c r="BN302" i="3"/>
  <c r="BK341" i="3"/>
  <c r="BN281" i="3"/>
  <c r="BN260" i="3"/>
  <c r="BK260" i="3"/>
  <c r="BN296" i="3"/>
  <c r="BN315" i="3"/>
  <c r="BJ319" i="3"/>
  <c r="BJ323" i="3"/>
  <c r="BK335" i="3"/>
  <c r="BN335" i="3"/>
  <c r="BK237" i="3"/>
  <c r="BK253" i="3"/>
  <c r="BM225" i="3"/>
  <c r="BN219" i="3"/>
  <c r="BK219" i="3"/>
  <c r="BL219" i="3"/>
  <c r="BK238" i="3"/>
  <c r="BM241" i="3"/>
  <c r="BM246" i="3"/>
  <c r="BN254" i="3"/>
  <c r="BJ266" i="3"/>
  <c r="BL269" i="3"/>
  <c r="BJ277" i="3"/>
  <c r="BJ282" i="3"/>
  <c r="BJ290" i="3"/>
  <c r="BJ298" i="3"/>
  <c r="BK233" i="3"/>
  <c r="BN261" i="3"/>
  <c r="BK261" i="3"/>
  <c r="BN263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J331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N264" i="3"/>
  <c r="BK264" i="3"/>
  <c r="BN276" i="3"/>
  <c r="BJ276" i="3"/>
  <c r="BN323" i="3"/>
  <c r="BN255" i="3"/>
  <c r="BK255" i="3"/>
  <c r="BK225" i="3"/>
  <c r="BN234" i="3"/>
  <c r="BK234" i="3"/>
  <c r="BK257" i="3"/>
  <c r="BN257" i="3"/>
  <c r="BJ262" i="3"/>
  <c r="BK222" i="3"/>
  <c r="BN222" i="3"/>
  <c r="BJ269" i="3"/>
  <c r="BN298" i="3"/>
  <c r="BN286" i="3"/>
  <c r="BM226" i="3"/>
  <c r="BK235" i="3"/>
  <c r="BJ302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K115" i="3" s="1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K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K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K143" i="3" s="1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K159" i="3" s="1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K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K175" i="3" s="1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K181" i="3" s="1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L197" i="3" l="1"/>
  <c r="L196" i="3"/>
  <c r="L194" i="3"/>
  <c r="L191" i="3"/>
  <c r="P191" i="3" s="1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N217" i="3" s="1"/>
  <c r="L216" i="3"/>
  <c r="L215" i="3"/>
  <c r="L214" i="3"/>
  <c r="L213" i="3"/>
  <c r="N213" i="3" s="1"/>
  <c r="BJ213" i="3" s="1"/>
  <c r="L212" i="3"/>
  <c r="L211" i="3"/>
  <c r="L210" i="3"/>
  <c r="L209" i="3"/>
  <c r="M209" i="3" s="1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O216" i="3" s="1"/>
  <c r="BN216" i="3" s="1"/>
  <c r="K215" i="3"/>
  <c r="K214" i="3"/>
  <c r="K213" i="3"/>
  <c r="K212" i="3"/>
  <c r="O212" i="3" s="1"/>
  <c r="BL212" i="3" s="1"/>
  <c r="K211" i="3"/>
  <c r="K210" i="3"/>
  <c r="K209" i="3"/>
  <c r="K208" i="3"/>
  <c r="R208" i="3" s="1"/>
  <c r="K207" i="3"/>
  <c r="K196" i="3"/>
  <c r="K195" i="3"/>
  <c r="K193" i="3"/>
  <c r="K191" i="3"/>
  <c r="K188" i="3"/>
  <c r="O188" i="3" s="1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BL180" i="3" s="1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N202" i="3" s="1"/>
  <c r="K201" i="3"/>
  <c r="K200" i="3"/>
  <c r="K199" i="3"/>
  <c r="K198" i="3"/>
  <c r="K197" i="3"/>
  <c r="T197" i="3" s="1"/>
  <c r="K194" i="3"/>
  <c r="P194" i="3" s="1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N206" i="3"/>
  <c r="BJ206" i="3" s="1"/>
  <c r="P198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O201" i="3"/>
  <c r="P215" i="3"/>
  <c r="R211" i="3"/>
  <c r="R207" i="3"/>
  <c r="M175" i="3"/>
  <c r="AX172" i="3"/>
  <c r="BM289" i="3"/>
  <c r="BK289" i="3"/>
  <c r="BL286" i="3"/>
  <c r="BL230" i="3"/>
  <c r="BN253" i="3"/>
  <c r="BL289" i="3"/>
  <c r="BJ230" i="3"/>
  <c r="M218" i="3"/>
  <c r="N214" i="3"/>
  <c r="P210" i="3"/>
  <c r="Q196" i="3"/>
  <c r="BJ328" i="3"/>
  <c r="BJ320" i="3"/>
  <c r="BK286" i="3"/>
  <c r="BM253" i="3"/>
  <c r="T199" i="3"/>
  <c r="BM286" i="3"/>
  <c r="BL242" i="3"/>
  <c r="BJ242" i="3"/>
  <c r="BN230" i="3"/>
  <c r="T191" i="3"/>
  <c r="AB191" i="3"/>
  <c r="AJ191" i="3"/>
  <c r="AR191" i="3"/>
  <c r="AZ191" i="3"/>
  <c r="BH191" i="3"/>
  <c r="Q191" i="3"/>
  <c r="Y191" i="3"/>
  <c r="AG191" i="3"/>
  <c r="AO191" i="3"/>
  <c r="AW191" i="3"/>
  <c r="BE191" i="3"/>
  <c r="R191" i="3"/>
  <c r="AH191" i="3"/>
  <c r="AX191" i="3"/>
  <c r="S191" i="3"/>
  <c r="AI191" i="3"/>
  <c r="AY191" i="3"/>
  <c r="N191" i="3"/>
  <c r="V191" i="3"/>
  <c r="AD191" i="3"/>
  <c r="AL191" i="3"/>
  <c r="AT191" i="3"/>
  <c r="BB191" i="3"/>
  <c r="O191" i="3"/>
  <c r="W191" i="3"/>
  <c r="AE191" i="3"/>
  <c r="AM191" i="3"/>
  <c r="AU191" i="3"/>
  <c r="BC191" i="3"/>
  <c r="M183" i="3"/>
  <c r="BK183" i="3" s="1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N183" i="3"/>
  <c r="BJ183" i="3" s="1"/>
  <c r="R183" i="3"/>
  <c r="V183" i="3"/>
  <c r="Z183" i="3"/>
  <c r="AD183" i="3"/>
  <c r="AH183" i="3"/>
  <c r="AL183" i="3"/>
  <c r="AP183" i="3"/>
  <c r="AT183" i="3"/>
  <c r="AX183" i="3"/>
  <c r="BB183" i="3"/>
  <c r="BF183" i="3"/>
  <c r="S183" i="3"/>
  <c r="BM183" i="3" s="1"/>
  <c r="AA183" i="3"/>
  <c r="AI183" i="3"/>
  <c r="AQ183" i="3"/>
  <c r="AY183" i="3"/>
  <c r="BG183" i="3"/>
  <c r="T183" i="3"/>
  <c r="AB183" i="3"/>
  <c r="AJ183" i="3"/>
  <c r="AR183" i="3"/>
  <c r="AZ183" i="3"/>
  <c r="BH183" i="3"/>
  <c r="O183" i="3"/>
  <c r="BL183" i="3" s="1"/>
  <c r="W183" i="3"/>
  <c r="AE183" i="3"/>
  <c r="AM183" i="3"/>
  <c r="AU183" i="3"/>
  <c r="BC183" i="3"/>
  <c r="P183" i="3"/>
  <c r="X183" i="3"/>
  <c r="AF183" i="3"/>
  <c r="AN183" i="3"/>
  <c r="AV183" i="3"/>
  <c r="BD183" i="3"/>
  <c r="O151" i="3"/>
  <c r="S151" i="3"/>
  <c r="W151" i="3"/>
  <c r="AA151" i="3"/>
  <c r="AE151" i="3"/>
  <c r="AI151" i="3"/>
  <c r="AM151" i="3"/>
  <c r="AQ151" i="3"/>
  <c r="AU151" i="3"/>
  <c r="AY151" i="3"/>
  <c r="BC151" i="3"/>
  <c r="BG151" i="3"/>
  <c r="M151" i="3"/>
  <c r="Q151" i="3"/>
  <c r="U151" i="3"/>
  <c r="Y151" i="3"/>
  <c r="AC151" i="3"/>
  <c r="AG151" i="3"/>
  <c r="AK151" i="3"/>
  <c r="AO151" i="3"/>
  <c r="AS151" i="3"/>
  <c r="AW151" i="3"/>
  <c r="BA151" i="3"/>
  <c r="BE151" i="3"/>
  <c r="BI151" i="3"/>
  <c r="N151" i="3"/>
  <c r="V151" i="3"/>
  <c r="AD151" i="3"/>
  <c r="AL151" i="3"/>
  <c r="AT151" i="3"/>
  <c r="BB151" i="3"/>
  <c r="P151" i="3"/>
  <c r="X151" i="3"/>
  <c r="AF151" i="3"/>
  <c r="AN151" i="3"/>
  <c r="AV151" i="3"/>
  <c r="BD151" i="3"/>
  <c r="R151" i="3"/>
  <c r="Z151" i="3"/>
  <c r="AH151" i="3"/>
  <c r="AP151" i="3"/>
  <c r="AX151" i="3"/>
  <c r="BF151" i="3"/>
  <c r="T151" i="3"/>
  <c r="AB151" i="3"/>
  <c r="AJ151" i="3"/>
  <c r="AR151" i="3"/>
  <c r="AZ151" i="3"/>
  <c r="BH151" i="3"/>
  <c r="P119" i="3"/>
  <c r="T119" i="3"/>
  <c r="X119" i="3"/>
  <c r="AB119" i="3"/>
  <c r="AF119" i="3"/>
  <c r="AJ119" i="3"/>
  <c r="AN119" i="3"/>
  <c r="AR119" i="3"/>
  <c r="AV119" i="3"/>
  <c r="AZ119" i="3"/>
  <c r="BD119" i="3"/>
  <c r="BH119" i="3"/>
  <c r="M119" i="3"/>
  <c r="Q119" i="3"/>
  <c r="U119" i="3"/>
  <c r="Y119" i="3"/>
  <c r="AC119" i="3"/>
  <c r="AG119" i="3"/>
  <c r="AK119" i="3"/>
  <c r="AO119" i="3"/>
  <c r="AS119" i="3"/>
  <c r="AW119" i="3"/>
  <c r="BA119" i="3"/>
  <c r="BE119" i="3"/>
  <c r="BI119" i="3"/>
  <c r="S119" i="3"/>
  <c r="AA119" i="3"/>
  <c r="AI119" i="3"/>
  <c r="AQ119" i="3"/>
  <c r="AY119" i="3"/>
  <c r="BG119" i="3"/>
  <c r="N119" i="3"/>
  <c r="V119" i="3"/>
  <c r="AD119" i="3"/>
  <c r="AL119" i="3"/>
  <c r="AT119" i="3"/>
  <c r="BB119" i="3"/>
  <c r="O119" i="3"/>
  <c r="W119" i="3"/>
  <c r="AE119" i="3"/>
  <c r="AM119" i="3"/>
  <c r="AU119" i="3"/>
  <c r="BC119" i="3"/>
  <c r="R119" i="3"/>
  <c r="Z119" i="3"/>
  <c r="AH119" i="3"/>
  <c r="AP119" i="3"/>
  <c r="AX119" i="3"/>
  <c r="BF119" i="3"/>
  <c r="N167" i="3"/>
  <c r="R167" i="3"/>
  <c r="V167" i="3"/>
  <c r="Z167" i="3"/>
  <c r="AD167" i="3"/>
  <c r="AH167" i="3"/>
  <c r="AL167" i="3"/>
  <c r="AP167" i="3"/>
  <c r="AT167" i="3"/>
  <c r="AX167" i="3"/>
  <c r="BB167" i="3"/>
  <c r="BF167" i="3"/>
  <c r="P167" i="3"/>
  <c r="U167" i="3"/>
  <c r="AA167" i="3"/>
  <c r="AF167" i="3"/>
  <c r="AK167" i="3"/>
  <c r="AQ167" i="3"/>
  <c r="AV167" i="3"/>
  <c r="BA167" i="3"/>
  <c r="BG167" i="3"/>
  <c r="Q167" i="3"/>
  <c r="W167" i="3"/>
  <c r="AB167" i="3"/>
  <c r="AG167" i="3"/>
  <c r="AM167" i="3"/>
  <c r="AR167" i="3"/>
  <c r="AW167" i="3"/>
  <c r="BC167" i="3"/>
  <c r="BH167" i="3"/>
  <c r="M167" i="3"/>
  <c r="S167" i="3"/>
  <c r="X167" i="3"/>
  <c r="AC167" i="3"/>
  <c r="AI167" i="3"/>
  <c r="AN167" i="3"/>
  <c r="AS167" i="3"/>
  <c r="AY167" i="3"/>
  <c r="BD167" i="3"/>
  <c r="BI167" i="3"/>
  <c r="O167" i="3"/>
  <c r="T167" i="3"/>
  <c r="Y167" i="3"/>
  <c r="AE167" i="3"/>
  <c r="AJ167" i="3"/>
  <c r="AO167" i="3"/>
  <c r="AU167" i="3"/>
  <c r="AZ167" i="3"/>
  <c r="BE167" i="3"/>
  <c r="N135" i="3"/>
  <c r="R135" i="3"/>
  <c r="V135" i="3"/>
  <c r="Z135" i="3"/>
  <c r="AD135" i="3"/>
  <c r="AH135" i="3"/>
  <c r="AL135" i="3"/>
  <c r="AP135" i="3"/>
  <c r="AT135" i="3"/>
  <c r="AX135" i="3"/>
  <c r="BB135" i="3"/>
  <c r="BF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M135" i="3"/>
  <c r="Q135" i="3"/>
  <c r="U135" i="3"/>
  <c r="Y135" i="3"/>
  <c r="AC135" i="3"/>
  <c r="AG135" i="3"/>
  <c r="AK135" i="3"/>
  <c r="AO135" i="3"/>
  <c r="AS135" i="3"/>
  <c r="AW135" i="3"/>
  <c r="BA135" i="3"/>
  <c r="BE135" i="3"/>
  <c r="BI135" i="3"/>
  <c r="P204" i="3"/>
  <c r="T204" i="3"/>
  <c r="X204" i="3"/>
  <c r="AB204" i="3"/>
  <c r="AF204" i="3"/>
  <c r="AJ204" i="3"/>
  <c r="AN204" i="3"/>
  <c r="AR204" i="3"/>
  <c r="AV204" i="3"/>
  <c r="AZ204" i="3"/>
  <c r="BD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M200" i="3"/>
  <c r="Q200" i="3"/>
  <c r="U200" i="3"/>
  <c r="Y200" i="3"/>
  <c r="AC200" i="3"/>
  <c r="AG200" i="3"/>
  <c r="AK200" i="3"/>
  <c r="AO200" i="3"/>
  <c r="AS200" i="3"/>
  <c r="AW200" i="3"/>
  <c r="BA200" i="3"/>
  <c r="BE200" i="3"/>
  <c r="BI200" i="3"/>
  <c r="N200" i="3"/>
  <c r="R200" i="3"/>
  <c r="V200" i="3"/>
  <c r="Z200" i="3"/>
  <c r="AD200" i="3"/>
  <c r="AH200" i="3"/>
  <c r="AL200" i="3"/>
  <c r="AP200" i="3"/>
  <c r="AT200" i="3"/>
  <c r="AX200" i="3"/>
  <c r="BB200" i="3"/>
  <c r="BF200" i="3"/>
  <c r="O164" i="3"/>
  <c r="S164" i="3"/>
  <c r="W164" i="3"/>
  <c r="AA164" i="3"/>
  <c r="AE164" i="3"/>
  <c r="AI164" i="3"/>
  <c r="AM164" i="3"/>
  <c r="AQ164" i="3"/>
  <c r="AU164" i="3"/>
  <c r="AY164" i="3"/>
  <c r="BC164" i="3"/>
  <c r="BG164" i="3"/>
  <c r="P164" i="3"/>
  <c r="U164" i="3"/>
  <c r="Z164" i="3"/>
  <c r="AF164" i="3"/>
  <c r="AK164" i="3"/>
  <c r="AP164" i="3"/>
  <c r="AV164" i="3"/>
  <c r="BA164" i="3"/>
  <c r="BF164" i="3"/>
  <c r="Q164" i="3"/>
  <c r="V164" i="3"/>
  <c r="AB164" i="3"/>
  <c r="AG164" i="3"/>
  <c r="AL164" i="3"/>
  <c r="AR164" i="3"/>
  <c r="AW164" i="3"/>
  <c r="BB164" i="3"/>
  <c r="BH164" i="3"/>
  <c r="M164" i="3"/>
  <c r="R164" i="3"/>
  <c r="X164" i="3"/>
  <c r="AC164" i="3"/>
  <c r="AH164" i="3"/>
  <c r="AN164" i="3"/>
  <c r="AS164" i="3"/>
  <c r="AX164" i="3"/>
  <c r="BD164" i="3"/>
  <c r="BI164" i="3"/>
  <c r="N164" i="3"/>
  <c r="T164" i="3"/>
  <c r="Y164" i="3"/>
  <c r="AD164" i="3"/>
  <c r="AJ164" i="3"/>
  <c r="AO164" i="3"/>
  <c r="AT164" i="3"/>
  <c r="AZ164" i="3"/>
  <c r="BE164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M148" i="3"/>
  <c r="Q148" i="3"/>
  <c r="U148" i="3"/>
  <c r="Y148" i="3"/>
  <c r="AC148" i="3"/>
  <c r="AG148" i="3"/>
  <c r="AK148" i="3"/>
  <c r="AO148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AA148" i="3"/>
  <c r="AQ148" i="3"/>
  <c r="AY148" i="3"/>
  <c r="BG148" i="3"/>
  <c r="O148" i="3"/>
  <c r="AE148" i="3"/>
  <c r="AS148" i="3"/>
  <c r="BA148" i="3"/>
  <c r="BI148" i="3"/>
  <c r="S148" i="3"/>
  <c r="AI148" i="3"/>
  <c r="AU148" i="3"/>
  <c r="BC148" i="3"/>
  <c r="W148" i="3"/>
  <c r="AM148" i="3"/>
  <c r="AW148" i="3"/>
  <c r="BE148" i="3"/>
  <c r="N132" i="3"/>
  <c r="R132" i="3"/>
  <c r="V132" i="3"/>
  <c r="Z132" i="3"/>
  <c r="AD132" i="3"/>
  <c r="AH132" i="3"/>
  <c r="AL132" i="3"/>
  <c r="AP132" i="3"/>
  <c r="AT132" i="3"/>
  <c r="AX132" i="3"/>
  <c r="BB132" i="3"/>
  <c r="BF132" i="3"/>
  <c r="O132" i="3"/>
  <c r="S132" i="3"/>
  <c r="W132" i="3"/>
  <c r="AA132" i="3"/>
  <c r="AE132" i="3"/>
  <c r="AI132" i="3"/>
  <c r="AM132" i="3"/>
  <c r="AQ132" i="3"/>
  <c r="AU132" i="3"/>
  <c r="AY132" i="3"/>
  <c r="BC132" i="3"/>
  <c r="BG132" i="3"/>
  <c r="P132" i="3"/>
  <c r="T132" i="3"/>
  <c r="X132" i="3"/>
  <c r="AB132" i="3"/>
  <c r="AF132" i="3"/>
  <c r="AJ132" i="3"/>
  <c r="AN132" i="3"/>
  <c r="AR132" i="3"/>
  <c r="AV132" i="3"/>
  <c r="AZ132" i="3"/>
  <c r="BD132" i="3"/>
  <c r="BH132" i="3"/>
  <c r="M132" i="3"/>
  <c r="Q132" i="3"/>
  <c r="U132" i="3"/>
  <c r="Y132" i="3"/>
  <c r="AC132" i="3"/>
  <c r="AG132" i="3"/>
  <c r="AK132" i="3"/>
  <c r="AO132" i="3"/>
  <c r="AS132" i="3"/>
  <c r="AW132" i="3"/>
  <c r="BA132" i="3"/>
  <c r="BE132" i="3"/>
  <c r="BI132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N116" i="3"/>
  <c r="R116" i="3"/>
  <c r="V116" i="3"/>
  <c r="Z116" i="3"/>
  <c r="AD116" i="3"/>
  <c r="AH116" i="3"/>
  <c r="AL116" i="3"/>
  <c r="AP116" i="3"/>
  <c r="AT116" i="3"/>
  <c r="AX116" i="3"/>
  <c r="BB116" i="3"/>
  <c r="BF116" i="3"/>
  <c r="P116" i="3"/>
  <c r="X116" i="3"/>
  <c r="AF116" i="3"/>
  <c r="AN116" i="3"/>
  <c r="AV116" i="3"/>
  <c r="BD116" i="3"/>
  <c r="S116" i="3"/>
  <c r="AA116" i="3"/>
  <c r="AI116" i="3"/>
  <c r="AQ116" i="3"/>
  <c r="AY116" i="3"/>
  <c r="BG116" i="3"/>
  <c r="T116" i="3"/>
  <c r="AB116" i="3"/>
  <c r="AJ116" i="3"/>
  <c r="AR116" i="3"/>
  <c r="AZ116" i="3"/>
  <c r="BH116" i="3"/>
  <c r="O116" i="3"/>
  <c r="W116" i="3"/>
  <c r="AE116" i="3"/>
  <c r="AM116" i="3"/>
  <c r="AU116" i="3"/>
  <c r="BC116" i="3"/>
  <c r="BH218" i="3"/>
  <c r="BD218" i="3"/>
  <c r="AZ218" i="3"/>
  <c r="AV218" i="3"/>
  <c r="AR218" i="3"/>
  <c r="AN218" i="3"/>
  <c r="AJ218" i="3"/>
  <c r="AF218" i="3"/>
  <c r="AB218" i="3"/>
  <c r="X218" i="3"/>
  <c r="T218" i="3"/>
  <c r="P218" i="3"/>
  <c r="BI217" i="3"/>
  <c r="BE217" i="3"/>
  <c r="BA217" i="3"/>
  <c r="AW217" i="3"/>
  <c r="AS217" i="3"/>
  <c r="AO217" i="3"/>
  <c r="AK217" i="3"/>
  <c r="AG217" i="3"/>
  <c r="AC217" i="3"/>
  <c r="Y217" i="3"/>
  <c r="U217" i="3"/>
  <c r="Q217" i="3"/>
  <c r="M217" i="3"/>
  <c r="BF216" i="3"/>
  <c r="BB216" i="3"/>
  <c r="AX216" i="3"/>
  <c r="AT216" i="3"/>
  <c r="AP216" i="3"/>
  <c r="AL216" i="3"/>
  <c r="AH216" i="3"/>
  <c r="AD216" i="3"/>
  <c r="Z216" i="3"/>
  <c r="V216" i="3"/>
  <c r="R216" i="3"/>
  <c r="N216" i="3"/>
  <c r="BG215" i="3"/>
  <c r="BC215" i="3"/>
  <c r="AY215" i="3"/>
  <c r="AU215" i="3"/>
  <c r="AQ215" i="3"/>
  <c r="AM215" i="3"/>
  <c r="AI215" i="3"/>
  <c r="AE215" i="3"/>
  <c r="AA215" i="3"/>
  <c r="W215" i="3"/>
  <c r="S215" i="3"/>
  <c r="O215" i="3"/>
  <c r="BI214" i="3"/>
  <c r="BE214" i="3"/>
  <c r="BA214" i="3"/>
  <c r="AW214" i="3"/>
  <c r="AS214" i="3"/>
  <c r="AO214" i="3"/>
  <c r="AK214" i="3"/>
  <c r="AG214" i="3"/>
  <c r="AC214" i="3"/>
  <c r="Y214" i="3"/>
  <c r="U214" i="3"/>
  <c r="Q214" i="3"/>
  <c r="M214" i="3"/>
  <c r="BI213" i="3"/>
  <c r="BE213" i="3"/>
  <c r="BA213" i="3"/>
  <c r="AW213" i="3"/>
  <c r="AS213" i="3"/>
  <c r="AO213" i="3"/>
  <c r="AK213" i="3"/>
  <c r="AG213" i="3"/>
  <c r="AC213" i="3"/>
  <c r="Y213" i="3"/>
  <c r="U213" i="3"/>
  <c r="Q213" i="3"/>
  <c r="M213" i="3"/>
  <c r="BK213" i="3" s="1"/>
  <c r="BF212" i="3"/>
  <c r="BB212" i="3"/>
  <c r="AX212" i="3"/>
  <c r="AT212" i="3"/>
  <c r="AP212" i="3"/>
  <c r="AL212" i="3"/>
  <c r="AH212" i="3"/>
  <c r="AD212" i="3"/>
  <c r="Z212" i="3"/>
  <c r="V212" i="3"/>
  <c r="R212" i="3"/>
  <c r="N212" i="3"/>
  <c r="BJ212" i="3" s="1"/>
  <c r="BG211" i="3"/>
  <c r="BC211" i="3"/>
  <c r="AY211" i="3"/>
  <c r="AU211" i="3"/>
  <c r="AP211" i="3"/>
  <c r="AK211" i="3"/>
  <c r="AE211" i="3"/>
  <c r="Z211" i="3"/>
  <c r="U211" i="3"/>
  <c r="N211" i="3"/>
  <c r="BD210" i="3"/>
  <c r="AV210" i="3"/>
  <c r="AN210" i="3"/>
  <c r="AF210" i="3"/>
  <c r="X210" i="3"/>
  <c r="BE209" i="3"/>
  <c r="AW209" i="3"/>
  <c r="AO209" i="3"/>
  <c r="AG209" i="3"/>
  <c r="Y209" i="3"/>
  <c r="Q209" i="3"/>
  <c r="BF208" i="3"/>
  <c r="AX208" i="3"/>
  <c r="AP208" i="3"/>
  <c r="AH208" i="3"/>
  <c r="Z208" i="3"/>
  <c r="BB207" i="3"/>
  <c r="AT207" i="3"/>
  <c r="AL207" i="3"/>
  <c r="AD207" i="3"/>
  <c r="V207" i="3"/>
  <c r="N207" i="3"/>
  <c r="BJ207" i="3" s="1"/>
  <c r="BF206" i="3"/>
  <c r="AX206" i="3"/>
  <c r="AP206" i="3"/>
  <c r="AH206" i="3"/>
  <c r="Z206" i="3"/>
  <c r="R206" i="3"/>
  <c r="BB205" i="3"/>
  <c r="AL205" i="3"/>
  <c r="V205" i="3"/>
  <c r="BC204" i="3"/>
  <c r="AU204" i="3"/>
  <c r="AM204" i="3"/>
  <c r="AE204" i="3"/>
  <c r="W204" i="3"/>
  <c r="O204" i="3"/>
  <c r="BD203" i="3"/>
  <c r="AN203" i="3"/>
  <c r="X203" i="3"/>
  <c r="BF202" i="3"/>
  <c r="AX202" i="3"/>
  <c r="AP202" i="3"/>
  <c r="AH202" i="3"/>
  <c r="Z202" i="3"/>
  <c r="R202" i="3"/>
  <c r="BG201" i="3"/>
  <c r="AQ201" i="3"/>
  <c r="AA201" i="3"/>
  <c r="BH200" i="3"/>
  <c r="AZ200" i="3"/>
  <c r="AR200" i="3"/>
  <c r="AJ200" i="3"/>
  <c r="AB200" i="3"/>
  <c r="T200" i="3"/>
  <c r="BD199" i="3"/>
  <c r="AN199" i="3"/>
  <c r="X199" i="3"/>
  <c r="BH198" i="3"/>
  <c r="AZ198" i="3"/>
  <c r="AR198" i="3"/>
  <c r="AJ198" i="3"/>
  <c r="AB198" i="3"/>
  <c r="T198" i="3"/>
  <c r="BD197" i="3"/>
  <c r="AN197" i="3"/>
  <c r="X197" i="3"/>
  <c r="BE196" i="3"/>
  <c r="AW196" i="3"/>
  <c r="AO196" i="3"/>
  <c r="AG196" i="3"/>
  <c r="Y196" i="3"/>
  <c r="BH194" i="3"/>
  <c r="AZ194" i="3"/>
  <c r="AR194" i="3"/>
  <c r="AJ194" i="3"/>
  <c r="AB194" i="3"/>
  <c r="T194" i="3"/>
  <c r="BG188" i="3"/>
  <c r="AY188" i="3"/>
  <c r="AQ188" i="3"/>
  <c r="AI188" i="3"/>
  <c r="AA188" i="3"/>
  <c r="S188" i="3"/>
  <c r="BD180" i="3"/>
  <c r="AV180" i="3"/>
  <c r="AN180" i="3"/>
  <c r="AF180" i="3"/>
  <c r="X180" i="3"/>
  <c r="P180" i="3"/>
  <c r="BI175" i="3"/>
  <c r="AS175" i="3"/>
  <c r="AC175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K190" i="3"/>
  <c r="K186" i="3"/>
  <c r="K184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N175" i="3"/>
  <c r="R175" i="3"/>
  <c r="V175" i="3"/>
  <c r="Z175" i="3"/>
  <c r="AD175" i="3"/>
  <c r="AH175" i="3"/>
  <c r="AL175" i="3"/>
  <c r="AP175" i="3"/>
  <c r="AT175" i="3"/>
  <c r="AX175" i="3"/>
  <c r="BB175" i="3"/>
  <c r="BF175" i="3"/>
  <c r="K170" i="3"/>
  <c r="K168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M159" i="3"/>
  <c r="U159" i="3"/>
  <c r="AC159" i="3"/>
  <c r="AK159" i="3"/>
  <c r="AS159" i="3"/>
  <c r="BA159" i="3"/>
  <c r="BI159" i="3"/>
  <c r="O159" i="3"/>
  <c r="W159" i="3"/>
  <c r="AE159" i="3"/>
  <c r="AM159" i="3"/>
  <c r="AU159" i="3"/>
  <c r="BC159" i="3"/>
  <c r="Q159" i="3"/>
  <c r="Y159" i="3"/>
  <c r="AG159" i="3"/>
  <c r="AO159" i="3"/>
  <c r="AW159" i="3"/>
  <c r="BE159" i="3"/>
  <c r="S159" i="3"/>
  <c r="AA159" i="3"/>
  <c r="AI159" i="3"/>
  <c r="AQ159" i="3"/>
  <c r="AY159" i="3"/>
  <c r="BG159" i="3"/>
  <c r="K154" i="3"/>
  <c r="K152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27" i="3"/>
  <c r="R127" i="3"/>
  <c r="V127" i="3"/>
  <c r="Z127" i="3"/>
  <c r="AD127" i="3"/>
  <c r="AH127" i="3"/>
  <c r="AL127" i="3"/>
  <c r="AP127" i="3"/>
  <c r="AT127" i="3"/>
  <c r="AX127" i="3"/>
  <c r="BB127" i="3"/>
  <c r="BF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P127" i="3"/>
  <c r="T127" i="3"/>
  <c r="X127" i="3"/>
  <c r="AB127" i="3"/>
  <c r="AF127" i="3"/>
  <c r="AJ127" i="3"/>
  <c r="AN127" i="3"/>
  <c r="AR127" i="3"/>
  <c r="AV127" i="3"/>
  <c r="AZ127" i="3"/>
  <c r="BD127" i="3"/>
  <c r="BH127" i="3"/>
  <c r="M127" i="3"/>
  <c r="Q127" i="3"/>
  <c r="U127" i="3"/>
  <c r="Y127" i="3"/>
  <c r="AC127" i="3"/>
  <c r="AG127" i="3"/>
  <c r="AK127" i="3"/>
  <c r="AO127" i="3"/>
  <c r="AS127" i="3"/>
  <c r="AW127" i="3"/>
  <c r="BA127" i="3"/>
  <c r="BE127" i="3"/>
  <c r="BI127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2" i="3"/>
  <c r="V122" i="3"/>
  <c r="AD122" i="3"/>
  <c r="AL122" i="3"/>
  <c r="AT122" i="3"/>
  <c r="BB122" i="3"/>
  <c r="Q122" i="3"/>
  <c r="Y122" i="3"/>
  <c r="AG122" i="3"/>
  <c r="AO122" i="3"/>
  <c r="AW122" i="3"/>
  <c r="BE122" i="3"/>
  <c r="R122" i="3"/>
  <c r="Z122" i="3"/>
  <c r="AH122" i="3"/>
  <c r="AP122" i="3"/>
  <c r="AX122" i="3"/>
  <c r="BF122" i="3"/>
  <c r="M122" i="3"/>
  <c r="U122" i="3"/>
  <c r="AC122" i="3"/>
  <c r="AK122" i="3"/>
  <c r="AS122" i="3"/>
  <c r="BA122" i="3"/>
  <c r="BI122" i="3"/>
  <c r="BG218" i="3"/>
  <c r="BC218" i="3"/>
  <c r="AY218" i="3"/>
  <c r="AU218" i="3"/>
  <c r="AQ218" i="3"/>
  <c r="AM218" i="3"/>
  <c r="AI218" i="3"/>
  <c r="AE218" i="3"/>
  <c r="AA218" i="3"/>
  <c r="W218" i="3"/>
  <c r="S218" i="3"/>
  <c r="O218" i="3"/>
  <c r="BH217" i="3"/>
  <c r="BD217" i="3"/>
  <c r="AZ217" i="3"/>
  <c r="AV217" i="3"/>
  <c r="AR217" i="3"/>
  <c r="AN217" i="3"/>
  <c r="AJ217" i="3"/>
  <c r="AF217" i="3"/>
  <c r="AB217" i="3"/>
  <c r="X217" i="3"/>
  <c r="T217" i="3"/>
  <c r="P217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M216" i="3"/>
  <c r="BF215" i="3"/>
  <c r="BB215" i="3"/>
  <c r="AX215" i="3"/>
  <c r="AT215" i="3"/>
  <c r="AP215" i="3"/>
  <c r="AL215" i="3"/>
  <c r="AH215" i="3"/>
  <c r="AD215" i="3"/>
  <c r="Z215" i="3"/>
  <c r="V215" i="3"/>
  <c r="R215" i="3"/>
  <c r="N215" i="3"/>
  <c r="BH214" i="3"/>
  <c r="BD214" i="3"/>
  <c r="AZ214" i="3"/>
  <c r="AV214" i="3"/>
  <c r="AR214" i="3"/>
  <c r="AN214" i="3"/>
  <c r="AJ214" i="3"/>
  <c r="AF214" i="3"/>
  <c r="AB214" i="3"/>
  <c r="X214" i="3"/>
  <c r="T214" i="3"/>
  <c r="P214" i="3"/>
  <c r="BH213" i="3"/>
  <c r="BD213" i="3"/>
  <c r="AZ213" i="3"/>
  <c r="AV213" i="3"/>
  <c r="AR213" i="3"/>
  <c r="AN213" i="3"/>
  <c r="AJ213" i="3"/>
  <c r="AF213" i="3"/>
  <c r="AB213" i="3"/>
  <c r="X213" i="3"/>
  <c r="T213" i="3"/>
  <c r="P213" i="3"/>
  <c r="BI212" i="3"/>
  <c r="BE212" i="3"/>
  <c r="BA212" i="3"/>
  <c r="AW212" i="3"/>
  <c r="AS212" i="3"/>
  <c r="AO212" i="3"/>
  <c r="AK212" i="3"/>
  <c r="AG212" i="3"/>
  <c r="AC212" i="3"/>
  <c r="Y212" i="3"/>
  <c r="U212" i="3"/>
  <c r="Q212" i="3"/>
  <c r="M212" i="3"/>
  <c r="BF211" i="3"/>
  <c r="BB211" i="3"/>
  <c r="AX211" i="3"/>
  <c r="AT211" i="3"/>
  <c r="AO211" i="3"/>
  <c r="AI211" i="3"/>
  <c r="AD211" i="3"/>
  <c r="Y211" i="3"/>
  <c r="S211" i="3"/>
  <c r="M211" i="3"/>
  <c r="BC210" i="3"/>
  <c r="AU210" i="3"/>
  <c r="AM210" i="3"/>
  <c r="AE210" i="3"/>
  <c r="W210" i="3"/>
  <c r="O210" i="3"/>
  <c r="BD209" i="3"/>
  <c r="AV209" i="3"/>
  <c r="AN209" i="3"/>
  <c r="AF209" i="3"/>
  <c r="X209" i="3"/>
  <c r="P209" i="3"/>
  <c r="BE208" i="3"/>
  <c r="AW208" i="3"/>
  <c r="AO208" i="3"/>
  <c r="AG208" i="3"/>
  <c r="Y208" i="3"/>
  <c r="Q208" i="3"/>
  <c r="BI207" i="3"/>
  <c r="BA207" i="3"/>
  <c r="AS207" i="3"/>
  <c r="AK207" i="3"/>
  <c r="AC207" i="3"/>
  <c r="U207" i="3"/>
  <c r="M207" i="3"/>
  <c r="BK207" i="3" s="1"/>
  <c r="BE206" i="3"/>
  <c r="AW206" i="3"/>
  <c r="AO206" i="3"/>
  <c r="AG206" i="3"/>
  <c r="Y206" i="3"/>
  <c r="Q206" i="3"/>
  <c r="BA205" i="3"/>
  <c r="AK205" i="3"/>
  <c r="U205" i="3"/>
  <c r="BB204" i="3"/>
  <c r="AT204" i="3"/>
  <c r="AL204" i="3"/>
  <c r="AD204" i="3"/>
  <c r="V204" i="3"/>
  <c r="N204" i="3"/>
  <c r="BC203" i="3"/>
  <c r="AM203" i="3"/>
  <c r="W203" i="3"/>
  <c r="BE202" i="3"/>
  <c r="AW202" i="3"/>
  <c r="AO202" i="3"/>
  <c r="AG202" i="3"/>
  <c r="Y202" i="3"/>
  <c r="Q202" i="3"/>
  <c r="BF201" i="3"/>
  <c r="AP201" i="3"/>
  <c r="Z201" i="3"/>
  <c r="BG200" i="3"/>
  <c r="AY200" i="3"/>
  <c r="AQ200" i="3"/>
  <c r="AI200" i="3"/>
  <c r="AA200" i="3"/>
  <c r="S200" i="3"/>
  <c r="BC199" i="3"/>
  <c r="AM199" i="3"/>
  <c r="W199" i="3"/>
  <c r="BG198" i="3"/>
  <c r="AY198" i="3"/>
  <c r="AQ198" i="3"/>
  <c r="AI198" i="3"/>
  <c r="AA198" i="3"/>
  <c r="S198" i="3"/>
  <c r="BC197" i="3"/>
  <c r="AM197" i="3"/>
  <c r="W197" i="3"/>
  <c r="BD196" i="3"/>
  <c r="AV196" i="3"/>
  <c r="AN196" i="3"/>
  <c r="AF196" i="3"/>
  <c r="X196" i="3"/>
  <c r="P196" i="3"/>
  <c r="BG194" i="3"/>
  <c r="AY194" i="3"/>
  <c r="AQ194" i="3"/>
  <c r="AI194" i="3"/>
  <c r="AA194" i="3"/>
  <c r="S194" i="3"/>
  <c r="BF188" i="3"/>
  <c r="AX188" i="3"/>
  <c r="AP188" i="3"/>
  <c r="AH188" i="3"/>
  <c r="Z188" i="3"/>
  <c r="R188" i="3"/>
  <c r="BC180" i="3"/>
  <c r="AU180" i="3"/>
  <c r="AM180" i="3"/>
  <c r="AE180" i="3"/>
  <c r="W180" i="3"/>
  <c r="BE175" i="3"/>
  <c r="AO175" i="3"/>
  <c r="Y175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BJ180" i="3" s="1"/>
  <c r="R180" i="3"/>
  <c r="V180" i="3"/>
  <c r="Z180" i="3"/>
  <c r="AD180" i="3"/>
  <c r="AH180" i="3"/>
  <c r="AL180" i="3"/>
  <c r="AP180" i="3"/>
  <c r="AT180" i="3"/>
  <c r="AX180" i="3"/>
  <c r="BB180" i="3"/>
  <c r="BF180" i="3"/>
  <c r="M172" i="3"/>
  <c r="Q172" i="3"/>
  <c r="U172" i="3"/>
  <c r="Y172" i="3"/>
  <c r="R172" i="3"/>
  <c r="W172" i="3"/>
  <c r="AB172" i="3"/>
  <c r="AF172" i="3"/>
  <c r="AJ172" i="3"/>
  <c r="AN172" i="3"/>
  <c r="AR172" i="3"/>
  <c r="AV172" i="3"/>
  <c r="AZ172" i="3"/>
  <c r="BD172" i="3"/>
  <c r="BH172" i="3"/>
  <c r="N172" i="3"/>
  <c r="S172" i="3"/>
  <c r="X172" i="3"/>
  <c r="AC172" i="3"/>
  <c r="AG172" i="3"/>
  <c r="AK172" i="3"/>
  <c r="AO172" i="3"/>
  <c r="AS172" i="3"/>
  <c r="AW172" i="3"/>
  <c r="BA172" i="3"/>
  <c r="BE172" i="3"/>
  <c r="BI172" i="3"/>
  <c r="O172" i="3"/>
  <c r="T172" i="3"/>
  <c r="Z172" i="3"/>
  <c r="AD172" i="3"/>
  <c r="AH172" i="3"/>
  <c r="AL172" i="3"/>
  <c r="AP172" i="3"/>
  <c r="AT172" i="3"/>
  <c r="P172" i="3"/>
  <c r="V172" i="3"/>
  <c r="AA172" i="3"/>
  <c r="AE172" i="3"/>
  <c r="AI172" i="3"/>
  <c r="AM172" i="3"/>
  <c r="AQ172" i="3"/>
  <c r="AU172" i="3"/>
  <c r="AY172" i="3"/>
  <c r="BC172" i="3"/>
  <c r="BG172" i="3"/>
  <c r="N156" i="3"/>
  <c r="R156" i="3"/>
  <c r="V156" i="3"/>
  <c r="Z156" i="3"/>
  <c r="AD156" i="3"/>
  <c r="AH156" i="3"/>
  <c r="AL156" i="3"/>
  <c r="AP156" i="3"/>
  <c r="AT156" i="3"/>
  <c r="AX156" i="3"/>
  <c r="BB156" i="3"/>
  <c r="BF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6" i="3"/>
  <c r="U156" i="3"/>
  <c r="AC156" i="3"/>
  <c r="AK156" i="3"/>
  <c r="AS156" i="3"/>
  <c r="BA156" i="3"/>
  <c r="BI156" i="3"/>
  <c r="O156" i="3"/>
  <c r="W156" i="3"/>
  <c r="AE156" i="3"/>
  <c r="AM156" i="3"/>
  <c r="AU156" i="3"/>
  <c r="BC156" i="3"/>
  <c r="Q156" i="3"/>
  <c r="Y156" i="3"/>
  <c r="AG156" i="3"/>
  <c r="AO156" i="3"/>
  <c r="AW156" i="3"/>
  <c r="BE156" i="3"/>
  <c r="S156" i="3"/>
  <c r="AA156" i="3"/>
  <c r="AI156" i="3"/>
  <c r="AQ156" i="3"/>
  <c r="AY156" i="3"/>
  <c r="BG156" i="3"/>
  <c r="N140" i="3"/>
  <c r="R140" i="3"/>
  <c r="V140" i="3"/>
  <c r="Z140" i="3"/>
  <c r="AD140" i="3"/>
  <c r="AH140" i="3"/>
  <c r="AL140" i="3"/>
  <c r="AP140" i="3"/>
  <c r="AT140" i="3"/>
  <c r="AX140" i="3"/>
  <c r="BB140" i="3"/>
  <c r="BF140" i="3"/>
  <c r="O140" i="3"/>
  <c r="S140" i="3"/>
  <c r="W140" i="3"/>
  <c r="AA140" i="3"/>
  <c r="AE140" i="3"/>
  <c r="AI140" i="3"/>
  <c r="AM140" i="3"/>
  <c r="AQ140" i="3"/>
  <c r="AU140" i="3"/>
  <c r="AY140" i="3"/>
  <c r="BC140" i="3"/>
  <c r="BG140" i="3"/>
  <c r="P140" i="3"/>
  <c r="T140" i="3"/>
  <c r="X140" i="3"/>
  <c r="AB140" i="3"/>
  <c r="AF140" i="3"/>
  <c r="AJ140" i="3"/>
  <c r="AN140" i="3"/>
  <c r="AR140" i="3"/>
  <c r="AV140" i="3"/>
  <c r="AZ140" i="3"/>
  <c r="BD140" i="3"/>
  <c r="BH140" i="3"/>
  <c r="M140" i="3"/>
  <c r="Q140" i="3"/>
  <c r="U140" i="3"/>
  <c r="Y140" i="3"/>
  <c r="AC140" i="3"/>
  <c r="AG140" i="3"/>
  <c r="AK140" i="3"/>
  <c r="AO140" i="3"/>
  <c r="AS140" i="3"/>
  <c r="AW140" i="3"/>
  <c r="BA140" i="3"/>
  <c r="BE140" i="3"/>
  <c r="BI140" i="3"/>
  <c r="P124" i="3"/>
  <c r="T124" i="3"/>
  <c r="X124" i="3"/>
  <c r="AB124" i="3"/>
  <c r="AF124" i="3"/>
  <c r="AJ124" i="3"/>
  <c r="AN124" i="3"/>
  <c r="AR124" i="3"/>
  <c r="AV124" i="3"/>
  <c r="AZ124" i="3"/>
  <c r="BD124" i="3"/>
  <c r="O124" i="3"/>
  <c r="BL124" i="3" s="1"/>
  <c r="U124" i="3"/>
  <c r="Z124" i="3"/>
  <c r="AE124" i="3"/>
  <c r="AK124" i="3"/>
  <c r="AP124" i="3"/>
  <c r="AU124" i="3"/>
  <c r="BA124" i="3"/>
  <c r="BF124" i="3"/>
  <c r="Q124" i="3"/>
  <c r="V124" i="3"/>
  <c r="AA124" i="3"/>
  <c r="AG124" i="3"/>
  <c r="AL124" i="3"/>
  <c r="AQ124" i="3"/>
  <c r="AW124" i="3"/>
  <c r="BB124" i="3"/>
  <c r="BG124" i="3"/>
  <c r="M124" i="3"/>
  <c r="R124" i="3"/>
  <c r="W124" i="3"/>
  <c r="AC124" i="3"/>
  <c r="AH124" i="3"/>
  <c r="AM124" i="3"/>
  <c r="AS124" i="3"/>
  <c r="AX124" i="3"/>
  <c r="BC124" i="3"/>
  <c r="BH124" i="3"/>
  <c r="N124" i="3"/>
  <c r="BJ124" i="3" s="1"/>
  <c r="S124" i="3"/>
  <c r="BM124" i="3" s="1"/>
  <c r="Y124" i="3"/>
  <c r="AD124" i="3"/>
  <c r="AI124" i="3"/>
  <c r="AO124" i="3"/>
  <c r="AT124" i="3"/>
  <c r="AY124" i="3"/>
  <c r="BE124" i="3"/>
  <c r="BI124" i="3"/>
  <c r="K123" i="3"/>
  <c r="BF218" i="3"/>
  <c r="BB218" i="3"/>
  <c r="AX218" i="3"/>
  <c r="AT218" i="3"/>
  <c r="AP218" i="3"/>
  <c r="AL218" i="3"/>
  <c r="AH218" i="3"/>
  <c r="AD218" i="3"/>
  <c r="Z218" i="3"/>
  <c r="V218" i="3"/>
  <c r="R218" i="3"/>
  <c r="N218" i="3"/>
  <c r="BG217" i="3"/>
  <c r="BC217" i="3"/>
  <c r="AY217" i="3"/>
  <c r="AU217" i="3"/>
  <c r="AQ217" i="3"/>
  <c r="AM217" i="3"/>
  <c r="AI217" i="3"/>
  <c r="AE217" i="3"/>
  <c r="AA217" i="3"/>
  <c r="W217" i="3"/>
  <c r="S217" i="3"/>
  <c r="O217" i="3"/>
  <c r="BH216" i="3"/>
  <c r="BD216" i="3"/>
  <c r="AZ216" i="3"/>
  <c r="AV216" i="3"/>
  <c r="AR216" i="3"/>
  <c r="AN216" i="3"/>
  <c r="AJ216" i="3"/>
  <c r="AF216" i="3"/>
  <c r="AB216" i="3"/>
  <c r="X216" i="3"/>
  <c r="T216" i="3"/>
  <c r="P216" i="3"/>
  <c r="BI215" i="3"/>
  <c r="BE215" i="3"/>
  <c r="BA215" i="3"/>
  <c r="AW215" i="3"/>
  <c r="AS215" i="3"/>
  <c r="AO215" i="3"/>
  <c r="AK215" i="3"/>
  <c r="AG215" i="3"/>
  <c r="AC215" i="3"/>
  <c r="Y215" i="3"/>
  <c r="U215" i="3"/>
  <c r="Q215" i="3"/>
  <c r="M215" i="3"/>
  <c r="BG214" i="3"/>
  <c r="BC214" i="3"/>
  <c r="AY214" i="3"/>
  <c r="AU214" i="3"/>
  <c r="AQ214" i="3"/>
  <c r="AM214" i="3"/>
  <c r="AI214" i="3"/>
  <c r="AE214" i="3"/>
  <c r="AA214" i="3"/>
  <c r="W214" i="3"/>
  <c r="S214" i="3"/>
  <c r="O214" i="3"/>
  <c r="BG213" i="3"/>
  <c r="BC213" i="3"/>
  <c r="AY213" i="3"/>
  <c r="AU213" i="3"/>
  <c r="AQ213" i="3"/>
  <c r="AM213" i="3"/>
  <c r="AI213" i="3"/>
  <c r="AE213" i="3"/>
  <c r="AA213" i="3"/>
  <c r="W213" i="3"/>
  <c r="S213" i="3"/>
  <c r="BM213" i="3" s="1"/>
  <c r="O213" i="3"/>
  <c r="BL213" i="3" s="1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1" i="3"/>
  <c r="BE211" i="3"/>
  <c r="BA211" i="3"/>
  <c r="AW211" i="3"/>
  <c r="AS211" i="3"/>
  <c r="AM211" i="3"/>
  <c r="AH211" i="3"/>
  <c r="AC211" i="3"/>
  <c r="W211" i="3"/>
  <c r="BH210" i="3"/>
  <c r="AZ210" i="3"/>
  <c r="AR210" i="3"/>
  <c r="AJ210" i="3"/>
  <c r="AB210" i="3"/>
  <c r="T210" i="3"/>
  <c r="BI209" i="3"/>
  <c r="BA209" i="3"/>
  <c r="AS209" i="3"/>
  <c r="AK209" i="3"/>
  <c r="AC209" i="3"/>
  <c r="U209" i="3"/>
  <c r="BB208" i="3"/>
  <c r="AT208" i="3"/>
  <c r="AL208" i="3"/>
  <c r="AD208" i="3"/>
  <c r="V208" i="3"/>
  <c r="N208" i="3"/>
  <c r="BF207" i="3"/>
  <c r="AX207" i="3"/>
  <c r="AP207" i="3"/>
  <c r="AH207" i="3"/>
  <c r="Z207" i="3"/>
  <c r="BB206" i="3"/>
  <c r="AT206" i="3"/>
  <c r="AL206" i="3"/>
  <c r="AD206" i="3"/>
  <c r="V206" i="3"/>
  <c r="AX205" i="3"/>
  <c r="AH205" i="3"/>
  <c r="BG204" i="3"/>
  <c r="AY204" i="3"/>
  <c r="AQ204" i="3"/>
  <c r="AI204" i="3"/>
  <c r="AA204" i="3"/>
  <c r="S204" i="3"/>
  <c r="BH203" i="3"/>
  <c r="AR203" i="3"/>
  <c r="AB203" i="3"/>
  <c r="BB202" i="3"/>
  <c r="AT202" i="3"/>
  <c r="AL202" i="3"/>
  <c r="AD202" i="3"/>
  <c r="V202" i="3"/>
  <c r="BC201" i="3"/>
  <c r="AM201" i="3"/>
  <c r="W201" i="3"/>
  <c r="BD200" i="3"/>
  <c r="AV200" i="3"/>
  <c r="AN200" i="3"/>
  <c r="AF200" i="3"/>
  <c r="X200" i="3"/>
  <c r="P200" i="3"/>
  <c r="AZ199" i="3"/>
  <c r="AJ199" i="3"/>
  <c r="BD198" i="3"/>
  <c r="AV198" i="3"/>
  <c r="AN198" i="3"/>
  <c r="AF198" i="3"/>
  <c r="X198" i="3"/>
  <c r="AZ197" i="3"/>
  <c r="AJ197" i="3"/>
  <c r="BI196" i="3"/>
  <c r="BA196" i="3"/>
  <c r="AS196" i="3"/>
  <c r="AK196" i="3"/>
  <c r="AC196" i="3"/>
  <c r="U196" i="3"/>
  <c r="M196" i="3"/>
  <c r="BD194" i="3"/>
  <c r="AV194" i="3"/>
  <c r="AN194" i="3"/>
  <c r="AF194" i="3"/>
  <c r="X194" i="3"/>
  <c r="BC188" i="3"/>
  <c r="AU188" i="3"/>
  <c r="AM188" i="3"/>
  <c r="AE188" i="3"/>
  <c r="W188" i="3"/>
  <c r="BH180" i="3"/>
  <c r="AZ180" i="3"/>
  <c r="AR180" i="3"/>
  <c r="AJ180" i="3"/>
  <c r="AB180" i="3"/>
  <c r="T180" i="3"/>
  <c r="BA175" i="3"/>
  <c r="AK175" i="3"/>
  <c r="U175" i="3"/>
  <c r="BF172" i="3"/>
  <c r="O206" i="3"/>
  <c r="BL206" i="3" s="1"/>
  <c r="S206" i="3"/>
  <c r="BM206" i="3" s="1"/>
  <c r="W206" i="3"/>
  <c r="AA206" i="3"/>
  <c r="AE206" i="3"/>
  <c r="AI206" i="3"/>
  <c r="AM206" i="3"/>
  <c r="AQ206" i="3"/>
  <c r="AU206" i="3"/>
  <c r="AY206" i="3"/>
  <c r="BC206" i="3"/>
  <c r="BG206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O202" i="3"/>
  <c r="S202" i="3"/>
  <c r="W202" i="3"/>
  <c r="AA202" i="3"/>
  <c r="AE202" i="3"/>
  <c r="AI202" i="3"/>
  <c r="AM202" i="3"/>
  <c r="AQ202" i="3"/>
  <c r="AU202" i="3"/>
  <c r="AY202" i="3"/>
  <c r="BC202" i="3"/>
  <c r="BG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M198" i="3"/>
  <c r="Q198" i="3"/>
  <c r="U198" i="3"/>
  <c r="Y198" i="3"/>
  <c r="AC198" i="3"/>
  <c r="AG198" i="3"/>
  <c r="AK198" i="3"/>
  <c r="AO198" i="3"/>
  <c r="AS198" i="3"/>
  <c r="AW198" i="3"/>
  <c r="BA198" i="3"/>
  <c r="BE198" i="3"/>
  <c r="BI198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S205" i="3"/>
  <c r="BM205" i="3" s="1"/>
  <c r="AA205" i="3"/>
  <c r="AI205" i="3"/>
  <c r="AQ205" i="3"/>
  <c r="AY205" i="3"/>
  <c r="BG205" i="3"/>
  <c r="T205" i="3"/>
  <c r="AB205" i="3"/>
  <c r="AJ205" i="3"/>
  <c r="AR205" i="3"/>
  <c r="AZ205" i="3"/>
  <c r="BH205" i="3"/>
  <c r="Q203" i="3"/>
  <c r="Y203" i="3"/>
  <c r="AG203" i="3"/>
  <c r="AO203" i="3"/>
  <c r="AW203" i="3"/>
  <c r="BE203" i="3"/>
  <c r="N203" i="3"/>
  <c r="V203" i="3"/>
  <c r="AD203" i="3"/>
  <c r="AL203" i="3"/>
  <c r="AT203" i="3"/>
  <c r="BB203" i="3"/>
  <c r="P201" i="3"/>
  <c r="X201" i="3"/>
  <c r="AF201" i="3"/>
  <c r="AN201" i="3"/>
  <c r="AV201" i="3"/>
  <c r="BD201" i="3"/>
  <c r="M201" i="3"/>
  <c r="U201" i="3"/>
  <c r="AC201" i="3"/>
  <c r="AK201" i="3"/>
  <c r="AS201" i="3"/>
  <c r="BA201" i="3"/>
  <c r="BI201" i="3"/>
  <c r="Q199" i="3"/>
  <c r="Y199" i="3"/>
  <c r="AG199" i="3"/>
  <c r="AO199" i="3"/>
  <c r="AW199" i="3"/>
  <c r="BE199" i="3"/>
  <c r="N199" i="3"/>
  <c r="V199" i="3"/>
  <c r="AD199" i="3"/>
  <c r="AL199" i="3"/>
  <c r="AT199" i="3"/>
  <c r="BB199" i="3"/>
  <c r="M197" i="3"/>
  <c r="BK197" i="3" s="1"/>
  <c r="U197" i="3"/>
  <c r="AC197" i="3"/>
  <c r="AK197" i="3"/>
  <c r="AS197" i="3"/>
  <c r="BA197" i="3"/>
  <c r="BI197" i="3"/>
  <c r="R197" i="3"/>
  <c r="Z197" i="3"/>
  <c r="AH197" i="3"/>
  <c r="AP197" i="3"/>
  <c r="AX197" i="3"/>
  <c r="BF197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O211" i="3"/>
  <c r="P211" i="3"/>
  <c r="T211" i="3"/>
  <c r="X211" i="3"/>
  <c r="AB211" i="3"/>
  <c r="AF211" i="3"/>
  <c r="AJ211" i="3"/>
  <c r="AN211" i="3"/>
  <c r="AR211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O207" i="3"/>
  <c r="BL207" i="3" s="1"/>
  <c r="S207" i="3"/>
  <c r="BM207" i="3" s="1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K189" i="3"/>
  <c r="K178" i="3"/>
  <c r="K176" i="3"/>
  <c r="K162" i="3"/>
  <c r="K160" i="3"/>
  <c r="K146" i="3"/>
  <c r="K144" i="3"/>
  <c r="K142" i="3"/>
  <c r="K130" i="3"/>
  <c r="K126" i="3"/>
  <c r="K114" i="3"/>
  <c r="BI218" i="3"/>
  <c r="BE218" i="3"/>
  <c r="BA218" i="3"/>
  <c r="AW218" i="3"/>
  <c r="AS218" i="3"/>
  <c r="AO218" i="3"/>
  <c r="AK218" i="3"/>
  <c r="AG218" i="3"/>
  <c r="AC218" i="3"/>
  <c r="Y218" i="3"/>
  <c r="U218" i="3"/>
  <c r="Q218" i="3"/>
  <c r="BF217" i="3"/>
  <c r="BB217" i="3"/>
  <c r="AX217" i="3"/>
  <c r="AT217" i="3"/>
  <c r="AP217" i="3"/>
  <c r="AL217" i="3"/>
  <c r="AH217" i="3"/>
  <c r="AD217" i="3"/>
  <c r="Z217" i="3"/>
  <c r="V217" i="3"/>
  <c r="R217" i="3"/>
  <c r="BG216" i="3"/>
  <c r="BC216" i="3"/>
  <c r="AY216" i="3"/>
  <c r="AU216" i="3"/>
  <c r="AQ216" i="3"/>
  <c r="AM216" i="3"/>
  <c r="AI216" i="3"/>
  <c r="AE216" i="3"/>
  <c r="AA216" i="3"/>
  <c r="W216" i="3"/>
  <c r="S216" i="3"/>
  <c r="BH215" i="3"/>
  <c r="BD215" i="3"/>
  <c r="AZ215" i="3"/>
  <c r="AV215" i="3"/>
  <c r="AR215" i="3"/>
  <c r="AN215" i="3"/>
  <c r="AJ215" i="3"/>
  <c r="AF215" i="3"/>
  <c r="AB215" i="3"/>
  <c r="X215" i="3"/>
  <c r="T215" i="3"/>
  <c r="BF214" i="3"/>
  <c r="BB214" i="3"/>
  <c r="AX214" i="3"/>
  <c r="AT214" i="3"/>
  <c r="AP214" i="3"/>
  <c r="AL214" i="3"/>
  <c r="AH214" i="3"/>
  <c r="AD214" i="3"/>
  <c r="Z214" i="3"/>
  <c r="V214" i="3"/>
  <c r="R214" i="3"/>
  <c r="BF213" i="3"/>
  <c r="BB213" i="3"/>
  <c r="AX213" i="3"/>
  <c r="AT213" i="3"/>
  <c r="AP213" i="3"/>
  <c r="AL213" i="3"/>
  <c r="AH213" i="3"/>
  <c r="AD213" i="3"/>
  <c r="Z213" i="3"/>
  <c r="V213" i="3"/>
  <c r="R213" i="3"/>
  <c r="BG212" i="3"/>
  <c r="BC212" i="3"/>
  <c r="AY212" i="3"/>
  <c r="AU212" i="3"/>
  <c r="AQ212" i="3"/>
  <c r="AM212" i="3"/>
  <c r="AI212" i="3"/>
  <c r="AE212" i="3"/>
  <c r="AA212" i="3"/>
  <c r="W212" i="3"/>
  <c r="S212" i="3"/>
  <c r="BM212" i="3" s="1"/>
  <c r="BH211" i="3"/>
  <c r="BD211" i="3"/>
  <c r="AZ211" i="3"/>
  <c r="AV211" i="3"/>
  <c r="AQ211" i="3"/>
  <c r="AL211" i="3"/>
  <c r="AG211" i="3"/>
  <c r="AA211" i="3"/>
  <c r="V211" i="3"/>
  <c r="Q211" i="3"/>
  <c r="BG210" i="3"/>
  <c r="AY210" i="3"/>
  <c r="AQ210" i="3"/>
  <c r="AI210" i="3"/>
  <c r="AA210" i="3"/>
  <c r="S210" i="3"/>
  <c r="BH209" i="3"/>
  <c r="AZ209" i="3"/>
  <c r="AR209" i="3"/>
  <c r="AJ209" i="3"/>
  <c r="AB209" i="3"/>
  <c r="T209" i="3"/>
  <c r="BI208" i="3"/>
  <c r="BA208" i="3"/>
  <c r="AS208" i="3"/>
  <c r="AK208" i="3"/>
  <c r="AC208" i="3"/>
  <c r="U208" i="3"/>
  <c r="M208" i="3"/>
  <c r="BE207" i="3"/>
  <c r="AW207" i="3"/>
  <c r="AO207" i="3"/>
  <c r="AG207" i="3"/>
  <c r="Y207" i="3"/>
  <c r="Q207" i="3"/>
  <c r="BI206" i="3"/>
  <c r="BA206" i="3"/>
  <c r="AS206" i="3"/>
  <c r="AK206" i="3"/>
  <c r="AC206" i="3"/>
  <c r="U206" i="3"/>
  <c r="M206" i="3"/>
  <c r="BE205" i="3"/>
  <c r="AO205" i="3"/>
  <c r="Y205" i="3"/>
  <c r="BF204" i="3"/>
  <c r="AX204" i="3"/>
  <c r="AP204" i="3"/>
  <c r="AH204" i="3"/>
  <c r="Z204" i="3"/>
  <c r="R204" i="3"/>
  <c r="BG203" i="3"/>
  <c r="AQ203" i="3"/>
  <c r="AA203" i="3"/>
  <c r="BI202" i="3"/>
  <c r="BA202" i="3"/>
  <c r="AS202" i="3"/>
  <c r="AK202" i="3"/>
  <c r="AC202" i="3"/>
  <c r="U202" i="3"/>
  <c r="M202" i="3"/>
  <c r="AT201" i="3"/>
  <c r="AD201" i="3"/>
  <c r="N201" i="3"/>
  <c r="BC200" i="3"/>
  <c r="AU200" i="3"/>
  <c r="AM200" i="3"/>
  <c r="AE200" i="3"/>
  <c r="W200" i="3"/>
  <c r="O200" i="3"/>
  <c r="AY199" i="3"/>
  <c r="AI199" i="3"/>
  <c r="S199" i="3"/>
  <c r="BC198" i="3"/>
  <c r="AU198" i="3"/>
  <c r="AM198" i="3"/>
  <c r="AE198" i="3"/>
  <c r="W198" i="3"/>
  <c r="O198" i="3"/>
  <c r="AY197" i="3"/>
  <c r="AI197" i="3"/>
  <c r="S197" i="3"/>
  <c r="BM197" i="3" s="1"/>
  <c r="BH196" i="3"/>
  <c r="AZ196" i="3"/>
  <c r="AR196" i="3"/>
  <c r="AJ196" i="3"/>
  <c r="AB196" i="3"/>
  <c r="T196" i="3"/>
  <c r="BC194" i="3"/>
  <c r="AU194" i="3"/>
  <c r="AM194" i="3"/>
  <c r="AE194" i="3"/>
  <c r="W194" i="3"/>
  <c r="O194" i="3"/>
  <c r="BB188" i="3"/>
  <c r="AT188" i="3"/>
  <c r="AL188" i="3"/>
  <c r="AD188" i="3"/>
  <c r="V188" i="3"/>
  <c r="N188" i="3"/>
  <c r="BG180" i="3"/>
  <c r="AY180" i="3"/>
  <c r="AQ180" i="3"/>
  <c r="AI180" i="3"/>
  <c r="AA180" i="3"/>
  <c r="S180" i="3"/>
  <c r="BM180" i="3" s="1"/>
  <c r="AW175" i="3"/>
  <c r="AG175" i="3"/>
  <c r="Q175" i="3"/>
  <c r="BB172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BN215" i="3"/>
  <c r="BN159" i="3"/>
  <c r="BN132" i="3"/>
  <c r="BN197" i="3"/>
  <c r="L189" i="3"/>
  <c r="L181" i="3"/>
  <c r="AM181" i="3" s="1"/>
  <c r="L173" i="3"/>
  <c r="L165" i="3"/>
  <c r="L157" i="3"/>
  <c r="L149" i="3"/>
  <c r="L141" i="3"/>
  <c r="L133" i="3"/>
  <c r="L125" i="3"/>
  <c r="L117" i="3"/>
  <c r="L190" i="3"/>
  <c r="L182" i="3"/>
  <c r="BB182" i="3" s="1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T136" i="3" s="1"/>
  <c r="L128" i="3"/>
  <c r="L120" i="3"/>
  <c r="N120" i="3" s="1"/>
  <c r="L112" i="3"/>
  <c r="L192" i="3"/>
  <c r="AO192" i="3" s="1"/>
  <c r="L193" i="3"/>
  <c r="BE193" i="3" s="1"/>
  <c r="L185" i="3"/>
  <c r="AL185" i="3" s="1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AT195" i="3" s="1"/>
  <c r="L187" i="3"/>
  <c r="AV187" i="3" s="1"/>
  <c r="L179" i="3"/>
  <c r="L171" i="3"/>
  <c r="L163" i="3"/>
  <c r="AO163" i="3" s="1"/>
  <c r="L155" i="3"/>
  <c r="L147" i="3"/>
  <c r="O147" i="3" s="1"/>
  <c r="L139" i="3"/>
  <c r="L131" i="3"/>
  <c r="P131" i="3" s="1"/>
  <c r="L123" i="3"/>
  <c r="L115" i="3"/>
  <c r="BG191" i="3" l="1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BL122" i="3"/>
  <c r="BN217" i="3"/>
  <c r="BM116" i="3"/>
  <c r="BN200" i="3"/>
  <c r="AP192" i="3"/>
  <c r="BN183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209" i="3"/>
  <c r="BN188" i="3"/>
  <c r="BB197" i="3"/>
  <c r="AT197" i="3"/>
  <c r="AL197" i="3"/>
  <c r="AD197" i="3"/>
  <c r="V197" i="3"/>
  <c r="N197" i="3"/>
  <c r="BJ197" i="3" s="1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BL205" i="3" s="1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BL197" i="3" s="1"/>
  <c r="AE197" i="3"/>
  <c r="AU197" i="3"/>
  <c r="O199" i="3"/>
  <c r="AE199" i="3"/>
  <c r="BM199" i="3" s="1"/>
  <c r="AU199" i="3"/>
  <c r="R201" i="3"/>
  <c r="AH201" i="3"/>
  <c r="AX201" i="3"/>
  <c r="O203" i="3"/>
  <c r="AE203" i="3"/>
  <c r="AU203" i="3"/>
  <c r="M205" i="3"/>
  <c r="BK205" i="3" s="1"/>
  <c r="AC205" i="3"/>
  <c r="AS205" i="3"/>
  <c r="BI205" i="3"/>
  <c r="BN211" i="3"/>
  <c r="BN196" i="3"/>
  <c r="P197" i="3"/>
  <c r="AF197" i="3"/>
  <c r="AV197" i="3"/>
  <c r="P199" i="3"/>
  <c r="BK199" i="3" s="1"/>
  <c r="AF199" i="3"/>
  <c r="S201" i="3"/>
  <c r="AI201" i="3"/>
  <c r="P203" i="3"/>
  <c r="AF203" i="3"/>
  <c r="AV203" i="3"/>
  <c r="N205" i="3"/>
  <c r="BJ205" i="3" s="1"/>
  <c r="AD205" i="3"/>
  <c r="AT205" i="3"/>
  <c r="BN204" i="3"/>
  <c r="BN167" i="3"/>
  <c r="BN119" i="3"/>
  <c r="BN151" i="3"/>
  <c r="BN191" i="3"/>
  <c r="AN177" i="3"/>
  <c r="BD193" i="3"/>
  <c r="BN205" i="3"/>
  <c r="BN213" i="3"/>
  <c r="BN175" i="3"/>
  <c r="U182" i="3"/>
  <c r="AM187" i="3"/>
  <c r="X193" i="3"/>
  <c r="BL194" i="3"/>
  <c r="U195" i="3"/>
  <c r="BL198" i="3"/>
  <c r="BN208" i="3"/>
  <c r="BK200" i="3"/>
  <c r="BL159" i="3"/>
  <c r="BL191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BJ198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0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BL185" i="3" s="1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BM185" i="3" s="1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L155" i="3" s="1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BK128" i="3" s="1"/>
  <c r="AC128" i="3"/>
  <c r="AS128" i="3"/>
  <c r="BI128" i="3"/>
  <c r="Z128" i="3"/>
  <c r="AP128" i="3"/>
  <c r="BF128" i="3"/>
  <c r="AA128" i="3"/>
  <c r="AQ128" i="3"/>
  <c r="BG128" i="3"/>
  <c r="O143" i="3"/>
  <c r="BL143" i="3" s="1"/>
  <c r="AE143" i="3"/>
  <c r="AU143" i="3"/>
  <c r="P143" i="3"/>
  <c r="AF143" i="3"/>
  <c r="AV143" i="3"/>
  <c r="M143" i="3"/>
  <c r="BN143" i="3" s="1"/>
  <c r="AC143" i="3"/>
  <c r="AS143" i="3"/>
  <c r="BI143" i="3"/>
  <c r="Z143" i="3"/>
  <c r="AP143" i="3"/>
  <c r="BF143" i="3"/>
  <c r="S143" i="3"/>
  <c r="BM143" i="3" s="1"/>
  <c r="AI143" i="3"/>
  <c r="AY143" i="3"/>
  <c r="T143" i="3"/>
  <c r="AJ143" i="3"/>
  <c r="AZ143" i="3"/>
  <c r="Q143" i="3"/>
  <c r="AG143" i="3"/>
  <c r="AW143" i="3"/>
  <c r="N143" i="3"/>
  <c r="BJ143" i="3" s="1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BK137" i="3" s="1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BK136" i="3" s="1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BK150" i="3" s="1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BL182" i="3" s="1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BL165" i="3" s="1"/>
  <c r="AJ165" i="3"/>
  <c r="BF165" i="3"/>
  <c r="AF165" i="3"/>
  <c r="BB165" i="3"/>
  <c r="AB165" i="3"/>
  <c r="AX165" i="3"/>
  <c r="AI174" i="3"/>
  <c r="U179" i="3"/>
  <c r="BL179" i="3" s="1"/>
  <c r="BI179" i="3"/>
  <c r="V181" i="3"/>
  <c r="BB181" i="3"/>
  <c r="AK182" i="3"/>
  <c r="M185" i="3"/>
  <c r="BK185" i="3" s="1"/>
  <c r="AS185" i="3"/>
  <c r="W187" i="3"/>
  <c r="BC187" i="3"/>
  <c r="Y192" i="3"/>
  <c r="BE192" i="3"/>
  <c r="AN193" i="3"/>
  <c r="AK195" i="3"/>
  <c r="BK202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BJ185" i="3" s="1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BM136" i="3" s="1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BJ161" i="3" s="1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BK147" i="3" s="1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BL153" i="3" s="1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BL139" i="3" s="1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BM171" i="3" s="1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BJ113" i="3" s="1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BK145" i="3" s="1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BL145" i="3" s="1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BM177" i="3" s="1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BL112" i="3" s="1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BL141" i="3" s="1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BJ173" i="3" s="1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BK173" i="3" s="1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BK195" i="3" s="1"/>
  <c r="AS195" i="3"/>
  <c r="BC193" i="3"/>
  <c r="AM193" i="3"/>
  <c r="W193" i="3"/>
  <c r="BB193" i="3"/>
  <c r="AL193" i="3"/>
  <c r="BK193" i="3" s="1"/>
  <c r="V193" i="3"/>
  <c r="BD195" i="3"/>
  <c r="AN195" i="3"/>
  <c r="X195" i="3"/>
  <c r="BC195" i="3"/>
  <c r="AM195" i="3"/>
  <c r="W195" i="3"/>
  <c r="AV192" i="3"/>
  <c r="AF192" i="3"/>
  <c r="P192" i="3"/>
  <c r="BK192" i="3" s="1"/>
  <c r="AU192" i="3"/>
  <c r="AE192" i="3"/>
  <c r="O192" i="3"/>
  <c r="W174" i="3"/>
  <c r="BJ174" i="3" s="1"/>
  <c r="BH177" i="3"/>
  <c r="BB179" i="3"/>
  <c r="BJ179" i="3" s="1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BK129" i="3" s="1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BL136" i="3" s="1"/>
  <c r="AT136" i="3"/>
  <c r="AD136" i="3"/>
  <c r="N136" i="3"/>
  <c r="BJ136" i="3" s="1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BM166" i="3" s="1"/>
  <c r="AH166" i="3"/>
  <c r="P166" i="3"/>
  <c r="BK166" i="3" s="1"/>
  <c r="BJ156" i="3"/>
  <c r="BN140" i="3"/>
  <c r="BM156" i="3"/>
  <c r="BL156" i="3"/>
  <c r="BM198" i="3"/>
  <c r="BK209" i="3"/>
  <c r="BK122" i="3"/>
  <c r="BJ175" i="3"/>
  <c r="BL175" i="3"/>
  <c r="BM175" i="3"/>
  <c r="BK218" i="3"/>
  <c r="BK164" i="3"/>
  <c r="BK167" i="3"/>
  <c r="BK175" i="3"/>
  <c r="BJ200" i="3"/>
  <c r="BK206" i="3"/>
  <c r="BN206" i="3"/>
  <c r="BM209" i="3"/>
  <c r="BJ211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BJ144" i="3" s="1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BL144" i="3" s="1"/>
  <c r="S144" i="3"/>
  <c r="BM144" i="3" s="1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N194" i="3"/>
  <c r="BL204" i="3"/>
  <c r="BJ210" i="3"/>
  <c r="BM214" i="3"/>
  <c r="BJ215" i="3"/>
  <c r="BK216" i="3"/>
  <c r="BN218" i="3"/>
  <c r="BJ140" i="3"/>
  <c r="BL210" i="3"/>
  <c r="BM211" i="3"/>
  <c r="BL211" i="3"/>
  <c r="BK212" i="3"/>
  <c r="BN212" i="3"/>
  <c r="BJ218" i="3"/>
  <c r="BN122" i="3"/>
  <c r="BJ127" i="3"/>
  <c r="BM127" i="3"/>
  <c r="BK143" i="3"/>
  <c r="BK159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196" i="3"/>
  <c r="BM208" i="3"/>
  <c r="BL174" i="3"/>
  <c r="BK217" i="3"/>
  <c r="BM115" i="3"/>
  <c r="BJ116" i="3"/>
  <c r="BJ117" i="3"/>
  <c r="BK121" i="3"/>
  <c r="BJ132" i="3"/>
  <c r="BL164" i="3"/>
  <c r="BJ171" i="3"/>
  <c r="BJ167" i="3"/>
  <c r="BK125" i="3"/>
  <c r="BJ151" i="3"/>
  <c r="BM151" i="3"/>
  <c r="BK191" i="3"/>
  <c r="BL217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L193" i="3"/>
  <c r="BL209" i="3"/>
  <c r="BM203" i="3"/>
  <c r="BK194" i="3"/>
  <c r="BJ202" i="3"/>
  <c r="BM202" i="3"/>
  <c r="BJ216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K124" i="3"/>
  <c r="BN124" i="3"/>
  <c r="BN136" i="3"/>
  <c r="BM140" i="3"/>
  <c r="BL140" i="3"/>
  <c r="BK156" i="3"/>
  <c r="BN156" i="3"/>
  <c r="BJ172" i="3"/>
  <c r="BL215" i="3"/>
  <c r="BK127" i="3"/>
  <c r="BL127" i="3"/>
  <c r="BN127" i="3"/>
  <c r="BJ134" i="3"/>
  <c r="BJ138" i="3"/>
  <c r="BM159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N210" i="3"/>
  <c r="BJ194" i="3"/>
  <c r="BJ204" i="3"/>
  <c r="BJ209" i="3"/>
  <c r="BJ217" i="3"/>
  <c r="BK115" i="3"/>
  <c r="BL128" i="3"/>
  <c r="BM132" i="3"/>
  <c r="BL133" i="3"/>
  <c r="BM148" i="3"/>
  <c r="BL148" i="3"/>
  <c r="BJ148" i="3"/>
  <c r="BM155" i="3"/>
  <c r="BN164" i="3"/>
  <c r="BM169" i="3"/>
  <c r="BL167" i="3"/>
  <c r="BK151" i="3"/>
  <c r="BJ157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K198" i="3"/>
  <c r="BN198" i="3"/>
  <c r="BL202" i="3"/>
  <c r="BM215" i="3"/>
  <c r="BK140" i="3"/>
  <c r="BJ166" i="3"/>
  <c r="BM172" i="3"/>
  <c r="BL172" i="3"/>
  <c r="BN172" i="3"/>
  <c r="BJ177" i="3"/>
  <c r="BN180" i="3"/>
  <c r="BK180" i="3"/>
  <c r="BM194" i="3"/>
  <c r="BK196" i="3"/>
  <c r="BM200" i="3"/>
  <c r="BK211" i="3"/>
  <c r="BJ214" i="3"/>
  <c r="BL218" i="3"/>
  <c r="BK134" i="3"/>
  <c r="BM138" i="3"/>
  <c r="BJ150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L208" i="3"/>
  <c r="BK210" i="3"/>
  <c r="BJ181" i="3"/>
  <c r="BM188" i="3"/>
  <c r="BL116" i="3"/>
  <c r="BN116" i="3"/>
  <c r="BJ121" i="3"/>
  <c r="BK132" i="3"/>
  <c r="BN148" i="3"/>
  <c r="BK148" i="3"/>
  <c r="BL149" i="3"/>
  <c r="BN158" i="3"/>
  <c r="BJ164" i="3"/>
  <c r="BM164" i="3"/>
  <c r="BN174" i="3"/>
  <c r="BK204" i="3"/>
  <c r="BJ135" i="3"/>
  <c r="BM135" i="3"/>
  <c r="BM167" i="3"/>
  <c r="BN202" i="3"/>
  <c r="BL119" i="3"/>
  <c r="BM119" i="3"/>
  <c r="BJ119" i="3"/>
  <c r="BL125" i="3"/>
  <c r="BL151" i="3"/>
  <c r="BK157" i="3"/>
  <c r="O142" i="3"/>
  <c r="BL142" i="3" s="1"/>
  <c r="S142" i="3"/>
  <c r="BM142" i="3" s="1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BJ142" i="3" s="1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J203" i="3"/>
  <c r="BJ188" i="3"/>
  <c r="BM204" i="3"/>
  <c r="BL214" i="3"/>
  <c r="BN131" i="3"/>
  <c r="BK163" i="3"/>
  <c r="BK172" i="3"/>
  <c r="BK177" i="3"/>
  <c r="BL200" i="3"/>
  <c r="BM217" i="3"/>
  <c r="BM218" i="3"/>
  <c r="BN118" i="3"/>
  <c r="BJ122" i="3"/>
  <c r="BM122" i="3"/>
  <c r="BK138" i="3"/>
  <c r="BL138" i="3"/>
  <c r="BN138" i="3"/>
  <c r="BM150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196" i="3"/>
  <c r="BJ208" i="3"/>
  <c r="BK181" i="3"/>
  <c r="BL188" i="3"/>
  <c r="BK214" i="3"/>
  <c r="BK116" i="3"/>
  <c r="BM128" i="3"/>
  <c r="BL132" i="3"/>
  <c r="BM137" i="3"/>
  <c r="BJ165" i="3"/>
  <c r="BL187" i="3"/>
  <c r="BK135" i="3"/>
  <c r="BL135" i="3"/>
  <c r="BN135" i="3"/>
  <c r="BN214" i="3"/>
  <c r="BK119" i="3"/>
  <c r="BL157" i="3"/>
  <c r="BJ191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L111" i="3" l="1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BK82" i="3" s="1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BN82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BL78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78" i="3"/>
  <c r="BM82" i="3"/>
  <c r="BL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K78" i="3"/>
  <c r="BN78" i="3"/>
  <c r="BJ82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98" i="3" l="1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BJ62" i="3" s="1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BL62" i="3" s="1"/>
  <c r="W62" i="3"/>
  <c r="AE62" i="3"/>
  <c r="AM62" i="3"/>
  <c r="AU62" i="3"/>
  <c r="BC62" i="3"/>
  <c r="S62" i="3"/>
  <c r="BM62" i="3" s="1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BL71" i="3" s="1"/>
  <c r="W71" i="3"/>
  <c r="AE71" i="3"/>
  <c r="AM71" i="3"/>
  <c r="AU71" i="3"/>
  <c r="BC71" i="3"/>
  <c r="R71" i="3"/>
  <c r="Z71" i="3"/>
  <c r="AH71" i="3"/>
  <c r="AP71" i="3"/>
  <c r="AX71" i="3"/>
  <c r="BF71" i="3"/>
  <c r="N71" i="3"/>
  <c r="BJ71" i="3" s="1"/>
  <c r="AD71" i="3"/>
  <c r="BB71" i="3"/>
  <c r="S71" i="3"/>
  <c r="BM71" i="3" s="1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BL74" i="3" s="1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BJ74" i="3" s="1"/>
  <c r="V74" i="3"/>
  <c r="AV74" i="3"/>
  <c r="BD74" i="3"/>
  <c r="AW74" i="3"/>
  <c r="S74" i="3"/>
  <c r="BM74" i="3" s="1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BJ63" i="3" s="1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BM63" i="3" s="1"/>
  <c r="AA63" i="3"/>
  <c r="AI63" i="3"/>
  <c r="AQ63" i="3"/>
  <c r="AY63" i="3"/>
  <c r="BG63" i="3"/>
  <c r="O63" i="3"/>
  <c r="BL63" i="3" s="1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J61" i="3" l="1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<sst xmlns="http://schemas.openxmlformats.org/spreadsheetml/2006/main" count="2301" uniqueCount="368">
  <si>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</si>
  <si>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</si>
  <si>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</si>
  <si>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</si>
  <si>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</si>
  <si>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</si>
  <si>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</si>
  <si>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</si>
  <si>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</si>
  <si>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</si>
  <si>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</si>
  <si>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</si>
  <si>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</si>
  <si>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</si>
  <si>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</si>
  <si>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</si>
  <si>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</si>
  <si>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</si>
  <si>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</si>
  <si>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</si>
  <si>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</si>
  <si>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</si>
  <si>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</si>
  <si>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</si>
  <si>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</si>
  <si>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</si>
  <si>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</si>
  <si>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</si>
  <si>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</si>
  <si>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</si>
  <si>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</si>
  <si>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</si>
  <si>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</si>
  <si>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</si>
  <si>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</si>
  <si>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</si>
  <si>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</si>
  <si>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</si>
  <si>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</si>
  <si>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</si>
  <si>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</si>
  <si>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</si>
  <si>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</si>
  <si>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</si>
  <si>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</si>
  <si>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</si>
  <si>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</si>
  <si>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</si>
  <si>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</si>
  <si>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</si>
  <si>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</si>
  <si>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</si>
  <si>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</si>
  <si>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</si>
  <si>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</si>
  <si>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</si>
  <si>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</si>
  <si>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</si>
  <si>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</si>
  <si>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</si>
  <si>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</si>
  <si>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</si>
  <si>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</si>
  <si>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</si>
  <si>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</si>
  <si>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</si>
  <si>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</si>
  <si>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</si>
  <si>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</si>
  <si>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</si>
  <si>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</si>
  <si>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</si>
  <si>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</si>
  <si>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</si>
  <si>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</si>
  <si>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</si>
  <si>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</si>
  <si>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</si>
  <si>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</si>
  <si>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</si>
  <si>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</si>
  <si>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</si>
  <si>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</si>
  <si>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</si>
  <si>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</si>
  <si>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</si>
  <si>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</si>
  <si>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</si>
  <si>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</si>
  <si>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</si>
  <si>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</si>
  <si>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</si>
  <si>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</si>
  <si>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</si>
  <si>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</si>
  <si>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</si>
  <si>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</si>
  <si>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</si>
  <si>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</si>
  <si>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</si>
  <si>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</si>
  <si>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</si>
  <si>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</si>
  <si>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</si>
  <si>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</si>
  <si>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</si>
  <si>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</si>
  <si>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</si>
  <si>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</si>
  <si>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</si>
  <si>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</si>
  <si>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</si>
  <si>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</si>
  <si>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</si>
  <si>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</si>
  <si>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</si>
  <si>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</si>
  <si>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</si>
  <si>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</si>
  <si>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</si>
  <si>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</si>
  <si>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</si>
  <si>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</si>
  <si>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</si>
  <si>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</si>
  <si>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</si>
  <si>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</si>
  <si>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</si>
  <si>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</si>
  <si>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</si>
  <si>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</si>
  <si>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</si>
  <si>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</si>
  <si>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</si>
  <si>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</si>
  <si>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</si>
  <si>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</si>
  <si>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</si>
  <si>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</si>
  <si>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</si>
  <si>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</si>
  <si>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</si>
  <si>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</si>
  <si>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</si>
  <si>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</si>
  <si>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</si>
  <si>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</si>
  <si>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</si>
  <si>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</si>
  <si>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</si>
  <si>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Horsens</t>
  </si>
  <si>
    <t>Lyngby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</si>
  <si>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</si>
  <si>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</si>
  <si>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</si>
  <si>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</si>
  <si>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</si>
  <si>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</si>
  <si>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</si>
  <si>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</si>
  <si>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</si>
  <si>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</si>
  <si>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</si>
  <si>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</si>
  <si>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</si>
  <si>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</si>
  <si>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</si>
  <si>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</si>
  <si>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</si>
  <si>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</si>
  <si>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</si>
  <si>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</si>
  <si>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</si>
  <si>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</si>
  <si>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</si>
  <si>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</si>
  <si>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</si>
  <si>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</si>
  <si>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</si>
  <si>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</si>
  <si>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</si>
  <si>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</si>
  <si>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</si>
  <si>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</si>
  <si>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</si>
  <si>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</si>
  <si>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</si>
  <si>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</si>
  <si>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</si>
  <si>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</si>
  <si>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</si>
  <si>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</si>
  <si>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</si>
  <si>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</si>
  <si>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</si>
  <si>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</si>
  <si>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</si>
  <si>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</si>
  <si>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</si>
  <si>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</si>
  <si>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</si>
  <si>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</si>
  <si>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</si>
  <si>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</si>
  <si>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</si>
  <si>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</si>
  <si>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</si>
  <si>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</si>
  <si>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</si>
  <si>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</si>
  <si>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</si>
  <si>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</si>
  <si>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</si>
  <si>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</si>
  <si>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</si>
  <si>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</si>
  <si>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</si>
  <si>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</si>
  <si>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</si>
  <si>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</si>
  <si>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</si>
  <si>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</si>
  <si>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</si>
  <si>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</si>
  <si>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</si>
  <si>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</si>
  <si>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</si>
  <si>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</si>
  <si>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</si>
  <si>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</si>
  <si>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</si>
  <si>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</si>
  <si>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</si>
  <si>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</si>
  <si>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</si>
  <si>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</si>
  <si>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</si>
  <si>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</si>
  <si>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</si>
  <si>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</si>
  <si>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</si>
  <si>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Podbeskidzie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</si>
  <si>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</si>
  <si>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</si>
  <si>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</si>
  <si>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</si>
  <si>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</si>
  <si>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</si>
  <si>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</si>
  <si>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</si>
  <si>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</si>
  <si>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Astra</t>
  </si>
  <si>
    <t>Calarasi</t>
  </si>
  <si>
    <t>CFR Cluj</t>
  </si>
  <si>
    <t>Chindia Targoviste</t>
  </si>
  <si>
    <t>Din. Bucuresti</t>
  </si>
  <si>
    <t>FC Arges</t>
  </si>
  <si>
    <t>FC Botosani</t>
  </si>
  <si>
    <t>FC Hermannstadt</t>
  </si>
  <si>
    <t>FC Steaua Bucuresti</t>
  </si>
  <si>
    <t>FC Voluntari</t>
  </si>
  <si>
    <t>FCSB</t>
  </si>
  <si>
    <t>Gaz Metan Medias</t>
  </si>
  <si>
    <t>Mioveni</t>
  </si>
  <si>
    <t>Poli Iasi</t>
  </si>
  <si>
    <t>Sepsi Sf. Gheorghe</t>
  </si>
  <si>
    <t>U Craiova</t>
  </si>
  <si>
    <t>Univ. Craiova</t>
  </si>
  <si>
    <t>UTA Arad</t>
  </si>
  <si>
    <t>Viitorul Constanta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</si>
  <si>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</si>
  <si>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</si>
  <si>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</si>
  <si>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</si>
  <si>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</si>
  <si>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</si>
  <si>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</si>
  <si>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</si>
  <si>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R. Volgograd</t>
  </si>
  <si>
    <t>Rubin Kazan</t>
  </si>
  <si>
    <t>Sochi</t>
  </si>
  <si>
    <t>Spartak Moscow</t>
  </si>
  <si>
    <t>Tambov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</si>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</sst>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130" zoomScale="80" zoomScaleNormal="80" workbookViewId="0">
      <selection activeCell="K175" sqref="K1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350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350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350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350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350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350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350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350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350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350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350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350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350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350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350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350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350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350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350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350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350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350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350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350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350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350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362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362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362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362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362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362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362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362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362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362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362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362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362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351</v>
      </c>
      <c r="B41" t="s">
        <v>110</v>
      </c>
      <c r="C41">
        <v>1.1967000000000001</v>
      </c>
      <c r="D41">
        <v>0.47749999999999998</v>
      </c>
      <c r="E41">
        <v>0.65029999999999999</v>
      </c>
    </row>
    <row r="42" spans="1:5" x14ac:dyDescent="0.25">
      <c r="A42" t="s">
        <v>351</v>
      </c>
      <c r="B42" t="s">
        <v>111</v>
      </c>
      <c r="C42">
        <v>1.1967000000000001</v>
      </c>
      <c r="D42">
        <v>1.5041</v>
      </c>
      <c r="E42">
        <v>1.0925</v>
      </c>
    </row>
    <row r="43" spans="1:5" x14ac:dyDescent="0.25">
      <c r="A43" t="s">
        <v>351</v>
      </c>
      <c r="B43" t="s">
        <v>112</v>
      </c>
      <c r="C43">
        <v>1.1967000000000001</v>
      </c>
      <c r="D43">
        <v>1.532</v>
      </c>
      <c r="E43">
        <v>0.75870000000000004</v>
      </c>
    </row>
    <row r="44" spans="1:5" x14ac:dyDescent="0.25">
      <c r="A44" t="s">
        <v>351</v>
      </c>
      <c r="B44" t="s">
        <v>113</v>
      </c>
      <c r="C44">
        <v>1.1967000000000001</v>
      </c>
      <c r="D44">
        <v>0.71630000000000005</v>
      </c>
      <c r="E44">
        <v>0.78039999999999998</v>
      </c>
    </row>
    <row r="45" spans="1:5" x14ac:dyDescent="0.25">
      <c r="A45" t="s">
        <v>351</v>
      </c>
      <c r="B45" t="s">
        <v>114</v>
      </c>
      <c r="C45">
        <v>1.1967000000000001</v>
      </c>
      <c r="D45">
        <v>1.0744</v>
      </c>
      <c r="E45">
        <v>1.4307000000000001</v>
      </c>
    </row>
    <row r="46" spans="1:5" x14ac:dyDescent="0.25">
      <c r="A46" t="s">
        <v>351</v>
      </c>
      <c r="B46" t="s">
        <v>115</v>
      </c>
      <c r="C46">
        <v>1.1967000000000001</v>
      </c>
      <c r="D46">
        <v>1.532</v>
      </c>
      <c r="E46">
        <v>1.3655999999999999</v>
      </c>
    </row>
    <row r="47" spans="1:5" x14ac:dyDescent="0.25">
      <c r="A47" t="s">
        <v>351</v>
      </c>
      <c r="B47" t="s">
        <v>116</v>
      </c>
      <c r="C47">
        <v>1.1967000000000001</v>
      </c>
      <c r="D47">
        <v>1.1938</v>
      </c>
      <c r="E47">
        <v>1.0405</v>
      </c>
    </row>
    <row r="48" spans="1:5" x14ac:dyDescent="0.25">
      <c r="A48" t="s">
        <v>351</v>
      </c>
      <c r="B48" t="s">
        <v>117</v>
      </c>
      <c r="C48">
        <v>1.1967000000000001</v>
      </c>
      <c r="D48">
        <v>0.4178</v>
      </c>
      <c r="E48">
        <v>1.6691</v>
      </c>
    </row>
    <row r="49" spans="1:5" x14ac:dyDescent="0.25">
      <c r="A49" t="s">
        <v>351</v>
      </c>
      <c r="B49" t="s">
        <v>118</v>
      </c>
      <c r="C49">
        <v>1.1967000000000001</v>
      </c>
      <c r="D49">
        <v>0.69640000000000002</v>
      </c>
      <c r="E49">
        <v>1.0622</v>
      </c>
    </row>
    <row r="50" spans="1:5" x14ac:dyDescent="0.25">
      <c r="A50" t="s">
        <v>351</v>
      </c>
      <c r="B50" t="s">
        <v>119</v>
      </c>
      <c r="C50">
        <v>1.1967000000000001</v>
      </c>
      <c r="D50">
        <v>1.0027999999999999</v>
      </c>
      <c r="E50">
        <v>1.4567000000000001</v>
      </c>
    </row>
    <row r="51" spans="1:5" x14ac:dyDescent="0.25">
      <c r="A51" t="s">
        <v>351</v>
      </c>
      <c r="B51" t="s">
        <v>120</v>
      </c>
      <c r="C51">
        <v>1.1967000000000001</v>
      </c>
      <c r="D51">
        <v>1.2534000000000001</v>
      </c>
      <c r="E51">
        <v>0.91039999999999999</v>
      </c>
    </row>
    <row r="52" spans="1:5" x14ac:dyDescent="0.25">
      <c r="A52" t="s">
        <v>351</v>
      </c>
      <c r="B52" t="s">
        <v>121</v>
      </c>
      <c r="C52">
        <v>1.1967000000000001</v>
      </c>
      <c r="D52">
        <v>0.55710000000000004</v>
      </c>
      <c r="E52">
        <v>0.91039999999999999</v>
      </c>
    </row>
    <row r="53" spans="1:5" x14ac:dyDescent="0.25">
      <c r="A53" t="s">
        <v>351</v>
      </c>
      <c r="B53" t="s">
        <v>122</v>
      </c>
      <c r="C53">
        <v>1.1967000000000001</v>
      </c>
      <c r="D53">
        <v>2.0891000000000002</v>
      </c>
      <c r="E53">
        <v>0.6069</v>
      </c>
    </row>
    <row r="54" spans="1:5" x14ac:dyDescent="0.25">
      <c r="A54" t="s">
        <v>351</v>
      </c>
      <c r="B54" t="s">
        <v>123</v>
      </c>
      <c r="C54">
        <v>1.1967000000000001</v>
      </c>
      <c r="D54">
        <v>0.33429999999999999</v>
      </c>
      <c r="E54">
        <v>0.72829999999999995</v>
      </c>
    </row>
    <row r="55" spans="1:5" x14ac:dyDescent="0.25">
      <c r="A55" t="s">
        <v>351</v>
      </c>
      <c r="B55" t="s">
        <v>124</v>
      </c>
      <c r="C55">
        <v>1.1967000000000001</v>
      </c>
      <c r="D55">
        <v>0.83560000000000001</v>
      </c>
      <c r="E55">
        <v>1.1705000000000001</v>
      </c>
    </row>
    <row r="56" spans="1:5" x14ac:dyDescent="0.25">
      <c r="A56" t="s">
        <v>351</v>
      </c>
      <c r="B56" t="s">
        <v>125</v>
      </c>
      <c r="C56">
        <v>1.1967000000000001</v>
      </c>
      <c r="D56">
        <v>0.69640000000000002</v>
      </c>
      <c r="E56">
        <v>1.0622</v>
      </c>
    </row>
    <row r="57" spans="1:5" x14ac:dyDescent="0.25">
      <c r="A57" t="s">
        <v>351</v>
      </c>
      <c r="B57" t="s">
        <v>126</v>
      </c>
      <c r="C57">
        <v>1.1967000000000001</v>
      </c>
      <c r="D57">
        <v>1.9498</v>
      </c>
      <c r="E57">
        <v>1.0622</v>
      </c>
    </row>
    <row r="58" spans="1:5" x14ac:dyDescent="0.25">
      <c r="A58" t="s">
        <v>351</v>
      </c>
      <c r="B58" t="s">
        <v>127</v>
      </c>
      <c r="C58">
        <v>1.1967000000000001</v>
      </c>
      <c r="D58">
        <v>1.2534000000000001</v>
      </c>
      <c r="E58">
        <v>0.30349999999999999</v>
      </c>
    </row>
    <row r="59" spans="1:5" x14ac:dyDescent="0.25">
      <c r="A59" t="s">
        <v>351</v>
      </c>
      <c r="B59" t="s">
        <v>128</v>
      </c>
      <c r="C59">
        <v>1.1967000000000001</v>
      </c>
      <c r="D59">
        <v>0.69640000000000002</v>
      </c>
      <c r="E59">
        <v>0.91039999999999999</v>
      </c>
    </row>
    <row r="60" spans="1:5" x14ac:dyDescent="0.25">
      <c r="A60" t="s">
        <v>351</v>
      </c>
      <c r="B60" t="s">
        <v>129</v>
      </c>
      <c r="C60">
        <v>1.1967000000000001</v>
      </c>
      <c r="D60">
        <v>0.27850000000000003</v>
      </c>
      <c r="E60">
        <v>1.0622</v>
      </c>
    </row>
    <row r="61" spans="1:5" x14ac:dyDescent="0.25">
      <c r="A61" t="s">
        <v>352</v>
      </c>
      <c r="B61" t="s">
        <v>130</v>
      </c>
      <c r="C61">
        <v>1.1578999999999999</v>
      </c>
      <c r="D61">
        <v>1.7273000000000001</v>
      </c>
      <c r="E61">
        <v>0</v>
      </c>
    </row>
    <row r="62" spans="1:5" x14ac:dyDescent="0.25">
      <c r="A62" t="s">
        <v>352</v>
      </c>
      <c r="B62" t="s">
        <v>131</v>
      </c>
      <c r="C62">
        <v>1.1578999999999999</v>
      </c>
      <c r="D62">
        <v>0</v>
      </c>
      <c r="E62">
        <v>0.88370000000000004</v>
      </c>
    </row>
    <row r="63" spans="1:5" x14ac:dyDescent="0.25">
      <c r="A63" t="s">
        <v>352</v>
      </c>
      <c r="B63" t="s">
        <v>132</v>
      </c>
      <c r="C63">
        <v>1.1578999999999999</v>
      </c>
      <c r="D63">
        <v>0.28789999999999999</v>
      </c>
      <c r="E63">
        <v>0</v>
      </c>
    </row>
    <row r="64" spans="1:5" x14ac:dyDescent="0.25">
      <c r="A64" t="s">
        <v>352</v>
      </c>
      <c r="B64" t="s">
        <v>133</v>
      </c>
      <c r="C64">
        <v>1.1578999999999999</v>
      </c>
      <c r="D64">
        <v>1.4394</v>
      </c>
      <c r="E64">
        <v>1.7674000000000001</v>
      </c>
    </row>
    <row r="65" spans="1:5" x14ac:dyDescent="0.25">
      <c r="A65" t="s">
        <v>352</v>
      </c>
      <c r="B65" t="s">
        <v>134</v>
      </c>
      <c r="C65">
        <v>1.1578999999999999</v>
      </c>
      <c r="D65">
        <v>0.57579999999999998</v>
      </c>
      <c r="E65">
        <v>0.88370000000000004</v>
      </c>
    </row>
    <row r="66" spans="1:5" x14ac:dyDescent="0.25">
      <c r="A66" t="s">
        <v>352</v>
      </c>
      <c r="B66" t="s">
        <v>135</v>
      </c>
      <c r="C66">
        <v>1.1578999999999999</v>
      </c>
      <c r="D66">
        <v>1.4394</v>
      </c>
      <c r="E66">
        <v>1.4728000000000001</v>
      </c>
    </row>
    <row r="67" spans="1:5" x14ac:dyDescent="0.25">
      <c r="A67" t="s">
        <v>352</v>
      </c>
      <c r="B67" t="s">
        <v>136</v>
      </c>
      <c r="C67">
        <v>1.1578999999999999</v>
      </c>
      <c r="D67">
        <v>1.7273000000000001</v>
      </c>
      <c r="E67">
        <v>0.88370000000000004</v>
      </c>
    </row>
    <row r="68" spans="1:5" x14ac:dyDescent="0.25">
      <c r="A68" t="s">
        <v>352</v>
      </c>
      <c r="B68" t="s">
        <v>137</v>
      </c>
      <c r="C68">
        <v>1.1578999999999999</v>
      </c>
      <c r="D68">
        <v>0.86360000000000003</v>
      </c>
      <c r="E68">
        <v>0.88370000000000004</v>
      </c>
    </row>
    <row r="69" spans="1:5" x14ac:dyDescent="0.25">
      <c r="A69" t="s">
        <v>352</v>
      </c>
      <c r="B69" t="s">
        <v>138</v>
      </c>
      <c r="C69">
        <v>1.1578999999999999</v>
      </c>
      <c r="D69">
        <v>0.86360000000000003</v>
      </c>
      <c r="E69">
        <v>1.3255999999999999</v>
      </c>
    </row>
    <row r="70" spans="1:5" x14ac:dyDescent="0.25">
      <c r="A70" t="s">
        <v>352</v>
      </c>
      <c r="B70" t="s">
        <v>139</v>
      </c>
      <c r="C70">
        <v>1.1578999999999999</v>
      </c>
      <c r="D70">
        <v>0.86360000000000003</v>
      </c>
      <c r="E70">
        <v>0.58909999999999996</v>
      </c>
    </row>
    <row r="71" spans="1:5" x14ac:dyDescent="0.25">
      <c r="A71" t="s">
        <v>352</v>
      </c>
      <c r="B71" t="s">
        <v>140</v>
      </c>
      <c r="C71">
        <v>1.1578999999999999</v>
      </c>
      <c r="D71">
        <v>1.2954000000000001</v>
      </c>
      <c r="E71">
        <v>0</v>
      </c>
    </row>
    <row r="72" spans="1:5" x14ac:dyDescent="0.25">
      <c r="A72" t="s">
        <v>352</v>
      </c>
      <c r="B72" t="s">
        <v>141</v>
      </c>
      <c r="C72">
        <v>1.1578999999999999</v>
      </c>
      <c r="D72">
        <v>1.7273000000000001</v>
      </c>
      <c r="E72">
        <v>0.29459999999999997</v>
      </c>
    </row>
    <row r="73" spans="1:5" x14ac:dyDescent="0.25">
      <c r="A73" t="s">
        <v>352</v>
      </c>
      <c r="B73" t="s">
        <v>142</v>
      </c>
      <c r="C73">
        <v>1.1578999999999999</v>
      </c>
      <c r="D73">
        <v>1.2954000000000001</v>
      </c>
      <c r="E73">
        <v>0.88370000000000004</v>
      </c>
    </row>
    <row r="74" spans="1:5" x14ac:dyDescent="0.25">
      <c r="A74" t="s">
        <v>352</v>
      </c>
      <c r="B74" t="s">
        <v>143</v>
      </c>
      <c r="C74">
        <v>1.1578999999999999</v>
      </c>
      <c r="D74">
        <v>0.86360000000000003</v>
      </c>
      <c r="E74">
        <v>0.88370000000000004</v>
      </c>
    </row>
    <row r="75" spans="1:5" x14ac:dyDescent="0.25">
      <c r="A75" t="s">
        <v>352</v>
      </c>
      <c r="B75" t="s">
        <v>144</v>
      </c>
      <c r="C75">
        <v>1.1578999999999999</v>
      </c>
      <c r="D75">
        <v>0.86360000000000003</v>
      </c>
      <c r="E75">
        <v>2.3565</v>
      </c>
    </row>
    <row r="76" spans="1:5" x14ac:dyDescent="0.25">
      <c r="A76" t="s">
        <v>352</v>
      </c>
      <c r="B76" t="s">
        <v>145</v>
      </c>
      <c r="C76">
        <v>1.1578999999999999</v>
      </c>
      <c r="D76">
        <v>0.43180000000000002</v>
      </c>
      <c r="E76">
        <v>2.2092999999999998</v>
      </c>
    </row>
    <row r="77" spans="1:5" x14ac:dyDescent="0.25">
      <c r="A77" t="s">
        <v>353</v>
      </c>
      <c r="B77" t="s">
        <v>146</v>
      </c>
      <c r="C77">
        <v>1.5907</v>
      </c>
      <c r="D77">
        <v>0.98229999999999995</v>
      </c>
      <c r="E77">
        <v>1.0133000000000001</v>
      </c>
    </row>
    <row r="78" spans="1:5" x14ac:dyDescent="0.25">
      <c r="A78" t="s">
        <v>353</v>
      </c>
      <c r="B78" t="s">
        <v>147</v>
      </c>
      <c r="C78">
        <v>1.5907</v>
      </c>
      <c r="D78">
        <v>1.1464000000000001</v>
      </c>
      <c r="E78">
        <v>0.9083</v>
      </c>
    </row>
    <row r="79" spans="1:5" x14ac:dyDescent="0.25">
      <c r="A79" t="s">
        <v>353</v>
      </c>
      <c r="B79" t="s">
        <v>148</v>
      </c>
      <c r="C79">
        <v>1.5907</v>
      </c>
      <c r="D79">
        <v>1.2573000000000001</v>
      </c>
      <c r="E79">
        <v>0.91679999999999995</v>
      </c>
    </row>
    <row r="80" spans="1:5" x14ac:dyDescent="0.25">
      <c r="A80" t="s">
        <v>353</v>
      </c>
      <c r="B80" t="s">
        <v>149</v>
      </c>
      <c r="C80">
        <v>1.5907</v>
      </c>
      <c r="D80">
        <v>1.3359000000000001</v>
      </c>
      <c r="E80">
        <v>1.2062999999999999</v>
      </c>
    </row>
    <row r="81" spans="1:5" x14ac:dyDescent="0.25">
      <c r="A81" t="s">
        <v>353</v>
      </c>
      <c r="B81" t="s">
        <v>150</v>
      </c>
      <c r="C81">
        <v>1.5907</v>
      </c>
      <c r="D81">
        <v>0.70720000000000005</v>
      </c>
      <c r="E81">
        <v>1.351</v>
      </c>
    </row>
    <row r="82" spans="1:5" x14ac:dyDescent="0.25">
      <c r="A82" t="s">
        <v>353</v>
      </c>
      <c r="B82" t="s">
        <v>151</v>
      </c>
      <c r="C82">
        <v>1.5907</v>
      </c>
      <c r="D82">
        <v>0.55010000000000003</v>
      </c>
      <c r="E82">
        <v>1.3993</v>
      </c>
    </row>
    <row r="83" spans="1:5" x14ac:dyDescent="0.25">
      <c r="A83" t="s">
        <v>353</v>
      </c>
      <c r="B83" t="s">
        <v>152</v>
      </c>
      <c r="C83">
        <v>1.5907</v>
      </c>
      <c r="D83">
        <v>1.2966</v>
      </c>
      <c r="E83">
        <v>0.33779999999999999</v>
      </c>
    </row>
    <row r="84" spans="1:5" x14ac:dyDescent="0.25">
      <c r="A84" t="s">
        <v>353</v>
      </c>
      <c r="B84" t="s">
        <v>153</v>
      </c>
      <c r="C84">
        <v>1.5907</v>
      </c>
      <c r="D84">
        <v>1.1001000000000001</v>
      </c>
      <c r="E84">
        <v>1.0133000000000001</v>
      </c>
    </row>
    <row r="85" spans="1:5" x14ac:dyDescent="0.25">
      <c r="A85" t="s">
        <v>353</v>
      </c>
      <c r="B85" t="s">
        <v>154</v>
      </c>
      <c r="C85">
        <v>1.5907</v>
      </c>
      <c r="D85">
        <v>0.74650000000000005</v>
      </c>
      <c r="E85">
        <v>0.67549999999999999</v>
      </c>
    </row>
    <row r="86" spans="1:5" x14ac:dyDescent="0.25">
      <c r="A86" t="s">
        <v>353</v>
      </c>
      <c r="B86" t="s">
        <v>155</v>
      </c>
      <c r="C86">
        <v>1.5907</v>
      </c>
      <c r="D86">
        <v>1.0216000000000001</v>
      </c>
      <c r="E86">
        <v>1.1097999999999999</v>
      </c>
    </row>
    <row r="87" spans="1:5" x14ac:dyDescent="0.25">
      <c r="A87" t="s">
        <v>353</v>
      </c>
      <c r="B87" t="s">
        <v>156</v>
      </c>
      <c r="C87">
        <v>1.5907</v>
      </c>
      <c r="D87">
        <v>0.86439999999999995</v>
      </c>
      <c r="E87">
        <v>0.96499999999999997</v>
      </c>
    </row>
    <row r="88" spans="1:5" x14ac:dyDescent="0.25">
      <c r="A88" t="s">
        <v>353</v>
      </c>
      <c r="B88" t="s">
        <v>157</v>
      </c>
      <c r="C88">
        <v>1.5907</v>
      </c>
      <c r="D88">
        <v>0.98229999999999995</v>
      </c>
      <c r="E88">
        <v>1.1097999999999999</v>
      </c>
    </row>
    <row r="89" spans="1:5" x14ac:dyDescent="0.25">
      <c r="A89" t="s">
        <v>363</v>
      </c>
      <c r="B89" t="s">
        <v>158</v>
      </c>
      <c r="C89">
        <v>1.1111</v>
      </c>
      <c r="D89">
        <v>0.51429999999999998</v>
      </c>
      <c r="E89">
        <v>1.452</v>
      </c>
    </row>
    <row r="90" spans="1:5" x14ac:dyDescent="0.25">
      <c r="A90" t="s">
        <v>363</v>
      </c>
      <c r="B90" t="s">
        <v>159</v>
      </c>
      <c r="C90">
        <v>1.1111</v>
      </c>
      <c r="D90">
        <v>0.54</v>
      </c>
      <c r="E90">
        <v>1.3552</v>
      </c>
    </row>
    <row r="91" spans="1:5" x14ac:dyDescent="0.25">
      <c r="A91" t="s">
        <v>363</v>
      </c>
      <c r="B91" t="s">
        <v>160</v>
      </c>
      <c r="C91">
        <v>1.1111</v>
      </c>
      <c r="D91">
        <v>0.75</v>
      </c>
      <c r="E91">
        <v>0.98819999999999997</v>
      </c>
    </row>
    <row r="92" spans="1:5" x14ac:dyDescent="0.25">
      <c r="A92" t="s">
        <v>363</v>
      </c>
      <c r="B92" t="s">
        <v>161</v>
      </c>
      <c r="C92">
        <v>1.1111</v>
      </c>
      <c r="D92">
        <v>2.34</v>
      </c>
      <c r="E92">
        <v>0.67759999999999998</v>
      </c>
    </row>
    <row r="93" spans="1:5" x14ac:dyDescent="0.25">
      <c r="A93" t="s">
        <v>363</v>
      </c>
      <c r="B93" t="s">
        <v>162</v>
      </c>
      <c r="C93">
        <v>1.1111</v>
      </c>
      <c r="D93">
        <v>0.72</v>
      </c>
      <c r="E93">
        <v>1.0164</v>
      </c>
    </row>
    <row r="94" spans="1:5" x14ac:dyDescent="0.25">
      <c r="A94" t="s">
        <v>363</v>
      </c>
      <c r="B94" t="s">
        <v>163</v>
      </c>
      <c r="C94">
        <v>1.1111</v>
      </c>
      <c r="D94">
        <v>1.2</v>
      </c>
      <c r="E94">
        <v>0.98819999999999997</v>
      </c>
    </row>
    <row r="95" spans="1:5" x14ac:dyDescent="0.25">
      <c r="A95" t="s">
        <v>363</v>
      </c>
      <c r="B95" t="s">
        <v>164</v>
      </c>
      <c r="C95">
        <v>1.1111</v>
      </c>
      <c r="D95">
        <v>1.4142999999999999</v>
      </c>
      <c r="E95">
        <v>0.48399999999999999</v>
      </c>
    </row>
    <row r="96" spans="1:5" x14ac:dyDescent="0.25">
      <c r="A96" t="s">
        <v>363</v>
      </c>
      <c r="B96" t="s">
        <v>165</v>
      </c>
      <c r="C96">
        <v>1.1111</v>
      </c>
      <c r="D96">
        <v>0.6</v>
      </c>
      <c r="E96">
        <v>1.6940999999999999</v>
      </c>
    </row>
    <row r="97" spans="1:5" x14ac:dyDescent="0.25">
      <c r="A97" t="s">
        <v>363</v>
      </c>
      <c r="B97" t="s">
        <v>166</v>
      </c>
      <c r="C97">
        <v>1.1111</v>
      </c>
      <c r="D97">
        <v>1.2</v>
      </c>
      <c r="E97">
        <v>0.42349999999999999</v>
      </c>
    </row>
    <row r="98" spans="1:5" x14ac:dyDescent="0.25">
      <c r="A98" t="s">
        <v>363</v>
      </c>
      <c r="B98" t="s">
        <v>167</v>
      </c>
      <c r="C98">
        <v>1.1111</v>
      </c>
      <c r="D98">
        <v>1.4142999999999999</v>
      </c>
      <c r="E98">
        <v>0.96799999999999997</v>
      </c>
    </row>
    <row r="99" spans="1:5" x14ac:dyDescent="0.25">
      <c r="A99" t="s">
        <v>363</v>
      </c>
      <c r="B99" t="s">
        <v>168</v>
      </c>
      <c r="C99">
        <v>1.1111</v>
      </c>
      <c r="D99">
        <v>0.45</v>
      </c>
      <c r="E99">
        <v>1.2705</v>
      </c>
    </row>
    <row r="100" spans="1:5" x14ac:dyDescent="0.25">
      <c r="A100" t="s">
        <v>363</v>
      </c>
      <c r="B100" t="s">
        <v>169</v>
      </c>
      <c r="C100">
        <v>1.1111</v>
      </c>
      <c r="D100">
        <v>0.9</v>
      </c>
      <c r="E100">
        <v>0.70589999999999997</v>
      </c>
    </row>
    <row r="101" spans="1:5" x14ac:dyDescent="0.25">
      <c r="A101" t="s">
        <v>354</v>
      </c>
      <c r="B101" t="s">
        <v>170</v>
      </c>
      <c r="C101">
        <v>1.2778</v>
      </c>
      <c r="D101">
        <v>1.913</v>
      </c>
      <c r="E101">
        <v>0.80359999999999998</v>
      </c>
    </row>
    <row r="102" spans="1:5" x14ac:dyDescent="0.25">
      <c r="A102" t="s">
        <v>354</v>
      </c>
      <c r="B102" t="s">
        <v>171</v>
      </c>
      <c r="C102">
        <v>1.2778</v>
      </c>
      <c r="D102">
        <v>0.78259999999999996</v>
      </c>
      <c r="E102">
        <v>1.1608000000000001</v>
      </c>
    </row>
    <row r="103" spans="1:5" x14ac:dyDescent="0.25">
      <c r="A103" t="s">
        <v>354</v>
      </c>
      <c r="B103" t="s">
        <v>172</v>
      </c>
      <c r="C103">
        <v>1.2778</v>
      </c>
      <c r="D103">
        <v>1.0435000000000001</v>
      </c>
      <c r="E103">
        <v>0.80359999999999998</v>
      </c>
    </row>
    <row r="104" spans="1:5" x14ac:dyDescent="0.25">
      <c r="A104" t="s">
        <v>354</v>
      </c>
      <c r="B104" t="s">
        <v>173</v>
      </c>
      <c r="C104">
        <v>1.2778</v>
      </c>
      <c r="D104">
        <v>0.86960000000000004</v>
      </c>
      <c r="E104">
        <v>1.0714999999999999</v>
      </c>
    </row>
    <row r="105" spans="1:5" x14ac:dyDescent="0.25">
      <c r="A105" t="s">
        <v>354</v>
      </c>
      <c r="B105" t="s">
        <v>174</v>
      </c>
      <c r="C105">
        <v>1.2778</v>
      </c>
      <c r="D105">
        <v>0.60870000000000002</v>
      </c>
      <c r="E105">
        <v>1.0714999999999999</v>
      </c>
    </row>
    <row r="106" spans="1:5" x14ac:dyDescent="0.25">
      <c r="A106" t="s">
        <v>354</v>
      </c>
      <c r="B106" t="s">
        <v>175</v>
      </c>
      <c r="C106">
        <v>1.2778</v>
      </c>
      <c r="D106">
        <v>0.52170000000000005</v>
      </c>
      <c r="E106">
        <v>1.3392999999999999</v>
      </c>
    </row>
    <row r="107" spans="1:5" x14ac:dyDescent="0.25">
      <c r="A107" t="s">
        <v>354</v>
      </c>
      <c r="B107" t="s">
        <v>176</v>
      </c>
      <c r="C107">
        <v>1.2778</v>
      </c>
      <c r="D107">
        <v>1.1304000000000001</v>
      </c>
      <c r="E107">
        <v>0.71430000000000005</v>
      </c>
    </row>
    <row r="108" spans="1:5" x14ac:dyDescent="0.25">
      <c r="A108" t="s">
        <v>354</v>
      </c>
      <c r="B108" t="s">
        <v>177</v>
      </c>
      <c r="C108">
        <v>1.2778</v>
      </c>
      <c r="D108">
        <v>1.2174</v>
      </c>
      <c r="E108">
        <v>0.53569999999999995</v>
      </c>
    </row>
    <row r="109" spans="1:5" x14ac:dyDescent="0.25">
      <c r="A109" t="s">
        <v>354</v>
      </c>
      <c r="B109" t="s">
        <v>178</v>
      </c>
      <c r="C109">
        <v>1.2778</v>
      </c>
      <c r="D109">
        <v>1.4782</v>
      </c>
      <c r="E109">
        <v>0.625</v>
      </c>
    </row>
    <row r="110" spans="1:5" x14ac:dyDescent="0.25">
      <c r="A110" t="s">
        <v>354</v>
      </c>
      <c r="B110" t="s">
        <v>179</v>
      </c>
      <c r="C110">
        <v>1.2778</v>
      </c>
      <c r="D110">
        <v>0.43480000000000002</v>
      </c>
      <c r="E110">
        <v>1.8751</v>
      </c>
    </row>
    <row r="111" spans="1:5" x14ac:dyDescent="0.25">
      <c r="A111" t="s">
        <v>355</v>
      </c>
      <c r="B111" t="s">
        <v>180</v>
      </c>
      <c r="C111">
        <v>1.2873000000000001</v>
      </c>
      <c r="D111">
        <v>0.94940000000000002</v>
      </c>
      <c r="E111">
        <v>1.0261</v>
      </c>
    </row>
    <row r="112" spans="1:5" x14ac:dyDescent="0.25">
      <c r="A112" t="s">
        <v>355</v>
      </c>
      <c r="B112" t="s">
        <v>181</v>
      </c>
      <c r="C112">
        <v>1.2873000000000001</v>
      </c>
      <c r="D112">
        <v>1.0358000000000001</v>
      </c>
      <c r="E112">
        <v>0.82079999999999997</v>
      </c>
    </row>
    <row r="113" spans="1:5" x14ac:dyDescent="0.25">
      <c r="A113" t="s">
        <v>355</v>
      </c>
      <c r="B113" t="s">
        <v>182</v>
      </c>
      <c r="C113">
        <v>1.2873000000000001</v>
      </c>
      <c r="D113">
        <v>1.2428999999999999</v>
      </c>
      <c r="E113">
        <v>1.6621999999999999</v>
      </c>
    </row>
    <row r="114" spans="1:5" x14ac:dyDescent="0.25">
      <c r="A114" t="s">
        <v>355</v>
      </c>
      <c r="B114" t="s">
        <v>183</v>
      </c>
      <c r="C114">
        <v>1.2873000000000001</v>
      </c>
      <c r="D114">
        <v>0.55489999999999995</v>
      </c>
      <c r="E114">
        <v>1.0553999999999999</v>
      </c>
    </row>
    <row r="115" spans="1:5" x14ac:dyDescent="0.25">
      <c r="A115" t="s">
        <v>355</v>
      </c>
      <c r="B115" t="s">
        <v>184</v>
      </c>
      <c r="C115">
        <v>1.2873000000000001</v>
      </c>
      <c r="D115">
        <v>1.6507000000000001</v>
      </c>
      <c r="E115">
        <v>1.2697000000000001</v>
      </c>
    </row>
    <row r="116" spans="1:5" x14ac:dyDescent="0.25">
      <c r="A116" t="s">
        <v>355</v>
      </c>
      <c r="B116" t="s">
        <v>185</v>
      </c>
      <c r="C116">
        <v>1.2873000000000001</v>
      </c>
      <c r="D116">
        <v>1.3983000000000001</v>
      </c>
      <c r="E116">
        <v>1.1081000000000001</v>
      </c>
    </row>
    <row r="117" spans="1:5" x14ac:dyDescent="0.25">
      <c r="A117" t="s">
        <v>355</v>
      </c>
      <c r="B117" t="s">
        <v>186</v>
      </c>
      <c r="C117">
        <v>1.2873000000000001</v>
      </c>
      <c r="D117">
        <v>1.0681</v>
      </c>
      <c r="E117">
        <v>1.5005999999999999</v>
      </c>
    </row>
    <row r="118" spans="1:5" x14ac:dyDescent="0.25">
      <c r="A118" t="s">
        <v>355</v>
      </c>
      <c r="B118" t="s">
        <v>187</v>
      </c>
      <c r="C118">
        <v>1.2873000000000001</v>
      </c>
      <c r="D118">
        <v>1.6133999999999999</v>
      </c>
      <c r="E118">
        <v>0.71030000000000004</v>
      </c>
    </row>
    <row r="119" spans="1:5" x14ac:dyDescent="0.25">
      <c r="A119" t="s">
        <v>355</v>
      </c>
      <c r="B119" t="s">
        <v>188</v>
      </c>
      <c r="C119">
        <v>1.2873000000000001</v>
      </c>
      <c r="D119">
        <v>0.69910000000000005</v>
      </c>
      <c r="E119">
        <v>0.83109999999999995</v>
      </c>
    </row>
    <row r="120" spans="1:5" x14ac:dyDescent="0.25">
      <c r="A120" t="s">
        <v>355</v>
      </c>
      <c r="B120" t="s">
        <v>189</v>
      </c>
      <c r="C120">
        <v>1.2873000000000001</v>
      </c>
      <c r="D120">
        <v>0.60419999999999996</v>
      </c>
      <c r="E120">
        <v>1.2313000000000001</v>
      </c>
    </row>
    <row r="121" spans="1:5" x14ac:dyDescent="0.25">
      <c r="A121" t="s">
        <v>355</v>
      </c>
      <c r="B121" t="s">
        <v>190</v>
      </c>
      <c r="C121">
        <v>1.2873000000000001</v>
      </c>
      <c r="D121">
        <v>1.381</v>
      </c>
      <c r="E121">
        <v>0.20519999999999999</v>
      </c>
    </row>
    <row r="122" spans="1:5" x14ac:dyDescent="0.25">
      <c r="A122" t="s">
        <v>355</v>
      </c>
      <c r="B122" t="s">
        <v>191</v>
      </c>
      <c r="C122">
        <v>1.2873000000000001</v>
      </c>
      <c r="D122">
        <v>0.6905</v>
      </c>
      <c r="E122">
        <v>0.82079999999999997</v>
      </c>
    </row>
    <row r="123" spans="1:5" x14ac:dyDescent="0.25">
      <c r="A123" t="s">
        <v>355</v>
      </c>
      <c r="B123" t="s">
        <v>192</v>
      </c>
      <c r="C123">
        <v>1.2873000000000001</v>
      </c>
      <c r="D123">
        <v>0.67969999999999997</v>
      </c>
      <c r="E123">
        <v>1.3852</v>
      </c>
    </row>
    <row r="124" spans="1:5" x14ac:dyDescent="0.25">
      <c r="A124" t="s">
        <v>355</v>
      </c>
      <c r="B124" t="s">
        <v>193</v>
      </c>
      <c r="C124">
        <v>1.2873000000000001</v>
      </c>
      <c r="D124">
        <v>0.51790000000000003</v>
      </c>
      <c r="E124">
        <v>0.30780000000000002</v>
      </c>
    </row>
    <row r="125" spans="1:5" x14ac:dyDescent="0.25">
      <c r="A125" t="s">
        <v>355</v>
      </c>
      <c r="B125" t="s">
        <v>194</v>
      </c>
      <c r="C125">
        <v>1.2873000000000001</v>
      </c>
      <c r="D125">
        <v>0.67969999999999997</v>
      </c>
      <c r="E125">
        <v>0.9234</v>
      </c>
    </row>
    <row r="126" spans="1:5" x14ac:dyDescent="0.25">
      <c r="A126" t="s">
        <v>355</v>
      </c>
      <c r="B126" t="s">
        <v>195</v>
      </c>
      <c r="C126">
        <v>1.2873000000000001</v>
      </c>
      <c r="D126">
        <v>1.0592999999999999</v>
      </c>
      <c r="E126">
        <v>1.0074000000000001</v>
      </c>
    </row>
    <row r="127" spans="1:5" x14ac:dyDescent="0.25">
      <c r="A127" t="s">
        <v>355</v>
      </c>
      <c r="B127" t="s">
        <v>196</v>
      </c>
      <c r="C127">
        <v>1.2873000000000001</v>
      </c>
      <c r="D127">
        <v>0.55489999999999995</v>
      </c>
      <c r="E127">
        <v>1.3191999999999999</v>
      </c>
    </row>
    <row r="128" spans="1:5" x14ac:dyDescent="0.25">
      <c r="A128" t="s">
        <v>355</v>
      </c>
      <c r="B128" t="s">
        <v>197</v>
      </c>
      <c r="C128">
        <v>1.2873000000000001</v>
      </c>
      <c r="D128">
        <v>0.87390000000000001</v>
      </c>
      <c r="E128">
        <v>0.57720000000000005</v>
      </c>
    </row>
    <row r="129" spans="1:5" x14ac:dyDescent="0.25">
      <c r="A129" t="s">
        <v>355</v>
      </c>
      <c r="B129" t="s">
        <v>198</v>
      </c>
      <c r="C129">
        <v>1.2873000000000001</v>
      </c>
      <c r="D129">
        <v>1.64</v>
      </c>
      <c r="E129">
        <v>0.61560000000000004</v>
      </c>
    </row>
    <row r="130" spans="1:5" x14ac:dyDescent="0.25">
      <c r="A130" t="s">
        <v>355</v>
      </c>
      <c r="B130" t="s">
        <v>199</v>
      </c>
      <c r="C130">
        <v>1.2873000000000001</v>
      </c>
      <c r="D130">
        <v>0.62150000000000005</v>
      </c>
      <c r="E130">
        <v>1.7544999999999999</v>
      </c>
    </row>
    <row r="131" spans="1:5" x14ac:dyDescent="0.25">
      <c r="A131" t="s">
        <v>356</v>
      </c>
      <c r="B131" t="s">
        <v>200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356</v>
      </c>
      <c r="B132" t="s">
        <v>201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356</v>
      </c>
      <c r="B133" t="s">
        <v>202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356</v>
      </c>
      <c r="B134" t="s">
        <v>203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356</v>
      </c>
      <c r="B135" t="s">
        <v>204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356</v>
      </c>
      <c r="B136" t="s">
        <v>205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356</v>
      </c>
      <c r="B137" t="s">
        <v>206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356</v>
      </c>
      <c r="B138" t="s">
        <v>207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356</v>
      </c>
      <c r="B139" t="s">
        <v>208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356</v>
      </c>
      <c r="B140" t="s">
        <v>209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356</v>
      </c>
      <c r="B141" t="s">
        <v>210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356</v>
      </c>
      <c r="B142" t="s">
        <v>211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356</v>
      </c>
      <c r="B143" t="s">
        <v>212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356</v>
      </c>
      <c r="B144" t="s">
        <v>213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356</v>
      </c>
      <c r="B145" t="s">
        <v>214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356</v>
      </c>
      <c r="B146" t="s">
        <v>215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356</v>
      </c>
      <c r="B147" t="s">
        <v>216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356</v>
      </c>
      <c r="B148" t="s">
        <v>217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357</v>
      </c>
      <c r="B149" t="s">
        <v>218</v>
      </c>
      <c r="C149">
        <v>1.7273000000000001</v>
      </c>
      <c r="D149">
        <v>1.6540999999999999</v>
      </c>
      <c r="E149">
        <v>0.875</v>
      </c>
    </row>
    <row r="150" spans="1:5" x14ac:dyDescent="0.25">
      <c r="A150" t="s">
        <v>357</v>
      </c>
      <c r="B150" t="s">
        <v>219</v>
      </c>
      <c r="C150">
        <v>1.7273000000000001</v>
      </c>
      <c r="D150">
        <v>0.69469999999999998</v>
      </c>
      <c r="E150">
        <v>1.5749</v>
      </c>
    </row>
    <row r="151" spans="1:5" x14ac:dyDescent="0.25">
      <c r="A151" t="s">
        <v>357</v>
      </c>
      <c r="B151" t="s">
        <v>220</v>
      </c>
      <c r="C151">
        <v>1.7273000000000001</v>
      </c>
      <c r="D151">
        <v>1.1578999999999999</v>
      </c>
      <c r="E151">
        <v>0.4375</v>
      </c>
    </row>
    <row r="152" spans="1:5" x14ac:dyDescent="0.25">
      <c r="A152" t="s">
        <v>357</v>
      </c>
      <c r="B152" t="s">
        <v>221</v>
      </c>
      <c r="C152">
        <v>1.7273000000000001</v>
      </c>
      <c r="D152">
        <v>0.57889999999999997</v>
      </c>
      <c r="E152">
        <v>0.52500000000000002</v>
      </c>
    </row>
    <row r="153" spans="1:5" x14ac:dyDescent="0.25">
      <c r="A153" t="s">
        <v>357</v>
      </c>
      <c r="B153" t="s">
        <v>222</v>
      </c>
      <c r="C153">
        <v>1.7273000000000001</v>
      </c>
      <c r="D153">
        <v>0.86839999999999995</v>
      </c>
      <c r="E153">
        <v>0.875</v>
      </c>
    </row>
    <row r="154" spans="1:5" x14ac:dyDescent="0.25">
      <c r="A154" t="s">
        <v>357</v>
      </c>
      <c r="B154" t="s">
        <v>223</v>
      </c>
      <c r="C154">
        <v>1.7273000000000001</v>
      </c>
      <c r="D154">
        <v>0.43419999999999997</v>
      </c>
      <c r="E154">
        <v>0.875</v>
      </c>
    </row>
    <row r="155" spans="1:5" x14ac:dyDescent="0.25">
      <c r="A155" t="s">
        <v>357</v>
      </c>
      <c r="B155" t="s">
        <v>224</v>
      </c>
      <c r="C155">
        <v>1.7273000000000001</v>
      </c>
      <c r="D155">
        <v>1.6403000000000001</v>
      </c>
      <c r="E155">
        <v>0.72909999999999997</v>
      </c>
    </row>
    <row r="156" spans="1:5" x14ac:dyDescent="0.25">
      <c r="A156" t="s">
        <v>357</v>
      </c>
      <c r="B156" t="s">
        <v>225</v>
      </c>
      <c r="C156">
        <v>1.7273000000000001</v>
      </c>
      <c r="D156">
        <v>0.96489999999999998</v>
      </c>
      <c r="E156">
        <v>0.29170000000000001</v>
      </c>
    </row>
    <row r="157" spans="1:5" x14ac:dyDescent="0.25">
      <c r="A157" t="s">
        <v>357</v>
      </c>
      <c r="B157" t="s">
        <v>226</v>
      </c>
      <c r="C157">
        <v>1.7273000000000001</v>
      </c>
      <c r="D157">
        <v>1.3509</v>
      </c>
      <c r="E157">
        <v>1.1666000000000001</v>
      </c>
    </row>
    <row r="158" spans="1:5" x14ac:dyDescent="0.25">
      <c r="A158" t="s">
        <v>357</v>
      </c>
      <c r="B158" t="s">
        <v>227</v>
      </c>
      <c r="C158">
        <v>1.7273000000000001</v>
      </c>
      <c r="D158">
        <v>0.69469999999999998</v>
      </c>
      <c r="E158">
        <v>1.3998999999999999</v>
      </c>
    </row>
    <row r="159" spans="1:5" x14ac:dyDescent="0.25">
      <c r="A159" t="s">
        <v>357</v>
      </c>
      <c r="B159" t="s">
        <v>228</v>
      </c>
      <c r="C159">
        <v>1.7273000000000001</v>
      </c>
      <c r="D159">
        <v>0.1447</v>
      </c>
      <c r="E159">
        <v>0.65620000000000001</v>
      </c>
    </row>
    <row r="160" spans="1:5" x14ac:dyDescent="0.25">
      <c r="A160" t="s">
        <v>357</v>
      </c>
      <c r="B160" t="s">
        <v>229</v>
      </c>
      <c r="C160">
        <v>1.7273000000000001</v>
      </c>
      <c r="D160">
        <v>0.57889999999999997</v>
      </c>
      <c r="E160">
        <v>1.5311999999999999</v>
      </c>
    </row>
    <row r="161" spans="1:5" x14ac:dyDescent="0.25">
      <c r="A161" t="s">
        <v>357</v>
      </c>
      <c r="B161" t="s">
        <v>230</v>
      </c>
      <c r="C161">
        <v>1.7273000000000001</v>
      </c>
      <c r="D161">
        <v>1.4473</v>
      </c>
      <c r="E161">
        <v>0.65620000000000001</v>
      </c>
    </row>
    <row r="162" spans="1:5" x14ac:dyDescent="0.25">
      <c r="A162" t="s">
        <v>357</v>
      </c>
      <c r="B162" t="s">
        <v>231</v>
      </c>
      <c r="C162">
        <v>1.7273000000000001</v>
      </c>
      <c r="D162">
        <v>0.57889999999999997</v>
      </c>
      <c r="E162">
        <v>1.7499</v>
      </c>
    </row>
    <row r="163" spans="1:5" x14ac:dyDescent="0.25">
      <c r="A163" t="s">
        <v>357</v>
      </c>
      <c r="B163" t="s">
        <v>232</v>
      </c>
      <c r="C163">
        <v>1.7273000000000001</v>
      </c>
      <c r="D163">
        <v>1.0613999999999999</v>
      </c>
      <c r="E163">
        <v>1.0207999999999999</v>
      </c>
    </row>
    <row r="164" spans="1:5" x14ac:dyDescent="0.25">
      <c r="A164" t="s">
        <v>357</v>
      </c>
      <c r="B164" t="s">
        <v>233</v>
      </c>
      <c r="C164">
        <v>1.7273000000000001</v>
      </c>
      <c r="D164">
        <v>1.3895</v>
      </c>
      <c r="E164">
        <v>1.2250000000000001</v>
      </c>
    </row>
    <row r="165" spans="1:5" x14ac:dyDescent="0.25">
      <c r="A165" t="s">
        <v>358</v>
      </c>
      <c r="B165" t="s">
        <v>234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358</v>
      </c>
      <c r="B166" t="s">
        <v>235</v>
      </c>
      <c r="C166">
        <v>1.3042</v>
      </c>
      <c r="D166">
        <v>1.1246</v>
      </c>
      <c r="E166">
        <v>1.1594</v>
      </c>
    </row>
    <row r="167" spans="1:5" x14ac:dyDescent="0.25">
      <c r="A167" t="s">
        <v>358</v>
      </c>
      <c r="B167" t="s">
        <v>236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358</v>
      </c>
      <c r="B168" t="s">
        <v>237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358</v>
      </c>
      <c r="B169" t="s">
        <v>238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358</v>
      </c>
      <c r="B170" t="s">
        <v>239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358</v>
      </c>
      <c r="B171" t="s">
        <v>240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358</v>
      </c>
      <c r="B172" t="s">
        <v>241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358</v>
      </c>
      <c r="B173" t="s">
        <v>242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358</v>
      </c>
      <c r="B174" t="s">
        <v>243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358</v>
      </c>
      <c r="B175" t="s">
        <v>244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358</v>
      </c>
      <c r="B176" t="s">
        <v>245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358</v>
      </c>
      <c r="B177" t="s">
        <v>246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358</v>
      </c>
      <c r="B178" t="s">
        <v>247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358</v>
      </c>
      <c r="B179" t="s">
        <v>248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358</v>
      </c>
      <c r="B180" t="s">
        <v>249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359</v>
      </c>
      <c r="B181" t="s">
        <v>250</v>
      </c>
      <c r="C181">
        <v>1.1584000000000001</v>
      </c>
      <c r="D181">
        <v>0.86329999999999996</v>
      </c>
      <c r="E181">
        <v>0.88160000000000005</v>
      </c>
    </row>
    <row r="182" spans="1:5" x14ac:dyDescent="0.25">
      <c r="A182" t="s">
        <v>359</v>
      </c>
      <c r="B182" t="s">
        <v>251</v>
      </c>
      <c r="C182">
        <v>1.1584000000000001</v>
      </c>
      <c r="D182">
        <v>0.86329999999999996</v>
      </c>
      <c r="E182">
        <v>1.2063999999999999</v>
      </c>
    </row>
    <row r="183" spans="1:5" x14ac:dyDescent="0.25">
      <c r="A183" t="s">
        <v>359</v>
      </c>
      <c r="B183" t="s">
        <v>252</v>
      </c>
      <c r="C183">
        <v>1.1584000000000001</v>
      </c>
      <c r="D183">
        <v>0.86329999999999996</v>
      </c>
      <c r="E183">
        <v>1.8560000000000001</v>
      </c>
    </row>
    <row r="184" spans="1:5" x14ac:dyDescent="0.25">
      <c r="A184" t="s">
        <v>359</v>
      </c>
      <c r="B184" t="s">
        <v>253</v>
      </c>
      <c r="C184">
        <v>1.1584000000000001</v>
      </c>
      <c r="D184">
        <v>1.2948999999999999</v>
      </c>
      <c r="E184">
        <v>0.46400000000000002</v>
      </c>
    </row>
    <row r="185" spans="1:5" x14ac:dyDescent="0.25">
      <c r="A185" t="s">
        <v>359</v>
      </c>
      <c r="B185" t="s">
        <v>254</v>
      </c>
      <c r="C185">
        <v>1.1584000000000001</v>
      </c>
      <c r="D185">
        <v>0.90439999999999998</v>
      </c>
      <c r="E185">
        <v>1.0606</v>
      </c>
    </row>
    <row r="186" spans="1:5" x14ac:dyDescent="0.25">
      <c r="A186" t="s">
        <v>359</v>
      </c>
      <c r="B186" t="s">
        <v>255</v>
      </c>
      <c r="C186">
        <v>1.1584000000000001</v>
      </c>
      <c r="D186">
        <v>0.81779999999999997</v>
      </c>
      <c r="E186">
        <v>1.0745</v>
      </c>
    </row>
    <row r="187" spans="1:5" x14ac:dyDescent="0.25">
      <c r="A187" t="s">
        <v>359</v>
      </c>
      <c r="B187" t="s">
        <v>256</v>
      </c>
      <c r="C187">
        <v>1.1584000000000001</v>
      </c>
      <c r="D187">
        <v>1.1222000000000001</v>
      </c>
      <c r="E187">
        <v>0.97440000000000004</v>
      </c>
    </row>
    <row r="188" spans="1:5" x14ac:dyDescent="0.25">
      <c r="A188" t="s">
        <v>359</v>
      </c>
      <c r="B188" t="s">
        <v>257</v>
      </c>
      <c r="C188">
        <v>1.1584000000000001</v>
      </c>
      <c r="D188">
        <v>1.0790999999999999</v>
      </c>
      <c r="E188">
        <v>0.97440000000000004</v>
      </c>
    </row>
    <row r="189" spans="1:5" x14ac:dyDescent="0.25">
      <c r="A189" t="s">
        <v>359</v>
      </c>
      <c r="B189" t="s">
        <v>258</v>
      </c>
      <c r="C189">
        <v>1.1584000000000001</v>
      </c>
      <c r="D189">
        <v>0.90639999999999998</v>
      </c>
      <c r="E189">
        <v>1.2063999999999999</v>
      </c>
    </row>
    <row r="190" spans="1:5" x14ac:dyDescent="0.25">
      <c r="A190" t="s">
        <v>359</v>
      </c>
      <c r="B190" t="s">
        <v>259</v>
      </c>
      <c r="C190">
        <v>1.1584000000000001</v>
      </c>
      <c r="D190">
        <v>1.7697000000000001</v>
      </c>
      <c r="E190">
        <v>0.64959999999999996</v>
      </c>
    </row>
    <row r="191" spans="1:5" x14ac:dyDescent="0.25">
      <c r="A191" t="s">
        <v>359</v>
      </c>
      <c r="B191" t="s">
        <v>260</v>
      </c>
      <c r="C191">
        <v>1.1584000000000001</v>
      </c>
      <c r="D191">
        <v>0.9496</v>
      </c>
      <c r="E191">
        <v>0.97440000000000004</v>
      </c>
    </row>
    <row r="192" spans="1:5" x14ac:dyDescent="0.25">
      <c r="A192" t="s">
        <v>359</v>
      </c>
      <c r="B192" t="s">
        <v>261</v>
      </c>
      <c r="C192">
        <v>1.1584000000000001</v>
      </c>
      <c r="D192">
        <v>0</v>
      </c>
      <c r="E192">
        <v>0</v>
      </c>
    </row>
    <row r="193" spans="1:5" x14ac:dyDescent="0.25">
      <c r="A193" t="s">
        <v>359</v>
      </c>
      <c r="B193" t="s">
        <v>262</v>
      </c>
      <c r="C193">
        <v>1.1584000000000001</v>
      </c>
      <c r="D193">
        <v>1.1654</v>
      </c>
      <c r="E193">
        <v>1.1599999999999999</v>
      </c>
    </row>
    <row r="194" spans="1:5" x14ac:dyDescent="0.25">
      <c r="A194" t="s">
        <v>359</v>
      </c>
      <c r="B194" t="s">
        <v>263</v>
      </c>
      <c r="C194">
        <v>1.1584000000000001</v>
      </c>
      <c r="D194">
        <v>0</v>
      </c>
      <c r="E194">
        <v>0</v>
      </c>
    </row>
    <row r="195" spans="1:5" x14ac:dyDescent="0.25">
      <c r="A195" t="s">
        <v>359</v>
      </c>
      <c r="B195" t="s">
        <v>264</v>
      </c>
      <c r="C195">
        <v>1.1584000000000001</v>
      </c>
      <c r="D195">
        <v>0.68149999999999999</v>
      </c>
      <c r="E195">
        <v>1.6606000000000001</v>
      </c>
    </row>
    <row r="196" spans="1:5" x14ac:dyDescent="0.25">
      <c r="A196" t="s">
        <v>359</v>
      </c>
      <c r="B196" t="s">
        <v>265</v>
      </c>
      <c r="C196">
        <v>1.1584000000000001</v>
      </c>
      <c r="D196">
        <v>1.151</v>
      </c>
      <c r="E196">
        <v>0.7954</v>
      </c>
    </row>
    <row r="197" spans="1:5" x14ac:dyDescent="0.25">
      <c r="A197" t="s">
        <v>359</v>
      </c>
      <c r="B197" t="s">
        <v>266</v>
      </c>
      <c r="C197">
        <v>1.1584000000000001</v>
      </c>
      <c r="D197">
        <v>0.86329999999999996</v>
      </c>
      <c r="E197">
        <v>0.67490000000000006</v>
      </c>
    </row>
    <row r="198" spans="1:5" x14ac:dyDescent="0.25">
      <c r="A198" t="s">
        <v>359</v>
      </c>
      <c r="B198" t="s">
        <v>267</v>
      </c>
      <c r="C198">
        <v>1.1584000000000001</v>
      </c>
      <c r="D198">
        <v>0.86329999999999996</v>
      </c>
      <c r="E198">
        <v>0.61870000000000003</v>
      </c>
    </row>
    <row r="199" spans="1:5" x14ac:dyDescent="0.25">
      <c r="A199" t="s">
        <v>359</v>
      </c>
      <c r="B199" t="s">
        <v>268</v>
      </c>
      <c r="C199">
        <v>1.1584000000000001</v>
      </c>
      <c r="D199">
        <v>0.51800000000000002</v>
      </c>
      <c r="E199">
        <v>1.1135999999999999</v>
      </c>
    </row>
    <row r="200" spans="1:5" x14ac:dyDescent="0.25">
      <c r="A200" t="s">
        <v>359</v>
      </c>
      <c r="B200" t="s">
        <v>269</v>
      </c>
      <c r="C200">
        <v>1.1584000000000001</v>
      </c>
      <c r="D200">
        <v>1.1358999999999999</v>
      </c>
      <c r="E200">
        <v>1.2699</v>
      </c>
    </row>
    <row r="201" spans="1:5" x14ac:dyDescent="0.25">
      <c r="A201" t="s">
        <v>360</v>
      </c>
      <c r="B201" t="s">
        <v>270</v>
      </c>
      <c r="C201">
        <v>1.5583</v>
      </c>
      <c r="D201">
        <v>0.98399999999999999</v>
      </c>
      <c r="E201">
        <v>0.91259999999999997</v>
      </c>
    </row>
    <row r="202" spans="1:5" x14ac:dyDescent="0.25">
      <c r="A202" t="s">
        <v>360</v>
      </c>
      <c r="B202" t="s">
        <v>271</v>
      </c>
      <c r="C202">
        <v>1.5583</v>
      </c>
      <c r="D202">
        <v>0.94120000000000004</v>
      </c>
      <c r="E202">
        <v>1.2168000000000001</v>
      </c>
    </row>
    <row r="203" spans="1:5" x14ac:dyDescent="0.25">
      <c r="A203" t="s">
        <v>360</v>
      </c>
      <c r="B203" t="s">
        <v>272</v>
      </c>
      <c r="C203">
        <v>1.5583</v>
      </c>
      <c r="D203">
        <v>1.3262</v>
      </c>
      <c r="E203">
        <v>1.0343</v>
      </c>
    </row>
    <row r="204" spans="1:5" x14ac:dyDescent="0.25">
      <c r="A204" t="s">
        <v>360</v>
      </c>
      <c r="B204" t="s">
        <v>273</v>
      </c>
      <c r="C204">
        <v>1.5583</v>
      </c>
      <c r="D204">
        <v>1.1551</v>
      </c>
      <c r="E204">
        <v>0.60840000000000005</v>
      </c>
    </row>
    <row r="205" spans="1:5" x14ac:dyDescent="0.25">
      <c r="A205" t="s">
        <v>360</v>
      </c>
      <c r="B205" t="s">
        <v>274</v>
      </c>
      <c r="C205">
        <v>1.5583</v>
      </c>
      <c r="D205">
        <v>0.77010000000000001</v>
      </c>
      <c r="E205">
        <v>0.97340000000000004</v>
      </c>
    </row>
    <row r="206" spans="1:5" x14ac:dyDescent="0.25">
      <c r="A206" t="s">
        <v>360</v>
      </c>
      <c r="B206" t="s">
        <v>275</v>
      </c>
      <c r="C206">
        <v>1.5583</v>
      </c>
      <c r="D206">
        <v>0.72729999999999995</v>
      </c>
      <c r="E206">
        <v>0.79090000000000005</v>
      </c>
    </row>
    <row r="207" spans="1:5" x14ac:dyDescent="0.25">
      <c r="A207" t="s">
        <v>360</v>
      </c>
      <c r="B207" t="s">
        <v>276</v>
      </c>
      <c r="C207">
        <v>1.5583</v>
      </c>
      <c r="D207">
        <v>1.4545999999999999</v>
      </c>
      <c r="E207">
        <v>1.3993</v>
      </c>
    </row>
    <row r="208" spans="1:5" x14ac:dyDescent="0.25">
      <c r="A208" t="s">
        <v>360</v>
      </c>
      <c r="B208" t="s">
        <v>277</v>
      </c>
      <c r="C208">
        <v>1.5583</v>
      </c>
      <c r="D208">
        <v>1.0267999999999999</v>
      </c>
      <c r="E208">
        <v>0.54749999999999999</v>
      </c>
    </row>
    <row r="209" spans="1:5" x14ac:dyDescent="0.25">
      <c r="A209" t="s">
        <v>360</v>
      </c>
      <c r="B209" t="s">
        <v>278</v>
      </c>
      <c r="C209">
        <v>1.5583</v>
      </c>
      <c r="D209">
        <v>0.21390000000000001</v>
      </c>
      <c r="E209">
        <v>1.3993</v>
      </c>
    </row>
    <row r="210" spans="1:5" x14ac:dyDescent="0.25">
      <c r="A210" t="s">
        <v>360</v>
      </c>
      <c r="B210" t="s">
        <v>279</v>
      </c>
      <c r="C210">
        <v>1.5583</v>
      </c>
      <c r="D210">
        <v>0.77010000000000001</v>
      </c>
      <c r="E210">
        <v>1.0343</v>
      </c>
    </row>
    <row r="211" spans="1:5" x14ac:dyDescent="0.25">
      <c r="A211" t="s">
        <v>360</v>
      </c>
      <c r="B211" t="s">
        <v>280</v>
      </c>
      <c r="C211">
        <v>1.5583</v>
      </c>
      <c r="D211">
        <v>1.3262</v>
      </c>
      <c r="E211">
        <v>0.73009999999999997</v>
      </c>
    </row>
    <row r="212" spans="1:5" x14ac:dyDescent="0.25">
      <c r="A212" t="s">
        <v>360</v>
      </c>
      <c r="B212" t="s">
        <v>281</v>
      </c>
      <c r="C212">
        <v>1.5583</v>
      </c>
      <c r="D212">
        <v>1.3262</v>
      </c>
      <c r="E212">
        <v>0.97340000000000004</v>
      </c>
    </row>
    <row r="213" spans="1:5" x14ac:dyDescent="0.25">
      <c r="A213" t="s">
        <v>360</v>
      </c>
      <c r="B213" t="s">
        <v>282</v>
      </c>
      <c r="C213">
        <v>1.5583</v>
      </c>
      <c r="D213">
        <v>0.47060000000000002</v>
      </c>
      <c r="E213">
        <v>1.7643</v>
      </c>
    </row>
    <row r="214" spans="1:5" x14ac:dyDescent="0.25">
      <c r="A214" t="s">
        <v>360</v>
      </c>
      <c r="B214" t="s">
        <v>283</v>
      </c>
      <c r="C214">
        <v>1.5583</v>
      </c>
      <c r="D214">
        <v>0.64170000000000005</v>
      </c>
      <c r="E214">
        <v>1.1558999999999999</v>
      </c>
    </row>
    <row r="215" spans="1:5" x14ac:dyDescent="0.25">
      <c r="A215" t="s">
        <v>360</v>
      </c>
      <c r="B215" t="s">
        <v>284</v>
      </c>
      <c r="C215">
        <v>1.5583</v>
      </c>
      <c r="D215">
        <v>0.59889999999999999</v>
      </c>
      <c r="E215">
        <v>0.66920000000000002</v>
      </c>
    </row>
    <row r="216" spans="1:5" x14ac:dyDescent="0.25">
      <c r="A216" t="s">
        <v>360</v>
      </c>
      <c r="B216" t="s">
        <v>285</v>
      </c>
      <c r="C216">
        <v>1.5583</v>
      </c>
      <c r="D216">
        <v>2.2673999999999999</v>
      </c>
      <c r="E216">
        <v>0.79090000000000005</v>
      </c>
    </row>
    <row r="217" spans="1:5" x14ac:dyDescent="0.25">
      <c r="A217" t="s">
        <v>361</v>
      </c>
      <c r="B217" t="s">
        <v>286</v>
      </c>
      <c r="C217">
        <v>1.4308000000000001</v>
      </c>
      <c r="D217">
        <v>1.1183000000000001</v>
      </c>
      <c r="E217">
        <v>0.58209999999999995</v>
      </c>
    </row>
    <row r="218" spans="1:5" x14ac:dyDescent="0.25">
      <c r="A218" t="s">
        <v>361</v>
      </c>
      <c r="B218" t="s">
        <v>287</v>
      </c>
      <c r="C218">
        <v>1.4308000000000001</v>
      </c>
      <c r="D218">
        <v>1.1648000000000001</v>
      </c>
      <c r="E218">
        <v>0.32340000000000002</v>
      </c>
    </row>
    <row r="219" spans="1:5" x14ac:dyDescent="0.25">
      <c r="A219" t="s">
        <v>361</v>
      </c>
      <c r="B219" t="s">
        <v>288</v>
      </c>
      <c r="C219">
        <v>1.4308000000000001</v>
      </c>
      <c r="D219">
        <v>1.0484</v>
      </c>
      <c r="E219">
        <v>0.24249999999999999</v>
      </c>
    </row>
    <row r="220" spans="1:5" x14ac:dyDescent="0.25">
      <c r="A220" t="s">
        <v>361</v>
      </c>
      <c r="B220" t="s">
        <v>289</v>
      </c>
      <c r="C220">
        <v>1.4308000000000001</v>
      </c>
      <c r="D220">
        <v>0.8387</v>
      </c>
      <c r="E220">
        <v>1.3582000000000001</v>
      </c>
    </row>
    <row r="221" spans="1:5" x14ac:dyDescent="0.25">
      <c r="A221" t="s">
        <v>361</v>
      </c>
      <c r="B221" t="s">
        <v>290</v>
      </c>
      <c r="C221">
        <v>1.4308000000000001</v>
      </c>
      <c r="D221">
        <v>1.2231000000000001</v>
      </c>
      <c r="E221">
        <v>1.4552</v>
      </c>
    </row>
    <row r="222" spans="1:5" x14ac:dyDescent="0.25">
      <c r="A222" t="s">
        <v>361</v>
      </c>
      <c r="B222" t="s">
        <v>291</v>
      </c>
      <c r="C222">
        <v>1.4308000000000001</v>
      </c>
      <c r="D222">
        <v>1.2231000000000001</v>
      </c>
      <c r="E222">
        <v>1.9401999999999999</v>
      </c>
    </row>
    <row r="223" spans="1:5" x14ac:dyDescent="0.25">
      <c r="A223" t="s">
        <v>361</v>
      </c>
      <c r="B223" t="s">
        <v>292</v>
      </c>
      <c r="C223">
        <v>1.4308000000000001</v>
      </c>
      <c r="D223">
        <v>0.5242</v>
      </c>
      <c r="E223">
        <v>0.48509999999999998</v>
      </c>
    </row>
    <row r="224" spans="1:5" x14ac:dyDescent="0.25">
      <c r="A224" t="s">
        <v>361</v>
      </c>
      <c r="B224" t="s">
        <v>293</v>
      </c>
      <c r="C224">
        <v>1.4308000000000001</v>
      </c>
      <c r="D224">
        <v>1.3977999999999999</v>
      </c>
      <c r="E224">
        <v>1.2126999999999999</v>
      </c>
    </row>
    <row r="225" spans="1:5" x14ac:dyDescent="0.25">
      <c r="A225" t="s">
        <v>361</v>
      </c>
      <c r="B225" t="s">
        <v>294</v>
      </c>
      <c r="C225">
        <v>1.4308000000000001</v>
      </c>
      <c r="D225">
        <v>0.5242</v>
      </c>
      <c r="E225">
        <v>0.24249999999999999</v>
      </c>
    </row>
    <row r="226" spans="1:5" x14ac:dyDescent="0.25">
      <c r="A226" t="s">
        <v>361</v>
      </c>
      <c r="B226" t="s">
        <v>295</v>
      </c>
      <c r="C226">
        <v>1.4308000000000001</v>
      </c>
      <c r="D226">
        <v>1.6774</v>
      </c>
      <c r="E226">
        <v>1.3582000000000001</v>
      </c>
    </row>
    <row r="227" spans="1:5" x14ac:dyDescent="0.25">
      <c r="A227" t="s">
        <v>361</v>
      </c>
      <c r="B227" t="s">
        <v>296</v>
      </c>
      <c r="C227">
        <v>1.4308000000000001</v>
      </c>
      <c r="D227">
        <v>0.5242</v>
      </c>
      <c r="E227">
        <v>0.24249999999999999</v>
      </c>
    </row>
    <row r="228" spans="1:5" x14ac:dyDescent="0.25">
      <c r="A228" t="s">
        <v>361</v>
      </c>
      <c r="B228" t="s">
        <v>297</v>
      </c>
      <c r="C228">
        <v>1.4308000000000001</v>
      </c>
      <c r="D228">
        <v>1.0484</v>
      </c>
      <c r="E228">
        <v>0.72760000000000002</v>
      </c>
    </row>
    <row r="229" spans="1:5" x14ac:dyDescent="0.25">
      <c r="A229" t="s">
        <v>361</v>
      </c>
      <c r="B229" t="s">
        <v>298</v>
      </c>
      <c r="C229">
        <v>1.4308000000000001</v>
      </c>
      <c r="D229">
        <v>0.34949999999999998</v>
      </c>
      <c r="E229">
        <v>1.2126999999999999</v>
      </c>
    </row>
    <row r="230" spans="1:5" x14ac:dyDescent="0.25">
      <c r="A230" t="s">
        <v>361</v>
      </c>
      <c r="B230" t="s">
        <v>299</v>
      </c>
      <c r="C230">
        <v>1.4308000000000001</v>
      </c>
      <c r="D230">
        <v>1.7473000000000001</v>
      </c>
      <c r="E230">
        <v>0.97009999999999996</v>
      </c>
    </row>
    <row r="231" spans="1:5" x14ac:dyDescent="0.25">
      <c r="A231" t="s">
        <v>361</v>
      </c>
      <c r="B231" t="s">
        <v>300</v>
      </c>
      <c r="C231">
        <v>1.4308000000000001</v>
      </c>
      <c r="D231">
        <v>0.46589999999999998</v>
      </c>
      <c r="E231">
        <v>0.97009999999999996</v>
      </c>
    </row>
    <row r="232" spans="1:5" x14ac:dyDescent="0.25">
      <c r="A232" t="s">
        <v>361</v>
      </c>
      <c r="B232" t="s">
        <v>301</v>
      </c>
      <c r="C232">
        <v>1.4308000000000001</v>
      </c>
      <c r="D232">
        <v>0.87360000000000004</v>
      </c>
      <c r="E232">
        <v>2.4253</v>
      </c>
    </row>
    <row r="233" spans="1:5" x14ac:dyDescent="0.25">
      <c r="A233" t="s">
        <v>302</v>
      </c>
      <c r="B233" t="s">
        <v>303</v>
      </c>
      <c r="C233">
        <v>1.5645</v>
      </c>
      <c r="D233">
        <v>0.85219999999999996</v>
      </c>
      <c r="E233">
        <v>0.93469999999999998</v>
      </c>
    </row>
    <row r="234" spans="1:5" x14ac:dyDescent="0.25">
      <c r="A234" t="s">
        <v>302</v>
      </c>
      <c r="B234" t="s">
        <v>304</v>
      </c>
      <c r="C234">
        <v>1.5645</v>
      </c>
      <c r="D234">
        <v>0.51129999999999998</v>
      </c>
      <c r="E234">
        <v>0.74770000000000003</v>
      </c>
    </row>
    <row r="235" spans="1:5" x14ac:dyDescent="0.25">
      <c r="A235" t="s">
        <v>302</v>
      </c>
      <c r="B235" t="s">
        <v>305</v>
      </c>
      <c r="C235">
        <v>1.5645</v>
      </c>
      <c r="D235">
        <v>0.99429999999999996</v>
      </c>
      <c r="E235">
        <v>1.2462</v>
      </c>
    </row>
    <row r="236" spans="1:5" x14ac:dyDescent="0.25">
      <c r="A236" t="s">
        <v>302</v>
      </c>
      <c r="B236" t="s">
        <v>306</v>
      </c>
      <c r="C236">
        <v>1.5645</v>
      </c>
      <c r="D236">
        <v>1.1871</v>
      </c>
      <c r="E236">
        <v>1.2017</v>
      </c>
    </row>
    <row r="237" spans="1:5" x14ac:dyDescent="0.25">
      <c r="A237" t="s">
        <v>302</v>
      </c>
      <c r="B237" t="s">
        <v>307</v>
      </c>
      <c r="C237">
        <v>1.5645</v>
      </c>
      <c r="D237">
        <v>1.2784</v>
      </c>
      <c r="E237">
        <v>0.93469999999999998</v>
      </c>
    </row>
    <row r="238" spans="1:5" x14ac:dyDescent="0.25">
      <c r="A238" t="s">
        <v>302</v>
      </c>
      <c r="B238" t="s">
        <v>308</v>
      </c>
      <c r="C238">
        <v>1.5645</v>
      </c>
      <c r="D238">
        <v>1.0044</v>
      </c>
      <c r="E238">
        <v>0.66759999999999997</v>
      </c>
    </row>
    <row r="239" spans="1:5" x14ac:dyDescent="0.25">
      <c r="A239" t="s">
        <v>302</v>
      </c>
      <c r="B239" t="s">
        <v>309</v>
      </c>
      <c r="C239">
        <v>1.5645</v>
      </c>
      <c r="D239">
        <v>1.1718</v>
      </c>
      <c r="E239">
        <v>0.62309999999999999</v>
      </c>
    </row>
    <row r="240" spans="1:5" x14ac:dyDescent="0.25">
      <c r="A240" t="s">
        <v>302</v>
      </c>
      <c r="B240" t="s">
        <v>310</v>
      </c>
      <c r="C240">
        <v>1.5645</v>
      </c>
      <c r="D240">
        <v>0.63919999999999999</v>
      </c>
      <c r="E240">
        <v>1.6823999999999999</v>
      </c>
    </row>
    <row r="241" spans="1:5" x14ac:dyDescent="0.25">
      <c r="A241" t="s">
        <v>302</v>
      </c>
      <c r="B241" t="s">
        <v>311</v>
      </c>
      <c r="C241">
        <v>1.5645</v>
      </c>
      <c r="D241">
        <v>1.0956999999999999</v>
      </c>
      <c r="E241">
        <v>1.0682</v>
      </c>
    </row>
    <row r="242" spans="1:5" x14ac:dyDescent="0.25">
      <c r="A242" t="s">
        <v>302</v>
      </c>
      <c r="B242" t="s">
        <v>312</v>
      </c>
      <c r="C242">
        <v>1.5645</v>
      </c>
      <c r="D242">
        <v>0.95879999999999999</v>
      </c>
      <c r="E242">
        <v>0.93469999999999998</v>
      </c>
    </row>
    <row r="243" spans="1:5" x14ac:dyDescent="0.25">
      <c r="A243" t="s">
        <v>302</v>
      </c>
      <c r="B243" t="s">
        <v>313</v>
      </c>
      <c r="C243">
        <v>1.5645</v>
      </c>
      <c r="D243">
        <v>0.42609999999999998</v>
      </c>
      <c r="E243">
        <v>2.4923999999999999</v>
      </c>
    </row>
    <row r="244" spans="1:5" x14ac:dyDescent="0.25">
      <c r="A244" t="s">
        <v>302</v>
      </c>
      <c r="B244" t="s">
        <v>314</v>
      </c>
      <c r="C244">
        <v>1.5645</v>
      </c>
      <c r="D244">
        <v>1.0044</v>
      </c>
      <c r="E244">
        <v>0.80110000000000003</v>
      </c>
    </row>
    <row r="245" spans="1:5" x14ac:dyDescent="0.25">
      <c r="A245" t="s">
        <v>302</v>
      </c>
      <c r="B245" t="s">
        <v>315</v>
      </c>
      <c r="C245">
        <v>1.5645</v>
      </c>
      <c r="D245">
        <v>1.0956999999999999</v>
      </c>
      <c r="E245">
        <v>1.0682</v>
      </c>
    </row>
    <row r="246" spans="1:5" x14ac:dyDescent="0.25">
      <c r="A246" t="s">
        <v>302</v>
      </c>
      <c r="B246" t="s">
        <v>316</v>
      </c>
      <c r="C246">
        <v>1.5645</v>
      </c>
      <c r="D246">
        <v>0.73050000000000004</v>
      </c>
      <c r="E246">
        <v>0.66759999999999997</v>
      </c>
    </row>
    <row r="247" spans="1:5" x14ac:dyDescent="0.25">
      <c r="A247" t="s">
        <v>302</v>
      </c>
      <c r="B247" t="s">
        <v>317</v>
      </c>
      <c r="C247">
        <v>1.5645</v>
      </c>
      <c r="D247">
        <v>1.2143999999999999</v>
      </c>
      <c r="E247">
        <v>0.93469999999999998</v>
      </c>
    </row>
    <row r="248" spans="1:5" x14ac:dyDescent="0.25">
      <c r="A248" t="s">
        <v>302</v>
      </c>
      <c r="B248" t="s">
        <v>318</v>
      </c>
      <c r="C248">
        <v>1.5645</v>
      </c>
      <c r="D248">
        <v>1.2784</v>
      </c>
      <c r="E248">
        <v>1.0904</v>
      </c>
    </row>
    <row r="249" spans="1:5" x14ac:dyDescent="0.25">
      <c r="A249" t="s">
        <v>302</v>
      </c>
      <c r="B249" t="s">
        <v>319</v>
      </c>
      <c r="C249">
        <v>1.5645</v>
      </c>
      <c r="D249">
        <v>1.1871</v>
      </c>
      <c r="E249">
        <v>0.93469999999999998</v>
      </c>
    </row>
    <row r="250" spans="1:5" x14ac:dyDescent="0.25">
      <c r="A250" t="s">
        <v>302</v>
      </c>
      <c r="B250" t="s">
        <v>320</v>
      </c>
      <c r="C250">
        <v>1.5645</v>
      </c>
      <c r="D250">
        <v>1.0652999999999999</v>
      </c>
      <c r="E250">
        <v>0.62309999999999999</v>
      </c>
    </row>
    <row r="251" spans="1:5" x14ac:dyDescent="0.25">
      <c r="A251" t="s">
        <v>302</v>
      </c>
      <c r="B251" t="s">
        <v>321</v>
      </c>
      <c r="C251">
        <v>1.5645</v>
      </c>
      <c r="D251">
        <v>1.1871</v>
      </c>
      <c r="E251">
        <v>0.53410000000000002</v>
      </c>
    </row>
    <row r="252" spans="1:5" x14ac:dyDescent="0.25">
      <c r="A252" t="s">
        <v>302</v>
      </c>
      <c r="B252" t="s">
        <v>322</v>
      </c>
      <c r="C252">
        <v>1.5645</v>
      </c>
      <c r="D252">
        <v>0.82179999999999997</v>
      </c>
      <c r="E252">
        <v>0.80110000000000003</v>
      </c>
    </row>
    <row r="253" spans="1:5" x14ac:dyDescent="0.25">
      <c r="A253" t="s">
        <v>302</v>
      </c>
      <c r="B253" t="s">
        <v>323</v>
      </c>
      <c r="C253">
        <v>1.5645</v>
      </c>
      <c r="D253">
        <v>1.0044</v>
      </c>
      <c r="E253">
        <v>0.80110000000000003</v>
      </c>
    </row>
    <row r="254" spans="1:5" x14ac:dyDescent="0.25">
      <c r="A254" t="s">
        <v>302</v>
      </c>
      <c r="B254" t="s">
        <v>324</v>
      </c>
      <c r="C254">
        <v>1.5645</v>
      </c>
      <c r="D254">
        <v>0.87890000000000001</v>
      </c>
      <c r="E254">
        <v>1.0515000000000001</v>
      </c>
    </row>
    <row r="255" spans="1:5" x14ac:dyDescent="0.25">
      <c r="A255" t="s">
        <v>302</v>
      </c>
      <c r="B255" t="s">
        <v>325</v>
      </c>
      <c r="C255">
        <v>1.5645</v>
      </c>
      <c r="D255">
        <v>0.95879999999999999</v>
      </c>
      <c r="E255">
        <v>1.7136</v>
      </c>
    </row>
    <row r="256" spans="1:5" x14ac:dyDescent="0.25">
      <c r="A256" t="s">
        <v>302</v>
      </c>
      <c r="B256" t="s">
        <v>326</v>
      </c>
      <c r="C256">
        <v>1.5645</v>
      </c>
      <c r="D256">
        <v>1.2784</v>
      </c>
      <c r="E256">
        <v>0.46729999999999999</v>
      </c>
    </row>
    <row r="257" spans="1:5" x14ac:dyDescent="0.25">
      <c r="A257" t="s">
        <v>302</v>
      </c>
      <c r="B257" t="s">
        <v>327</v>
      </c>
      <c r="C257">
        <v>1.5645</v>
      </c>
      <c r="D257">
        <v>1.2784</v>
      </c>
      <c r="E257">
        <v>0.93469999999999998</v>
      </c>
    </row>
    <row r="258" spans="1:5" x14ac:dyDescent="0.25">
      <c r="A258" t="s">
        <v>302</v>
      </c>
      <c r="B258" t="s">
        <v>328</v>
      </c>
      <c r="C258">
        <v>1.5645</v>
      </c>
      <c r="D258">
        <v>0.85219999999999996</v>
      </c>
      <c r="E258">
        <v>1.4019999999999999</v>
      </c>
    </row>
    <row r="259" spans="1:5" x14ac:dyDescent="0.25">
      <c r="A259" t="s">
        <v>302</v>
      </c>
      <c r="B259" t="s">
        <v>329</v>
      </c>
      <c r="C259">
        <v>1.5645</v>
      </c>
      <c r="D259">
        <v>0.54790000000000005</v>
      </c>
      <c r="E259">
        <v>1.0682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67" zoomScale="80" zoomScaleNormal="80" workbookViewId="0">
      <selection activeCell="E80" sqref="E80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350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350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350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350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350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350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350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350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350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350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350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350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350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350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350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350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350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350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350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350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350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350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350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350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350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350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362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362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362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362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362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362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362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362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362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362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362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362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362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351</v>
      </c>
      <c r="B41" t="s">
        <v>110</v>
      </c>
      <c r="C41">
        <v>1.0984</v>
      </c>
      <c r="D41">
        <v>0.91039999999999999</v>
      </c>
      <c r="E41">
        <v>2.0055000000000001</v>
      </c>
    </row>
    <row r="42" spans="1:5" x14ac:dyDescent="0.25">
      <c r="A42" t="s">
        <v>351</v>
      </c>
      <c r="B42" t="s">
        <v>111</v>
      </c>
      <c r="C42">
        <v>1.0984</v>
      </c>
      <c r="D42">
        <v>1.5607</v>
      </c>
      <c r="E42">
        <v>0.71630000000000005</v>
      </c>
    </row>
    <row r="43" spans="1:5" x14ac:dyDescent="0.25">
      <c r="A43" t="s">
        <v>351</v>
      </c>
      <c r="B43" t="s">
        <v>112</v>
      </c>
      <c r="C43">
        <v>1.0984</v>
      </c>
      <c r="D43">
        <v>0.91039999999999999</v>
      </c>
      <c r="E43">
        <v>0.59689999999999999</v>
      </c>
    </row>
    <row r="44" spans="1:5" x14ac:dyDescent="0.25">
      <c r="A44" t="s">
        <v>351</v>
      </c>
      <c r="B44" t="s">
        <v>113</v>
      </c>
      <c r="C44">
        <v>1.0984</v>
      </c>
      <c r="D44">
        <v>0.91039999999999999</v>
      </c>
      <c r="E44">
        <v>1.2534000000000001</v>
      </c>
    </row>
    <row r="45" spans="1:5" x14ac:dyDescent="0.25">
      <c r="A45" t="s">
        <v>351</v>
      </c>
      <c r="B45" t="s">
        <v>114</v>
      </c>
      <c r="C45">
        <v>1.0984</v>
      </c>
      <c r="D45">
        <v>1.6387</v>
      </c>
      <c r="E45">
        <v>1.337</v>
      </c>
    </row>
    <row r="46" spans="1:5" x14ac:dyDescent="0.25">
      <c r="A46" t="s">
        <v>351</v>
      </c>
      <c r="B46" t="s">
        <v>115</v>
      </c>
      <c r="C46">
        <v>1.0984</v>
      </c>
      <c r="D46">
        <v>1.8208</v>
      </c>
      <c r="E46">
        <v>0.95499999999999996</v>
      </c>
    </row>
    <row r="47" spans="1:5" x14ac:dyDescent="0.25">
      <c r="A47" t="s">
        <v>351</v>
      </c>
      <c r="B47" t="s">
        <v>116</v>
      </c>
      <c r="C47">
        <v>1.0984</v>
      </c>
      <c r="D47">
        <v>0.6069</v>
      </c>
      <c r="E47">
        <v>0.83560000000000001</v>
      </c>
    </row>
    <row r="48" spans="1:5" x14ac:dyDescent="0.25">
      <c r="A48" t="s">
        <v>351</v>
      </c>
      <c r="B48" t="s">
        <v>117</v>
      </c>
      <c r="C48">
        <v>1.0984</v>
      </c>
      <c r="D48">
        <v>1.2139</v>
      </c>
      <c r="E48">
        <v>1.6713</v>
      </c>
    </row>
    <row r="49" spans="1:5" x14ac:dyDescent="0.25">
      <c r="A49" t="s">
        <v>351</v>
      </c>
      <c r="B49" t="s">
        <v>118</v>
      </c>
      <c r="C49">
        <v>1.0984</v>
      </c>
      <c r="D49">
        <v>0.6069</v>
      </c>
      <c r="E49">
        <v>0.4178</v>
      </c>
    </row>
    <row r="50" spans="1:5" x14ac:dyDescent="0.25">
      <c r="A50" t="s">
        <v>351</v>
      </c>
      <c r="B50" t="s">
        <v>119</v>
      </c>
      <c r="C50">
        <v>1.0984</v>
      </c>
      <c r="D50">
        <v>0.91039999999999999</v>
      </c>
      <c r="E50">
        <v>0.83560000000000001</v>
      </c>
    </row>
    <row r="51" spans="1:5" x14ac:dyDescent="0.25">
      <c r="A51" t="s">
        <v>351</v>
      </c>
      <c r="B51" t="s">
        <v>120</v>
      </c>
      <c r="C51">
        <v>1.0984</v>
      </c>
      <c r="D51">
        <v>2.0028999999999999</v>
      </c>
      <c r="E51">
        <v>0.50139999999999996</v>
      </c>
    </row>
    <row r="52" spans="1:5" x14ac:dyDescent="0.25">
      <c r="A52" t="s">
        <v>351</v>
      </c>
      <c r="B52" t="s">
        <v>121</v>
      </c>
      <c r="C52">
        <v>1.0984</v>
      </c>
      <c r="D52">
        <v>0.91039999999999999</v>
      </c>
      <c r="E52">
        <v>0.69640000000000002</v>
      </c>
    </row>
    <row r="53" spans="1:5" x14ac:dyDescent="0.25">
      <c r="A53" t="s">
        <v>351</v>
      </c>
      <c r="B53" t="s">
        <v>122</v>
      </c>
      <c r="C53">
        <v>1.0984</v>
      </c>
      <c r="D53">
        <v>0.65029999999999999</v>
      </c>
      <c r="E53">
        <v>0.83560000000000001</v>
      </c>
    </row>
    <row r="54" spans="1:5" x14ac:dyDescent="0.25">
      <c r="A54" t="s">
        <v>351</v>
      </c>
      <c r="B54" t="s">
        <v>123</v>
      </c>
      <c r="C54">
        <v>1.0984</v>
      </c>
      <c r="D54">
        <v>0.54620000000000002</v>
      </c>
      <c r="E54">
        <v>1.337</v>
      </c>
    </row>
    <row r="55" spans="1:5" x14ac:dyDescent="0.25">
      <c r="A55" t="s">
        <v>351</v>
      </c>
      <c r="B55" t="s">
        <v>124</v>
      </c>
      <c r="C55">
        <v>1.0984</v>
      </c>
      <c r="D55">
        <v>0.91039999999999999</v>
      </c>
      <c r="E55">
        <v>1.1142000000000001</v>
      </c>
    </row>
    <row r="56" spans="1:5" x14ac:dyDescent="0.25">
      <c r="A56" t="s">
        <v>351</v>
      </c>
      <c r="B56" t="s">
        <v>125</v>
      </c>
      <c r="C56">
        <v>1.0984</v>
      </c>
      <c r="D56">
        <v>0.45519999999999999</v>
      </c>
      <c r="E56">
        <v>0.97489999999999999</v>
      </c>
    </row>
    <row r="57" spans="1:5" x14ac:dyDescent="0.25">
      <c r="A57" t="s">
        <v>351</v>
      </c>
      <c r="B57" t="s">
        <v>126</v>
      </c>
      <c r="C57">
        <v>1.0984</v>
      </c>
      <c r="D57">
        <v>1.5174000000000001</v>
      </c>
      <c r="E57">
        <v>0.69640000000000002</v>
      </c>
    </row>
    <row r="58" spans="1:5" x14ac:dyDescent="0.25">
      <c r="A58" t="s">
        <v>351</v>
      </c>
      <c r="B58" t="s">
        <v>127</v>
      </c>
      <c r="C58">
        <v>1.0984</v>
      </c>
      <c r="D58">
        <v>0.91039999999999999</v>
      </c>
      <c r="E58">
        <v>1.8105</v>
      </c>
    </row>
    <row r="59" spans="1:5" x14ac:dyDescent="0.25">
      <c r="A59" t="s">
        <v>351</v>
      </c>
      <c r="B59" t="s">
        <v>128</v>
      </c>
      <c r="C59">
        <v>1.0984</v>
      </c>
      <c r="D59">
        <v>0.5202</v>
      </c>
      <c r="E59">
        <v>0.95499999999999996</v>
      </c>
    </row>
    <row r="60" spans="1:5" x14ac:dyDescent="0.25">
      <c r="A60" t="s">
        <v>351</v>
      </c>
      <c r="B60" t="s">
        <v>129</v>
      </c>
      <c r="C60">
        <v>1.0984</v>
      </c>
      <c r="D60">
        <v>0.65029999999999999</v>
      </c>
      <c r="E60">
        <v>0.83560000000000001</v>
      </c>
    </row>
    <row r="61" spans="1:5" x14ac:dyDescent="0.25">
      <c r="A61" t="s">
        <v>352</v>
      </c>
      <c r="B61" t="s">
        <v>130</v>
      </c>
      <c r="C61">
        <v>1.1315999999999999</v>
      </c>
      <c r="D61">
        <v>1.1782999999999999</v>
      </c>
      <c r="E61">
        <v>1.4394</v>
      </c>
    </row>
    <row r="62" spans="1:5" x14ac:dyDescent="0.25">
      <c r="A62" t="s">
        <v>352</v>
      </c>
      <c r="B62" t="s">
        <v>131</v>
      </c>
      <c r="C62">
        <v>1.1315999999999999</v>
      </c>
      <c r="D62">
        <v>0.88370000000000004</v>
      </c>
      <c r="E62">
        <v>1.1515</v>
      </c>
    </row>
    <row r="63" spans="1:5" x14ac:dyDescent="0.25">
      <c r="A63" t="s">
        <v>352</v>
      </c>
      <c r="B63" t="s">
        <v>132</v>
      </c>
      <c r="C63">
        <v>1.1315999999999999</v>
      </c>
      <c r="D63">
        <v>0.88370000000000004</v>
      </c>
      <c r="E63">
        <v>0.43180000000000002</v>
      </c>
    </row>
    <row r="64" spans="1:5" x14ac:dyDescent="0.25">
      <c r="A64" t="s">
        <v>352</v>
      </c>
      <c r="B64" t="s">
        <v>133</v>
      </c>
      <c r="C64">
        <v>1.1315999999999999</v>
      </c>
      <c r="D64">
        <v>0.44190000000000002</v>
      </c>
      <c r="E64">
        <v>1.7273000000000001</v>
      </c>
    </row>
    <row r="65" spans="1:5" x14ac:dyDescent="0.25">
      <c r="A65" t="s">
        <v>352</v>
      </c>
      <c r="B65" t="s">
        <v>134</v>
      </c>
      <c r="C65">
        <v>1.1315999999999999</v>
      </c>
      <c r="D65">
        <v>0</v>
      </c>
      <c r="E65">
        <v>2.1591</v>
      </c>
    </row>
    <row r="66" spans="1:5" x14ac:dyDescent="0.25">
      <c r="A66" t="s">
        <v>352</v>
      </c>
      <c r="B66" t="s">
        <v>135</v>
      </c>
      <c r="C66">
        <v>1.1315999999999999</v>
      </c>
      <c r="D66">
        <v>1.3255999999999999</v>
      </c>
      <c r="E66">
        <v>0.86360000000000003</v>
      </c>
    </row>
    <row r="67" spans="1:5" x14ac:dyDescent="0.25">
      <c r="A67" t="s">
        <v>352</v>
      </c>
      <c r="B67" t="s">
        <v>136</v>
      </c>
      <c r="C67">
        <v>1.1315999999999999</v>
      </c>
      <c r="D67">
        <v>0.88370000000000004</v>
      </c>
      <c r="E67">
        <v>0.43180000000000002</v>
      </c>
    </row>
    <row r="68" spans="1:5" x14ac:dyDescent="0.25">
      <c r="A68" t="s">
        <v>352</v>
      </c>
      <c r="B68" t="s">
        <v>137</v>
      </c>
      <c r="C68">
        <v>1.1315999999999999</v>
      </c>
      <c r="D68">
        <v>0.88370000000000004</v>
      </c>
      <c r="E68">
        <v>0</v>
      </c>
    </row>
    <row r="69" spans="1:5" x14ac:dyDescent="0.25">
      <c r="A69" t="s">
        <v>352</v>
      </c>
      <c r="B69" t="s">
        <v>138</v>
      </c>
      <c r="C69">
        <v>1.1315999999999999</v>
      </c>
      <c r="D69">
        <v>0.88370000000000004</v>
      </c>
      <c r="E69">
        <v>1.2954000000000001</v>
      </c>
    </row>
    <row r="70" spans="1:5" x14ac:dyDescent="0.25">
      <c r="A70" t="s">
        <v>352</v>
      </c>
      <c r="B70" t="s">
        <v>139</v>
      </c>
      <c r="C70">
        <v>1.1315999999999999</v>
      </c>
      <c r="D70">
        <v>0</v>
      </c>
      <c r="E70">
        <v>0.86360000000000003</v>
      </c>
    </row>
    <row r="71" spans="1:5" x14ac:dyDescent="0.25">
      <c r="A71" t="s">
        <v>352</v>
      </c>
      <c r="B71" t="s">
        <v>140</v>
      </c>
      <c r="C71">
        <v>1.1315999999999999</v>
      </c>
      <c r="D71">
        <v>1.4728000000000001</v>
      </c>
      <c r="E71">
        <v>0.86360000000000003</v>
      </c>
    </row>
    <row r="72" spans="1:5" x14ac:dyDescent="0.25">
      <c r="A72" t="s">
        <v>352</v>
      </c>
      <c r="B72" t="s">
        <v>141</v>
      </c>
      <c r="C72">
        <v>1.1315999999999999</v>
      </c>
      <c r="D72">
        <v>3.093</v>
      </c>
      <c r="E72">
        <v>0.86360000000000003</v>
      </c>
    </row>
    <row r="73" spans="1:5" x14ac:dyDescent="0.25">
      <c r="A73" t="s">
        <v>352</v>
      </c>
      <c r="B73" t="s">
        <v>142</v>
      </c>
      <c r="C73">
        <v>1.1315999999999999</v>
      </c>
      <c r="D73">
        <v>1.1782999999999999</v>
      </c>
      <c r="E73">
        <v>0.86360000000000003</v>
      </c>
    </row>
    <row r="74" spans="1:5" x14ac:dyDescent="0.25">
      <c r="A74" t="s">
        <v>352</v>
      </c>
      <c r="B74" t="s">
        <v>143</v>
      </c>
      <c r="C74">
        <v>1.1315999999999999</v>
      </c>
      <c r="D74">
        <v>1.7674000000000001</v>
      </c>
      <c r="E74">
        <v>1.4394</v>
      </c>
    </row>
    <row r="75" spans="1:5" x14ac:dyDescent="0.25">
      <c r="A75" t="s">
        <v>352</v>
      </c>
      <c r="B75" t="s">
        <v>144</v>
      </c>
      <c r="C75">
        <v>1.1315999999999999</v>
      </c>
      <c r="D75">
        <v>0</v>
      </c>
      <c r="E75">
        <v>0.43180000000000002</v>
      </c>
    </row>
    <row r="76" spans="1:5" x14ac:dyDescent="0.25">
      <c r="A76" t="s">
        <v>352</v>
      </c>
      <c r="B76" t="s">
        <v>145</v>
      </c>
      <c r="C76">
        <v>1.1315999999999999</v>
      </c>
      <c r="D76">
        <v>0.58909999999999996</v>
      </c>
      <c r="E76">
        <v>0.86360000000000003</v>
      </c>
    </row>
    <row r="77" spans="1:5" x14ac:dyDescent="0.25">
      <c r="A77" t="s">
        <v>353</v>
      </c>
      <c r="B77" t="s">
        <v>146</v>
      </c>
      <c r="C77">
        <v>1.2952999999999999</v>
      </c>
      <c r="D77">
        <v>0.9083</v>
      </c>
      <c r="E77">
        <v>0.77659999999999996</v>
      </c>
    </row>
    <row r="78" spans="1:5" x14ac:dyDescent="0.25">
      <c r="A78" t="s">
        <v>353</v>
      </c>
      <c r="B78" t="s">
        <v>147</v>
      </c>
      <c r="C78">
        <v>1.2952999999999999</v>
      </c>
      <c r="D78">
        <v>0.86850000000000005</v>
      </c>
      <c r="E78">
        <v>0.90369999999999995</v>
      </c>
    </row>
    <row r="79" spans="1:5" x14ac:dyDescent="0.25">
      <c r="A79" t="s">
        <v>353</v>
      </c>
      <c r="B79" t="s">
        <v>148</v>
      </c>
      <c r="C79">
        <v>1.2952999999999999</v>
      </c>
      <c r="D79">
        <v>1.2544999999999999</v>
      </c>
      <c r="E79">
        <v>0.74650000000000005</v>
      </c>
    </row>
    <row r="80" spans="1:5" x14ac:dyDescent="0.25">
      <c r="A80" t="s">
        <v>353</v>
      </c>
      <c r="B80" t="s">
        <v>149</v>
      </c>
      <c r="C80">
        <v>1.2952999999999999</v>
      </c>
      <c r="D80">
        <v>1.3028</v>
      </c>
      <c r="E80">
        <v>1.1001000000000001</v>
      </c>
    </row>
    <row r="81" spans="1:5" x14ac:dyDescent="0.25">
      <c r="A81" t="s">
        <v>353</v>
      </c>
      <c r="B81" t="s">
        <v>150</v>
      </c>
      <c r="C81">
        <v>1.2952999999999999</v>
      </c>
      <c r="D81">
        <v>0.57899999999999996</v>
      </c>
      <c r="E81">
        <v>1.218</v>
      </c>
    </row>
    <row r="82" spans="1:5" x14ac:dyDescent="0.25">
      <c r="A82" t="s">
        <v>353</v>
      </c>
      <c r="B82" t="s">
        <v>151</v>
      </c>
      <c r="C82">
        <v>1.2952999999999999</v>
      </c>
      <c r="D82">
        <v>1.0615000000000001</v>
      </c>
      <c r="E82">
        <v>1.3359000000000001</v>
      </c>
    </row>
    <row r="83" spans="1:5" x14ac:dyDescent="0.25">
      <c r="A83" t="s">
        <v>353</v>
      </c>
      <c r="B83" t="s">
        <v>152</v>
      </c>
      <c r="C83">
        <v>1.2952999999999999</v>
      </c>
      <c r="D83">
        <v>1.1579999999999999</v>
      </c>
      <c r="E83">
        <v>1.0216000000000001</v>
      </c>
    </row>
    <row r="84" spans="1:5" x14ac:dyDescent="0.25">
      <c r="A84" t="s">
        <v>353</v>
      </c>
      <c r="B84" t="s">
        <v>153</v>
      </c>
      <c r="C84">
        <v>1.2952999999999999</v>
      </c>
      <c r="D84">
        <v>1.1097999999999999</v>
      </c>
      <c r="E84">
        <v>1.1787000000000001</v>
      </c>
    </row>
    <row r="85" spans="1:5" x14ac:dyDescent="0.25">
      <c r="A85" t="s">
        <v>353</v>
      </c>
      <c r="B85" t="s">
        <v>154</v>
      </c>
      <c r="C85">
        <v>1.2952999999999999</v>
      </c>
      <c r="D85">
        <v>1.0133000000000001</v>
      </c>
      <c r="E85">
        <v>0.98229999999999995</v>
      </c>
    </row>
    <row r="86" spans="1:5" x14ac:dyDescent="0.25">
      <c r="A86" t="s">
        <v>353</v>
      </c>
      <c r="B86" t="s">
        <v>155</v>
      </c>
      <c r="C86">
        <v>1.2952999999999999</v>
      </c>
      <c r="D86">
        <v>0.82030000000000003</v>
      </c>
      <c r="E86">
        <v>0.58940000000000003</v>
      </c>
    </row>
    <row r="87" spans="1:5" x14ac:dyDescent="0.25">
      <c r="A87" t="s">
        <v>353</v>
      </c>
      <c r="B87" t="s">
        <v>156</v>
      </c>
      <c r="C87">
        <v>1.2952999999999999</v>
      </c>
      <c r="D87">
        <v>1.1097999999999999</v>
      </c>
      <c r="E87">
        <v>1.1001000000000001</v>
      </c>
    </row>
    <row r="88" spans="1:5" x14ac:dyDescent="0.25">
      <c r="A88" t="s">
        <v>353</v>
      </c>
      <c r="B88" t="s">
        <v>157</v>
      </c>
      <c r="C88">
        <v>1.2952999999999999</v>
      </c>
      <c r="D88">
        <v>0.82030000000000003</v>
      </c>
      <c r="E88">
        <v>1.0609</v>
      </c>
    </row>
    <row r="89" spans="1:5" x14ac:dyDescent="0.25">
      <c r="A89" t="s">
        <v>363</v>
      </c>
      <c r="B89" t="s">
        <v>158</v>
      </c>
      <c r="C89">
        <v>1.1806000000000001</v>
      </c>
      <c r="D89">
        <v>0.84699999999999998</v>
      </c>
      <c r="E89">
        <v>1.8</v>
      </c>
    </row>
    <row r="90" spans="1:5" x14ac:dyDescent="0.25">
      <c r="A90" t="s">
        <v>363</v>
      </c>
      <c r="B90" t="s">
        <v>159</v>
      </c>
      <c r="C90">
        <v>1.1806000000000001</v>
      </c>
      <c r="D90">
        <v>0.84699999999999998</v>
      </c>
      <c r="E90">
        <v>1.0286</v>
      </c>
    </row>
    <row r="91" spans="1:5" x14ac:dyDescent="0.25">
      <c r="A91" t="s">
        <v>363</v>
      </c>
      <c r="B91" t="s">
        <v>160</v>
      </c>
      <c r="C91">
        <v>1.1806000000000001</v>
      </c>
      <c r="D91">
        <v>0.84699999999999998</v>
      </c>
      <c r="E91">
        <v>0.3</v>
      </c>
    </row>
    <row r="92" spans="1:5" x14ac:dyDescent="0.25">
      <c r="A92" t="s">
        <v>363</v>
      </c>
      <c r="B92" t="s">
        <v>161</v>
      </c>
      <c r="C92">
        <v>1.1806000000000001</v>
      </c>
      <c r="D92">
        <v>1.21</v>
      </c>
      <c r="E92">
        <v>0.38569999999999999</v>
      </c>
    </row>
    <row r="93" spans="1:5" x14ac:dyDescent="0.25">
      <c r="A93" t="s">
        <v>363</v>
      </c>
      <c r="B93" t="s">
        <v>162</v>
      </c>
      <c r="C93">
        <v>1.1806000000000001</v>
      </c>
      <c r="D93">
        <v>1.089</v>
      </c>
      <c r="E93">
        <v>1.2857000000000001</v>
      </c>
    </row>
    <row r="94" spans="1:5" x14ac:dyDescent="0.25">
      <c r="A94" t="s">
        <v>363</v>
      </c>
      <c r="B94" t="s">
        <v>163</v>
      </c>
      <c r="C94">
        <v>1.1806000000000001</v>
      </c>
      <c r="D94">
        <v>0.84699999999999998</v>
      </c>
      <c r="E94">
        <v>1.2</v>
      </c>
    </row>
    <row r="95" spans="1:5" x14ac:dyDescent="0.25">
      <c r="A95" t="s">
        <v>363</v>
      </c>
      <c r="B95" t="s">
        <v>164</v>
      </c>
      <c r="C95">
        <v>1.1806000000000001</v>
      </c>
      <c r="D95">
        <v>1.3552</v>
      </c>
      <c r="E95">
        <v>1.26</v>
      </c>
    </row>
    <row r="96" spans="1:5" x14ac:dyDescent="0.25">
      <c r="A96" t="s">
        <v>363</v>
      </c>
      <c r="B96" t="s">
        <v>165</v>
      </c>
      <c r="C96">
        <v>1.1806000000000001</v>
      </c>
      <c r="D96">
        <v>0.84699999999999998</v>
      </c>
      <c r="E96">
        <v>1.2</v>
      </c>
    </row>
    <row r="97" spans="1:5" x14ac:dyDescent="0.25">
      <c r="A97" t="s">
        <v>363</v>
      </c>
      <c r="B97" t="s">
        <v>166</v>
      </c>
      <c r="C97">
        <v>1.1806000000000001</v>
      </c>
      <c r="D97">
        <v>1.4117</v>
      </c>
      <c r="E97">
        <v>0.9</v>
      </c>
    </row>
    <row r="98" spans="1:5" x14ac:dyDescent="0.25">
      <c r="A98" t="s">
        <v>363</v>
      </c>
      <c r="B98" t="s">
        <v>167</v>
      </c>
      <c r="C98">
        <v>1.1806000000000001</v>
      </c>
      <c r="D98">
        <v>1.0164</v>
      </c>
      <c r="E98">
        <v>0.72</v>
      </c>
    </row>
    <row r="99" spans="1:5" x14ac:dyDescent="0.25">
      <c r="A99" t="s">
        <v>363</v>
      </c>
      <c r="B99" t="s">
        <v>168</v>
      </c>
      <c r="C99">
        <v>1.1806000000000001</v>
      </c>
      <c r="D99">
        <v>0.84699999999999998</v>
      </c>
      <c r="E99">
        <v>1.5</v>
      </c>
    </row>
    <row r="100" spans="1:5" x14ac:dyDescent="0.25">
      <c r="A100" t="s">
        <v>363</v>
      </c>
      <c r="B100" t="s">
        <v>169</v>
      </c>
      <c r="C100">
        <v>1.1806000000000001</v>
      </c>
      <c r="D100">
        <v>0.84699999999999998</v>
      </c>
      <c r="E100">
        <v>0.6</v>
      </c>
    </row>
    <row r="101" spans="1:5" x14ac:dyDescent="0.25">
      <c r="A101" t="s">
        <v>354</v>
      </c>
      <c r="B101" t="s">
        <v>170</v>
      </c>
      <c r="C101">
        <v>1.2444</v>
      </c>
      <c r="D101">
        <v>0.71430000000000005</v>
      </c>
      <c r="E101">
        <v>0.95650000000000002</v>
      </c>
    </row>
    <row r="102" spans="1:5" x14ac:dyDescent="0.25">
      <c r="A102" t="s">
        <v>354</v>
      </c>
      <c r="B102" t="s">
        <v>171</v>
      </c>
      <c r="C102">
        <v>1.2444</v>
      </c>
      <c r="D102">
        <v>0.89290000000000003</v>
      </c>
      <c r="E102">
        <v>0.86960000000000004</v>
      </c>
    </row>
    <row r="103" spans="1:5" x14ac:dyDescent="0.25">
      <c r="A103" t="s">
        <v>354</v>
      </c>
      <c r="B103" t="s">
        <v>172</v>
      </c>
      <c r="C103">
        <v>1.2444</v>
      </c>
      <c r="D103">
        <v>1.6072</v>
      </c>
      <c r="E103">
        <v>1.0435000000000001</v>
      </c>
    </row>
    <row r="104" spans="1:5" x14ac:dyDescent="0.25">
      <c r="A104" t="s">
        <v>354</v>
      </c>
      <c r="B104" t="s">
        <v>173</v>
      </c>
      <c r="C104">
        <v>1.2444</v>
      </c>
      <c r="D104">
        <v>1.1608000000000001</v>
      </c>
      <c r="E104">
        <v>1.0435000000000001</v>
      </c>
    </row>
    <row r="105" spans="1:5" x14ac:dyDescent="0.25">
      <c r="A105" t="s">
        <v>354</v>
      </c>
      <c r="B105" t="s">
        <v>174</v>
      </c>
      <c r="C105">
        <v>1.2444</v>
      </c>
      <c r="D105">
        <v>0.80359999999999998</v>
      </c>
      <c r="E105">
        <v>1.2174</v>
      </c>
    </row>
    <row r="106" spans="1:5" x14ac:dyDescent="0.25">
      <c r="A106" t="s">
        <v>354</v>
      </c>
      <c r="B106" t="s">
        <v>175</v>
      </c>
      <c r="C106">
        <v>1.2444</v>
      </c>
      <c r="D106">
        <v>0.625</v>
      </c>
      <c r="E106">
        <v>1.4782</v>
      </c>
    </row>
    <row r="107" spans="1:5" x14ac:dyDescent="0.25">
      <c r="A107" t="s">
        <v>354</v>
      </c>
      <c r="B107" t="s">
        <v>176</v>
      </c>
      <c r="C107">
        <v>1.2444</v>
      </c>
      <c r="D107">
        <v>1.25</v>
      </c>
      <c r="E107">
        <v>0.52170000000000005</v>
      </c>
    </row>
    <row r="108" spans="1:5" x14ac:dyDescent="0.25">
      <c r="A108" t="s">
        <v>354</v>
      </c>
      <c r="B108" t="s">
        <v>177</v>
      </c>
      <c r="C108">
        <v>1.2444</v>
      </c>
      <c r="D108">
        <v>1.0714999999999999</v>
      </c>
      <c r="E108">
        <v>0.60870000000000002</v>
      </c>
    </row>
    <row r="109" spans="1:5" x14ac:dyDescent="0.25">
      <c r="A109" t="s">
        <v>354</v>
      </c>
      <c r="B109" t="s">
        <v>178</v>
      </c>
      <c r="C109">
        <v>1.2444</v>
      </c>
      <c r="D109">
        <v>1.1608000000000001</v>
      </c>
      <c r="E109">
        <v>0.86960000000000004</v>
      </c>
    </row>
    <row r="110" spans="1:5" x14ac:dyDescent="0.25">
      <c r="A110" t="s">
        <v>354</v>
      </c>
      <c r="B110" t="s">
        <v>179</v>
      </c>
      <c r="C110">
        <v>1.2444</v>
      </c>
      <c r="D110">
        <v>0.71430000000000005</v>
      </c>
      <c r="E110">
        <v>1.3913</v>
      </c>
    </row>
    <row r="111" spans="1:5" x14ac:dyDescent="0.25">
      <c r="A111" t="s">
        <v>355</v>
      </c>
      <c r="B111" t="s">
        <v>180</v>
      </c>
      <c r="C111">
        <v>1.0829</v>
      </c>
      <c r="D111">
        <v>1.1081000000000001</v>
      </c>
      <c r="E111">
        <v>0.93220000000000003</v>
      </c>
    </row>
    <row r="112" spans="1:5" x14ac:dyDescent="0.25">
      <c r="A112" t="s">
        <v>355</v>
      </c>
      <c r="B112" t="s">
        <v>181</v>
      </c>
      <c r="C112">
        <v>1.0829</v>
      </c>
      <c r="D112">
        <v>1.0261</v>
      </c>
      <c r="E112">
        <v>1.0358000000000001</v>
      </c>
    </row>
    <row r="113" spans="1:5" x14ac:dyDescent="0.25">
      <c r="A113" t="s">
        <v>355</v>
      </c>
      <c r="B113" t="s">
        <v>182</v>
      </c>
      <c r="C113">
        <v>1.0829</v>
      </c>
      <c r="D113">
        <v>0.80800000000000005</v>
      </c>
      <c r="E113">
        <v>0.87390000000000001</v>
      </c>
    </row>
    <row r="114" spans="1:5" x14ac:dyDescent="0.25">
      <c r="A114" t="s">
        <v>355</v>
      </c>
      <c r="B114" t="s">
        <v>183</v>
      </c>
      <c r="C114">
        <v>1.0829</v>
      </c>
      <c r="D114">
        <v>0.23089999999999999</v>
      </c>
      <c r="E114">
        <v>0.58260000000000001</v>
      </c>
    </row>
    <row r="115" spans="1:5" x14ac:dyDescent="0.25">
      <c r="A115" t="s">
        <v>355</v>
      </c>
      <c r="B115" t="s">
        <v>184</v>
      </c>
      <c r="C115">
        <v>1.0829</v>
      </c>
      <c r="D115">
        <v>0.82079999999999997</v>
      </c>
      <c r="E115">
        <v>0.86309999999999998</v>
      </c>
    </row>
    <row r="116" spans="1:5" x14ac:dyDescent="0.25">
      <c r="A116" t="s">
        <v>355</v>
      </c>
      <c r="B116" t="s">
        <v>185</v>
      </c>
      <c r="C116">
        <v>1.0829</v>
      </c>
      <c r="D116">
        <v>1.2697000000000001</v>
      </c>
      <c r="E116">
        <v>0.87390000000000001</v>
      </c>
    </row>
    <row r="117" spans="1:5" x14ac:dyDescent="0.25">
      <c r="A117" t="s">
        <v>355</v>
      </c>
      <c r="B117" t="s">
        <v>186</v>
      </c>
      <c r="C117">
        <v>1.0829</v>
      </c>
      <c r="D117">
        <v>0.36940000000000001</v>
      </c>
      <c r="E117">
        <v>0.93220000000000003</v>
      </c>
    </row>
    <row r="118" spans="1:5" x14ac:dyDescent="0.25">
      <c r="A118" t="s">
        <v>355</v>
      </c>
      <c r="B118" t="s">
        <v>187</v>
      </c>
      <c r="C118">
        <v>1.0829</v>
      </c>
      <c r="D118">
        <v>2.7703000000000002</v>
      </c>
      <c r="E118">
        <v>0.48549999999999999</v>
      </c>
    </row>
    <row r="119" spans="1:5" x14ac:dyDescent="0.25">
      <c r="A119" t="s">
        <v>355</v>
      </c>
      <c r="B119" t="s">
        <v>188</v>
      </c>
      <c r="C119">
        <v>1.0829</v>
      </c>
      <c r="D119">
        <v>1.2004999999999999</v>
      </c>
      <c r="E119">
        <v>0.31069999999999998</v>
      </c>
    </row>
    <row r="120" spans="1:5" x14ac:dyDescent="0.25">
      <c r="A120" t="s">
        <v>355</v>
      </c>
      <c r="B120" t="s">
        <v>189</v>
      </c>
      <c r="C120">
        <v>1.0829</v>
      </c>
      <c r="D120">
        <v>0.57720000000000005</v>
      </c>
      <c r="E120">
        <v>1.3593999999999999</v>
      </c>
    </row>
    <row r="121" spans="1:5" x14ac:dyDescent="0.25">
      <c r="A121" t="s">
        <v>355</v>
      </c>
      <c r="B121" t="s">
        <v>190</v>
      </c>
      <c r="C121">
        <v>1.0829</v>
      </c>
      <c r="D121">
        <v>0.71819999999999995</v>
      </c>
      <c r="E121">
        <v>0.51790000000000003</v>
      </c>
    </row>
    <row r="122" spans="1:5" x14ac:dyDescent="0.25">
      <c r="A122" t="s">
        <v>355</v>
      </c>
      <c r="B122" t="s">
        <v>191</v>
      </c>
      <c r="C122">
        <v>1.0829</v>
      </c>
      <c r="D122">
        <v>1.2592000000000001</v>
      </c>
      <c r="E122">
        <v>0.84740000000000004</v>
      </c>
    </row>
    <row r="123" spans="1:5" x14ac:dyDescent="0.25">
      <c r="A123" t="s">
        <v>355</v>
      </c>
      <c r="B123" t="s">
        <v>192</v>
      </c>
      <c r="C123">
        <v>1.0829</v>
      </c>
      <c r="D123">
        <v>0.82079999999999997</v>
      </c>
      <c r="E123">
        <v>0.94940000000000002</v>
      </c>
    </row>
    <row r="124" spans="1:5" x14ac:dyDescent="0.25">
      <c r="A124" t="s">
        <v>355</v>
      </c>
      <c r="B124" t="s">
        <v>193</v>
      </c>
      <c r="C124">
        <v>1.0829</v>
      </c>
      <c r="D124">
        <v>1.1081000000000001</v>
      </c>
      <c r="E124">
        <v>1.3206</v>
      </c>
    </row>
    <row r="125" spans="1:5" x14ac:dyDescent="0.25">
      <c r="A125" t="s">
        <v>355</v>
      </c>
      <c r="B125" t="s">
        <v>194</v>
      </c>
      <c r="C125">
        <v>1.0829</v>
      </c>
      <c r="D125">
        <v>0.83109999999999995</v>
      </c>
      <c r="E125">
        <v>1.1652</v>
      </c>
    </row>
    <row r="126" spans="1:5" x14ac:dyDescent="0.25">
      <c r="A126" t="s">
        <v>355</v>
      </c>
      <c r="B126" t="s">
        <v>195</v>
      </c>
      <c r="C126">
        <v>1.0829</v>
      </c>
      <c r="D126">
        <v>0.9234</v>
      </c>
      <c r="E126">
        <v>1.1096999999999999</v>
      </c>
    </row>
    <row r="127" spans="1:5" x14ac:dyDescent="0.25">
      <c r="A127" t="s">
        <v>355</v>
      </c>
      <c r="B127" t="s">
        <v>196</v>
      </c>
      <c r="C127">
        <v>1.0829</v>
      </c>
      <c r="D127">
        <v>0.83950000000000002</v>
      </c>
      <c r="E127">
        <v>1.4830000000000001</v>
      </c>
    </row>
    <row r="128" spans="1:5" x14ac:dyDescent="0.25">
      <c r="A128" t="s">
        <v>355</v>
      </c>
      <c r="B128" t="s">
        <v>197</v>
      </c>
      <c r="C128">
        <v>1.0829</v>
      </c>
      <c r="D128">
        <v>1.3852</v>
      </c>
      <c r="E128">
        <v>1.0099</v>
      </c>
    </row>
    <row r="129" spans="1:5" x14ac:dyDescent="0.25">
      <c r="A129" t="s">
        <v>355</v>
      </c>
      <c r="B129" t="s">
        <v>198</v>
      </c>
      <c r="C129">
        <v>1.0829</v>
      </c>
      <c r="D129">
        <v>1.7150000000000001</v>
      </c>
      <c r="E129">
        <v>0.99880000000000002</v>
      </c>
    </row>
    <row r="130" spans="1:5" x14ac:dyDescent="0.25">
      <c r="A130" t="s">
        <v>355</v>
      </c>
      <c r="B130" t="s">
        <v>199</v>
      </c>
      <c r="C130">
        <v>1.0829</v>
      </c>
      <c r="D130">
        <v>0.41039999999999999</v>
      </c>
      <c r="E130">
        <v>2.2441</v>
      </c>
    </row>
    <row r="131" spans="1:5" x14ac:dyDescent="0.25">
      <c r="A131" t="s">
        <v>356</v>
      </c>
      <c r="B131" t="s">
        <v>200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356</v>
      </c>
      <c r="B132" t="s">
        <v>201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356</v>
      </c>
      <c r="B133" t="s">
        <v>202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356</v>
      </c>
      <c r="B134" t="s">
        <v>203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356</v>
      </c>
      <c r="B135" t="s">
        <v>204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356</v>
      </c>
      <c r="B136" t="s">
        <v>205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356</v>
      </c>
      <c r="B137" t="s">
        <v>206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356</v>
      </c>
      <c r="B138" t="s">
        <v>207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356</v>
      </c>
      <c r="B139" t="s">
        <v>208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356</v>
      </c>
      <c r="B140" t="s">
        <v>209</v>
      </c>
      <c r="C140">
        <v>1.0585</v>
      </c>
      <c r="D140">
        <v>1.3646</v>
      </c>
      <c r="E140">
        <v>0.8347</v>
      </c>
    </row>
    <row r="141" spans="1:5" x14ac:dyDescent="0.25">
      <c r="A141" t="s">
        <v>356</v>
      </c>
      <c r="B141" t="s">
        <v>210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356</v>
      </c>
      <c r="B142" t="s">
        <v>211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356</v>
      </c>
      <c r="B143" t="s">
        <v>212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356</v>
      </c>
      <c r="B144" t="s">
        <v>213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356</v>
      </c>
      <c r="B145" t="s">
        <v>214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356</v>
      </c>
      <c r="B146" t="s">
        <v>215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356</v>
      </c>
      <c r="B147" t="s">
        <v>216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356</v>
      </c>
      <c r="B148" t="s">
        <v>217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357</v>
      </c>
      <c r="B149" t="s">
        <v>218</v>
      </c>
      <c r="C149">
        <v>1.1429</v>
      </c>
      <c r="D149">
        <v>0.875</v>
      </c>
      <c r="E149">
        <v>0.4632</v>
      </c>
    </row>
    <row r="150" spans="1:5" x14ac:dyDescent="0.25">
      <c r="A150" t="s">
        <v>357</v>
      </c>
      <c r="B150" t="s">
        <v>219</v>
      </c>
      <c r="C150">
        <v>1.1429</v>
      </c>
      <c r="D150">
        <v>0.4375</v>
      </c>
      <c r="E150">
        <v>1.2544</v>
      </c>
    </row>
    <row r="151" spans="1:5" x14ac:dyDescent="0.25">
      <c r="A151" t="s">
        <v>357</v>
      </c>
      <c r="B151" t="s">
        <v>220</v>
      </c>
      <c r="C151">
        <v>1.1429</v>
      </c>
      <c r="D151">
        <v>0.21870000000000001</v>
      </c>
      <c r="E151">
        <v>0.57889999999999997</v>
      </c>
    </row>
    <row r="152" spans="1:5" x14ac:dyDescent="0.25">
      <c r="A152" t="s">
        <v>357</v>
      </c>
      <c r="B152" t="s">
        <v>221</v>
      </c>
      <c r="C152">
        <v>1.1429</v>
      </c>
      <c r="D152">
        <v>0.52500000000000002</v>
      </c>
      <c r="E152">
        <v>0.69469999999999998</v>
      </c>
    </row>
    <row r="153" spans="1:5" x14ac:dyDescent="0.25">
      <c r="A153" t="s">
        <v>357</v>
      </c>
      <c r="B153" t="s">
        <v>222</v>
      </c>
      <c r="C153">
        <v>1.1429</v>
      </c>
      <c r="D153">
        <v>0.875</v>
      </c>
      <c r="E153">
        <v>0.86839999999999995</v>
      </c>
    </row>
    <row r="154" spans="1:5" x14ac:dyDescent="0.25">
      <c r="A154" t="s">
        <v>357</v>
      </c>
      <c r="B154" t="s">
        <v>223</v>
      </c>
      <c r="C154">
        <v>1.1429</v>
      </c>
      <c r="D154">
        <v>1.0936999999999999</v>
      </c>
      <c r="E154">
        <v>0.72370000000000001</v>
      </c>
    </row>
    <row r="155" spans="1:5" x14ac:dyDescent="0.25">
      <c r="A155" t="s">
        <v>357</v>
      </c>
      <c r="B155" t="s">
        <v>224</v>
      </c>
      <c r="C155">
        <v>1.1429</v>
      </c>
      <c r="D155">
        <v>1.9249000000000001</v>
      </c>
      <c r="E155">
        <v>0.69469999999999998</v>
      </c>
    </row>
    <row r="156" spans="1:5" x14ac:dyDescent="0.25">
      <c r="A156" t="s">
        <v>357</v>
      </c>
      <c r="B156" t="s">
        <v>225</v>
      </c>
      <c r="C156">
        <v>1.1429</v>
      </c>
      <c r="D156">
        <v>1.1666000000000001</v>
      </c>
      <c r="E156">
        <v>0.77190000000000003</v>
      </c>
    </row>
    <row r="157" spans="1:5" x14ac:dyDescent="0.25">
      <c r="A157" t="s">
        <v>357</v>
      </c>
      <c r="B157" t="s">
        <v>226</v>
      </c>
      <c r="C157">
        <v>1.1429</v>
      </c>
      <c r="D157">
        <v>1.05</v>
      </c>
      <c r="E157">
        <v>0.92630000000000001</v>
      </c>
    </row>
    <row r="158" spans="1:5" x14ac:dyDescent="0.25">
      <c r="A158" t="s">
        <v>357</v>
      </c>
      <c r="B158" t="s">
        <v>227</v>
      </c>
      <c r="C158">
        <v>1.1429</v>
      </c>
      <c r="D158">
        <v>1.1666000000000001</v>
      </c>
      <c r="E158">
        <v>1.5438000000000001</v>
      </c>
    </row>
    <row r="159" spans="1:5" x14ac:dyDescent="0.25">
      <c r="A159" t="s">
        <v>357</v>
      </c>
      <c r="B159" t="s">
        <v>228</v>
      </c>
      <c r="C159">
        <v>1.1429</v>
      </c>
      <c r="D159">
        <v>1.05</v>
      </c>
      <c r="E159">
        <v>1.0421</v>
      </c>
    </row>
    <row r="160" spans="1:5" x14ac:dyDescent="0.25">
      <c r="A160" t="s">
        <v>357</v>
      </c>
      <c r="B160" t="s">
        <v>229</v>
      </c>
      <c r="C160">
        <v>1.1429</v>
      </c>
      <c r="D160">
        <v>1.2250000000000001</v>
      </c>
      <c r="E160">
        <v>1.5052000000000001</v>
      </c>
    </row>
    <row r="161" spans="1:5" x14ac:dyDescent="0.25">
      <c r="A161" t="s">
        <v>357</v>
      </c>
      <c r="B161" t="s">
        <v>230</v>
      </c>
      <c r="C161">
        <v>1.1429</v>
      </c>
      <c r="D161">
        <v>0.52500000000000002</v>
      </c>
      <c r="E161">
        <v>1.7367999999999999</v>
      </c>
    </row>
    <row r="162" spans="1:5" x14ac:dyDescent="0.25">
      <c r="A162" t="s">
        <v>357</v>
      </c>
      <c r="B162" t="s">
        <v>231</v>
      </c>
      <c r="C162">
        <v>1.1429</v>
      </c>
      <c r="D162">
        <v>0.875</v>
      </c>
      <c r="E162">
        <v>0.8105</v>
      </c>
    </row>
    <row r="163" spans="1:5" x14ac:dyDescent="0.25">
      <c r="A163" t="s">
        <v>357</v>
      </c>
      <c r="B163" t="s">
        <v>232</v>
      </c>
      <c r="C163">
        <v>1.1429</v>
      </c>
      <c r="D163">
        <v>1.7499</v>
      </c>
      <c r="E163">
        <v>0.8105</v>
      </c>
    </row>
    <row r="164" spans="1:5" x14ac:dyDescent="0.25">
      <c r="A164" t="s">
        <v>357</v>
      </c>
      <c r="B164" t="s">
        <v>233</v>
      </c>
      <c r="C164">
        <v>1.1429</v>
      </c>
      <c r="D164">
        <v>1.2250000000000001</v>
      </c>
      <c r="E164">
        <v>1.621</v>
      </c>
    </row>
    <row r="165" spans="1:5" x14ac:dyDescent="0.25">
      <c r="A165" t="s">
        <v>358</v>
      </c>
      <c r="B165" t="s">
        <v>234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358</v>
      </c>
      <c r="B166" t="s">
        <v>235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358</v>
      </c>
      <c r="B167" t="s">
        <v>236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358</v>
      </c>
      <c r="B168" t="s">
        <v>237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358</v>
      </c>
      <c r="B169" t="s">
        <v>238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358</v>
      </c>
      <c r="B170" t="s">
        <v>239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358</v>
      </c>
      <c r="B171" t="s">
        <v>240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358</v>
      </c>
      <c r="B172" t="s">
        <v>241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358</v>
      </c>
      <c r="B173" t="s">
        <v>242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358</v>
      </c>
      <c r="B174" t="s">
        <v>243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358</v>
      </c>
      <c r="B175" t="s">
        <v>244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358</v>
      </c>
      <c r="B176" t="s">
        <v>245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358</v>
      </c>
      <c r="B177" t="s">
        <v>246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358</v>
      </c>
      <c r="B178" t="s">
        <v>247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358</v>
      </c>
      <c r="B179" t="s">
        <v>248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358</v>
      </c>
      <c r="B180" t="s">
        <v>249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359</v>
      </c>
      <c r="B181" t="s">
        <v>250</v>
      </c>
      <c r="C181">
        <v>1.0775999999999999</v>
      </c>
      <c r="D181">
        <v>0.92800000000000005</v>
      </c>
      <c r="E181">
        <v>0.9496</v>
      </c>
    </row>
    <row r="182" spans="1:5" x14ac:dyDescent="0.25">
      <c r="A182" t="s">
        <v>359</v>
      </c>
      <c r="B182" t="s">
        <v>251</v>
      </c>
      <c r="C182">
        <v>1.0775999999999999</v>
      </c>
      <c r="D182">
        <v>1.1721999999999999</v>
      </c>
      <c r="E182">
        <v>1.1358999999999999</v>
      </c>
    </row>
    <row r="183" spans="1:5" x14ac:dyDescent="0.25">
      <c r="A183" t="s">
        <v>359</v>
      </c>
      <c r="B183" t="s">
        <v>252</v>
      </c>
      <c r="C183">
        <v>1.0775999999999999</v>
      </c>
      <c r="D183">
        <v>0</v>
      </c>
      <c r="E183">
        <v>3.4529999999999998</v>
      </c>
    </row>
    <row r="184" spans="1:5" x14ac:dyDescent="0.25">
      <c r="A184" t="s">
        <v>359</v>
      </c>
      <c r="B184" t="s">
        <v>253</v>
      </c>
      <c r="C184">
        <v>1.0775999999999999</v>
      </c>
      <c r="D184">
        <v>1.2527999999999999</v>
      </c>
      <c r="E184">
        <v>0.43159999999999998</v>
      </c>
    </row>
    <row r="185" spans="1:5" x14ac:dyDescent="0.25">
      <c r="A185" t="s">
        <v>359</v>
      </c>
      <c r="B185" t="s">
        <v>254</v>
      </c>
      <c r="C185">
        <v>1.0775999999999999</v>
      </c>
      <c r="D185">
        <v>0.5373</v>
      </c>
      <c r="E185">
        <v>0.36349999999999999</v>
      </c>
    </row>
    <row r="186" spans="1:5" x14ac:dyDescent="0.25">
      <c r="A186" t="s">
        <v>359</v>
      </c>
      <c r="B186" t="s">
        <v>255</v>
      </c>
      <c r="C186">
        <v>1.0775999999999999</v>
      </c>
      <c r="D186">
        <v>0.88160000000000005</v>
      </c>
      <c r="E186">
        <v>1.1654</v>
      </c>
    </row>
    <row r="187" spans="1:5" x14ac:dyDescent="0.25">
      <c r="A187" t="s">
        <v>359</v>
      </c>
      <c r="B187" t="s">
        <v>256</v>
      </c>
      <c r="C187">
        <v>1.0775999999999999</v>
      </c>
      <c r="D187">
        <v>0.83030000000000004</v>
      </c>
      <c r="E187">
        <v>1.2266999999999999</v>
      </c>
    </row>
    <row r="188" spans="1:5" x14ac:dyDescent="0.25">
      <c r="A188" t="s">
        <v>359</v>
      </c>
      <c r="B188" t="s">
        <v>257</v>
      </c>
      <c r="C188">
        <v>1.0775999999999999</v>
      </c>
      <c r="D188">
        <v>1.2527999999999999</v>
      </c>
      <c r="E188">
        <v>1.4244000000000001</v>
      </c>
    </row>
    <row r="189" spans="1:5" x14ac:dyDescent="0.25">
      <c r="A189" t="s">
        <v>359</v>
      </c>
      <c r="B189" t="s">
        <v>258</v>
      </c>
      <c r="C189">
        <v>1.0775999999999999</v>
      </c>
      <c r="D189">
        <v>0.61870000000000003</v>
      </c>
      <c r="E189">
        <v>1.0277000000000001</v>
      </c>
    </row>
    <row r="190" spans="1:5" x14ac:dyDescent="0.25">
      <c r="A190" t="s">
        <v>359</v>
      </c>
      <c r="B190" t="s">
        <v>259</v>
      </c>
      <c r="C190">
        <v>1.0775999999999999</v>
      </c>
      <c r="D190">
        <v>1.3187</v>
      </c>
      <c r="E190">
        <v>0.99960000000000004</v>
      </c>
    </row>
    <row r="191" spans="1:5" x14ac:dyDescent="0.25">
      <c r="A191" t="s">
        <v>359</v>
      </c>
      <c r="B191" t="s">
        <v>260</v>
      </c>
      <c r="C191">
        <v>1.0775999999999999</v>
      </c>
      <c r="D191">
        <v>0.92800000000000005</v>
      </c>
      <c r="E191">
        <v>1.0595000000000001</v>
      </c>
    </row>
    <row r="192" spans="1:5" x14ac:dyDescent="0.25">
      <c r="A192" t="s">
        <v>359</v>
      </c>
      <c r="B192" t="s">
        <v>261</v>
      </c>
      <c r="C192">
        <v>1.0775999999999999</v>
      </c>
      <c r="D192">
        <v>1.8560000000000001</v>
      </c>
      <c r="E192">
        <v>0</v>
      </c>
    </row>
    <row r="193" spans="1:5" x14ac:dyDescent="0.25">
      <c r="A193" t="s">
        <v>359</v>
      </c>
      <c r="B193" t="s">
        <v>262</v>
      </c>
      <c r="C193">
        <v>1.0775999999999999</v>
      </c>
      <c r="D193">
        <v>1.0257000000000001</v>
      </c>
      <c r="E193">
        <v>1.1813</v>
      </c>
    </row>
    <row r="194" spans="1:5" x14ac:dyDescent="0.25">
      <c r="A194" t="s">
        <v>359</v>
      </c>
      <c r="B194" t="s">
        <v>263</v>
      </c>
      <c r="C194">
        <v>1.0775999999999999</v>
      </c>
      <c r="D194">
        <v>1.8560000000000001</v>
      </c>
      <c r="E194">
        <v>0.86329999999999996</v>
      </c>
    </row>
    <row r="195" spans="1:5" x14ac:dyDescent="0.25">
      <c r="A195" t="s">
        <v>359</v>
      </c>
      <c r="B195" t="s">
        <v>264</v>
      </c>
      <c r="C195">
        <v>1.0775999999999999</v>
      </c>
      <c r="D195">
        <v>0.97440000000000004</v>
      </c>
      <c r="E195">
        <v>1.9422999999999999</v>
      </c>
    </row>
    <row r="196" spans="1:5" x14ac:dyDescent="0.25">
      <c r="A196" t="s">
        <v>359</v>
      </c>
      <c r="B196" t="s">
        <v>265</v>
      </c>
      <c r="C196">
        <v>1.0775999999999999</v>
      </c>
      <c r="D196">
        <v>1.2527999999999999</v>
      </c>
      <c r="E196">
        <v>0.90639999999999998</v>
      </c>
    </row>
    <row r="197" spans="1:5" x14ac:dyDescent="0.25">
      <c r="A197" t="s">
        <v>359</v>
      </c>
      <c r="B197" t="s">
        <v>266</v>
      </c>
      <c r="C197">
        <v>1.0775999999999999</v>
      </c>
      <c r="D197">
        <v>1.3498000000000001</v>
      </c>
      <c r="E197">
        <v>0.39240000000000003</v>
      </c>
    </row>
    <row r="198" spans="1:5" x14ac:dyDescent="0.25">
      <c r="A198" t="s">
        <v>359</v>
      </c>
      <c r="B198" t="s">
        <v>267</v>
      </c>
      <c r="C198">
        <v>1.0775999999999999</v>
      </c>
      <c r="D198">
        <v>0.61870000000000003</v>
      </c>
      <c r="E198">
        <v>0.57550000000000001</v>
      </c>
    </row>
    <row r="199" spans="1:5" x14ac:dyDescent="0.25">
      <c r="A199" t="s">
        <v>359</v>
      </c>
      <c r="B199" t="s">
        <v>268</v>
      </c>
      <c r="C199">
        <v>1.0775999999999999</v>
      </c>
      <c r="D199">
        <v>1.0257000000000001</v>
      </c>
      <c r="E199">
        <v>0.95409999999999995</v>
      </c>
    </row>
    <row r="200" spans="1:5" x14ac:dyDescent="0.25">
      <c r="A200" t="s">
        <v>359</v>
      </c>
      <c r="B200" t="s">
        <v>269</v>
      </c>
      <c r="C200">
        <v>1.0775999999999999</v>
      </c>
      <c r="D200">
        <v>0.97019999999999995</v>
      </c>
      <c r="E200">
        <v>0.70630000000000004</v>
      </c>
    </row>
    <row r="201" spans="1:5" x14ac:dyDescent="0.25">
      <c r="A201" t="s">
        <v>360</v>
      </c>
      <c r="B201" t="s">
        <v>270</v>
      </c>
      <c r="C201">
        <v>1.0958000000000001</v>
      </c>
      <c r="D201">
        <v>0.79090000000000005</v>
      </c>
      <c r="E201">
        <v>0.98399999999999999</v>
      </c>
    </row>
    <row r="202" spans="1:5" x14ac:dyDescent="0.25">
      <c r="A202" t="s">
        <v>360</v>
      </c>
      <c r="B202" t="s">
        <v>271</v>
      </c>
      <c r="C202">
        <v>1.0958000000000001</v>
      </c>
      <c r="D202">
        <v>0.36499999999999999</v>
      </c>
      <c r="E202">
        <v>1.3262</v>
      </c>
    </row>
    <row r="203" spans="1:5" x14ac:dyDescent="0.25">
      <c r="A203" t="s">
        <v>360</v>
      </c>
      <c r="B203" t="s">
        <v>272</v>
      </c>
      <c r="C203">
        <v>1.0958000000000001</v>
      </c>
      <c r="D203">
        <v>1.2168000000000001</v>
      </c>
      <c r="E203">
        <v>0.6845</v>
      </c>
    </row>
    <row r="204" spans="1:5" x14ac:dyDescent="0.25">
      <c r="A204" t="s">
        <v>360</v>
      </c>
      <c r="B204" t="s">
        <v>273</v>
      </c>
      <c r="C204">
        <v>1.0958000000000001</v>
      </c>
      <c r="D204">
        <v>1.0343</v>
      </c>
      <c r="E204">
        <v>0.98399999999999999</v>
      </c>
    </row>
    <row r="205" spans="1:5" x14ac:dyDescent="0.25">
      <c r="A205" t="s">
        <v>360</v>
      </c>
      <c r="B205" t="s">
        <v>274</v>
      </c>
      <c r="C205">
        <v>1.0958000000000001</v>
      </c>
      <c r="D205">
        <v>1.1558999999999999</v>
      </c>
      <c r="E205">
        <v>0.81289999999999996</v>
      </c>
    </row>
    <row r="206" spans="1:5" x14ac:dyDescent="0.25">
      <c r="A206" t="s">
        <v>360</v>
      </c>
      <c r="B206" t="s">
        <v>275</v>
      </c>
      <c r="C206">
        <v>1.0958000000000001</v>
      </c>
      <c r="D206">
        <v>1.0951</v>
      </c>
      <c r="E206">
        <v>1.1123000000000001</v>
      </c>
    </row>
    <row r="207" spans="1:5" x14ac:dyDescent="0.25">
      <c r="A207" t="s">
        <v>360</v>
      </c>
      <c r="B207" t="s">
        <v>276</v>
      </c>
      <c r="C207">
        <v>1.0958000000000001</v>
      </c>
      <c r="D207">
        <v>1.0951</v>
      </c>
      <c r="E207">
        <v>0.94120000000000004</v>
      </c>
    </row>
    <row r="208" spans="1:5" x14ac:dyDescent="0.25">
      <c r="A208" t="s">
        <v>360</v>
      </c>
      <c r="B208" t="s">
        <v>277</v>
      </c>
      <c r="C208">
        <v>1.0958000000000001</v>
      </c>
      <c r="D208">
        <v>1.2776000000000001</v>
      </c>
      <c r="E208">
        <v>1.1123000000000001</v>
      </c>
    </row>
    <row r="209" spans="1:5" x14ac:dyDescent="0.25">
      <c r="A209" t="s">
        <v>360</v>
      </c>
      <c r="B209" t="s">
        <v>278</v>
      </c>
      <c r="C209">
        <v>1.0958000000000001</v>
      </c>
      <c r="D209">
        <v>0.60840000000000005</v>
      </c>
      <c r="E209">
        <v>1.2406999999999999</v>
      </c>
    </row>
    <row r="210" spans="1:5" x14ac:dyDescent="0.25">
      <c r="A210" t="s">
        <v>360</v>
      </c>
      <c r="B210" t="s">
        <v>279</v>
      </c>
      <c r="C210">
        <v>1.0958000000000001</v>
      </c>
      <c r="D210">
        <v>1.4601</v>
      </c>
      <c r="E210">
        <v>0.6845</v>
      </c>
    </row>
    <row r="211" spans="1:5" x14ac:dyDescent="0.25">
      <c r="A211" t="s">
        <v>360</v>
      </c>
      <c r="B211" t="s">
        <v>280</v>
      </c>
      <c r="C211">
        <v>1.0958000000000001</v>
      </c>
      <c r="D211">
        <v>1.0951</v>
      </c>
      <c r="E211">
        <v>0.89839999999999998</v>
      </c>
    </row>
    <row r="212" spans="1:5" x14ac:dyDescent="0.25">
      <c r="A212" t="s">
        <v>360</v>
      </c>
      <c r="B212" t="s">
        <v>281</v>
      </c>
      <c r="C212">
        <v>1.0958000000000001</v>
      </c>
      <c r="D212">
        <v>1.5209999999999999</v>
      </c>
      <c r="E212">
        <v>0.89839999999999998</v>
      </c>
    </row>
    <row r="213" spans="1:5" x14ac:dyDescent="0.25">
      <c r="A213" t="s">
        <v>360</v>
      </c>
      <c r="B213" t="s">
        <v>282</v>
      </c>
      <c r="C213">
        <v>1.0958000000000001</v>
      </c>
      <c r="D213">
        <v>0.48670000000000002</v>
      </c>
      <c r="E213">
        <v>1.5401</v>
      </c>
    </row>
    <row r="214" spans="1:5" x14ac:dyDescent="0.25">
      <c r="A214" t="s">
        <v>360</v>
      </c>
      <c r="B214" t="s">
        <v>283</v>
      </c>
      <c r="C214">
        <v>1.0958000000000001</v>
      </c>
      <c r="D214">
        <v>0.66920000000000002</v>
      </c>
      <c r="E214">
        <v>1.1551</v>
      </c>
    </row>
    <row r="215" spans="1:5" x14ac:dyDescent="0.25">
      <c r="A215" t="s">
        <v>360</v>
      </c>
      <c r="B215" t="s">
        <v>284</v>
      </c>
      <c r="C215">
        <v>1.0958000000000001</v>
      </c>
      <c r="D215">
        <v>0.73009999999999997</v>
      </c>
      <c r="E215">
        <v>1.0694999999999999</v>
      </c>
    </row>
    <row r="216" spans="1:5" x14ac:dyDescent="0.25">
      <c r="A216" t="s">
        <v>360</v>
      </c>
      <c r="B216" t="s">
        <v>285</v>
      </c>
      <c r="C216">
        <v>1.0958000000000001</v>
      </c>
      <c r="D216">
        <v>1.3993</v>
      </c>
      <c r="E216">
        <v>0.55620000000000003</v>
      </c>
    </row>
    <row r="217" spans="1:5" x14ac:dyDescent="0.25">
      <c r="A217" t="s">
        <v>361</v>
      </c>
      <c r="B217" t="s">
        <v>286</v>
      </c>
      <c r="C217">
        <v>1.0307999999999999</v>
      </c>
      <c r="D217">
        <v>0.64670000000000005</v>
      </c>
      <c r="E217">
        <v>1.1648000000000001</v>
      </c>
    </row>
    <row r="218" spans="1:5" x14ac:dyDescent="0.25">
      <c r="A218" t="s">
        <v>361</v>
      </c>
      <c r="B218" t="s">
        <v>287</v>
      </c>
      <c r="C218">
        <v>1.0307999999999999</v>
      </c>
      <c r="D218">
        <v>0.77610000000000001</v>
      </c>
      <c r="E218">
        <v>0.8387</v>
      </c>
    </row>
    <row r="219" spans="1:5" x14ac:dyDescent="0.25">
      <c r="A219" t="s">
        <v>361</v>
      </c>
      <c r="B219" t="s">
        <v>288</v>
      </c>
      <c r="C219">
        <v>1.0307999999999999</v>
      </c>
      <c r="D219">
        <v>1.6977</v>
      </c>
      <c r="E219">
        <v>0.87360000000000004</v>
      </c>
    </row>
    <row r="220" spans="1:5" x14ac:dyDescent="0.25">
      <c r="A220" t="s">
        <v>361</v>
      </c>
      <c r="B220" t="s">
        <v>289</v>
      </c>
      <c r="C220">
        <v>1.0307999999999999</v>
      </c>
      <c r="D220">
        <v>1.4552</v>
      </c>
      <c r="E220">
        <v>0.69889999999999997</v>
      </c>
    </row>
    <row r="221" spans="1:5" x14ac:dyDescent="0.25">
      <c r="A221" t="s">
        <v>361</v>
      </c>
      <c r="B221" t="s">
        <v>290</v>
      </c>
      <c r="C221">
        <v>1.0307999999999999</v>
      </c>
      <c r="D221">
        <v>0.24249999999999999</v>
      </c>
      <c r="E221">
        <v>0.17469999999999999</v>
      </c>
    </row>
    <row r="222" spans="1:5" x14ac:dyDescent="0.25">
      <c r="A222" t="s">
        <v>361</v>
      </c>
      <c r="B222" t="s">
        <v>291</v>
      </c>
      <c r="C222">
        <v>1.0307999999999999</v>
      </c>
      <c r="D222">
        <v>0.72760000000000002</v>
      </c>
      <c r="E222">
        <v>0.69889999999999997</v>
      </c>
    </row>
    <row r="223" spans="1:5" x14ac:dyDescent="0.25">
      <c r="A223" t="s">
        <v>361</v>
      </c>
      <c r="B223" t="s">
        <v>292</v>
      </c>
      <c r="C223">
        <v>1.0307999999999999</v>
      </c>
      <c r="D223">
        <v>0.97009999999999996</v>
      </c>
      <c r="E223">
        <v>1.0484</v>
      </c>
    </row>
    <row r="224" spans="1:5" x14ac:dyDescent="0.25">
      <c r="A224" t="s">
        <v>361</v>
      </c>
      <c r="B224" t="s">
        <v>293</v>
      </c>
      <c r="C224">
        <v>1.0307999999999999</v>
      </c>
      <c r="D224">
        <v>1.4552</v>
      </c>
      <c r="E224">
        <v>1.3977999999999999</v>
      </c>
    </row>
    <row r="225" spans="1:5" x14ac:dyDescent="0.25">
      <c r="A225" t="s">
        <v>361</v>
      </c>
      <c r="B225" t="s">
        <v>294</v>
      </c>
      <c r="C225">
        <v>1.0307999999999999</v>
      </c>
      <c r="D225">
        <v>1.2126999999999999</v>
      </c>
      <c r="E225">
        <v>1.0484</v>
      </c>
    </row>
    <row r="226" spans="1:5" x14ac:dyDescent="0.25">
      <c r="A226" t="s">
        <v>361</v>
      </c>
      <c r="B226" t="s">
        <v>295</v>
      </c>
      <c r="C226">
        <v>1.0307999999999999</v>
      </c>
      <c r="D226">
        <v>1.4552</v>
      </c>
      <c r="E226">
        <v>1.0484</v>
      </c>
    </row>
    <row r="227" spans="1:5" x14ac:dyDescent="0.25">
      <c r="A227" t="s">
        <v>361</v>
      </c>
      <c r="B227" t="s">
        <v>296</v>
      </c>
      <c r="C227">
        <v>1.0307999999999999</v>
      </c>
      <c r="D227">
        <v>0.72760000000000002</v>
      </c>
      <c r="E227">
        <v>1.0484</v>
      </c>
    </row>
    <row r="228" spans="1:5" x14ac:dyDescent="0.25">
      <c r="A228" t="s">
        <v>361</v>
      </c>
      <c r="B228" t="s">
        <v>297</v>
      </c>
      <c r="C228">
        <v>1.0307999999999999</v>
      </c>
      <c r="D228">
        <v>0.97009999999999996</v>
      </c>
      <c r="E228">
        <v>0.69889999999999997</v>
      </c>
    </row>
    <row r="229" spans="1:5" x14ac:dyDescent="0.25">
      <c r="A229" t="s">
        <v>361</v>
      </c>
      <c r="B229" t="s">
        <v>298</v>
      </c>
      <c r="C229">
        <v>1.0307999999999999</v>
      </c>
      <c r="D229">
        <v>0.72760000000000002</v>
      </c>
      <c r="E229">
        <v>1.9219999999999999</v>
      </c>
    </row>
    <row r="230" spans="1:5" x14ac:dyDescent="0.25">
      <c r="A230" t="s">
        <v>361</v>
      </c>
      <c r="B230" t="s">
        <v>299</v>
      </c>
      <c r="C230">
        <v>1.0307999999999999</v>
      </c>
      <c r="D230">
        <v>0.24249999999999999</v>
      </c>
      <c r="E230">
        <v>0.69889999999999997</v>
      </c>
    </row>
    <row r="231" spans="1:5" x14ac:dyDescent="0.25">
      <c r="A231" t="s">
        <v>361</v>
      </c>
      <c r="B231" t="s">
        <v>300</v>
      </c>
      <c r="C231">
        <v>1.0307999999999999</v>
      </c>
      <c r="D231">
        <v>1.3582000000000001</v>
      </c>
      <c r="E231">
        <v>1.3977999999999999</v>
      </c>
    </row>
    <row r="232" spans="1:5" x14ac:dyDescent="0.25">
      <c r="A232" t="s">
        <v>361</v>
      </c>
      <c r="B232" t="s">
        <v>301</v>
      </c>
      <c r="C232">
        <v>1.0307999999999999</v>
      </c>
      <c r="D232">
        <v>1.2126999999999999</v>
      </c>
      <c r="E232">
        <v>1.2231000000000001</v>
      </c>
    </row>
    <row r="233" spans="1:5" x14ac:dyDescent="0.25">
      <c r="A233" t="s">
        <v>302</v>
      </c>
      <c r="B233" t="s">
        <v>303</v>
      </c>
      <c r="C233">
        <v>1.0699000000000001</v>
      </c>
      <c r="D233">
        <v>0.70099999999999996</v>
      </c>
      <c r="E233">
        <v>0.87890000000000001</v>
      </c>
    </row>
    <row r="234" spans="1:5" x14ac:dyDescent="0.25">
      <c r="A234" t="s">
        <v>302</v>
      </c>
      <c r="B234" t="s">
        <v>304</v>
      </c>
      <c r="C234">
        <v>1.0699000000000001</v>
      </c>
      <c r="D234">
        <v>0.62309999999999999</v>
      </c>
      <c r="E234">
        <v>0.78120000000000001</v>
      </c>
    </row>
    <row r="235" spans="1:5" x14ac:dyDescent="0.25">
      <c r="A235" t="s">
        <v>302</v>
      </c>
      <c r="B235" t="s">
        <v>305</v>
      </c>
      <c r="C235">
        <v>1.0699000000000001</v>
      </c>
      <c r="D235">
        <v>0.37390000000000001</v>
      </c>
      <c r="E235">
        <v>1.6618999999999999</v>
      </c>
    </row>
    <row r="236" spans="1:5" x14ac:dyDescent="0.25">
      <c r="A236" t="s">
        <v>302</v>
      </c>
      <c r="B236" t="s">
        <v>306</v>
      </c>
      <c r="C236">
        <v>1.0699000000000001</v>
      </c>
      <c r="D236">
        <v>0.80110000000000003</v>
      </c>
      <c r="E236">
        <v>0.63919999999999999</v>
      </c>
    </row>
    <row r="237" spans="1:5" x14ac:dyDescent="0.25">
      <c r="A237" t="s">
        <v>302</v>
      </c>
      <c r="B237" t="s">
        <v>307</v>
      </c>
      <c r="C237">
        <v>1.0699000000000001</v>
      </c>
      <c r="D237">
        <v>0.93469999999999998</v>
      </c>
      <c r="E237">
        <v>0.63919999999999999</v>
      </c>
    </row>
    <row r="238" spans="1:5" x14ac:dyDescent="0.25">
      <c r="A238" t="s">
        <v>302</v>
      </c>
      <c r="B238" t="s">
        <v>308</v>
      </c>
      <c r="C238">
        <v>1.0699000000000001</v>
      </c>
      <c r="D238">
        <v>0.53410000000000002</v>
      </c>
      <c r="E238">
        <v>0.63919999999999999</v>
      </c>
    </row>
    <row r="239" spans="1:5" x14ac:dyDescent="0.25">
      <c r="A239" t="s">
        <v>302</v>
      </c>
      <c r="B239" t="s">
        <v>309</v>
      </c>
      <c r="C239">
        <v>1.0699000000000001</v>
      </c>
      <c r="D239">
        <v>1.0515000000000001</v>
      </c>
      <c r="E239">
        <v>1.1186</v>
      </c>
    </row>
    <row r="240" spans="1:5" x14ac:dyDescent="0.25">
      <c r="A240" t="s">
        <v>302</v>
      </c>
      <c r="B240" t="s">
        <v>310</v>
      </c>
      <c r="C240">
        <v>1.0699000000000001</v>
      </c>
      <c r="D240">
        <v>1.4019999999999999</v>
      </c>
      <c r="E240">
        <v>1.3583000000000001</v>
      </c>
    </row>
    <row r="241" spans="1:5" x14ac:dyDescent="0.25">
      <c r="A241" t="s">
        <v>302</v>
      </c>
      <c r="B241" t="s">
        <v>311</v>
      </c>
      <c r="C241">
        <v>1.0699000000000001</v>
      </c>
      <c r="D241">
        <v>0.26700000000000002</v>
      </c>
      <c r="E241">
        <v>1.3696999999999999</v>
      </c>
    </row>
    <row r="242" spans="1:5" x14ac:dyDescent="0.25">
      <c r="A242" t="s">
        <v>302</v>
      </c>
      <c r="B242" t="s">
        <v>312</v>
      </c>
      <c r="C242">
        <v>1.0699000000000001</v>
      </c>
      <c r="D242">
        <v>0.81779999999999997</v>
      </c>
      <c r="E242">
        <v>1.0387</v>
      </c>
    </row>
    <row r="243" spans="1:5" x14ac:dyDescent="0.25">
      <c r="A243" t="s">
        <v>302</v>
      </c>
      <c r="B243" t="s">
        <v>313</v>
      </c>
      <c r="C243">
        <v>1.0699000000000001</v>
      </c>
      <c r="D243">
        <v>0.77890000000000004</v>
      </c>
      <c r="E243">
        <v>0.63919999999999999</v>
      </c>
    </row>
    <row r="244" spans="1:5" x14ac:dyDescent="0.25">
      <c r="A244" t="s">
        <v>302</v>
      </c>
      <c r="B244" t="s">
        <v>314</v>
      </c>
      <c r="C244">
        <v>1.0699000000000001</v>
      </c>
      <c r="D244">
        <v>0.93469999999999998</v>
      </c>
      <c r="E244">
        <v>0.82179999999999997</v>
      </c>
    </row>
    <row r="245" spans="1:5" x14ac:dyDescent="0.25">
      <c r="A245" t="s">
        <v>302</v>
      </c>
      <c r="B245" t="s">
        <v>315</v>
      </c>
      <c r="C245">
        <v>1.0699000000000001</v>
      </c>
      <c r="D245">
        <v>1.4688000000000001</v>
      </c>
      <c r="E245">
        <v>1.2784</v>
      </c>
    </row>
    <row r="246" spans="1:5" x14ac:dyDescent="0.25">
      <c r="A246" t="s">
        <v>302</v>
      </c>
      <c r="B246" t="s">
        <v>316</v>
      </c>
      <c r="C246">
        <v>1.0699000000000001</v>
      </c>
      <c r="D246">
        <v>0.77890000000000004</v>
      </c>
      <c r="E246">
        <v>1.1718</v>
      </c>
    </row>
    <row r="247" spans="1:5" x14ac:dyDescent="0.25">
      <c r="A247" t="s">
        <v>302</v>
      </c>
      <c r="B247" t="s">
        <v>317</v>
      </c>
      <c r="C247">
        <v>1.0699000000000001</v>
      </c>
      <c r="D247">
        <v>0.46729999999999999</v>
      </c>
      <c r="E247">
        <v>0.63919999999999999</v>
      </c>
    </row>
    <row r="248" spans="1:5" x14ac:dyDescent="0.25">
      <c r="A248" t="s">
        <v>302</v>
      </c>
      <c r="B248" t="s">
        <v>318</v>
      </c>
      <c r="C248">
        <v>1.0699000000000001</v>
      </c>
      <c r="D248">
        <v>1.6616</v>
      </c>
      <c r="E248">
        <v>0.78120000000000001</v>
      </c>
    </row>
    <row r="249" spans="1:5" x14ac:dyDescent="0.25">
      <c r="A249" t="s">
        <v>302</v>
      </c>
      <c r="B249" t="s">
        <v>319</v>
      </c>
      <c r="C249">
        <v>1.0699000000000001</v>
      </c>
      <c r="D249">
        <v>1.2462</v>
      </c>
      <c r="E249">
        <v>0.85219999999999996</v>
      </c>
    </row>
    <row r="250" spans="1:5" x14ac:dyDescent="0.25">
      <c r="A250" t="s">
        <v>302</v>
      </c>
      <c r="B250" t="s">
        <v>320</v>
      </c>
      <c r="C250">
        <v>1.0699000000000001</v>
      </c>
      <c r="D250">
        <v>1.0682</v>
      </c>
      <c r="E250">
        <v>1.0956999999999999</v>
      </c>
    </row>
    <row r="251" spans="1:5" x14ac:dyDescent="0.25">
      <c r="A251" t="s">
        <v>302</v>
      </c>
      <c r="B251" t="s">
        <v>321</v>
      </c>
      <c r="C251">
        <v>1.0699000000000001</v>
      </c>
      <c r="D251">
        <v>1.3351999999999999</v>
      </c>
      <c r="E251">
        <v>0.91310000000000002</v>
      </c>
    </row>
    <row r="252" spans="1:5" x14ac:dyDescent="0.25">
      <c r="A252" t="s">
        <v>302</v>
      </c>
      <c r="B252" t="s">
        <v>322</v>
      </c>
      <c r="C252">
        <v>1.0699000000000001</v>
      </c>
      <c r="D252">
        <v>1.1682999999999999</v>
      </c>
      <c r="E252">
        <v>0.71909999999999996</v>
      </c>
    </row>
    <row r="253" spans="1:5" x14ac:dyDescent="0.25">
      <c r="A253" t="s">
        <v>302</v>
      </c>
      <c r="B253" t="s">
        <v>323</v>
      </c>
      <c r="C253">
        <v>1.0699000000000001</v>
      </c>
      <c r="D253">
        <v>0.93469999999999998</v>
      </c>
      <c r="E253">
        <v>1.4914000000000001</v>
      </c>
    </row>
    <row r="254" spans="1:5" x14ac:dyDescent="0.25">
      <c r="A254" t="s">
        <v>302</v>
      </c>
      <c r="B254" t="s">
        <v>324</v>
      </c>
      <c r="C254">
        <v>1.0699000000000001</v>
      </c>
      <c r="D254">
        <v>1.8693</v>
      </c>
      <c r="E254">
        <v>0.89490000000000003</v>
      </c>
    </row>
    <row r="255" spans="1:5" x14ac:dyDescent="0.25">
      <c r="A255" t="s">
        <v>302</v>
      </c>
      <c r="B255" t="s">
        <v>325</v>
      </c>
      <c r="C255">
        <v>1.0699000000000001</v>
      </c>
      <c r="D255">
        <v>0.81779999999999997</v>
      </c>
      <c r="E255">
        <v>1.0387</v>
      </c>
    </row>
    <row r="256" spans="1:5" x14ac:dyDescent="0.25">
      <c r="A256" t="s">
        <v>302</v>
      </c>
      <c r="B256" t="s">
        <v>326</v>
      </c>
      <c r="C256">
        <v>1.0699000000000001</v>
      </c>
      <c r="D256">
        <v>1.0682</v>
      </c>
      <c r="E256">
        <v>0.45660000000000001</v>
      </c>
    </row>
    <row r="257" spans="1:5" x14ac:dyDescent="0.25">
      <c r="A257" t="s">
        <v>302</v>
      </c>
      <c r="B257" t="s">
        <v>327</v>
      </c>
      <c r="C257">
        <v>1.0699000000000001</v>
      </c>
      <c r="D257">
        <v>1.4019999999999999</v>
      </c>
      <c r="E257">
        <v>0.85219999999999996</v>
      </c>
    </row>
    <row r="258" spans="1:5" x14ac:dyDescent="0.25">
      <c r="A258" t="s">
        <v>302</v>
      </c>
      <c r="B258" t="s">
        <v>328</v>
      </c>
      <c r="C258">
        <v>1.0699000000000001</v>
      </c>
      <c r="D258">
        <v>1.1682999999999999</v>
      </c>
      <c r="E258">
        <v>1.7578</v>
      </c>
    </row>
    <row r="259" spans="1:5" x14ac:dyDescent="0.25">
      <c r="A259" t="s">
        <v>302</v>
      </c>
      <c r="B259" t="s">
        <v>329</v>
      </c>
      <c r="C259">
        <v>1.0699000000000001</v>
      </c>
      <c r="D259">
        <v>1.0682</v>
      </c>
      <c r="E259">
        <v>1.3696999999999999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J14" activePane="bottomRight" state="frozen"/>
      <selection pane="topRight" activeCell="M1" sqref="M1"/>
      <selection pane="bottomLeft" activeCell="A2" sqref="A2"/>
      <selection pane="bottomRight" activeCell="BR39" sqref="BR39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350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362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363</v>
      </c>
      <c r="B4" t="s">
        <v>160</v>
      </c>
      <c r="C4" t="s">
        <v>165</v>
      </c>
      <c r="D4" t="s">
        <v>67</v>
      </c>
      <c r="E4">
        <f>VLOOKUP(A4,home!$A$2:$E$405,3,FALSE)</f>
        <v>1.1111</v>
      </c>
      <c r="F4">
        <f>VLOOKUP(B4,home!$B$2:$E$405,3,FALSE)</f>
        <v>0.75</v>
      </c>
      <c r="G4">
        <f>VLOOKUP(C4,away!$B$2:$E$405,4,FALSE)</f>
        <v>1.2</v>
      </c>
      <c r="H4">
        <f>VLOOKUP(A4,away!$A$2:$E$405,3,FALSE)</f>
        <v>1.1806000000000001</v>
      </c>
      <c r="I4">
        <f>VLOOKUP(C4,away!$B$2:$E$405,3,FALSE)</f>
        <v>0.84699999999999998</v>
      </c>
      <c r="J4">
        <f>VLOOKUP(B4,home!$B$2:$E$405,4,FALSE)</f>
        <v>0.98819999999999997</v>
      </c>
      <c r="K4" s="3">
        <f t="shared" si="0"/>
        <v>0.99998999999999993</v>
      </c>
      <c r="L4" s="3">
        <f t="shared" si="1"/>
        <v>0.98816857524000001</v>
      </c>
      <c r="M4" s="5">
        <f t="shared" ref="M4:M8" si="2">_xlfn.POISSON.DIST(0,K4,FALSE) * _xlfn.POISSON.DIST(0,L4,FALSE)</f>
        <v>0.13694737168534754</v>
      </c>
      <c r="N4" s="5">
        <f t="shared" ref="N4:N8" si="3">_xlfn.POISSON.DIST(1,K4,FALSE) * _xlfn.POISSON.DIST(0,L4,FALSE)</f>
        <v>0.13694600221163067</v>
      </c>
      <c r="O4" s="5">
        <f t="shared" ref="O4:O8" si="4">_xlfn.POISSON.DIST(0,K4,FALSE) * _xlfn.POISSON.DIST(1,L4,FALSE)</f>
        <v>0.13532708916117261</v>
      </c>
      <c r="P4" s="5">
        <f t="shared" ref="P4:P8" si="5">_xlfn.POISSON.DIST(1,K4,FALSE) * _xlfn.POISSON.DIST(1,L4,FALSE)</f>
        <v>0.13532573589028099</v>
      </c>
      <c r="Q4" s="5">
        <f t="shared" ref="Q4:Q8" si="6">_xlfn.POISSON.DIST(2,K4,FALSE) * _xlfn.POISSON.DIST(0,L4,FALSE)</f>
        <v>6.8472316375804254E-2</v>
      </c>
      <c r="R4" s="5">
        <f t="shared" ref="R4:R8" si="7">_xlfn.POISSON.DIST(0,K4,FALSE) * _xlfn.POISSON.DIST(2,L4,FALSE)</f>
        <v>6.6862988443886176E-2</v>
      </c>
      <c r="S4" s="5">
        <f t="shared" ref="S4:S8" si="8">_xlfn.POISSON.DIST(2,K4,FALSE) * _xlfn.POISSON.DIST(2,L4,FALSE)</f>
        <v>3.3430825595401788E-2</v>
      </c>
      <c r="T4" s="5">
        <f t="shared" ref="T4:T8" si="9">_xlfn.POISSON.DIST(2,K4,FALSE) * _xlfn.POISSON.DIST(1,L4,FALSE)</f>
        <v>6.7662191316461021E-2</v>
      </c>
      <c r="U4" s="5">
        <f t="shared" ref="U4:U8" si="10">_xlfn.POISSON.DIST(1,K4,FALSE) * _xlfn.POISSON.DIST(2,L4,FALSE)</f>
        <v>6.6862319814001731E-2</v>
      </c>
      <c r="V4" s="5">
        <f t="shared" ref="V4:V8" si="11">_xlfn.POISSON.DIST(3,K4,FALSE) * _xlfn.POISSON.DIST(3,L4,FALSE)</f>
        <v>3.6705512160880157E-3</v>
      </c>
      <c r="W4" s="5">
        <f t="shared" ref="W4:W8" si="12">_xlfn.POISSON.DIST(3,K4,FALSE) * _xlfn.POISSON.DIST(0,L4,FALSE)</f>
        <v>2.2823877217546834E-2</v>
      </c>
      <c r="X4" s="5">
        <f t="shared" ref="X4:X8" si="13">_xlfn.POISSON.DIST(3,K4,FALSE) * _xlfn.POISSON.DIST(1,L4,FALSE)</f>
        <v>2.2553838231515955E-2</v>
      </c>
      <c r="Y4" s="5">
        <f t="shared" ref="Y4:Y8" si="14">_xlfn.POISSON.DIST(3,K4,FALSE) * _xlfn.POISSON.DIST(2,L4,FALSE)</f>
        <v>1.114349709571528E-2</v>
      </c>
      <c r="Z4" s="5">
        <f t="shared" ref="Z4:Z8" si="15">_xlfn.POISSON.DIST(0,K4,FALSE) * _xlfn.POISSON.DIST(3,L4,FALSE)</f>
        <v>2.2023968008961201E-2</v>
      </c>
      <c r="AA4" s="5">
        <f t="shared" ref="AA4:AA8" si="16">_xlfn.POISSON.DIST(1,K4,FALSE) * _xlfn.POISSON.DIST(3,L4,FALSE)</f>
        <v>2.2023747769281107E-2</v>
      </c>
      <c r="AB4" s="5">
        <f t="shared" ref="AB4:AB8" si="17">_xlfn.POISSON.DIST(2,K4,FALSE) * _xlfn.POISSON.DIST(3,L4,FALSE)</f>
        <v>1.1011763765901706E-2</v>
      </c>
      <c r="AC4" s="5">
        <f t="shared" ref="AC4:AC8" si="18">_xlfn.POISSON.DIST(4,K4,FALSE) * _xlfn.POISSON.DIST(4,L4,FALSE)</f>
        <v>2.2669294339459296E-4</v>
      </c>
      <c r="AD4" s="5">
        <f t="shared" ref="AD4:AD8" si="19">_xlfn.POISSON.DIST(4,K4,FALSE) * _xlfn.POISSON.DIST(0,L4,FALSE)</f>
        <v>5.7059122446936643E-3</v>
      </c>
      <c r="AE4" s="5">
        <f t="shared" ref="AE4:AE8" si="20">_xlfn.POISSON.DIST(4,K4,FALSE) * _xlfn.POISSON.DIST(1,L4,FALSE)</f>
        <v>5.6384031732834095E-3</v>
      </c>
      <c r="AF4" s="5">
        <f t="shared" ref="AF4:AF8" si="21">_xlfn.POISSON.DIST(4,K4,FALSE) * _xlfn.POISSON.DIST(2,L4,FALSE)</f>
        <v>2.7858464151860802E-3</v>
      </c>
      <c r="AG4" s="5">
        <f t="shared" ref="AG4:AG8" si="22">_xlfn.POISSON.DIST(4,K4,FALSE) * _xlfn.POISSON.DIST(3,L4,FALSE)</f>
        <v>9.1762862764396358E-4</v>
      </c>
      <c r="AH4" s="5">
        <f t="shared" ref="AH4:AH8" si="23">_xlfn.POISSON.DIST(0,K4,FALSE) * _xlfn.POISSON.DIST(4,L4,FALSE)</f>
        <v>5.4408482721366317E-3</v>
      </c>
      <c r="AI4" s="5">
        <f t="shared" ref="AI4:AI8" si="24">_xlfn.POISSON.DIST(1,K4,FALSE) * _xlfn.POISSON.DIST(4,L4,FALSE)</f>
        <v>5.440793863653909E-3</v>
      </c>
      <c r="AJ4" s="5">
        <f t="shared" ref="AJ4:AJ8" si="25">_xlfn.POISSON.DIST(2,K4,FALSE) * _xlfn.POISSON.DIST(4,L4,FALSE)</f>
        <v>2.720369727857636E-3</v>
      </c>
      <c r="AK4" s="5">
        <f t="shared" ref="AK4:AK8" si="26">_xlfn.POISSON.DIST(3,K4,FALSE) * _xlfn.POISSON.DIST(4,L4,FALSE)</f>
        <v>9.0678084138678581E-4</v>
      </c>
      <c r="AL4" s="5">
        <f t="shared" ref="AL4:AL8" si="27">_xlfn.POISSON.DIST(5,K4,FALSE) * _xlfn.POISSON.DIST(5,L4,FALSE)</f>
        <v>8.9603441113107256E-6</v>
      </c>
      <c r="AM4" s="5">
        <f t="shared" ref="AM4:AM8" si="28">_xlfn.POISSON.DIST(5,K4,FALSE) * _xlfn.POISSON.DIST(0,L4,FALSE)</f>
        <v>1.1411710371142436E-3</v>
      </c>
      <c r="AN4" s="5">
        <f t="shared" ref="AN4:AN8" si="29">_xlfn.POISSON.DIST(5,K4,FALSE) * _xlfn.POISSON.DIST(1,L4,FALSE)</f>
        <v>1.1276693578503355E-3</v>
      </c>
      <c r="AO4" s="5">
        <f t="shared" ref="AO4:AO8" si="30">_xlfn.POISSON.DIST(5,K4,FALSE) * _xlfn.POISSON.DIST(2,L4,FALSE)</f>
        <v>5.571637113443858E-4</v>
      </c>
      <c r="AP4" s="5">
        <f t="shared" ref="AP4:AP8" si="31">_xlfn.POISSON.DIST(5,K4,FALSE) * _xlfn.POISSON.DIST(3,L4,FALSE)</f>
        <v>1.8352389027153748E-4</v>
      </c>
      <c r="AQ4" s="5">
        <f t="shared" ref="AQ4:AQ8" si="32">_xlfn.POISSON.DIST(5,K4,FALSE) * _xlfn.POISSON.DIST(4,L4,FALSE)</f>
        <v>4.5338135293031808E-5</v>
      </c>
      <c r="AR4" s="5">
        <f t="shared" ref="AR4:AR8" si="33">_xlfn.POISSON.DIST(0,K4,FALSE) * _xlfn.POISSON.DIST(5,L4,FALSE)</f>
        <v>1.0752950570348547E-3</v>
      </c>
      <c r="AS4" s="5">
        <f t="shared" ref="AS4:AS8" si="34">_xlfn.POISSON.DIST(1,K4,FALSE) * _xlfn.POISSON.DIST(5,L4,FALSE)</f>
        <v>1.0752843040842841E-3</v>
      </c>
      <c r="AT4" s="5">
        <f t="shared" ref="AT4:AT8" si="35">_xlfn.POISSON.DIST(2,K4,FALSE) * _xlfn.POISSON.DIST(5,L4,FALSE)</f>
        <v>5.3763677562062152E-4</v>
      </c>
      <c r="AU4" s="5">
        <f t="shared" ref="AU4:AU8" si="36">_xlfn.POISSON.DIST(3,K4,FALSE) * _xlfn.POISSON.DIST(5,L4,FALSE)</f>
        <v>1.792104664176218E-4</v>
      </c>
      <c r="AV4" s="5">
        <f t="shared" ref="AV4:AV8" si="37">_xlfn.POISSON.DIST(4,K4,FALSE) * _xlfn.POISSON.DIST(5,L4,FALSE)</f>
        <v>4.4802168578239396E-5</v>
      </c>
      <c r="AW4" s="5">
        <f t="shared" ref="AW4:AW8" si="38">_xlfn.POISSON.DIST(6,K4,FALSE) * _xlfn.POISSON.DIST(6,L4,FALSE)</f>
        <v>2.4595116474525812E-7</v>
      </c>
      <c r="AX4" s="5">
        <f t="shared" ref="AX4:AX8" si="39">_xlfn.POISSON.DIST(6,K4,FALSE) * _xlfn.POISSON.DIST(0,L4,FALSE)</f>
        <v>1.901932709006453E-4</v>
      </c>
      <c r="AY4" s="5">
        <f t="shared" ref="AY4:AY8" si="40">_xlfn.POISSON.DIST(6,K4,FALSE) * _xlfn.POISSON.DIST(1,L4,FALSE)</f>
        <v>1.8794301352612606E-4</v>
      </c>
      <c r="AZ4" s="5">
        <f t="shared" ref="AZ4:AZ8" si="41">_xlfn.POISSON.DIST(6,K4,FALSE) * _xlfn.POISSON.DIST(2,L4,FALSE)</f>
        <v>9.2859689951212007E-5</v>
      </c>
      <c r="BA4" s="5">
        <f t="shared" ref="BA4:BA8" si="42">_xlfn.POISSON.DIST(6,K4,FALSE) * _xlfn.POISSON.DIST(3,L4,FALSE)</f>
        <v>3.0587009172105773E-5</v>
      </c>
      <c r="BB4" s="5">
        <f t="shared" ref="BB4:BB8" si="43">_xlfn.POISSON.DIST(6,K4,FALSE) * _xlfn.POISSON.DIST(4,L4,FALSE)</f>
        <v>7.5562803186131425E-6</v>
      </c>
      <c r="BC4" s="5">
        <f t="shared" ref="BC4:BC8" si="44">_xlfn.POISSON.DIST(6,K4,FALSE) * _xlfn.POISSON.DIST(5,L4,FALSE)</f>
        <v>1.4933757513116012E-6</v>
      </c>
      <c r="BD4" s="5">
        <f t="shared" ref="BD4:BD8" si="45">_xlfn.POISSON.DIST(0,K4,FALSE) * _xlfn.POISSON.DIST(6,L4,FALSE)</f>
        <v>1.7709546407879105E-4</v>
      </c>
      <c r="BE4" s="5">
        <f t="shared" ref="BE4:BE8" si="46">_xlfn.POISSON.DIST(1,K4,FALSE) * _xlfn.POISSON.DIST(6,L4,FALSE)</f>
        <v>1.7709369312415024E-4</v>
      </c>
      <c r="BF4" s="5">
        <f t="shared" ref="BF4:BF8" si="47">_xlfn.POISSON.DIST(2,K4,FALSE) * _xlfn.POISSON.DIST(6,L4,FALSE)</f>
        <v>8.8545961093609483E-5</v>
      </c>
      <c r="BG4" s="5">
        <f t="shared" ref="BG4:BG8" si="48">_xlfn.POISSON.DIST(3,K4,FALSE) * _xlfn.POISSON.DIST(6,L4,FALSE)</f>
        <v>2.951502521133285E-5</v>
      </c>
      <c r="BH4" s="5">
        <f t="shared" ref="BH4:BH8" si="49">_xlfn.POISSON.DIST(4,K4,FALSE) * _xlfn.POISSON.DIST(6,L4,FALSE)</f>
        <v>7.3786825152701827E-6</v>
      </c>
      <c r="BI4" s="5">
        <f t="shared" ref="BI4:BI8" si="50">_xlfn.POISSON.DIST(5,K4,FALSE) * _xlfn.POISSON.DIST(6,L4,FALSE)</f>
        <v>1.4757217456890064E-6</v>
      </c>
      <c r="BJ4" s="8">
        <f t="shared" ref="BJ4:BJ8" si="51">SUM(N4,Q4,T4,W4,X4,Y4,AD4,AE4,AF4,AG4,AM4,AN4,AO4,AP4,AQ4,AX4,AY4,AZ4,BA4,BB4,BC4)</f>
        <v>0.34821501168097468</v>
      </c>
      <c r="BK4" s="8">
        <f t="shared" ref="BK4:BK8" si="52">SUM(M4,P4,S4,V4,AC4,AL4,AY4)</f>
        <v>0.30979808068815035</v>
      </c>
      <c r="BL4" s="8">
        <f t="shared" ref="BL4:BL8" si="53">SUM(O4,R4,U4,AA4,AB4,AH4,AI4,AJ4,AK4,AR4,AS4,AT4,AU4,AV4,BD4,BE4,BF4,BG4,BH4,BI4)</f>
        <v>0.3199900349787827</v>
      </c>
      <c r="BM4" s="8">
        <f t="shared" ref="BM4:BM8" si="54">SUM(S4:BI4)</f>
        <v>0.3199578945263854</v>
      </c>
      <c r="BN4" s="8">
        <f t="shared" ref="BN4:BN8" si="55">SUM(M4:R4)</f>
        <v>0.67988150376812218</v>
      </c>
    </row>
    <row r="5" spans="1:88" x14ac:dyDescent="0.25">
      <c r="A5" t="s">
        <v>358</v>
      </c>
      <c r="B5" t="s">
        <v>332</v>
      </c>
      <c r="C5" t="s">
        <v>245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358</v>
      </c>
      <c r="B6" t="s">
        <v>237</v>
      </c>
      <c r="C6" t="s">
        <v>333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359</v>
      </c>
      <c r="B7" t="s">
        <v>256</v>
      </c>
      <c r="C7" t="s">
        <v>268</v>
      </c>
      <c r="D7" t="s">
        <v>67</v>
      </c>
      <c r="E7">
        <f>VLOOKUP(A7,home!$A$2:$E$405,3,FALSE)</f>
        <v>1.1584000000000001</v>
      </c>
      <c r="F7">
        <f>VLOOKUP(B7,home!$B$2:$E$405,3,FALSE)</f>
        <v>1.1222000000000001</v>
      </c>
      <c r="G7">
        <f>VLOOKUP(C7,away!$B$2:$E$405,4,FALSE)</f>
        <v>0.95409999999999995</v>
      </c>
      <c r="H7">
        <f>VLOOKUP(A7,away!$A$2:$E$405,3,FALSE)</f>
        <v>1.0775999999999999</v>
      </c>
      <c r="I7">
        <f>VLOOKUP(C7,away!$B$2:$E$405,3,FALSE)</f>
        <v>1.0257000000000001</v>
      </c>
      <c r="J7">
        <f>VLOOKUP(B7,home!$B$2:$E$405,4,FALSE)</f>
        <v>0.97440000000000004</v>
      </c>
      <c r="K7" s="3">
        <f t="shared" si="0"/>
        <v>1.2402884775680003</v>
      </c>
      <c r="L7" s="3">
        <f t="shared" si="1"/>
        <v>1.0769987854080001</v>
      </c>
      <c r="M7" s="5">
        <f t="shared" si="2"/>
        <v>9.8540537920520324E-2</v>
      </c>
      <c r="N7" s="5">
        <f t="shared" si="3"/>
        <v>0.12221869375617392</v>
      </c>
      <c r="O7" s="5">
        <f t="shared" si="4"/>
        <v>0.10612803965385137</v>
      </c>
      <c r="P7" s="5">
        <f t="shared" si="5"/>
        <v>0.13162938472955166</v>
      </c>
      <c r="Q7" s="5">
        <f t="shared" si="6"/>
        <v>7.5793218804597329E-2</v>
      </c>
      <c r="R7" s="5">
        <f t="shared" si="7"/>
        <v>5.714988490246499E-2</v>
      </c>
      <c r="S7" s="5">
        <f t="shared" si="8"/>
        <v>4.3957277101164122E-2</v>
      </c>
      <c r="T7" s="5">
        <f t="shared" si="9"/>
        <v>8.1629204594714122E-2</v>
      </c>
      <c r="U7" s="5">
        <f t="shared" si="10"/>
        <v>7.0882343738864734E-2</v>
      </c>
      <c r="V7" s="5">
        <f t="shared" si="11"/>
        <v>6.5241839228073794E-3</v>
      </c>
      <c r="W7" s="5">
        <f t="shared" si="12"/>
        <v>3.1335151987044126E-2</v>
      </c>
      <c r="X7" s="5">
        <f t="shared" si="13"/>
        <v>3.3747920630621604E-2</v>
      </c>
      <c r="Y7" s="5">
        <f t="shared" si="14"/>
        <v>1.8173234764612526E-2</v>
      </c>
      <c r="Z7" s="5">
        <f t="shared" si="15"/>
        <v>2.0516785542053936E-2</v>
      </c>
      <c r="AA7" s="5">
        <f t="shared" si="16"/>
        <v>2.5446732704543229E-2</v>
      </c>
      <c r="AB7" s="5">
        <f t="shared" si="17"/>
        <v>1.5780644682598887E-2</v>
      </c>
      <c r="AC7" s="5">
        <f t="shared" si="18"/>
        <v>5.4468339486475343E-4</v>
      </c>
      <c r="AD7" s="5">
        <f t="shared" si="19"/>
        <v>9.7161569880932098E-3</v>
      </c>
      <c r="AE7" s="5">
        <f t="shared" si="20"/>
        <v>1.0464289275009841E-2</v>
      </c>
      <c r="AF7" s="5">
        <f t="shared" si="21"/>
        <v>5.6350134196717794E-3</v>
      </c>
      <c r="AG7" s="5">
        <f t="shared" si="22"/>
        <v>2.0229675362480964E-3</v>
      </c>
      <c r="AH7" s="5">
        <f t="shared" si="23"/>
        <v>5.5241382773171255E-3</v>
      </c>
      <c r="AI7" s="5">
        <f t="shared" si="24"/>
        <v>6.8515250538487716E-3</v>
      </c>
      <c r="AJ7" s="5">
        <f t="shared" si="25"/>
        <v>4.2489337890285533E-3</v>
      </c>
      <c r="AK7" s="5">
        <f t="shared" si="26"/>
        <v>1.7566345401604868E-3</v>
      </c>
      <c r="AL7" s="5">
        <f t="shared" si="27"/>
        <v>2.9103287500329657E-5</v>
      </c>
      <c r="AM7" s="5">
        <f t="shared" si="28"/>
        <v>2.4101675117147643E-3</v>
      </c>
      <c r="AN7" s="5">
        <f t="shared" si="29"/>
        <v>2.5957474827466229E-3</v>
      </c>
      <c r="AO7" s="5">
        <f t="shared" si="30"/>
        <v>1.3978084430719931E-3</v>
      </c>
      <c r="AP7" s="5">
        <f t="shared" si="31"/>
        <v>5.0181266514052819E-4</v>
      </c>
      <c r="AQ7" s="5">
        <f t="shared" si="32"/>
        <v>1.3511290771467505E-4</v>
      </c>
      <c r="AR7" s="5">
        <f t="shared" si="33"/>
        <v>1.1898980430192776E-3</v>
      </c>
      <c r="AS7" s="5">
        <f t="shared" si="34"/>
        <v>1.4758168322375224E-3</v>
      </c>
      <c r="AT7" s="5">
        <f t="shared" si="35"/>
        <v>9.1521930601255307E-4</v>
      </c>
      <c r="AU7" s="5">
        <f t="shared" si="36"/>
        <v>3.7837865323171716E-4</v>
      </c>
      <c r="AV7" s="5">
        <f t="shared" si="37"/>
        <v>1.1732467094024915E-4</v>
      </c>
      <c r="AW7" s="5">
        <f t="shared" si="38"/>
        <v>1.0798849071878872E-6</v>
      </c>
      <c r="AX7" s="5">
        <f t="shared" si="39"/>
        <v>4.9821716563142634E-4</v>
      </c>
      <c r="AY7" s="5">
        <f t="shared" si="40"/>
        <v>5.3657928225446267E-4</v>
      </c>
      <c r="AZ7" s="5">
        <f t="shared" si="41"/>
        <v>2.8894761763157632E-4</v>
      </c>
      <c r="BA7" s="5">
        <f t="shared" si="42"/>
        <v>1.0373207774524766E-4</v>
      </c>
      <c r="BB7" s="5">
        <f t="shared" si="43"/>
        <v>2.7929830434869988E-5</v>
      </c>
      <c r="BC7" s="5">
        <f t="shared" si="44"/>
        <v>6.0160786910012762E-6</v>
      </c>
      <c r="BD7" s="5">
        <f t="shared" si="45"/>
        <v>2.1358645784851963E-4</v>
      </c>
      <c r="BE7" s="5">
        <f t="shared" si="46"/>
        <v>2.6490882263408222E-4</v>
      </c>
      <c r="BF7" s="5">
        <f t="shared" si="47"/>
        <v>1.6428168015957868E-4</v>
      </c>
      <c r="BG7" s="5">
        <f t="shared" si="48"/>
        <v>6.7918891659145671E-5</v>
      </c>
      <c r="BH7" s="5">
        <f t="shared" si="49"/>
        <v>2.1059754683506927E-5</v>
      </c>
      <c r="BI7" s="5">
        <f t="shared" si="50"/>
        <v>5.2240342148724762E-6</v>
      </c>
      <c r="BJ7" s="8">
        <f t="shared" si="51"/>
        <v>0.39923792281956361</v>
      </c>
      <c r="BK7" s="8">
        <f t="shared" si="52"/>
        <v>0.28176174963866307</v>
      </c>
      <c r="BL7" s="8">
        <f t="shared" si="53"/>
        <v>0.29858249448931923</v>
      </c>
      <c r="BM7" s="8">
        <f t="shared" si="54"/>
        <v>0.40810369332509294</v>
      </c>
      <c r="BN7" s="8">
        <f t="shared" si="55"/>
        <v>0.59145975976715959</v>
      </c>
    </row>
    <row r="8" spans="1:88" x14ac:dyDescent="0.25">
      <c r="A8" t="s">
        <v>359</v>
      </c>
      <c r="B8" t="s">
        <v>263</v>
      </c>
      <c r="C8" t="s">
        <v>335</v>
      </c>
      <c r="D8" t="s">
        <v>67</v>
      </c>
      <c r="E8">
        <f>VLOOKUP(A8,home!$A$2:$E$405,3,FALSE)</f>
        <v>1.1584000000000001</v>
      </c>
      <c r="F8">
        <f>VLOOKUP(B8,home!$B$2:$E$405,3,FALSE)</f>
        <v>0</v>
      </c>
      <c r="G8" t="e">
        <f>VLOOKUP(C8,away!$B$2:$E$405,4,FALSE)</f>
        <v>#N/A</v>
      </c>
      <c r="H8">
        <f>VLOOKUP(A8,away!$A$2:$E$405,3,FALSE)</f>
        <v>1.0775999999999999</v>
      </c>
      <c r="I8" t="e">
        <f>VLOOKUP(C8,away!$B$2:$E$405,3,FALSE)</f>
        <v>#N/A</v>
      </c>
      <c r="J8">
        <f>VLOOKUP(B8,home!$B$2:$E$405,4,FALSE)</f>
        <v>0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360</v>
      </c>
      <c r="B9" t="s">
        <v>274</v>
      </c>
      <c r="C9" t="s">
        <v>273</v>
      </c>
      <c r="D9" t="s">
        <v>67</v>
      </c>
      <c r="E9">
        <f>VLOOKUP(A9,home!$A$2:$E$405,3,FALSE)</f>
        <v>1.5583</v>
      </c>
      <c r="F9">
        <f>VLOOKUP(B9,home!$B$2:$E$405,3,FALSE)</f>
        <v>0.77010000000000001</v>
      </c>
      <c r="G9">
        <f>VLOOKUP(C9,away!$B$2:$E$405,4,FALSE)</f>
        <v>0.98399999999999999</v>
      </c>
      <c r="H9">
        <f>VLOOKUP(A9,away!$A$2:$E$405,3,FALSE)</f>
        <v>1.0958000000000001</v>
      </c>
      <c r="I9">
        <f>VLOOKUP(C9,away!$B$2:$E$405,3,FALSE)</f>
        <v>1.0343</v>
      </c>
      <c r="J9">
        <f>VLOOKUP(B9,home!$B$2:$E$405,4,FALSE)</f>
        <v>0.97340000000000004</v>
      </c>
      <c r="K9" s="3">
        <f t="shared" ref="K9:K17" si="56">E9*F9*G9</f>
        <v>1.1808460807200001</v>
      </c>
      <c r="L9" s="3">
        <f t="shared" ref="L9:L17" si="57">H9*I9*J9</f>
        <v>1.1032378739960003</v>
      </c>
      <c r="M9" s="5">
        <f t="shared" ref="M9:M19" si="58">_xlfn.POISSON.DIST(0,K9,FALSE) * _xlfn.POISSON.DIST(0,L9,FALSE)</f>
        <v>0.10186733447024188</v>
      </c>
      <c r="N9" s="5">
        <f t="shared" ref="N9:N19" si="59">_xlfn.POISSON.DIST(1,K9,FALSE) * _xlfn.POISSON.DIST(0,L9,FALSE)</f>
        <v>0.12028964266257849</v>
      </c>
      <c r="O9" s="5">
        <f t="shared" ref="O9:O19" si="60">_xlfn.POISSON.DIST(0,K9,FALSE) * _xlfn.POISSON.DIST(1,L9,FALSE)</f>
        <v>0.11238390151058911</v>
      </c>
      <c r="P9" s="5">
        <f t="shared" ref="P9:P19" si="61">_xlfn.POISSON.DIST(1,K9,FALSE) * _xlfn.POISSON.DIST(1,L9,FALSE)</f>
        <v>0.13270808963480166</v>
      </c>
      <c r="Q9" s="5">
        <f t="shared" ref="Q9:Q19" si="62">_xlfn.POISSON.DIST(2,K9,FALSE) * _xlfn.POISSON.DIST(0,L9,FALSE)</f>
        <v>7.1021776544657578E-2</v>
      </c>
      <c r="R9" s="5">
        <f t="shared" ref="R9:R19" si="63">_xlfn.POISSON.DIST(0,K9,FALSE) * _xlfn.POISSON.DIST(2,L9,FALSE)</f>
        <v>6.1993088286959125E-2</v>
      </c>
      <c r="S9" s="5">
        <f t="shared" ref="S9:S19" si="64">_xlfn.POISSON.DIST(2,K9,FALSE) * _xlfn.POISSON.DIST(2,L9,FALSE)</f>
        <v>4.3221502619329166E-2</v>
      </c>
      <c r="T9" s="5">
        <f t="shared" ref="T9:T19" si="65">_xlfn.POISSON.DIST(2,K9,FALSE) * _xlfn.POISSON.DIST(1,L9,FALSE)</f>
        <v>7.8353913762547009E-2</v>
      </c>
      <c r="U9" s="5">
        <f t="shared" ref="U9:U19" si="66">_xlfn.POISSON.DIST(1,K9,FALSE) * _xlfn.POISSON.DIST(2,L9,FALSE)</f>
        <v>7.3204295335384625E-2</v>
      </c>
      <c r="V9" s="5">
        <f t="shared" ref="V9:V19" si="67">_xlfn.POISSON.DIST(3,K9,FALSE) * _xlfn.POISSON.DIST(3,L9,FALSE)</f>
        <v>6.2563322881185887E-3</v>
      </c>
      <c r="W9" s="5">
        <f t="shared" ref="W9:W19" si="68">_xlfn.POISSON.DIST(3,K9,FALSE) * _xlfn.POISSON.DIST(0,L9,FALSE)</f>
        <v>2.7955262159510181E-2</v>
      </c>
      <c r="X9" s="5">
        <f t="shared" ref="X9:X19" si="69">_xlfn.POISSON.DIST(3,K9,FALSE) * _xlfn.POISSON.DIST(1,L9,FALSE)</f>
        <v>3.0841303991858846E-2</v>
      </c>
      <c r="Y9" s="5">
        <f t="shared" ref="Y9:Y19" si="70">_xlfn.POISSON.DIST(3,K9,FALSE) * _xlfn.POISSON.DIST(2,L9,FALSE)</f>
        <v>1.7012647323621358E-2</v>
      </c>
      <c r="Z9" s="5">
        <f t="shared" ref="Z9:Z19" si="71">_xlfn.POISSON.DIST(0,K9,FALSE) * _xlfn.POISSON.DIST(3,L9,FALSE)</f>
        <v>2.2797707641383703E-2</v>
      </c>
      <c r="AA9" s="5">
        <f t="shared" ref="AA9:AA19" si="72">_xlfn.POISSON.DIST(1,K9,FALSE) * _xlfn.POISSON.DIST(3,L9,FALSE)</f>
        <v>2.6920583717728347E-2</v>
      </c>
      <c r="AB9" s="5">
        <f t="shared" ref="AB9:AB19" si="73">_xlfn.POISSON.DIST(2,K9,FALSE) * _xlfn.POISSON.DIST(3,L9,FALSE)</f>
        <v>1.5894532886887084E-2</v>
      </c>
      <c r="AC9" s="5">
        <f t="shared" ref="AC9:AC19" si="74">_xlfn.POISSON.DIST(4,K9,FALSE) * _xlfn.POISSON.DIST(4,L9,FALSE)</f>
        <v>5.0940391637473853E-4</v>
      </c>
      <c r="AD9" s="5">
        <f t="shared" ref="AD9:AD19" si="75">_xlfn.POISSON.DIST(4,K9,FALSE) * _xlfn.POISSON.DIST(0,L9,FALSE)</f>
        <v>8.2527154391394287E-3</v>
      </c>
      <c r="AE9" s="5">
        <f t="shared" ref="AE9:AE19" si="76">_xlfn.POISSON.DIST(4,K9,FALSE) * _xlfn.POISSON.DIST(1,L9,FALSE)</f>
        <v>9.1047082357701495E-3</v>
      </c>
      <c r="AF9" s="5">
        <f t="shared" ref="AF9:AF19" si="77">_xlfn.POISSON.DIST(4,K9,FALSE) * _xlfn.POISSON.DIST(2,L9,FALSE)</f>
        <v>5.0223294786924692E-3</v>
      </c>
      <c r="AG9" s="5">
        <f t="shared" ref="AG9:AG19" si="78">_xlfn.POISSON.DIST(4,K9,FALSE) * _xlfn.POISSON.DIST(3,L9,FALSE)</f>
        <v>1.8469413655267061E-3</v>
      </c>
      <c r="AH9" s="5">
        <f t="shared" ref="AH9:AH19" si="79">_xlfn.POISSON.DIST(0,K9,FALSE) * _xlfn.POISSON.DIST(4,L9,FALSE)</f>
        <v>6.2878236275656354E-3</v>
      </c>
      <c r="AI9" s="5">
        <f t="shared" ref="AI9:AI19" si="80">_xlfn.POISSON.DIST(1,K9,FALSE) * _xlfn.POISSON.DIST(4,L9,FALSE)</f>
        <v>7.4249518868694945E-3</v>
      </c>
      <c r="AJ9" s="5">
        <f t="shared" ref="AJ9:AJ19" si="81">_xlfn.POISSON.DIST(2,K9,FALSE) * _xlfn.POISSON.DIST(4,L9,FALSE)</f>
        <v>4.3838626675722064E-3</v>
      </c>
      <c r="AK9" s="5">
        <f t="shared" ref="AK9:AK19" si="82">_xlfn.POISSON.DIST(3,K9,FALSE) * _xlfn.POISSON.DIST(4,L9,FALSE)</f>
        <v>1.725555683139122E-3</v>
      </c>
      <c r="AL9" s="5">
        <f t="shared" ref="AL9:AL19" si="83">_xlfn.POISSON.DIST(5,K9,FALSE) * _xlfn.POISSON.DIST(5,L9,FALSE)</f>
        <v>2.6545122024107192E-5</v>
      </c>
      <c r="AM9" s="5">
        <f t="shared" ref="AM9:AM19" si="84">_xlfn.POISSON.DIST(5,K9,FALSE) * _xlfn.POISSON.DIST(0,L9,FALSE)</f>
        <v>1.9490373363210457E-3</v>
      </c>
      <c r="AN9" s="5">
        <f t="shared" ref="AN9:AN19" si="85">_xlfn.POISSON.DIST(5,K9,FALSE) * _xlfn.POISSON.DIST(1,L9,FALSE)</f>
        <v>2.1502518072616579E-3</v>
      </c>
      <c r="AO9" s="5">
        <f t="shared" ref="AO9:AO19" si="86">_xlfn.POISSON.DIST(5,K9,FALSE) * _xlfn.POISSON.DIST(2,L9,FALSE)</f>
        <v>1.1861196161997046E-3</v>
      </c>
      <c r="AP9" s="5">
        <f t="shared" ref="AP9:AP19" si="87">_xlfn.POISSON.DIST(5,K9,FALSE) * _xlfn.POISSON.DIST(3,L9,FALSE)</f>
        <v>4.3619069456037117E-4</v>
      </c>
      <c r="AQ9" s="5">
        <f t="shared" ref="AQ9:AQ19" si="88">_xlfn.POISSON.DIST(5,K9,FALSE) * _xlfn.POISSON.DIST(4,L9,FALSE)</f>
        <v>1.2030552363090573E-4</v>
      </c>
      <c r="AR9" s="5">
        <f t="shared" ref="AR9:AR19" si="89">_xlfn.POISSON.DIST(0,K9,FALSE) * _xlfn.POISSON.DIST(5,L9,FALSE)</f>
        <v>1.3873930341874656E-3</v>
      </c>
      <c r="AS9" s="5">
        <f t="shared" ref="AS9:AS19" si="90">_xlfn.POISSON.DIST(1,K9,FALSE) * _xlfn.POISSON.DIST(5,L9,FALSE)</f>
        <v>1.6382976268384979E-3</v>
      </c>
      <c r="AT9" s="5">
        <f t="shared" ref="AT9:AT19" si="91">_xlfn.POISSON.DIST(2,K9,FALSE) * _xlfn.POISSON.DIST(5,L9,FALSE)</f>
        <v>9.6728866585255881E-4</v>
      </c>
      <c r="AU9" s="5">
        <f t="shared" ref="AU9:AU19" si="92">_xlfn.POISSON.DIST(3,K9,FALSE) * _xlfn.POISSON.DIST(5,L9,FALSE)</f>
        <v>3.8073967666562403E-4</v>
      </c>
      <c r="AV9" s="5">
        <f t="shared" ref="AV9:AV19" si="93">_xlfn.POISSON.DIST(4,K9,FALSE) * _xlfn.POISSON.DIST(5,L9,FALSE)</f>
        <v>1.1239873874130053E-4</v>
      </c>
      <c r="AW9" s="5">
        <f t="shared" ref="AW9:AW19" si="94">_xlfn.POISSON.DIST(6,K9,FALSE) * _xlfn.POISSON.DIST(6,L9,FALSE)</f>
        <v>9.6060464090157918E-7</v>
      </c>
      <c r="AX9" s="5">
        <f t="shared" ref="AX9:AX19" si="95">_xlfn.POISSON.DIST(6,K9,FALSE) * _xlfn.POISSON.DIST(0,L9,FALSE)</f>
        <v>3.8358551662860901E-4</v>
      </c>
      <c r="AY9" s="5">
        <f t="shared" ref="AY9:AY19" si="96">_xlfn.POISSON.DIST(6,K9,FALSE) * _xlfn.POISSON.DIST(1,L9,FALSE)</f>
        <v>4.2318606986100395E-4</v>
      </c>
      <c r="AZ9" s="5">
        <f t="shared" ref="AZ9:AZ19" si="97">_xlfn.POISSON.DIST(6,K9,FALSE) * _xlfn.POISSON.DIST(2,L9,FALSE)</f>
        <v>2.334374500090885E-4</v>
      </c>
      <c r="BA9" s="5">
        <f t="shared" ref="BA9:BA19" si="98">_xlfn.POISSON.DIST(6,K9,FALSE) * _xlfn.POISSON.DIST(3,L9,FALSE)</f>
        <v>8.5845678686358106E-5</v>
      </c>
      <c r="BB9" s="5">
        <f t="shared" ref="BB9:BB19" si="99">_xlfn.POISSON.DIST(6,K9,FALSE) * _xlfn.POISSON.DIST(4,L9,FALSE)</f>
        <v>2.3677051011420383E-5</v>
      </c>
      <c r="BC9" s="5">
        <f t="shared" ref="BC9:BC19" si="100">_xlfn.POISSON.DIST(6,K9,FALSE) * _xlfn.POISSON.DIST(5,L9,FALSE)</f>
        <v>5.2242838840668526E-6</v>
      </c>
      <c r="BD9" s="5">
        <f t="shared" ref="BD9:BD19" si="101">_xlfn.POISSON.DIST(0,K9,FALSE) * _xlfn.POISSON.DIST(6,L9,FALSE)</f>
        <v>2.5510409023897301E-4</v>
      </c>
      <c r="BE9" s="5">
        <f t="shared" ref="BE9:BE19" si="102">_xlfn.POISSON.DIST(1,K9,FALSE) * _xlfn.POISSON.DIST(6,L9,FALSE)</f>
        <v>3.0123866513433249E-4</v>
      </c>
      <c r="BF9" s="5">
        <f t="shared" ref="BF9:BF19" si="103">_xlfn.POISSON.DIST(2,K9,FALSE) * _xlfn.POISSON.DIST(6,L9,FALSE)</f>
        <v>1.7785824854260057E-4</v>
      </c>
      <c r="BG9" s="5">
        <f t="shared" ref="BG9:BG19" si="104">_xlfn.POISSON.DIST(3,K9,FALSE) * _xlfn.POISSON.DIST(6,L9,FALSE)</f>
        <v>7.0007738571751198E-5</v>
      </c>
      <c r="BH9" s="5">
        <f t="shared" ref="BH9:BH19" si="105">_xlfn.POISSON.DIST(4,K9,FALSE) * _xlfn.POISSON.DIST(6,L9,FALSE)</f>
        <v>2.0667090928130687E-5</v>
      </c>
      <c r="BI9" s="5">
        <f t="shared" ref="BI9:BI19" si="106">_xlfn.POISSON.DIST(5,K9,FALSE) * _xlfn.POISSON.DIST(6,L9,FALSE)</f>
        <v>4.8809306644733987E-6</v>
      </c>
      <c r="BJ9" s="8">
        <f t="shared" ref="BJ9:BJ19" si="107">SUM(N9,Q9,T9,W9,X9,Y9,AD9,AE9,AF9,AG9,AM9,AN9,AO9,AP9,AQ9,AX9,AY9,AZ9,BA9,BB9,BC9)</f>
        <v>0.37669810199195636</v>
      </c>
      <c r="BK9" s="8">
        <f t="shared" ref="BK9:BK19" si="108">SUM(M9,P9,S9,V9,AC9,AL9,AY9)</f>
        <v>0.28501239412075119</v>
      </c>
      <c r="BL9" s="8">
        <f t="shared" ref="BL9:BL19" si="109">SUM(O9,R9,U9,AA9,AB9,AH9,AI9,AJ9,AK9,AR9,AS9,AT9,AU9,AV9,BD9,BE9,BF9,BG9,BH9,BI9)</f>
        <v>0.31553447010906038</v>
      </c>
      <c r="BM9" s="8">
        <f t="shared" ref="BM9:BM19" si="110">SUM(S9:BI9)</f>
        <v>0.39935661528810362</v>
      </c>
      <c r="BN9" s="8">
        <f t="shared" ref="BN9:BN19" si="111">SUM(M9:R9)</f>
        <v>0.60026383310982789</v>
      </c>
    </row>
    <row r="10" spans="1:88" x14ac:dyDescent="0.25">
      <c r="A10" t="s">
        <v>350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350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350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350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362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362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362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351</v>
      </c>
      <c r="B17" t="s">
        <v>123</v>
      </c>
      <c r="C17" t="s">
        <v>110</v>
      </c>
      <c r="D17" t="s">
        <v>68</v>
      </c>
      <c r="E17">
        <f>VLOOKUP(A17,home!$A$2:$E$405,3,FALSE)</f>
        <v>1.1967000000000001</v>
      </c>
      <c r="F17">
        <f>VLOOKUP(B17,home!$B$2:$E$405,3,FALSE)</f>
        <v>0.33429999999999999</v>
      </c>
      <c r="G17">
        <f>VLOOKUP(C17,away!$B$2:$E$405,4,FALSE)</f>
        <v>2.0055000000000001</v>
      </c>
      <c r="H17">
        <f>VLOOKUP(A17,away!$A$2:$E$405,3,FALSE)</f>
        <v>1.0984</v>
      </c>
      <c r="I17">
        <f>VLOOKUP(C17,away!$B$2:$E$405,3,FALSE)</f>
        <v>0.91039999999999999</v>
      </c>
      <c r="J17">
        <f>VLOOKUP(B17,home!$B$2:$E$405,4,FALSE)</f>
        <v>0.72829999999999995</v>
      </c>
      <c r="K17" s="3">
        <f t="shared" si="56"/>
        <v>0.80231393245500016</v>
      </c>
      <c r="L17" s="3">
        <f t="shared" si="57"/>
        <v>0.72828788108799991</v>
      </c>
      <c r="M17" s="5">
        <f t="shared" si="58"/>
        <v>0.21640539242340298</v>
      </c>
      <c r="N17" s="5">
        <f t="shared" si="59"/>
        <v>0.17362506139968795</v>
      </c>
      <c r="O17" s="5">
        <f t="shared" si="60"/>
        <v>0.15760542470405728</v>
      </c>
      <c r="P17" s="5">
        <f t="shared" si="61"/>
        <v>0.12644902807055264</v>
      </c>
      <c r="Q17" s="5">
        <f t="shared" si="62"/>
        <v>6.9650902892162234E-2</v>
      </c>
      <c r="R17" s="5">
        <f t="shared" si="63"/>
        <v>5.7391060402846084E-2</v>
      </c>
      <c r="S17" s="5">
        <f t="shared" si="64"/>
        <v>1.8471532202746353E-2</v>
      </c>
      <c r="T17" s="5">
        <f t="shared" si="65"/>
        <v>5.0725908483198884E-2</v>
      </c>
      <c r="U17" s="5">
        <f t="shared" si="66"/>
        <v>4.604564735956989E-2</v>
      </c>
      <c r="V17" s="5">
        <f t="shared" si="67"/>
        <v>1.1992447589297883E-3</v>
      </c>
      <c r="W17" s="5">
        <f t="shared" si="68"/>
        <v>1.8627296599484013E-2</v>
      </c>
      <c r="X17" s="5">
        <f t="shared" si="69"/>
        <v>1.3566034370835919E-2</v>
      </c>
      <c r="Y17" s="5">
        <f t="shared" si="70"/>
        <v>4.939989213351534E-3</v>
      </c>
      <c r="Z17" s="5">
        <f t="shared" si="71"/>
        <v>1.3932404591394065E-2</v>
      </c>
      <c r="AA17" s="5">
        <f t="shared" si="72"/>
        <v>1.1178162316275473E-2</v>
      </c>
      <c r="AB17" s="5">
        <f t="shared" si="73"/>
        <v>4.4841976827956331E-3</v>
      </c>
      <c r="AC17" s="5">
        <f t="shared" si="74"/>
        <v>4.3796082345501795E-5</v>
      </c>
      <c r="AD17" s="5">
        <f t="shared" si="75"/>
        <v>3.7362348964344165E-3</v>
      </c>
      <c r="AE17" s="5">
        <f t="shared" si="76"/>
        <v>2.7210545959712642E-3</v>
      </c>
      <c r="AF17" s="5">
        <f t="shared" si="77"/>
        <v>9.9085554301233769E-4</v>
      </c>
      <c r="AG17" s="5">
        <f t="shared" si="78"/>
        <v>2.405426946282517E-4</v>
      </c>
      <c r="AH17" s="5">
        <f t="shared" si="79"/>
        <v>2.5367003545817752E-3</v>
      </c>
      <c r="AI17" s="5">
        <f t="shared" si="80"/>
        <v>2.0352300369444977E-3</v>
      </c>
      <c r="AJ17" s="5">
        <f t="shared" si="81"/>
        <v>8.1644670719573749E-4</v>
      </c>
      <c r="AK17" s="5">
        <f t="shared" si="82"/>
        <v>2.183488560967161E-4</v>
      </c>
      <c r="AL17" s="5">
        <f t="shared" si="83"/>
        <v>1.0236292143869324E-6</v>
      </c>
      <c r="AM17" s="5">
        <f t="shared" si="84"/>
        <v>5.9952666246677964E-4</v>
      </c>
      <c r="AN17" s="5">
        <f t="shared" si="85"/>
        <v>4.3662800266369153E-4</v>
      </c>
      <c r="AO17" s="5">
        <f t="shared" si="86"/>
        <v>1.589954414418127E-4</v>
      </c>
      <c r="AP17" s="5">
        <f t="shared" si="87"/>
        <v>3.8598151050102987E-5</v>
      </c>
      <c r="AQ17" s="5">
        <f t="shared" si="88"/>
        <v>7.0276414105485135E-6</v>
      </c>
      <c r="AR17" s="5">
        <f t="shared" si="89"/>
        <v>3.6948962523870795E-4</v>
      </c>
      <c r="AS17" s="5">
        <f t="shared" si="90"/>
        <v>2.9644667422659211E-4</v>
      </c>
      <c r="AT17" s="5">
        <f t="shared" si="91"/>
        <v>1.189216484809717E-4</v>
      </c>
      <c r="AU17" s="5">
        <f t="shared" si="92"/>
        <v>3.1804165148933207E-5</v>
      </c>
      <c r="AV17" s="5">
        <f t="shared" si="93"/>
        <v>6.3792312022722145E-6</v>
      </c>
      <c r="AW17" s="5">
        <f t="shared" si="94"/>
        <v>1.6614511955029191E-8</v>
      </c>
      <c r="AX17" s="5">
        <f t="shared" si="95"/>
        <v>8.016809902922389E-5</v>
      </c>
      <c r="AY17" s="5">
        <f t="shared" si="96"/>
        <v>5.8385454972846416E-5</v>
      </c>
      <c r="AZ17" s="5">
        <f t="shared" si="97"/>
        <v>2.1260709644266567E-5</v>
      </c>
      <c r="BA17" s="5">
        <f t="shared" si="98"/>
        <v>5.1613057257500353E-6</v>
      </c>
      <c r="BB17" s="5">
        <f t="shared" si="99"/>
        <v>9.3972910266346342E-7</v>
      </c>
      <c r="BC17" s="5">
        <f t="shared" si="100"/>
        <v>1.368786633951003E-7</v>
      </c>
      <c r="BD17" s="5">
        <f t="shared" si="101"/>
        <v>4.4849136041516292E-5</v>
      </c>
      <c r="BE17" s="5">
        <f t="shared" si="102"/>
        <v>3.5983086704678218E-5</v>
      </c>
      <c r="BF17" s="5">
        <f t="shared" si="103"/>
        <v>1.4434865897949804E-5</v>
      </c>
      <c r="BG17" s="5">
        <f t="shared" si="104"/>
        <v>3.8604313410148955E-6</v>
      </c>
      <c r="BH17" s="5">
        <f t="shared" si="105"/>
        <v>7.7431946254554747E-7</v>
      </c>
      <c r="BI17" s="5">
        <f t="shared" si="106"/>
        <v>1.2424945859427213E-7</v>
      </c>
      <c r="BJ17" s="8">
        <f t="shared" si="107"/>
        <v>0.34023070876493788</v>
      </c>
      <c r="BK17" s="8">
        <f t="shared" si="108"/>
        <v>0.3626284026221645</v>
      </c>
      <c r="BL17" s="8">
        <f t="shared" si="109"/>
        <v>0.28323428585356686</v>
      </c>
      <c r="BM17" s="8">
        <f t="shared" si="110"/>
        <v>0.19884056309889336</v>
      </c>
      <c r="BN17" s="8">
        <f t="shared" si="111"/>
        <v>0.8011268698927092</v>
      </c>
    </row>
    <row r="18" spans="1:66" x14ac:dyDescent="0.25">
      <c r="A18" t="s">
        <v>351</v>
      </c>
      <c r="B18" t="s">
        <v>126</v>
      </c>
      <c r="C18" t="s">
        <v>121</v>
      </c>
      <c r="D18" t="s">
        <v>68</v>
      </c>
      <c r="E18">
        <f>VLOOKUP(A18,home!$A$2:$E$405,3,FALSE)</f>
        <v>1.1967000000000001</v>
      </c>
      <c r="F18">
        <f>VLOOKUP(B18,home!$B$2:$E$405,3,FALSE)</f>
        <v>1.9498</v>
      </c>
      <c r="G18">
        <f>VLOOKUP(C18,away!$B$2:$E$405,4,FALSE)</f>
        <v>0.69640000000000002</v>
      </c>
      <c r="H18">
        <f>VLOOKUP(A18,away!$A$2:$E$405,3,FALSE)</f>
        <v>1.0984</v>
      </c>
      <c r="I18">
        <f>VLOOKUP(C18,away!$B$2:$E$405,3,FALSE)</f>
        <v>0.91039999999999999</v>
      </c>
      <c r="J18">
        <f>VLOOKUP(B18,home!$B$2:$E$405,4,FALSE)</f>
        <v>1.0622</v>
      </c>
      <c r="K18" s="3">
        <f t="shared" ref="K18:K29" si="112">E18*F18*G18</f>
        <v>1.6249279896240003</v>
      </c>
      <c r="L18" s="3">
        <f t="shared" ref="L18:L29" si="113">H18*I18*J18</f>
        <v>1.0621823249919999</v>
      </c>
      <c r="M18" s="5">
        <f t="shared" si="58"/>
        <v>6.8077377615784626E-2</v>
      </c>
      <c r="N18" s="5">
        <f t="shared" si="59"/>
        <v>0.11062083634809083</v>
      </c>
      <c r="O18" s="5">
        <f t="shared" si="60"/>
        <v>7.2310587235292448E-2</v>
      </c>
      <c r="P18" s="5">
        <f t="shared" si="61"/>
        <v>0.11749949714477465</v>
      </c>
      <c r="Q18" s="5">
        <f t="shared" si="62"/>
        <v>8.9875446608814399E-2</v>
      </c>
      <c r="R18" s="5">
        <f t="shared" si="63"/>
        <v>3.8403513835559878E-2</v>
      </c>
      <c r="S18" s="5">
        <f t="shared" si="64"/>
        <v>5.0700145601942866E-2</v>
      </c>
      <c r="T18" s="5">
        <f t="shared" si="65"/>
        <v>9.5464110838644825E-2</v>
      </c>
      <c r="U18" s="5">
        <f t="shared" si="66"/>
        <v>6.2402944531313793E-2</v>
      </c>
      <c r="V18" s="5">
        <f t="shared" si="67"/>
        <v>9.7229910728554424E-3</v>
      </c>
      <c r="W18" s="5">
        <f t="shared" si="68"/>
        <v>4.8680376258206655E-2</v>
      </c>
      <c r="X18" s="5">
        <f t="shared" si="69"/>
        <v>5.1707435235427292E-2</v>
      </c>
      <c r="Y18" s="5">
        <f t="shared" si="70"/>
        <v>2.7461361888869707E-2</v>
      </c>
      <c r="Z18" s="5">
        <f t="shared" si="71"/>
        <v>1.3597177871239144E-2</v>
      </c>
      <c r="AA18" s="5">
        <f t="shared" si="72"/>
        <v>2.2094434902872565E-2</v>
      </c>
      <c r="AB18" s="5">
        <f t="shared" si="73"/>
        <v>1.7950932844301531E-2</v>
      </c>
      <c r="AC18" s="5">
        <f t="shared" si="74"/>
        <v>1.0488493037395187E-3</v>
      </c>
      <c r="AD18" s="5">
        <f t="shared" si="75"/>
        <v>1.9775526481846925E-2</v>
      </c>
      <c r="AE18" s="5">
        <f t="shared" si="76"/>
        <v>2.100521469642903E-2</v>
      </c>
      <c r="AF18" s="5">
        <f t="shared" si="77"/>
        <v>1.1155683891604557E-2</v>
      </c>
      <c r="AG18" s="5">
        <f t="shared" si="78"/>
        <v>3.9497900842867762E-3</v>
      </c>
      <c r="AH18" s="5">
        <f t="shared" si="79"/>
        <v>3.6106705011506408E-3</v>
      </c>
      <c r="AI18" s="5">
        <f t="shared" si="80"/>
        <v>5.8670795586293926E-3</v>
      </c>
      <c r="AJ18" s="5">
        <f t="shared" si="81"/>
        <v>4.7667908960838633E-3</v>
      </c>
      <c r="AK18" s="5">
        <f t="shared" si="82"/>
        <v>2.5818973159105131E-3</v>
      </c>
      <c r="AL18" s="5">
        <f t="shared" si="83"/>
        <v>7.2411288499142079E-5</v>
      </c>
      <c r="AM18" s="5">
        <f t="shared" si="84"/>
        <v>6.4267612979807369E-3</v>
      </c>
      <c r="AN18" s="5">
        <f t="shared" si="85"/>
        <v>6.8263922576577811E-3</v>
      </c>
      <c r="AO18" s="5">
        <f t="shared" si="86"/>
        <v>3.6254365997731648E-3</v>
      </c>
      <c r="AP18" s="5">
        <f t="shared" si="87"/>
        <v>1.2836248922193836E-3</v>
      </c>
      <c r="AQ18" s="5">
        <f t="shared" si="88"/>
        <v>3.408609181087975E-4</v>
      </c>
      <c r="AR18" s="5">
        <f t="shared" si="89"/>
        <v>7.6703807753844382E-4</v>
      </c>
      <c r="AS18" s="5">
        <f t="shared" si="90"/>
        <v>1.2463816412996015E-3</v>
      </c>
      <c r="AT18" s="5">
        <f t="shared" si="91"/>
        <v>1.0126402073506117E-3</v>
      </c>
      <c r="AU18" s="5">
        <f t="shared" si="92"/>
        <v>5.4848913878088683E-4</v>
      </c>
      <c r="AV18" s="5">
        <f t="shared" si="93"/>
        <v>2.2281383840245657E-4</v>
      </c>
      <c r="AW18" s="5">
        <f t="shared" si="94"/>
        <v>3.4716582333845319E-6</v>
      </c>
      <c r="AX18" s="5">
        <f t="shared" si="95"/>
        <v>1.740504052620195E-3</v>
      </c>
      <c r="AY18" s="5">
        <f t="shared" si="96"/>
        <v>1.8487326412701167E-3</v>
      </c>
      <c r="AZ18" s="5">
        <f t="shared" si="97"/>
        <v>9.8184556759644669E-4</v>
      </c>
      <c r="BA18" s="5">
        <f t="shared" si="98"/>
        <v>3.4763300259089454E-4</v>
      </c>
      <c r="BB18" s="5">
        <f t="shared" si="99"/>
        <v>9.2312407733986568E-5</v>
      </c>
      <c r="BC18" s="5">
        <f t="shared" si="100"/>
        <v>1.9610521574499075E-5</v>
      </c>
      <c r="BD18" s="5">
        <f t="shared" si="101"/>
        <v>1.3578904809286295E-4</v>
      </c>
      <c r="BE18" s="5">
        <f t="shared" si="102"/>
        <v>2.2064742493049246E-4</v>
      </c>
      <c r="BF18" s="5">
        <f t="shared" si="103"/>
        <v>1.7926808830400883E-4</v>
      </c>
      <c r="BG18" s="5">
        <f t="shared" si="104"/>
        <v>9.7099244777190284E-5</v>
      </c>
      <c r="BH18" s="5">
        <f t="shared" si="105"/>
        <v>3.9444820152452161E-5</v>
      </c>
      <c r="BI18" s="5">
        <f t="shared" si="106"/>
        <v>1.2818998462280858E-5</v>
      </c>
      <c r="BJ18" s="8">
        <f t="shared" si="107"/>
        <v>0.50322949649134707</v>
      </c>
      <c r="BK18" s="8">
        <f t="shared" si="108"/>
        <v>0.24897000466886635</v>
      </c>
      <c r="BL18" s="8">
        <f t="shared" si="109"/>
        <v>0.2344712821492059</v>
      </c>
      <c r="BM18" s="8">
        <f t="shared" si="110"/>
        <v>0.50163544140930483</v>
      </c>
      <c r="BN18" s="8">
        <f t="shared" si="111"/>
        <v>0.49678725878831687</v>
      </c>
    </row>
    <row r="19" spans="1:66" x14ac:dyDescent="0.25">
      <c r="A19" t="s">
        <v>352</v>
      </c>
      <c r="B19" t="s">
        <v>140</v>
      </c>
      <c r="C19" t="s">
        <v>133</v>
      </c>
      <c r="D19" t="s">
        <v>68</v>
      </c>
      <c r="E19">
        <f>VLOOKUP(A19,home!$A$2:$E$405,3,FALSE)</f>
        <v>1.1578999999999999</v>
      </c>
      <c r="F19">
        <f>VLOOKUP(B19,home!$B$2:$E$405,3,FALSE)</f>
        <v>1.2954000000000001</v>
      </c>
      <c r="G19">
        <f>VLOOKUP(C19,away!$B$2:$E$405,4,FALSE)</f>
        <v>1.7273000000000001</v>
      </c>
      <c r="H19">
        <f>VLOOKUP(A19,away!$A$2:$E$405,3,FALSE)</f>
        <v>1.1315999999999999</v>
      </c>
      <c r="I19">
        <f>VLOOKUP(C19,away!$B$2:$E$405,3,FALSE)</f>
        <v>0.44190000000000002</v>
      </c>
      <c r="J19">
        <f>VLOOKUP(B19,home!$B$2:$E$405,4,FALSE)</f>
        <v>0</v>
      </c>
      <c r="K19" s="3">
        <f t="shared" si="112"/>
        <v>2.5908526839179999</v>
      </c>
      <c r="L19" s="3">
        <f t="shared" si="113"/>
        <v>0</v>
      </c>
      <c r="M19" s="5">
        <f t="shared" si="58"/>
        <v>7.4956098968273738E-2</v>
      </c>
      <c r="N19" s="5">
        <f t="shared" si="59"/>
        <v>0.19420021018797523</v>
      </c>
      <c r="O19" s="5">
        <f t="shared" si="60"/>
        <v>0</v>
      </c>
      <c r="P19" s="5">
        <f t="shared" si="61"/>
        <v>0</v>
      </c>
      <c r="Q19" s="5">
        <f t="shared" si="62"/>
        <v>0.25157206789147774</v>
      </c>
      <c r="R19" s="5">
        <f t="shared" si="63"/>
        <v>0</v>
      </c>
      <c r="S19" s="5">
        <f t="shared" si="64"/>
        <v>0</v>
      </c>
      <c r="T19" s="5">
        <f t="shared" si="65"/>
        <v>0</v>
      </c>
      <c r="U19" s="5">
        <f t="shared" si="66"/>
        <v>0</v>
      </c>
      <c r="V19" s="5">
        <f t="shared" si="67"/>
        <v>0</v>
      </c>
      <c r="W19" s="5">
        <f t="shared" si="68"/>
        <v>0.21726205576514543</v>
      </c>
      <c r="X19" s="5">
        <f t="shared" si="69"/>
        <v>0</v>
      </c>
      <c r="Y19" s="5">
        <f t="shared" si="70"/>
        <v>0</v>
      </c>
      <c r="Z19" s="5">
        <f t="shared" si="71"/>
        <v>0</v>
      </c>
      <c r="AA19" s="5">
        <f t="shared" si="72"/>
        <v>0</v>
      </c>
      <c r="AB19" s="5">
        <f t="shared" si="73"/>
        <v>0</v>
      </c>
      <c r="AC19" s="5">
        <f t="shared" si="74"/>
        <v>0</v>
      </c>
      <c r="AD19" s="5">
        <f t="shared" si="75"/>
        <v>0.14072349507316728</v>
      </c>
      <c r="AE19" s="5">
        <f t="shared" si="76"/>
        <v>0</v>
      </c>
      <c r="AF19" s="5">
        <f t="shared" si="77"/>
        <v>0</v>
      </c>
      <c r="AG19" s="5">
        <f t="shared" si="78"/>
        <v>0</v>
      </c>
      <c r="AH19" s="5">
        <f t="shared" si="79"/>
        <v>0</v>
      </c>
      <c r="AI19" s="5">
        <f t="shared" si="80"/>
        <v>0</v>
      </c>
      <c r="AJ19" s="5">
        <f t="shared" si="81"/>
        <v>0</v>
      </c>
      <c r="AK19" s="5">
        <f t="shared" si="82"/>
        <v>0</v>
      </c>
      <c r="AL19" s="5">
        <f t="shared" si="83"/>
        <v>0</v>
      </c>
      <c r="AM19" s="5">
        <f t="shared" si="84"/>
        <v>7.2918768980127363E-2</v>
      </c>
      <c r="AN19" s="5">
        <f t="shared" si="85"/>
        <v>0</v>
      </c>
      <c r="AO19" s="5">
        <f t="shared" si="86"/>
        <v>0</v>
      </c>
      <c r="AP19" s="5">
        <f t="shared" si="87"/>
        <v>0</v>
      </c>
      <c r="AQ19" s="5">
        <f t="shared" si="88"/>
        <v>0</v>
      </c>
      <c r="AR19" s="5">
        <f t="shared" si="89"/>
        <v>0</v>
      </c>
      <c r="AS19" s="5">
        <f t="shared" si="90"/>
        <v>0</v>
      </c>
      <c r="AT19" s="5">
        <f t="shared" si="91"/>
        <v>0</v>
      </c>
      <c r="AU19" s="5">
        <f t="shared" si="92"/>
        <v>0</v>
      </c>
      <c r="AV19" s="5">
        <f t="shared" si="93"/>
        <v>0</v>
      </c>
      <c r="AW19" s="5">
        <f t="shared" si="94"/>
        <v>0</v>
      </c>
      <c r="AX19" s="5">
        <f t="shared" si="95"/>
        <v>3.1486964720026614E-2</v>
      </c>
      <c r="AY19" s="5">
        <f t="shared" si="96"/>
        <v>0</v>
      </c>
      <c r="AZ19" s="5">
        <f t="shared" si="97"/>
        <v>0</v>
      </c>
      <c r="BA19" s="5">
        <f t="shared" si="98"/>
        <v>0</v>
      </c>
      <c r="BB19" s="5">
        <f t="shared" si="99"/>
        <v>0</v>
      </c>
      <c r="BC19" s="5">
        <f t="shared" si="100"/>
        <v>0</v>
      </c>
      <c r="BD19" s="5">
        <f t="shared" si="101"/>
        <v>0</v>
      </c>
      <c r="BE19" s="5">
        <f t="shared" si="102"/>
        <v>0</v>
      </c>
      <c r="BF19" s="5">
        <f t="shared" si="103"/>
        <v>0</v>
      </c>
      <c r="BG19" s="5">
        <f t="shared" si="104"/>
        <v>0</v>
      </c>
      <c r="BH19" s="5">
        <f t="shared" si="105"/>
        <v>0</v>
      </c>
      <c r="BI19" s="5">
        <f t="shared" si="106"/>
        <v>0</v>
      </c>
      <c r="BJ19" s="8">
        <f t="shared" si="107"/>
        <v>0.90816356261791975</v>
      </c>
      <c r="BK19" s="8">
        <f t="shared" si="108"/>
        <v>7.4956098968273738E-2</v>
      </c>
      <c r="BL19" s="8">
        <f t="shared" si="109"/>
        <v>0</v>
      </c>
      <c r="BM19" s="8">
        <f t="shared" si="110"/>
        <v>0.46239128453846673</v>
      </c>
      <c r="BN19" s="8">
        <f t="shared" si="111"/>
        <v>0.52072837704772668</v>
      </c>
    </row>
    <row r="20" spans="1:66" x14ac:dyDescent="0.25">
      <c r="A20" t="s">
        <v>352</v>
      </c>
      <c r="B20" t="s">
        <v>143</v>
      </c>
      <c r="C20" t="s">
        <v>138</v>
      </c>
      <c r="D20" t="s">
        <v>68</v>
      </c>
      <c r="E20">
        <f>VLOOKUP(A20,home!$A$2:$E$405,3,FALSE)</f>
        <v>1.1578999999999999</v>
      </c>
      <c r="F20">
        <f>VLOOKUP(B20,home!$B$2:$E$405,3,FALSE)</f>
        <v>0.86360000000000003</v>
      </c>
      <c r="G20">
        <f>VLOOKUP(C20,away!$B$2:$E$405,4,FALSE)</f>
        <v>1.2954000000000001</v>
      </c>
      <c r="H20">
        <f>VLOOKUP(A20,away!$A$2:$E$405,3,FALSE)</f>
        <v>1.1315999999999999</v>
      </c>
      <c r="I20">
        <f>VLOOKUP(C20,away!$B$2:$E$405,3,FALSE)</f>
        <v>0.88370000000000004</v>
      </c>
      <c r="J20">
        <f>VLOOKUP(B20,home!$B$2:$E$405,4,FALSE)</f>
        <v>0.88370000000000004</v>
      </c>
      <c r="K20" s="3">
        <f t="shared" si="112"/>
        <v>1.2953513447760001</v>
      </c>
      <c r="L20" s="3">
        <f t="shared" si="113"/>
        <v>0.883695510804</v>
      </c>
      <c r="M20" s="5">
        <f t="shared" ref="M20:M29" si="114">_xlfn.POISSON.DIST(0,K20,FALSE) * _xlfn.POISSON.DIST(0,L20,FALSE)</f>
        <v>0.11314932690915311</v>
      </c>
      <c r="N20" s="5">
        <f t="shared" ref="N20:N29" si="115">_xlfn.POISSON.DIST(1,K20,FALSE) * _xlfn.POISSON.DIST(0,L20,FALSE)</f>
        <v>0.14656813277227076</v>
      </c>
      <c r="O20" s="5">
        <f t="shared" ref="O20:O29" si="116">_xlfn.POISSON.DIST(0,K20,FALSE) * _xlfn.POISSON.DIST(1,L20,FALSE)</f>
        <v>9.9989552240112842E-2</v>
      </c>
      <c r="P20" s="5">
        <f t="shared" ref="P20:P29" si="117">_xlfn.POISSON.DIST(1,K20,FALSE) * _xlfn.POISSON.DIST(1,L20,FALSE)</f>
        <v>0.12952160095778029</v>
      </c>
      <c r="Q20" s="5">
        <f t="shared" ref="Q20:Q29" si="118">_xlfn.POISSON.DIST(2,K20,FALSE) * _xlfn.POISSON.DIST(0,L20,FALSE)</f>
        <v>9.4928613943934148E-2</v>
      </c>
      <c r="R20" s="5">
        <f t="shared" ref="R20:R29" si="119">_xlfn.POISSON.DIST(0,K20,FALSE) * _xlfn.POISSON.DIST(2,L20,FALSE)</f>
        <v>4.4180159220944877E-2</v>
      </c>
      <c r="S20" s="5">
        <f t="shared" ref="S20:S29" si="120">_xlfn.POISSON.DIST(2,K20,FALSE) * _xlfn.POISSON.DIST(2,L20,FALSE)</f>
        <v>3.7065720081869542E-2</v>
      </c>
      <c r="T20" s="5">
        <f t="shared" ref="T20:T29" si="121">_xlfn.POISSON.DIST(2,K20,FALSE) * _xlfn.POISSON.DIST(1,L20,FALSE)</f>
        <v>8.3887989989100603E-2</v>
      </c>
      <c r="U20" s="5">
        <f t="shared" ref="U20:U29" si="122">_xlfn.POISSON.DIST(1,K20,FALSE) * _xlfn.POISSON.DIST(2,L20,FALSE)</f>
        <v>5.7228828659268753E-2</v>
      </c>
      <c r="V20" s="5">
        <f t="shared" ref="V20:V29" si="123">_xlfn.POISSON.DIST(3,K20,FALSE) * _xlfn.POISSON.DIST(3,L20,FALSE)</f>
        <v>4.7143319725241701E-3</v>
      </c>
      <c r="W20" s="5">
        <f t="shared" ref="W20:W29" si="124">_xlfn.POISSON.DIST(3,K20,FALSE) * _xlfn.POISSON.DIST(0,L20,FALSE)</f>
        <v>4.098863590999894E-2</v>
      </c>
      <c r="X20" s="5">
        <f t="shared" ref="X20:X29" si="125">_xlfn.POISSON.DIST(3,K20,FALSE) * _xlfn.POISSON.DIST(1,L20,FALSE)</f>
        <v>3.622147354764569E-2</v>
      </c>
      <c r="Y20" s="5">
        <f t="shared" ref="Y20:Y29" si="126">_xlfn.POISSON.DIST(3,K20,FALSE) * _xlfn.POISSON.DIST(2,L20,FALSE)</f>
        <v>1.6004376784380166E-2</v>
      </c>
      <c r="Z20" s="5">
        <f t="shared" ref="Z20:Z29" si="127">_xlfn.POISSON.DIST(0,K20,FALSE) * _xlfn.POISSON.DIST(3,L20,FALSE)</f>
        <v>1.301393612338498E-2</v>
      </c>
      <c r="AA20" s="5">
        <f t="shared" ref="AA20:AA29" si="128">_xlfn.POISSON.DIST(1,K20,FALSE) * _xlfn.POISSON.DIST(3,L20,FALSE)</f>
        <v>1.6857619658255701E-2</v>
      </c>
      <c r="AB20" s="5">
        <f t="shared" ref="AB20:AB29" si="129">_xlfn.POISSON.DIST(2,K20,FALSE) * _xlfn.POISSON.DIST(3,L20,FALSE)</f>
        <v>1.091827014702193E-2</v>
      </c>
      <c r="AC20" s="5">
        <f t="shared" ref="AC20:AC29" si="130">_xlfn.POISSON.DIST(4,K20,FALSE) * _xlfn.POISSON.DIST(4,L20,FALSE)</f>
        <v>3.3727985906294552E-4</v>
      </c>
      <c r="AD20" s="5">
        <f t="shared" ref="AD20:AD29" si="131">_xlfn.POISSON.DIST(4,K20,FALSE) * _xlfn.POISSON.DIST(0,L20,FALSE)</f>
        <v>1.3273671161637751E-2</v>
      </c>
      <c r="AE20" s="5">
        <f t="shared" ref="AE20:AE29" si="132">_xlfn.POISSON.DIST(4,K20,FALSE) * _xlfn.POISSON.DIST(1,L20,FALSE)</f>
        <v>1.1729883617427796E-2</v>
      </c>
      <c r="AF20" s="5">
        <f t="shared" ref="AF20:AF29" si="133">_xlfn.POISSON.DIST(4,K20,FALSE) * _xlfn.POISSON.DIST(2,L20,FALSE)</f>
        <v>5.1828227474871643E-3</v>
      </c>
      <c r="AG20" s="5">
        <f t="shared" ref="AG20:AG29" si="134">_xlfn.POISSON.DIST(4,K20,FALSE) * _xlfn.POISSON.DIST(3,L20,FALSE)</f>
        <v>1.5266790650824201E-3</v>
      </c>
      <c r="AH20" s="5">
        <f t="shared" ref="AH20:AH29" si="135">_xlfn.POISSON.DIST(0,K20,FALSE) * _xlfn.POISSON.DIST(4,L20,FALSE)</f>
        <v>2.8750892325313288E-3</v>
      </c>
      <c r="AI20" s="5">
        <f t="shared" ref="AI20:AI29" si="136">_xlfn.POISSON.DIST(1,K20,FALSE) * _xlfn.POISSON.DIST(4,L20,FALSE)</f>
        <v>3.7242507037104551E-3</v>
      </c>
      <c r="AJ20" s="5">
        <f t="shared" ref="AJ20:AJ29" si="137">_xlfn.POISSON.DIST(2,K20,FALSE) * _xlfn.POISSON.DIST(4,L20,FALSE)</f>
        <v>2.4121065786671518E-3</v>
      </c>
      <c r="AK20" s="5">
        <f t="shared" ref="AK20:AK29" si="138">_xlfn.POISSON.DIST(3,K20,FALSE) * _xlfn.POISSON.DIST(4,L20,FALSE)</f>
        <v>1.0415085001398436E-3</v>
      </c>
      <c r="AL20" s="5">
        <f t="shared" ref="AL20:AL29" si="139">_xlfn.POISSON.DIST(5,K20,FALSE) * _xlfn.POISSON.DIST(5,L20,FALSE)</f>
        <v>1.5443318492463201E-5</v>
      </c>
      <c r="AM20" s="5">
        <f t="shared" ref="AM20:AM29" si="140">_xlfn.POISSON.DIST(5,K20,FALSE) * _xlfn.POISSON.DIST(0,L20,FALSE)</f>
        <v>3.4388135578683732E-3</v>
      </c>
      <c r="AN20" s="5">
        <f t="shared" ref="AN20:AN29" si="141">_xlfn.POISSON.DIST(5,K20,FALSE) * _xlfn.POISSON.DIST(1,L20,FALSE)</f>
        <v>3.0388641035802126E-3</v>
      </c>
      <c r="AO20" s="5">
        <f t="shared" ref="AO20:AO29" si="142">_xlfn.POISSON.DIST(5,K20,FALSE) * _xlfn.POISSON.DIST(2,L20,FALSE)</f>
        <v>1.3427152831386277E-3</v>
      </c>
      <c r="AP20" s="5">
        <f t="shared" ref="AP20:AP29" si="143">_xlfn.POISSON.DIST(5,K20,FALSE) * _xlfn.POISSON.DIST(3,L20,FALSE)</f>
        <v>3.9551715599917572E-4</v>
      </c>
      <c r="AQ20" s="5">
        <f t="shared" ref="AQ20:AQ29" si="144">_xlfn.POISSON.DIST(5,K20,FALSE) * _xlfn.POISSON.DIST(4,L20,FALSE)</f>
        <v>8.7379183800609218E-5</v>
      </c>
      <c r="AR20" s="5">
        <f t="shared" ref="AR20:AR29" si="145">_xlfn.POISSON.DIST(0,K20,FALSE) * _xlfn.POISSON.DIST(5,L20,FALSE)</f>
        <v>5.0814068958977073E-4</v>
      </c>
      <c r="AS20" s="5">
        <f t="shared" ref="AS20:AS29" si="146">_xlfn.POISSON.DIST(1,K20,FALSE) * _xlfn.POISSON.DIST(5,L20,FALSE)</f>
        <v>6.5822072559551363E-4</v>
      </c>
      <c r="AT20" s="5">
        <f t="shared" ref="AT20:AT29" si="147">_xlfn.POISSON.DIST(2,K20,FALSE) * _xlfn.POISSON.DIST(5,L20,FALSE)</f>
        <v>4.2631355102979167E-4</v>
      </c>
      <c r="AU20" s="5">
        <f t="shared" ref="AU20:AU29" si="148">_xlfn.POISSON.DIST(3,K20,FALSE) * _xlfn.POISSON.DIST(5,L20,FALSE)</f>
        <v>1.8407527720755746E-4</v>
      </c>
      <c r="AV20" s="5">
        <f t="shared" ref="AV20:AV29" si="149">_xlfn.POISSON.DIST(4,K20,FALSE) * _xlfn.POISSON.DIST(5,L20,FALSE)</f>
        <v>5.9610539467706177E-5</v>
      </c>
      <c r="AW20" s="5">
        <f t="shared" ref="AW20:AW29" si="150">_xlfn.POISSON.DIST(6,K20,FALSE) * _xlfn.POISSON.DIST(6,L20,FALSE)</f>
        <v>4.9105298622341465E-7</v>
      </c>
      <c r="AX20" s="5">
        <f t="shared" ref="AX20:AX29" si="151">_xlfn.POISSON.DIST(6,K20,FALSE) * _xlfn.POISSON.DIST(0,L20,FALSE)</f>
        <v>7.4241196110312222E-4</v>
      </c>
      <c r="AY20" s="5">
        <f t="shared" ref="AY20:AY29" si="152">_xlfn.POISSON.DIST(6,K20,FALSE) * _xlfn.POISSON.DIST(1,L20,FALSE)</f>
        <v>6.56066117194023E-4</v>
      </c>
      <c r="AZ20" s="5">
        <f t="shared" ref="AZ20:AZ29" si="153">_xlfn.POISSON.DIST(6,K20,FALSE) * _xlfn.POISSON.DIST(2,L20,FALSE)</f>
        <v>2.8988134127748449E-4</v>
      </c>
      <c r="BA20" s="5">
        <f t="shared" ref="BA20:BA29" si="154">_xlfn.POISSON.DIST(6,K20,FALSE) * _xlfn.POISSON.DIST(3,L20,FALSE)</f>
        <v>8.5388946650918451E-5</v>
      </c>
      <c r="BB20" s="5">
        <f t="shared" ref="BB20:BB29" si="155">_xlfn.POISSON.DIST(6,K20,FALSE) * _xlfn.POISSON.DIST(4,L20,FALSE)</f>
        <v>1.8864457206924716E-5</v>
      </c>
      <c r="BC20" s="5">
        <f t="shared" ref="BC20:BC29" si="156">_xlfn.POISSON.DIST(6,K20,FALSE) * _xlfn.POISSON.DIST(5,L20,FALSE)</f>
        <v>3.3340872295027087E-6</v>
      </c>
      <c r="BD20" s="5">
        <f t="shared" ref="BD20:BD29" si="157">_xlfn.POISSON.DIST(0,K20,FALSE) * _xlfn.POISSON.DIST(6,L20,FALSE)</f>
        <v>7.484027437455485E-5</v>
      </c>
      <c r="BE20" s="5">
        <f t="shared" ref="BE20:BE29" si="158">_xlfn.POISSON.DIST(1,K20,FALSE) * _xlfn.POISSON.DIST(6,L20,FALSE)</f>
        <v>9.6944450054484442E-5</v>
      </c>
      <c r="BF20" s="5">
        <f t="shared" ref="BF20:BF29" si="159">_xlfn.POISSON.DIST(2,K20,FALSE) * _xlfn.POISSON.DIST(6,L20,FALSE)</f>
        <v>6.2788561873323119E-5</v>
      </c>
      <c r="BG20" s="5">
        <f t="shared" ref="BG20:BG29" si="160">_xlfn.POISSON.DIST(3,K20,FALSE) * _xlfn.POISSON.DIST(6,L20,FALSE)</f>
        <v>2.7111082686386721E-5</v>
      </c>
      <c r="BH20" s="5">
        <f t="shared" ref="BH20:BH29" si="161">_xlfn.POISSON.DIST(4,K20,FALSE) * _xlfn.POISSON.DIST(6,L20,FALSE)</f>
        <v>8.7795943540360974E-6</v>
      </c>
      <c r="BI20" s="5">
        <f t="shared" ref="BI20:BI29" si="162">_xlfn.POISSON.DIST(5,K20,FALSE) * _xlfn.POISSON.DIST(6,L20,FALSE)</f>
        <v>2.2745318706176867E-6</v>
      </c>
      <c r="BJ20" s="8">
        <f t="shared" ref="BJ20:BJ29" si="163">SUM(N20,Q20,T20,W20,X20,Y20,AD20,AE20,AF20,AG20,AM20,AN20,AO20,AP20,AQ20,AX20,AY20,AZ20,BA20,BB20,BC20)</f>
        <v>0.46041151573401451</v>
      </c>
      <c r="BK20" s="8">
        <f t="shared" ref="BK20:BK29" si="164">SUM(M20,P20,S20,V20,AC20,AL20,AY20)</f>
        <v>0.28545976921607658</v>
      </c>
      <c r="BL20" s="8">
        <f t="shared" ref="BL20:BL29" si="165">SUM(O20,R20,U20,AA20,AB20,AH20,AI20,AJ20,AK20,AR20,AS20,AT20,AU20,AV20,BD20,BE20,BF20,BG20,BH20,BI20)</f>
        <v>0.24133648421875661</v>
      </c>
      <c r="BM20" s="8">
        <f t="shared" ref="BM20:BM29" si="166">SUM(S20:BI20)</f>
        <v>0.37122874418382867</v>
      </c>
      <c r="BN20" s="8">
        <f t="shared" ref="BN20:BN29" si="167">SUM(M20:R20)</f>
        <v>0.62833738604419609</v>
      </c>
    </row>
    <row r="21" spans="1:66" x14ac:dyDescent="0.25">
      <c r="A21" t="s">
        <v>352</v>
      </c>
      <c r="B21" t="s">
        <v>131</v>
      </c>
      <c r="C21" t="s">
        <v>139</v>
      </c>
      <c r="D21" t="s">
        <v>68</v>
      </c>
      <c r="E21">
        <f>VLOOKUP(A21,home!$A$2:$E$405,3,FALSE)</f>
        <v>1.1578999999999999</v>
      </c>
      <c r="F21">
        <f>VLOOKUP(B21,home!$B$2:$E$405,3,FALSE)</f>
        <v>0</v>
      </c>
      <c r="G21">
        <f>VLOOKUP(C21,away!$B$2:$E$405,4,FALSE)</f>
        <v>0.86360000000000003</v>
      </c>
      <c r="H21">
        <f>VLOOKUP(A21,away!$A$2:$E$405,3,FALSE)</f>
        <v>1.1315999999999999</v>
      </c>
      <c r="I21">
        <f>VLOOKUP(C21,away!$B$2:$E$405,3,FALSE)</f>
        <v>0</v>
      </c>
      <c r="J21">
        <f>VLOOKUP(B21,home!$B$2:$E$405,4,FALSE)</f>
        <v>0.88370000000000004</v>
      </c>
      <c r="K21" s="3">
        <f t="shared" si="112"/>
        <v>0</v>
      </c>
      <c r="L21" s="3">
        <f t="shared" si="113"/>
        <v>0</v>
      </c>
      <c r="M21" s="5">
        <f t="shared" si="114"/>
        <v>1</v>
      </c>
      <c r="N21" s="5">
        <f t="shared" si="115"/>
        <v>0</v>
      </c>
      <c r="O21" s="5">
        <f t="shared" si="116"/>
        <v>0</v>
      </c>
      <c r="P21" s="5">
        <f t="shared" si="117"/>
        <v>0</v>
      </c>
      <c r="Q21" s="5">
        <f t="shared" si="118"/>
        <v>0</v>
      </c>
      <c r="R21" s="5">
        <f t="shared" si="119"/>
        <v>0</v>
      </c>
      <c r="S21" s="5">
        <f t="shared" si="120"/>
        <v>0</v>
      </c>
      <c r="T21" s="5">
        <f t="shared" si="121"/>
        <v>0</v>
      </c>
      <c r="U21" s="5">
        <f t="shared" si="122"/>
        <v>0</v>
      </c>
      <c r="V21" s="5">
        <f t="shared" si="123"/>
        <v>0</v>
      </c>
      <c r="W21" s="5">
        <f t="shared" si="124"/>
        <v>0</v>
      </c>
      <c r="X21" s="5">
        <f t="shared" si="125"/>
        <v>0</v>
      </c>
      <c r="Y21" s="5">
        <f t="shared" si="126"/>
        <v>0</v>
      </c>
      <c r="Z21" s="5">
        <f t="shared" si="127"/>
        <v>0</v>
      </c>
      <c r="AA21" s="5">
        <f t="shared" si="128"/>
        <v>0</v>
      </c>
      <c r="AB21" s="5">
        <f t="shared" si="129"/>
        <v>0</v>
      </c>
      <c r="AC21" s="5">
        <f t="shared" si="130"/>
        <v>0</v>
      </c>
      <c r="AD21" s="5">
        <f t="shared" si="131"/>
        <v>0</v>
      </c>
      <c r="AE21" s="5">
        <f t="shared" si="132"/>
        <v>0</v>
      </c>
      <c r="AF21" s="5">
        <f t="shared" si="133"/>
        <v>0</v>
      </c>
      <c r="AG21" s="5">
        <f t="shared" si="134"/>
        <v>0</v>
      </c>
      <c r="AH21" s="5">
        <f t="shared" si="135"/>
        <v>0</v>
      </c>
      <c r="AI21" s="5">
        <f t="shared" si="136"/>
        <v>0</v>
      </c>
      <c r="AJ21" s="5">
        <f t="shared" si="137"/>
        <v>0</v>
      </c>
      <c r="AK21" s="5">
        <f t="shared" si="138"/>
        <v>0</v>
      </c>
      <c r="AL21" s="5">
        <f t="shared" si="139"/>
        <v>0</v>
      </c>
      <c r="AM21" s="5">
        <f t="shared" si="140"/>
        <v>0</v>
      </c>
      <c r="AN21" s="5">
        <f t="shared" si="141"/>
        <v>0</v>
      </c>
      <c r="AO21" s="5">
        <f t="shared" si="142"/>
        <v>0</v>
      </c>
      <c r="AP21" s="5">
        <f t="shared" si="143"/>
        <v>0</v>
      </c>
      <c r="AQ21" s="5">
        <f t="shared" si="144"/>
        <v>0</v>
      </c>
      <c r="AR21" s="5">
        <f t="shared" si="145"/>
        <v>0</v>
      </c>
      <c r="AS21" s="5">
        <f t="shared" si="146"/>
        <v>0</v>
      </c>
      <c r="AT21" s="5">
        <f t="shared" si="147"/>
        <v>0</v>
      </c>
      <c r="AU21" s="5">
        <f t="shared" si="148"/>
        <v>0</v>
      </c>
      <c r="AV21" s="5">
        <f t="shared" si="149"/>
        <v>0</v>
      </c>
      <c r="AW21" s="5">
        <f t="shared" si="150"/>
        <v>0</v>
      </c>
      <c r="AX21" s="5">
        <f t="shared" si="151"/>
        <v>0</v>
      </c>
      <c r="AY21" s="5">
        <f t="shared" si="152"/>
        <v>0</v>
      </c>
      <c r="AZ21" s="5">
        <f t="shared" si="153"/>
        <v>0</v>
      </c>
      <c r="BA21" s="5">
        <f t="shared" si="154"/>
        <v>0</v>
      </c>
      <c r="BB21" s="5">
        <f t="shared" si="155"/>
        <v>0</v>
      </c>
      <c r="BC21" s="5">
        <f t="shared" si="156"/>
        <v>0</v>
      </c>
      <c r="BD21" s="5">
        <f t="shared" si="157"/>
        <v>0</v>
      </c>
      <c r="BE21" s="5">
        <f t="shared" si="158"/>
        <v>0</v>
      </c>
      <c r="BF21" s="5">
        <f t="shared" si="159"/>
        <v>0</v>
      </c>
      <c r="BG21" s="5">
        <f t="shared" si="160"/>
        <v>0</v>
      </c>
      <c r="BH21" s="5">
        <f t="shared" si="161"/>
        <v>0</v>
      </c>
      <c r="BI21" s="5">
        <f t="shared" si="162"/>
        <v>0</v>
      </c>
      <c r="BJ21" s="8">
        <f t="shared" si="163"/>
        <v>0</v>
      </c>
      <c r="BK21" s="8">
        <f t="shared" si="164"/>
        <v>1</v>
      </c>
      <c r="BL21" s="8">
        <f t="shared" si="165"/>
        <v>0</v>
      </c>
      <c r="BM21" s="8">
        <f t="shared" si="166"/>
        <v>0</v>
      </c>
      <c r="BN21" s="8">
        <f t="shared" si="167"/>
        <v>1</v>
      </c>
    </row>
    <row r="22" spans="1:66" x14ac:dyDescent="0.25">
      <c r="A22" t="s">
        <v>352</v>
      </c>
      <c r="B22" t="s">
        <v>135</v>
      </c>
      <c r="C22" t="s">
        <v>136</v>
      </c>
      <c r="D22" t="s">
        <v>68</v>
      </c>
      <c r="E22">
        <f>VLOOKUP(A22,home!$A$2:$E$405,3,FALSE)</f>
        <v>1.1578999999999999</v>
      </c>
      <c r="F22">
        <f>VLOOKUP(B22,home!$B$2:$E$405,3,FALSE)</f>
        <v>1.4394</v>
      </c>
      <c r="G22">
        <f>VLOOKUP(C22,away!$B$2:$E$405,4,FALSE)</f>
        <v>0.43180000000000002</v>
      </c>
      <c r="H22">
        <f>VLOOKUP(A22,away!$A$2:$E$405,3,FALSE)</f>
        <v>1.1315999999999999</v>
      </c>
      <c r="I22">
        <f>VLOOKUP(C22,away!$B$2:$E$405,3,FALSE)</f>
        <v>0.88370000000000004</v>
      </c>
      <c r="J22">
        <f>VLOOKUP(B22,home!$B$2:$E$405,4,FALSE)</f>
        <v>1.4728000000000001</v>
      </c>
      <c r="K22" s="3">
        <f t="shared" si="112"/>
        <v>0.71967296806799996</v>
      </c>
      <c r="L22" s="3">
        <f t="shared" si="113"/>
        <v>1.4727925181760002</v>
      </c>
      <c r="M22" s="5">
        <f t="shared" si="114"/>
        <v>0.11164115928359555</v>
      </c>
      <c r="N22" s="5">
        <f t="shared" si="115"/>
        <v>8.0345124460177567E-2</v>
      </c>
      <c r="O22" s="5">
        <f t="shared" si="116"/>
        <v>0.16442426411337463</v>
      </c>
      <c r="P22" s="5">
        <f t="shared" si="117"/>
        <v>0.11833169817686906</v>
      </c>
      <c r="Q22" s="5">
        <f t="shared" si="118"/>
        <v>2.8911107095024421E-2</v>
      </c>
      <c r="R22" s="5">
        <f t="shared" si="119"/>
        <v>0.12108141299638643</v>
      </c>
      <c r="S22" s="5">
        <f t="shared" si="120"/>
        <v>3.1355798531821445E-2</v>
      </c>
      <c r="T22" s="5">
        <f t="shared" si="121"/>
        <v>4.258006222173704E-2</v>
      </c>
      <c r="U22" s="5">
        <f t="shared" si="122"/>
        <v>8.7139019868976722E-2</v>
      </c>
      <c r="V22" s="5">
        <f t="shared" si="123"/>
        <v>3.6927687798735936E-3</v>
      </c>
      <c r="W22" s="5">
        <f t="shared" si="124"/>
        <v>6.9355140844026804E-3</v>
      </c>
      <c r="X22" s="5">
        <f t="shared" si="125"/>
        <v>1.0214573253212541E-2</v>
      </c>
      <c r="Y22" s="5">
        <f t="shared" si="126"/>
        <v>7.5219735318460606E-3</v>
      </c>
      <c r="Z22" s="5">
        <f t="shared" si="127"/>
        <v>5.9442599717085411E-2</v>
      </c>
      <c r="AA22" s="5">
        <f t="shared" si="128"/>
        <v>4.277923216807291E-2</v>
      </c>
      <c r="AB22" s="5">
        <f t="shared" si="129"/>
        <v>1.5393528493033545E-2</v>
      </c>
      <c r="AC22" s="5">
        <f t="shared" si="130"/>
        <v>2.4462953644349564E-4</v>
      </c>
      <c r="AD22" s="5">
        <f t="shared" si="131"/>
        <v>1.2478255015498734E-3</v>
      </c>
      <c r="AE22" s="5">
        <f t="shared" si="132"/>
        <v>1.8377880626718683E-3</v>
      </c>
      <c r="AF22" s="5">
        <f t="shared" si="133"/>
        <v>1.3533402543481473E-3</v>
      </c>
      <c r="AG22" s="5">
        <f t="shared" si="134"/>
        <v>6.6439646705011878E-4</v>
      </c>
      <c r="AH22" s="5">
        <f t="shared" si="135"/>
        <v>2.1886654031063556E-2</v>
      </c>
      <c r="AI22" s="5">
        <f t="shared" si="136"/>
        <v>1.5751233267612966E-2</v>
      </c>
      <c r="AJ22" s="5">
        <f t="shared" si="137"/>
        <v>5.6678683982172217E-3</v>
      </c>
      <c r="AK22" s="5">
        <f t="shared" si="138"/>
        <v>1.3596705575879366E-3</v>
      </c>
      <c r="AL22" s="5">
        <f t="shared" si="139"/>
        <v>1.0371597234330263E-5</v>
      </c>
      <c r="AM22" s="5">
        <f t="shared" si="140"/>
        <v>1.7960525646626763E-4</v>
      </c>
      <c r="AN22" s="5">
        <f t="shared" si="141"/>
        <v>2.6452127794860064E-4</v>
      </c>
      <c r="AO22" s="5">
        <f t="shared" si="142"/>
        <v>1.9479247953052667E-4</v>
      </c>
      <c r="AP22" s="5">
        <f t="shared" si="143"/>
        <v>9.5629635483170442E-5</v>
      </c>
      <c r="AQ22" s="5">
        <f t="shared" si="144"/>
        <v>3.5210652913877901E-5</v>
      </c>
      <c r="AR22" s="5">
        <f t="shared" si="145"/>
        <v>6.4469000609713965E-3</v>
      </c>
      <c r="AS22" s="5">
        <f t="shared" si="146"/>
        <v>4.6396597017170551E-3</v>
      </c>
      <c r="AT22" s="5">
        <f t="shared" si="147"/>
        <v>1.6695188341801018E-3</v>
      </c>
      <c r="AU22" s="5">
        <f t="shared" si="148"/>
        <v>4.0050252487994041E-4</v>
      </c>
      <c r="AV22" s="5">
        <f t="shared" si="149"/>
        <v>7.2057710199768669E-5</v>
      </c>
      <c r="AW22" s="5">
        <f t="shared" si="150"/>
        <v>3.0536545278450985E-7</v>
      </c>
      <c r="AX22" s="5">
        <f t="shared" si="151"/>
        <v>2.1542841333615526E-5</v>
      </c>
      <c r="AY22" s="5">
        <f t="shared" si="152"/>
        <v>3.1728135536401633E-5</v>
      </c>
      <c r="AZ22" s="5">
        <f t="shared" si="153"/>
        <v>2.3364480316843206E-5</v>
      </c>
      <c r="BA22" s="5">
        <f t="shared" si="154"/>
        <v>1.1470343933905699E-5</v>
      </c>
      <c r="BB22" s="5">
        <f t="shared" si="155"/>
        <v>4.2233591816904455E-6</v>
      </c>
      <c r="BC22" s="5">
        <f t="shared" si="156"/>
        <v>1.2440263608727198E-6</v>
      </c>
      <c r="BD22" s="5">
        <f t="shared" si="157"/>
        <v>1.5824910292045124E-3</v>
      </c>
      <c r="BE22" s="5">
        <f t="shared" si="158"/>
        <v>1.1388760159285953E-3</v>
      </c>
      <c r="BF22" s="5">
        <f t="shared" si="159"/>
        <v>4.0980914132239543E-4</v>
      </c>
      <c r="BG22" s="5">
        <f t="shared" si="160"/>
        <v>9.8309520358962296E-5</v>
      </c>
      <c r="BH22" s="5">
        <f t="shared" si="161"/>
        <v>1.7687676076518962E-5</v>
      </c>
      <c r="BI22" s="5">
        <f t="shared" si="162"/>
        <v>2.5458684680427519E-6</v>
      </c>
      <c r="BJ22" s="8">
        <f t="shared" si="163"/>
        <v>0.18247503742102605</v>
      </c>
      <c r="BK22" s="8">
        <f t="shared" si="164"/>
        <v>0.26530815404137387</v>
      </c>
      <c r="BL22" s="8">
        <f t="shared" si="165"/>
        <v>0.49196124197763302</v>
      </c>
      <c r="BM22" s="8">
        <f t="shared" si="166"/>
        <v>0.37442084426160721</v>
      </c>
      <c r="BN22" s="8">
        <f t="shared" si="167"/>
        <v>0.62473476612542767</v>
      </c>
    </row>
    <row r="23" spans="1:66" x14ac:dyDescent="0.25">
      <c r="A23" t="s">
        <v>353</v>
      </c>
      <c r="B23" t="s">
        <v>146</v>
      </c>
      <c r="C23" t="s">
        <v>152</v>
      </c>
      <c r="D23" t="s">
        <v>68</v>
      </c>
      <c r="E23">
        <f>VLOOKUP(A23,home!$A$2:$E$405,3,FALSE)</f>
        <v>1.5907</v>
      </c>
      <c r="F23">
        <f>VLOOKUP(B23,home!$B$2:$E$405,3,FALSE)</f>
        <v>0.98229999999999995</v>
      </c>
      <c r="G23">
        <f>VLOOKUP(C23,away!$B$2:$E$405,4,FALSE)</f>
        <v>1.0216000000000001</v>
      </c>
      <c r="H23">
        <f>VLOOKUP(A23,away!$A$2:$E$405,3,FALSE)</f>
        <v>1.2952999999999999</v>
      </c>
      <c r="I23">
        <f>VLOOKUP(C23,away!$B$2:$E$405,3,FALSE)</f>
        <v>1.1579999999999999</v>
      </c>
      <c r="J23">
        <f>VLOOKUP(B23,home!$B$2:$E$405,4,FALSE)</f>
        <v>1.0133000000000001</v>
      </c>
      <c r="K23" s="3">
        <f t="shared" si="112"/>
        <v>1.596295573576</v>
      </c>
      <c r="L23" s="3">
        <f t="shared" si="113"/>
        <v>1.5199068334199999</v>
      </c>
      <c r="M23" s="5">
        <f t="shared" si="114"/>
        <v>4.4325178188004646E-2</v>
      </c>
      <c r="N23" s="5">
        <f t="shared" si="115"/>
        <v>7.0756085739479294E-2</v>
      </c>
      <c r="O23" s="5">
        <f t="shared" si="116"/>
        <v>6.7370141220507399E-2</v>
      </c>
      <c r="P23" s="5">
        <f t="shared" si="117"/>
        <v>0.10754265822148598</v>
      </c>
      <c r="Q23" s="5">
        <f t="shared" si="118"/>
        <v>5.6473813234747379E-2</v>
      </c>
      <c r="R23" s="5">
        <f t="shared" si="119"/>
        <v>5.1198169004759819E-2</v>
      </c>
      <c r="S23" s="5">
        <f t="shared" si="120"/>
        <v>6.5230551856378133E-2</v>
      </c>
      <c r="T23" s="5">
        <f t="shared" si="121"/>
        <v>8.5834934644777372E-2</v>
      </c>
      <c r="U23" s="5">
        <f t="shared" si="122"/>
        <v>8.1727410557494065E-2</v>
      </c>
      <c r="V23" s="5">
        <f t="shared" si="123"/>
        <v>1.7584856158915849E-2</v>
      </c>
      <c r="W23" s="5">
        <f t="shared" si="124"/>
        <v>3.004963269652831E-2</v>
      </c>
      <c r="X23" s="5">
        <f t="shared" si="125"/>
        <v>4.5672642077214443E-2</v>
      </c>
      <c r="Y23" s="5">
        <f t="shared" si="126"/>
        <v>3.4709080396752037E-2</v>
      </c>
      <c r="Z23" s="5">
        <f t="shared" si="127"/>
        <v>2.5938815642975475E-2</v>
      </c>
      <c r="AA23" s="5">
        <f t="shared" si="128"/>
        <v>4.1406016594685659E-2</v>
      </c>
      <c r="AB23" s="5">
        <f t="shared" si="129"/>
        <v>3.3048120504755571E-2</v>
      </c>
      <c r="AC23" s="5">
        <f t="shared" si="130"/>
        <v>2.6665462118267078E-3</v>
      </c>
      <c r="AD23" s="5">
        <f t="shared" si="131"/>
        <v>1.1992023915263203E-2</v>
      </c>
      <c r="AE23" s="5">
        <f t="shared" si="132"/>
        <v>1.8226759095344606E-2</v>
      </c>
      <c r="AF23" s="5">
        <f t="shared" si="133"/>
        <v>1.3851487850057204E-2</v>
      </c>
      <c r="AG23" s="5">
        <f t="shared" si="134"/>
        <v>7.0176570121120111E-3</v>
      </c>
      <c r="AH23" s="5">
        <f t="shared" si="135"/>
        <v>9.8561457866450097E-3</v>
      </c>
      <c r="AI23" s="5">
        <f t="shared" si="136"/>
        <v>1.5733321891741172E-2</v>
      </c>
      <c r="AJ23" s="5">
        <f t="shared" si="137"/>
        <v>1.255751604671641E-2</v>
      </c>
      <c r="AK23" s="5">
        <f t="shared" si="138"/>
        <v>6.6818357601609963E-3</v>
      </c>
      <c r="AL23" s="5">
        <f t="shared" si="139"/>
        <v>2.5878516871287639E-4</v>
      </c>
      <c r="AM23" s="5">
        <f t="shared" si="140"/>
        <v>3.828562938830432E-3</v>
      </c>
      <c r="AN23" s="5">
        <f t="shared" si="141"/>
        <v>5.8190589729069306E-3</v>
      </c>
      <c r="AO23" s="5">
        <f t="shared" si="142"/>
        <v>4.4222137484976063E-3</v>
      </c>
      <c r="AP23" s="5">
        <f t="shared" si="143"/>
        <v>2.2404509650617932E-3</v>
      </c>
      <c r="AQ23" s="5">
        <f t="shared" si="144"/>
        <v>8.5131918293496385E-4</v>
      </c>
      <c r="AR23" s="5">
        <f t="shared" si="145"/>
        <v>2.9960846664610968E-3</v>
      </c>
      <c r="AS23" s="5">
        <f t="shared" si="146"/>
        <v>4.7826366911307757E-3</v>
      </c>
      <c r="AT23" s="5">
        <f t="shared" si="147"/>
        <v>3.8172508900371129E-3</v>
      </c>
      <c r="AU23" s="5">
        <f t="shared" si="148"/>
        <v>2.0311535663317627E-3</v>
      </c>
      <c r="AV23" s="5">
        <f t="shared" si="149"/>
        <v>8.1058036179712523E-4</v>
      </c>
      <c r="AW23" s="5">
        <f t="shared" si="150"/>
        <v>1.7440830402202658E-5</v>
      </c>
      <c r="AX23" s="5">
        <f t="shared" si="151"/>
        <v>1.0185863454020242E-3</v>
      </c>
      <c r="AY23" s="5">
        <f t="shared" si="152"/>
        <v>1.5481563468048409E-3</v>
      </c>
      <c r="AZ23" s="5">
        <f t="shared" si="153"/>
        <v>1.1765267053556107E-3</v>
      </c>
      <c r="BA23" s="5">
        <f t="shared" si="154"/>
        <v>5.9607032639037011E-4</v>
      </c>
      <c r="BB23" s="5">
        <f t="shared" si="155"/>
        <v>2.2649284056990346E-4</v>
      </c>
      <c r="BC23" s="5">
        <f t="shared" si="156"/>
        <v>6.8849603220580533E-5</v>
      </c>
      <c r="BD23" s="5">
        <f t="shared" si="157"/>
        <v>7.5896159300985005E-4</v>
      </c>
      <c r="BE23" s="5">
        <f t="shared" si="158"/>
        <v>1.2115270314358132E-3</v>
      </c>
      <c r="BF23" s="5">
        <f t="shared" si="159"/>
        <v>9.6697761877433033E-4</v>
      </c>
      <c r="BG23" s="5">
        <f t="shared" si="160"/>
        <v>5.1452736419884131E-4</v>
      </c>
      <c r="BH23" s="5">
        <f t="shared" si="161"/>
        <v>2.0533443848858431E-4</v>
      </c>
      <c r="BI23" s="5">
        <f t="shared" si="162"/>
        <v>6.5554891052408036E-5</v>
      </c>
      <c r="BJ23" s="8">
        <f t="shared" si="163"/>
        <v>0.39638040463825086</v>
      </c>
      <c r="BK23" s="8">
        <f t="shared" si="164"/>
        <v>0.23915673215212904</v>
      </c>
      <c r="BL23" s="8">
        <f t="shared" si="165"/>
        <v>0.33773926648018376</v>
      </c>
      <c r="BM23" s="8">
        <f t="shared" si="166"/>
        <v>0.6000184577881521</v>
      </c>
      <c r="BN23" s="8">
        <f t="shared" si="167"/>
        <v>0.3976660456089845</v>
      </c>
    </row>
    <row r="24" spans="1:66" x14ac:dyDescent="0.25">
      <c r="A24" t="s">
        <v>363</v>
      </c>
      <c r="B24" t="s">
        <v>161</v>
      </c>
      <c r="C24" t="s">
        <v>159</v>
      </c>
      <c r="D24" t="s">
        <v>68</v>
      </c>
      <c r="E24">
        <f>VLOOKUP(A24,home!$A$2:$E$405,3,FALSE)</f>
        <v>1.1111</v>
      </c>
      <c r="F24">
        <f>VLOOKUP(B24,home!$B$2:$E$405,3,FALSE)</f>
        <v>2.34</v>
      </c>
      <c r="G24">
        <f>VLOOKUP(C24,away!$B$2:$E$405,4,FALSE)</f>
        <v>1.0286</v>
      </c>
      <c r="H24">
        <f>VLOOKUP(A24,away!$A$2:$E$405,3,FALSE)</f>
        <v>1.1806000000000001</v>
      </c>
      <c r="I24">
        <f>VLOOKUP(C24,away!$B$2:$E$405,3,FALSE)</f>
        <v>0.84699999999999998</v>
      </c>
      <c r="J24">
        <f>VLOOKUP(B24,home!$B$2:$E$405,4,FALSE)</f>
        <v>0.67759999999999998</v>
      </c>
      <c r="K24" s="3">
        <f t="shared" si="112"/>
        <v>2.6743332563999997</v>
      </c>
      <c r="L24" s="3">
        <f t="shared" si="113"/>
        <v>0.67757845232000002</v>
      </c>
      <c r="M24" s="5">
        <f t="shared" si="114"/>
        <v>3.5017347104511626E-2</v>
      </c>
      <c r="N24" s="5">
        <f t="shared" si="115"/>
        <v>9.3648055912497682E-2</v>
      </c>
      <c r="O24" s="5">
        <f t="shared" si="116"/>
        <v>2.3726999855427221E-2</v>
      </c>
      <c r="P24" s="5">
        <f t="shared" si="117"/>
        <v>6.3453904787967016E-2</v>
      </c>
      <c r="Q24" s="5">
        <f t="shared" si="118"/>
        <v>0.12522305516199961</v>
      </c>
      <c r="R24" s="5">
        <f t="shared" si="119"/>
        <v>8.0384519201186187E-3</v>
      </c>
      <c r="S24" s="5">
        <f t="shared" si="120"/>
        <v>2.8745738653640201E-2</v>
      </c>
      <c r="T24" s="5">
        <f t="shared" si="121"/>
        <v>8.4848443911449689E-2</v>
      </c>
      <c r="U24" s="5">
        <f t="shared" si="122"/>
        <v>2.1497499299945658E-2</v>
      </c>
      <c r="V24" s="5">
        <f t="shared" si="123"/>
        <v>5.7877008410334146E-3</v>
      </c>
      <c r="W24" s="5">
        <f t="shared" si="124"/>
        <v>0.11162939362924906</v>
      </c>
      <c r="X24" s="5">
        <f t="shared" si="125"/>
        <v>7.5637671768726655E-2</v>
      </c>
      <c r="Y24" s="5">
        <f t="shared" si="126"/>
        <v>2.5625228287070978E-2</v>
      </c>
      <c r="Z24" s="5">
        <f t="shared" si="127"/>
        <v>1.8155606036942358E-3</v>
      </c>
      <c r="AA24" s="5">
        <f t="shared" si="128"/>
        <v>4.8554141014691557E-3</v>
      </c>
      <c r="AB24" s="5">
        <f t="shared" si="129"/>
        <v>6.4924977025762436E-3</v>
      </c>
      <c r="AC24" s="5">
        <f t="shared" si="130"/>
        <v>6.5548265444709763E-4</v>
      </c>
      <c r="AD24" s="5">
        <f t="shared" si="131"/>
        <v>7.4633549943616762E-2</v>
      </c>
      <c r="AE24" s="5">
        <f t="shared" si="132"/>
        <v>5.0570085261943273E-2</v>
      </c>
      <c r="AF24" s="5">
        <f t="shared" si="133"/>
        <v>1.7132600052738978E-2</v>
      </c>
      <c r="AG24" s="5">
        <f t="shared" si="134"/>
        <v>3.8695602093174767E-3</v>
      </c>
      <c r="AH24" s="5">
        <f t="shared" si="135"/>
        <v>3.0754618598607622E-4</v>
      </c>
      <c r="AI24" s="5">
        <f t="shared" si="136"/>
        <v>8.2248099306154315E-4</v>
      </c>
      <c r="AJ24" s="5">
        <f t="shared" si="137"/>
        <v>1.0997941362506914E-3</v>
      </c>
      <c r="AK24" s="5">
        <f t="shared" si="138"/>
        <v>9.8040534458964539E-4</v>
      </c>
      <c r="AL24" s="5">
        <f t="shared" si="139"/>
        <v>4.7511233585243446E-5</v>
      </c>
      <c r="AM24" s="5">
        <f t="shared" si="140"/>
        <v>3.9918996931480905E-2</v>
      </c>
      <c r="AN24" s="5">
        <f t="shared" si="141"/>
        <v>2.7048252158999666E-2</v>
      </c>
      <c r="AO24" s="5">
        <f t="shared" si="142"/>
        <v>9.1636564179280438E-3</v>
      </c>
      <c r="AP24" s="5">
        <f t="shared" si="143"/>
        <v>2.0696987110839738E-3</v>
      </c>
      <c r="AQ24" s="5">
        <f t="shared" si="144"/>
        <v>3.5059581235624433E-4</v>
      </c>
      <c r="AR24" s="5">
        <f t="shared" si="145"/>
        <v>4.1677333743472888E-5</v>
      </c>
      <c r="AS24" s="5">
        <f t="shared" si="146"/>
        <v>1.1145907966825145E-4</v>
      </c>
      <c r="AT24" s="5">
        <f t="shared" si="147"/>
        <v>1.4903936174227099E-4</v>
      </c>
      <c r="AU24" s="5">
        <f t="shared" si="148"/>
        <v>1.3286030720666169E-4</v>
      </c>
      <c r="AV24" s="5">
        <f t="shared" si="149"/>
        <v>8.8828184504573983E-5</v>
      </c>
      <c r="AW24" s="5">
        <f t="shared" si="150"/>
        <v>2.3914919172291522E-6</v>
      </c>
      <c r="AX24" s="5">
        <f t="shared" si="151"/>
        <v>1.7792783509331497E-2</v>
      </c>
      <c r="AY24" s="5">
        <f t="shared" si="152"/>
        <v>1.2056006712717655E-2</v>
      </c>
      <c r="AZ24" s="5">
        <f t="shared" si="153"/>
        <v>4.0844451847813793E-3</v>
      </c>
      <c r="BA24" s="5">
        <f t="shared" si="154"/>
        <v>9.2251068229668126E-4</v>
      </c>
      <c r="BB24" s="5">
        <f t="shared" si="155"/>
        <v>1.5626834008981307E-4</v>
      </c>
      <c r="BC24" s="5">
        <f t="shared" si="156"/>
        <v>2.11768120049342E-5</v>
      </c>
      <c r="BD24" s="5">
        <f t="shared" si="157"/>
        <v>4.7066105491210791E-6</v>
      </c>
      <c r="BE24" s="5">
        <f t="shared" si="158"/>
        <v>1.2587045116437568E-5</v>
      </c>
      <c r="BF24" s="5">
        <f t="shared" si="159"/>
        <v>1.68309766773481E-5</v>
      </c>
      <c r="BG24" s="5">
        <f t="shared" si="160"/>
        <v>1.500388022197493E-5</v>
      </c>
      <c r="BH24" s="5">
        <f t="shared" si="161"/>
        <v>1.0031343963167442E-5</v>
      </c>
      <c r="BI24" s="5">
        <f t="shared" si="162"/>
        <v>5.3654313534172103E-6</v>
      </c>
      <c r="BJ24" s="8">
        <f t="shared" si="163"/>
        <v>0.77640203541168096</v>
      </c>
      <c r="BK24" s="8">
        <f t="shared" si="164"/>
        <v>0.14576369198790223</v>
      </c>
      <c r="BL24" s="8">
        <f t="shared" si="165"/>
        <v>6.8409479094171555E-2</v>
      </c>
      <c r="BM24" s="8">
        <f t="shared" si="166"/>
        <v>0.6312293371341271</v>
      </c>
      <c r="BN24" s="8">
        <f t="shared" si="167"/>
        <v>0.34910781474252173</v>
      </c>
    </row>
    <row r="25" spans="1:66" x14ac:dyDescent="0.25">
      <c r="A25" t="s">
        <v>363</v>
      </c>
      <c r="B25" t="s">
        <v>169</v>
      </c>
      <c r="C25" t="s">
        <v>158</v>
      </c>
      <c r="D25" t="s">
        <v>68</v>
      </c>
      <c r="E25">
        <f>VLOOKUP(A25,home!$A$2:$E$405,3,FALSE)</f>
        <v>1.1111</v>
      </c>
      <c r="F25">
        <f>VLOOKUP(B25,home!$B$2:$E$405,3,FALSE)</f>
        <v>0.9</v>
      </c>
      <c r="G25">
        <f>VLOOKUP(C25,away!$B$2:$E$405,4,FALSE)</f>
        <v>1.8</v>
      </c>
      <c r="H25">
        <f>VLOOKUP(A25,away!$A$2:$E$405,3,FALSE)</f>
        <v>1.1806000000000001</v>
      </c>
      <c r="I25">
        <f>VLOOKUP(C25,away!$B$2:$E$405,3,FALSE)</f>
        <v>0.84699999999999998</v>
      </c>
      <c r="J25">
        <f>VLOOKUP(B25,home!$B$2:$E$405,4,FALSE)</f>
        <v>0.70589999999999997</v>
      </c>
      <c r="K25" s="3">
        <f t="shared" si="112"/>
        <v>1.7999820000000002</v>
      </c>
      <c r="L25" s="3">
        <f t="shared" si="113"/>
        <v>0.70587755238000005</v>
      </c>
      <c r="M25" s="5">
        <f t="shared" si="114"/>
        <v>8.1605423694217291E-2</v>
      </c>
      <c r="N25" s="5">
        <f t="shared" si="115"/>
        <v>0.14688829375196463</v>
      </c>
      <c r="O25" s="5">
        <f t="shared" si="116"/>
        <v>5.7603436738206962E-2</v>
      </c>
      <c r="P25" s="5">
        <f t="shared" si="117"/>
        <v>0.10368514926691126</v>
      </c>
      <c r="Q25" s="5">
        <f t="shared" si="118"/>
        <v>0.13219814238212443</v>
      </c>
      <c r="R25" s="5">
        <f t="shared" si="119"/>
        <v>2.0330486466720851E-2</v>
      </c>
      <c r="S25" s="5">
        <f t="shared" si="120"/>
        <v>3.2934729371619807E-2</v>
      </c>
      <c r="T25" s="5">
        <f t="shared" si="121"/>
        <v>9.3315701173876761E-2</v>
      </c>
      <c r="U25" s="5">
        <f t="shared" si="122"/>
        <v>3.6594509691341134E-2</v>
      </c>
      <c r="V25" s="5">
        <f t="shared" si="123"/>
        <v>4.6495307356550237E-3</v>
      </c>
      <c r="W25" s="5">
        <f t="shared" si="124"/>
        <v>7.9318092240420371E-2</v>
      </c>
      <c r="X25" s="5">
        <f t="shared" si="125"/>
        <v>5.5988860810119015E-2</v>
      </c>
      <c r="Y25" s="5">
        <f t="shared" si="126"/>
        <v>1.9760640014595657E-2</v>
      </c>
      <c r="Z25" s="5">
        <f t="shared" si="127"/>
        <v>4.7836113419412098E-3</v>
      </c>
      <c r="AA25" s="5">
        <f t="shared" si="128"/>
        <v>8.6104143104900246E-3</v>
      </c>
      <c r="AB25" s="5">
        <f t="shared" si="129"/>
        <v>7.7492953857122302E-3</v>
      </c>
      <c r="AC25" s="5">
        <f t="shared" si="130"/>
        <v>3.6922123748317454E-4</v>
      </c>
      <c r="AD25" s="5">
        <f t="shared" si="131"/>
        <v>3.5692784576774092E-2</v>
      </c>
      <c r="AE25" s="5">
        <f t="shared" si="132"/>
        <v>2.5194735414679915E-2</v>
      </c>
      <c r="AF25" s="5">
        <f t="shared" si="133"/>
        <v>8.8921990836879818E-3</v>
      </c>
      <c r="AG25" s="5">
        <f t="shared" si="134"/>
        <v>2.0922679081564507E-3</v>
      </c>
      <c r="AH25" s="5">
        <f t="shared" si="135"/>
        <v>8.4416096639666728E-4</v>
      </c>
      <c r="AI25" s="5">
        <f t="shared" si="136"/>
        <v>1.519474544616606E-3</v>
      </c>
      <c r="AJ25" s="5">
        <f t="shared" si="137"/>
        <v>1.3675134148840443E-3</v>
      </c>
      <c r="AK25" s="5">
        <f t="shared" si="138"/>
        <v>8.2049984384993733E-4</v>
      </c>
      <c r="AL25" s="5">
        <f t="shared" si="139"/>
        <v>1.87648111549083E-5</v>
      </c>
      <c r="AM25" s="5">
        <f t="shared" si="140"/>
        <v>1.2849273953614203E-2</v>
      </c>
      <c r="AN25" s="5">
        <f t="shared" si="141"/>
        <v>9.0700140482372817E-3</v>
      </c>
      <c r="AO25" s="5">
        <f t="shared" si="142"/>
        <v>3.2011596582109734E-3</v>
      </c>
      <c r="AP25" s="5">
        <f t="shared" si="143"/>
        <v>7.5320891477185321E-4</v>
      </c>
      <c r="AQ25" s="5">
        <f t="shared" si="144"/>
        <v>1.3291831629748795E-4</v>
      </c>
      <c r="AR25" s="5">
        <f t="shared" si="145"/>
        <v>1.1917485535496303E-4</v>
      </c>
      <c r="AS25" s="5">
        <f t="shared" si="146"/>
        <v>2.1451259449153706E-4</v>
      </c>
      <c r="AT25" s="5">
        <f t="shared" si="147"/>
        <v>1.93059404429033E-4</v>
      </c>
      <c r="AU25" s="5">
        <f t="shared" si="148"/>
        <v>1.1583448430099323E-4</v>
      </c>
      <c r="AV25" s="5">
        <f t="shared" si="149"/>
        <v>5.2124996680267605E-5</v>
      </c>
      <c r="AW25" s="5">
        <f t="shared" si="150"/>
        <v>6.622763256154952E-7</v>
      </c>
      <c r="AX25" s="5">
        <f t="shared" si="151"/>
        <v>3.854743638262402E-3</v>
      </c>
      <c r="AY25" s="5">
        <f t="shared" si="152"/>
        <v>2.7209770044290412E-3</v>
      </c>
      <c r="AZ25" s="5">
        <f t="shared" si="153"/>
        <v>9.6033829398431793E-4</v>
      </c>
      <c r="BA25" s="5">
        <f t="shared" si="154"/>
        <v>2.2596041480481177E-4</v>
      </c>
      <c r="BB25" s="5">
        <f t="shared" si="155"/>
        <v>3.9875096134297517E-5</v>
      </c>
      <c r="BC25" s="5">
        <f t="shared" si="156"/>
        <v>5.6293870520390278E-6</v>
      </c>
      <c r="BD25" s="5">
        <f t="shared" si="157"/>
        <v>1.4020475867200301E-5</v>
      </c>
      <c r="BE25" s="5">
        <f t="shared" si="158"/>
        <v>2.5236604192394931E-5</v>
      </c>
      <c r="BF25" s="5">
        <f t="shared" si="159"/>
        <v>2.2712716643717715E-5</v>
      </c>
      <c r="BG25" s="5">
        <f t="shared" si="160"/>
        <v>1.3627493709930768E-5</v>
      </c>
      <c r="BH25" s="5">
        <f t="shared" si="161"/>
        <v>6.1323108457471517E-6</v>
      </c>
      <c r="BI25" s="5">
        <f t="shared" si="162"/>
        <v>2.2076098281499311E-6</v>
      </c>
      <c r="BJ25" s="8">
        <f t="shared" si="163"/>
        <v>0.63315581608219806</v>
      </c>
      <c r="BK25" s="8">
        <f t="shared" si="164"/>
        <v>0.22598379612147051</v>
      </c>
      <c r="BL25" s="8">
        <f t="shared" si="165"/>
        <v>0.13621843490856239</v>
      </c>
      <c r="BM25" s="8">
        <f t="shared" si="166"/>
        <v>0.45511041142592334</v>
      </c>
      <c r="BN25" s="8">
        <f t="shared" si="167"/>
        <v>0.54231093230014538</v>
      </c>
    </row>
    <row r="26" spans="1:66" x14ac:dyDescent="0.25">
      <c r="A26" t="s">
        <v>355</v>
      </c>
      <c r="B26" t="s">
        <v>183</v>
      </c>
      <c r="C26" t="s">
        <v>185</v>
      </c>
      <c r="D26" t="s">
        <v>68</v>
      </c>
      <c r="E26">
        <f>VLOOKUP(A26,home!$A$2:$E$405,3,FALSE)</f>
        <v>1.2873000000000001</v>
      </c>
      <c r="F26">
        <f>VLOOKUP(B26,home!$B$2:$E$405,3,FALSE)</f>
        <v>0.55489999999999995</v>
      </c>
      <c r="G26">
        <f>VLOOKUP(C26,away!$B$2:$E$405,4,FALSE)</f>
        <v>0.87390000000000001</v>
      </c>
      <c r="H26">
        <f>VLOOKUP(A26,away!$A$2:$E$405,3,FALSE)</f>
        <v>1.0829</v>
      </c>
      <c r="I26">
        <f>VLOOKUP(C26,away!$B$2:$E$405,3,FALSE)</f>
        <v>1.2697000000000001</v>
      </c>
      <c r="J26">
        <f>VLOOKUP(B26,home!$B$2:$E$405,4,FALSE)</f>
        <v>1.0553999999999999</v>
      </c>
      <c r="K26" s="3">
        <f t="shared" si="112"/>
        <v>0.62424666870300005</v>
      </c>
      <c r="L26" s="3">
        <f t="shared" si="113"/>
        <v>1.4511308104019998</v>
      </c>
      <c r="M26" s="5">
        <f t="shared" si="114"/>
        <v>0.12550904150949213</v>
      </c>
      <c r="N26" s="5">
        <f t="shared" si="115"/>
        <v>7.8348601054407024E-2</v>
      </c>
      <c r="O26" s="5">
        <f t="shared" si="116"/>
        <v>0.18213003711844755</v>
      </c>
      <c r="P26" s="5">
        <f t="shared" si="117"/>
        <v>0.11369406894194464</v>
      </c>
      <c r="Q26" s="5">
        <f t="shared" si="118"/>
        <v>2.4454426602876968E-2</v>
      </c>
      <c r="R26" s="5">
        <f t="shared" si="119"/>
        <v>0.13214725418111958</v>
      </c>
      <c r="S26" s="5">
        <f t="shared" si="120"/>
        <v>2.5747828915572698E-2</v>
      </c>
      <c r="T26" s="5">
        <f t="shared" si="121"/>
        <v>3.5486571894149076E-2</v>
      </c>
      <c r="U26" s="5">
        <f t="shared" si="122"/>
        <v>8.2492483200812511E-2</v>
      </c>
      <c r="V26" s="5">
        <f t="shared" si="123"/>
        <v>2.5915578145031472E-3</v>
      </c>
      <c r="W26" s="5">
        <f t="shared" si="124"/>
        <v>5.0885314472959905E-3</v>
      </c>
      <c r="X26" s="5">
        <f t="shared" si="125"/>
        <v>7.3841247628706908E-3</v>
      </c>
      <c r="Y26" s="5">
        <f t="shared" si="126"/>
        <v>5.3576654756270119E-3</v>
      </c>
      <c r="Z26" s="5">
        <f t="shared" si="127"/>
        <v>6.3920984017415708E-2</v>
      </c>
      <c r="AA26" s="5">
        <f t="shared" si="128"/>
        <v>3.9902461333089473E-2</v>
      </c>
      <c r="AB26" s="5">
        <f t="shared" si="129"/>
        <v>1.2454489280115685E-2</v>
      </c>
      <c r="AC26" s="5">
        <f t="shared" si="130"/>
        <v>1.4672486404439253E-4</v>
      </c>
      <c r="AD26" s="5">
        <f t="shared" si="131"/>
        <v>7.9412470114124413E-4</v>
      </c>
      <c r="AE26" s="5">
        <f t="shared" si="132"/>
        <v>1.1523788211273394E-3</v>
      </c>
      <c r="AF26" s="5">
        <f t="shared" si="133"/>
        <v>8.3612620629630889E-4</v>
      </c>
      <c r="AG26" s="5">
        <f t="shared" si="134"/>
        <v>4.0444283311370414E-4</v>
      </c>
      <c r="AH26" s="5">
        <f t="shared" si="135"/>
        <v>2.3189427334721426E-2</v>
      </c>
      <c r="AI26" s="5">
        <f t="shared" si="136"/>
        <v>1.4475922762830142E-2</v>
      </c>
      <c r="AJ26" s="5">
        <f t="shared" si="137"/>
        <v>4.5182732805493222E-3</v>
      </c>
      <c r="AK26" s="5">
        <f t="shared" si="138"/>
        <v>9.4017234789089662E-4</v>
      </c>
      <c r="AL26" s="5">
        <f t="shared" si="139"/>
        <v>5.316508390958909E-6</v>
      </c>
      <c r="AM26" s="5">
        <f t="shared" si="140"/>
        <v>9.9145939844437478E-5</v>
      </c>
      <c r="AN26" s="5">
        <f t="shared" si="141"/>
        <v>1.4387372803452645E-4</v>
      </c>
      <c r="AO26" s="5">
        <f t="shared" si="142"/>
        <v>1.0438979977914968E-4</v>
      </c>
      <c r="AP26" s="5">
        <f t="shared" si="143"/>
        <v>5.0494418250406661E-5</v>
      </c>
      <c r="AQ26" s="5">
        <f t="shared" si="144"/>
        <v>1.8318501519122533E-5</v>
      </c>
      <c r="AR26" s="5">
        <f t="shared" si="145"/>
        <v>6.7301784961985188E-3</v>
      </c>
      <c r="AS26" s="5">
        <f t="shared" si="146"/>
        <v>4.2012915060284919E-3</v>
      </c>
      <c r="AT26" s="5">
        <f t="shared" si="147"/>
        <v>1.311321113444248E-3</v>
      </c>
      <c r="AU26" s="5">
        <f t="shared" si="148"/>
        <v>2.7286261222249353E-4</v>
      </c>
      <c r="AV26" s="5">
        <f t="shared" si="149"/>
        <v>4.2583394173372513E-5</v>
      </c>
      <c r="AW26" s="5">
        <f t="shared" si="150"/>
        <v>1.3377864704281875E-7</v>
      </c>
      <c r="AX26" s="5">
        <f t="shared" si="151"/>
        <v>1.0315253777219688E-5</v>
      </c>
      <c r="AY26" s="5">
        <f t="shared" si="152"/>
        <v>1.4968782573239092E-5</v>
      </c>
      <c r="AZ26" s="5">
        <f t="shared" si="153"/>
        <v>1.0860830793117892E-5</v>
      </c>
      <c r="BA26" s="5">
        <f t="shared" si="154"/>
        <v>5.2534953968187204E-6</v>
      </c>
      <c r="BB26" s="5">
        <f t="shared" si="155"/>
        <v>1.9058772581571809E-6</v>
      </c>
      <c r="BC26" s="5">
        <f t="shared" si="156"/>
        <v>5.5313544203127423E-7</v>
      </c>
      <c r="BD26" s="5">
        <f t="shared" si="157"/>
        <v>1.6277282292231137E-3</v>
      </c>
      <c r="BE26" s="5">
        <f t="shared" si="158"/>
        <v>1.0161039246463621E-3</v>
      </c>
      <c r="BF26" s="5">
        <f t="shared" si="159"/>
        <v>3.1714974500826783E-4</v>
      </c>
      <c r="BG26" s="5">
        <f t="shared" si="160"/>
        <v>6.5993223933805706E-5</v>
      </c>
      <c r="BH26" s="5">
        <f t="shared" si="161"/>
        <v>1.0299012549412324E-5</v>
      </c>
      <c r="BI26" s="5">
        <f t="shared" si="162"/>
        <v>1.2858248549802075E-6</v>
      </c>
      <c r="BJ26" s="8">
        <f t="shared" si="163"/>
        <v>0.15976707356157363</v>
      </c>
      <c r="BK26" s="8">
        <f t="shared" si="164"/>
        <v>0.26770950733652121</v>
      </c>
      <c r="BL26" s="8">
        <f t="shared" si="165"/>
        <v>0.50784731792185978</v>
      </c>
      <c r="BM26" s="8">
        <f t="shared" si="166"/>
        <v>0.342946618425156</v>
      </c>
      <c r="BN26" s="8">
        <f t="shared" si="167"/>
        <v>0.65628342940828799</v>
      </c>
    </row>
    <row r="27" spans="1:66" x14ac:dyDescent="0.25">
      <c r="A27" t="s">
        <v>355</v>
      </c>
      <c r="B27" t="s">
        <v>190</v>
      </c>
      <c r="C27" t="s">
        <v>181</v>
      </c>
      <c r="D27" t="s">
        <v>68</v>
      </c>
      <c r="E27">
        <f>VLOOKUP(A27,home!$A$2:$E$405,3,FALSE)</f>
        <v>1.2873000000000001</v>
      </c>
      <c r="F27">
        <f>VLOOKUP(B27,home!$B$2:$E$405,3,FALSE)</f>
        <v>1.381</v>
      </c>
      <c r="G27">
        <f>VLOOKUP(C27,away!$B$2:$E$405,4,FALSE)</f>
        <v>1.0358000000000001</v>
      </c>
      <c r="H27">
        <f>VLOOKUP(A27,away!$A$2:$E$405,3,FALSE)</f>
        <v>1.0829</v>
      </c>
      <c r="I27">
        <f>VLOOKUP(C27,away!$B$2:$E$405,3,FALSE)</f>
        <v>1.0261</v>
      </c>
      <c r="J27">
        <f>VLOOKUP(B27,home!$B$2:$E$405,4,FALSE)</f>
        <v>0.20519999999999999</v>
      </c>
      <c r="K27" s="3">
        <f t="shared" si="112"/>
        <v>1.8414051545400001</v>
      </c>
      <c r="L27" s="3">
        <f t="shared" si="113"/>
        <v>0.22801078918799997</v>
      </c>
      <c r="M27" s="5">
        <f t="shared" si="114"/>
        <v>0.1262595028288275</v>
      </c>
      <c r="N27" s="5">
        <f t="shared" si="115"/>
        <v>0.23249489931866066</v>
      </c>
      <c r="O27" s="5">
        <f t="shared" si="116"/>
        <v>2.8788528882485467E-2</v>
      </c>
      <c r="P27" s="5">
        <f t="shared" si="117"/>
        <v>5.3011345475832403E-2</v>
      </c>
      <c r="Q27" s="5">
        <f t="shared" si="118"/>
        <v>0.2140586530048201</v>
      </c>
      <c r="R27" s="5">
        <f t="shared" si="119"/>
        <v>3.282047595028521E-3</v>
      </c>
      <c r="S27" s="5">
        <f t="shared" si="120"/>
        <v>5.564339091703667E-3</v>
      </c>
      <c r="T27" s="5">
        <f t="shared" si="121"/>
        <v>4.8807682404149261E-2</v>
      </c>
      <c r="U27" s="5">
        <f t="shared" si="122"/>
        <v>6.0435793589311291E-3</v>
      </c>
      <c r="V27" s="5">
        <f t="shared" si="123"/>
        <v>2.5958275115592989E-4</v>
      </c>
      <c r="W27" s="5">
        <f t="shared" si="124"/>
        <v>0.13138956900565502</v>
      </c>
      <c r="X27" s="5">
        <f t="shared" si="125"/>
        <v>2.9958239320050574E-2</v>
      </c>
      <c r="Y27" s="5">
        <f t="shared" si="126"/>
        <v>3.4154008950238518E-3</v>
      </c>
      <c r="Z27" s="5">
        <f t="shared" si="127"/>
        <v>2.494474207650101E-4</v>
      </c>
      <c r="AA27" s="5">
        <f t="shared" si="128"/>
        <v>4.5933376638339785E-4</v>
      </c>
      <c r="AB27" s="5">
        <f t="shared" si="129"/>
        <v>4.2290978253633062E-4</v>
      </c>
      <c r="AC27" s="5">
        <f t="shared" si="130"/>
        <v>6.8117798030962181E-6</v>
      </c>
      <c r="AD27" s="5">
        <f t="shared" si="131"/>
        <v>6.0485357404950521E-2</v>
      </c>
      <c r="AE27" s="5">
        <f t="shared" si="132"/>
        <v>1.3791314076221004E-2</v>
      </c>
      <c r="AF27" s="5">
        <f t="shared" si="133"/>
        <v>1.5722842032293619E-3</v>
      </c>
      <c r="AG27" s="5">
        <f t="shared" si="134"/>
        <v>1.1949925400205084E-4</v>
      </c>
      <c r="AH27" s="5">
        <f t="shared" si="135"/>
        <v>1.421917581738526E-5</v>
      </c>
      <c r="AI27" s="5">
        <f t="shared" si="136"/>
        <v>2.6183263643443736E-5</v>
      </c>
      <c r="AJ27" s="5">
        <f t="shared" si="137"/>
        <v>2.4106998317858545E-5</v>
      </c>
      <c r="AK27" s="5">
        <f t="shared" si="138"/>
        <v>1.4796916987663946E-5</v>
      </c>
      <c r="AL27" s="5">
        <f t="shared" si="139"/>
        <v>1.1439982079979638E-7</v>
      </c>
      <c r="AM27" s="5">
        <f t="shared" si="140"/>
        <v>2.2275609779933998E-2</v>
      </c>
      <c r="AN27" s="5">
        <f t="shared" si="141"/>
        <v>5.0790793655666805E-3</v>
      </c>
      <c r="AO27" s="5">
        <f t="shared" si="142"/>
        <v>5.7904244724567245E-4</v>
      </c>
      <c r="AP27" s="5">
        <f t="shared" si="143"/>
        <v>4.40093084566122E-5</v>
      </c>
      <c r="AQ27" s="5">
        <f t="shared" si="144"/>
        <v>2.5086492882025672E-6</v>
      </c>
      <c r="AR27" s="5">
        <f t="shared" si="145"/>
        <v>6.4842509994498775E-7</v>
      </c>
      <c r="AS27" s="5">
        <f t="shared" si="146"/>
        <v>1.1940133213718151E-6</v>
      </c>
      <c r="AT27" s="5">
        <f t="shared" si="147"/>
        <v>1.0993311422817434E-6</v>
      </c>
      <c r="AU27" s="5">
        <f t="shared" si="148"/>
        <v>6.7477134398131615E-7</v>
      </c>
      <c r="AV27" s="5">
        <f t="shared" si="149"/>
        <v>3.1063185773576965E-7</v>
      </c>
      <c r="AW27" s="5">
        <f t="shared" si="150"/>
        <v>1.3342204584203482E-9</v>
      </c>
      <c r="AX27" s="5">
        <f t="shared" si="151"/>
        <v>6.8364037782153581E-3</v>
      </c>
      <c r="AY27" s="5">
        <f t="shared" si="152"/>
        <v>1.5587738206787082E-3</v>
      </c>
      <c r="AZ27" s="5">
        <f t="shared" si="153"/>
        <v>1.777086245092731E-4</v>
      </c>
      <c r="BA27" s="5">
        <f t="shared" si="154"/>
        <v>1.3506494573291103E-5</v>
      </c>
      <c r="BB27" s="5">
        <f t="shared" si="155"/>
        <v>7.6990662170488569E-7</v>
      </c>
      <c r="BC27" s="5">
        <f t="shared" si="156"/>
        <v>3.5109403283199603E-8</v>
      </c>
      <c r="BD27" s="5">
        <f t="shared" si="157"/>
        <v>2.4641319794627374E-8</v>
      </c>
      <c r="BE27" s="5">
        <f t="shared" si="158"/>
        <v>4.5374653284495384E-8</v>
      </c>
      <c r="BF27" s="5">
        <f t="shared" si="159"/>
        <v>4.1776560221767582E-8</v>
      </c>
      <c r="BG27" s="5">
        <f t="shared" si="160"/>
        <v>2.5642524443771189E-8</v>
      </c>
      <c r="BH27" s="5">
        <f t="shared" si="161"/>
        <v>1.1804569171544549E-8</v>
      </c>
      <c r="BI27" s="5">
        <f t="shared" si="162"/>
        <v>4.3473989039212197E-9</v>
      </c>
      <c r="BJ27" s="8">
        <f t="shared" si="163"/>
        <v>0.77266034617125545</v>
      </c>
      <c r="BK27" s="8">
        <f t="shared" si="164"/>
        <v>0.18666047014782211</v>
      </c>
      <c r="BL27" s="8">
        <f t="shared" si="165"/>
        <v>3.9079786499922359E-2</v>
      </c>
      <c r="BM27" s="8">
        <f t="shared" si="166"/>
        <v>0.33919630064765166</v>
      </c>
      <c r="BN27" s="8">
        <f t="shared" si="167"/>
        <v>0.65789497710565459</v>
      </c>
    </row>
    <row r="28" spans="1:66" x14ac:dyDescent="0.25">
      <c r="A28" t="s">
        <v>356</v>
      </c>
      <c r="B28" t="s">
        <v>210</v>
      </c>
      <c r="C28" t="s">
        <v>214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356</v>
      </c>
      <c r="B29" t="s">
        <v>207</v>
      </c>
      <c r="C29" t="s">
        <v>215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9">
        <f t="shared" si="112"/>
        <v>1.148899504284</v>
      </c>
      <c r="L29" s="19">
        <f t="shared" si="113"/>
        <v>1.0503470096</v>
      </c>
      <c r="M29" s="20">
        <f t="shared" si="114"/>
        <v>0.11088667846543641</v>
      </c>
      <c r="N29" s="20">
        <f t="shared" si="115"/>
        <v>0.12739764992063921</v>
      </c>
      <c r="O29" s="20">
        <f t="shared" si="116"/>
        <v>0.11646949113064786</v>
      </c>
      <c r="P29" s="20">
        <f t="shared" si="117"/>
        <v>0.13381174062421106</v>
      </c>
      <c r="Q29" s="20">
        <f t="shared" si="118"/>
        <v>7.3183548420384478E-2</v>
      </c>
      <c r="R29" s="20">
        <f t="shared" si="119"/>
        <v>6.116669085935484E-2</v>
      </c>
      <c r="S29" s="20">
        <f t="shared" si="120"/>
        <v>4.036910063651681E-2</v>
      </c>
      <c r="T29" s="20">
        <f t="shared" si="121"/>
        <v>7.686812123526765E-2</v>
      </c>
      <c r="U29" s="20">
        <f t="shared" si="122"/>
        <v>7.027438080700546E-2</v>
      </c>
      <c r="V29" s="20">
        <f t="shared" si="123"/>
        <v>5.4127928904663305E-3</v>
      </c>
      <c r="W29" s="20">
        <f t="shared" si="124"/>
        <v>2.8026847500641282E-2</v>
      </c>
      <c r="X29" s="20">
        <f t="shared" si="125"/>
        <v>2.9437915460813806E-2</v>
      </c>
      <c r="Y29" s="20">
        <f t="shared" si="126"/>
        <v>1.546001323656169E-2</v>
      </c>
      <c r="Z29" s="20">
        <f t="shared" si="127"/>
        <v>2.1415416943750338E-2</v>
      </c>
      <c r="AA29" s="20">
        <f t="shared" si="128"/>
        <v>2.4604161910709941E-2</v>
      </c>
      <c r="AB29" s="20">
        <f t="shared" si="129"/>
        <v>1.4133854711268965E-2</v>
      </c>
      <c r="AC29" s="20">
        <f t="shared" si="130"/>
        <v>4.0824067436187687E-4</v>
      </c>
      <c r="AD29" s="20">
        <f t="shared" si="131"/>
        <v>8.0500078000325052E-3</v>
      </c>
      <c r="AE29" s="20">
        <f t="shared" si="132"/>
        <v>8.4553016200208161E-3</v>
      </c>
      <c r="AF29" s="20">
        <f t="shared" si="133"/>
        <v>4.4405003859274497E-3</v>
      </c>
      <c r="AG29" s="20">
        <f t="shared" si="134"/>
        <v>1.5546887671621808E-3</v>
      </c>
      <c r="AH29" s="20">
        <f t="shared" si="135"/>
        <v>5.6234047865513356E-3</v>
      </c>
      <c r="AI29" s="20">
        <f t="shared" si="136"/>
        <v>6.460726971657102E-3</v>
      </c>
      <c r="AJ29" s="20">
        <f t="shared" si="137"/>
        <v>3.7113630075255571E-3</v>
      </c>
      <c r="AK29" s="20">
        <f t="shared" si="138"/>
        <v>1.4213277065213627E-3</v>
      </c>
      <c r="AL29" s="20">
        <f t="shared" si="139"/>
        <v>1.9705665634846099E-5</v>
      </c>
      <c r="AM29" s="20">
        <f t="shared" si="140"/>
        <v>1.8497299941879354E-3</v>
      </c>
      <c r="AN29" s="20">
        <f t="shared" si="141"/>
        <v>1.9428583679627232E-3</v>
      </c>
      <c r="AO29" s="20">
        <f t="shared" si="142"/>
        <v>1.0203377384329913E-3</v>
      </c>
      <c r="AP29" s="20">
        <f t="shared" si="143"/>
        <v>3.572362307817065E-4</v>
      </c>
      <c r="AQ29" s="20">
        <f t="shared" si="144"/>
        <v>9.3805501680585218E-5</v>
      </c>
      <c r="AR29" s="20">
        <f t="shared" si="145"/>
        <v>1.1813052802649045E-3</v>
      </c>
      <c r="AS29" s="20">
        <f t="shared" si="146"/>
        <v>1.3572010509044206E-3</v>
      </c>
      <c r="AT29" s="20">
        <f t="shared" si="147"/>
        <v>7.7964380729890644E-4</v>
      </c>
      <c r="AU29" s="20">
        <f t="shared" si="148"/>
        <v>2.9857746124126801E-4</v>
      </c>
      <c r="AV29" s="20">
        <f t="shared" si="149"/>
        <v>8.5758874302616973E-5</v>
      </c>
      <c r="AW29" s="20">
        <f t="shared" si="150"/>
        <v>6.6054658865571444E-7</v>
      </c>
      <c r="AX29" s="20">
        <f t="shared" si="151"/>
        <v>3.5419231223029433E-4</v>
      </c>
      <c r="AY29" s="20">
        <f t="shared" si="152"/>
        <v>3.7202483597439918E-4</v>
      </c>
      <c r="AZ29" s="20">
        <f t="shared" si="153"/>
        <v>1.9537758698132029E-4</v>
      </c>
      <c r="BA29" s="20">
        <f t="shared" si="154"/>
        <v>6.840475474289789E-5</v>
      </c>
      <c r="BB29" s="20">
        <f t="shared" si="155"/>
        <v>1.7962182396656056E-5</v>
      </c>
      <c r="BC29" s="20">
        <f t="shared" si="156"/>
        <v>3.7733049132434909E-6</v>
      </c>
      <c r="BD29" s="20">
        <f t="shared" si="157"/>
        <v>2.0679674475848866E-4</v>
      </c>
      <c r="BE29" s="20">
        <f t="shared" si="158"/>
        <v>2.375886775405725E-4</v>
      </c>
      <c r="BF29" s="20">
        <f t="shared" si="159"/>
        <v>1.3648275692492747E-4</v>
      </c>
      <c r="BG29" s="20">
        <f t="shared" si="160"/>
        <v>5.2268323924787609E-5</v>
      </c>
      <c r="BH29" s="20">
        <f t="shared" si="161"/>
        <v>1.5012762861736E-5</v>
      </c>
      <c r="BI29" s="20">
        <f t="shared" si="162"/>
        <v>3.4496311619563462E-6</v>
      </c>
      <c r="BJ29" s="21">
        <f t="shared" si="163"/>
        <v>0.37915029715773574</v>
      </c>
      <c r="BK29" s="21">
        <f t="shared" si="164"/>
        <v>0.29128028379260174</v>
      </c>
      <c r="BL29" s="21">
        <f t="shared" si="165"/>
        <v>0.30821948726242704</v>
      </c>
      <c r="BM29" s="21">
        <f t="shared" si="166"/>
        <v>0.37677832144645529</v>
      </c>
      <c r="BN29" s="21">
        <f t="shared" si="167"/>
        <v>0.62291579942067388</v>
      </c>
    </row>
    <row r="30" spans="1:66" x14ac:dyDescent="0.25">
      <c r="A30" t="s">
        <v>356</v>
      </c>
      <c r="B30" t="s">
        <v>211</v>
      </c>
      <c r="C30" t="s">
        <v>203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358</v>
      </c>
      <c r="B31" t="s">
        <v>334</v>
      </c>
      <c r="C31" t="s">
        <v>234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358</v>
      </c>
      <c r="B32" t="s">
        <v>236</v>
      </c>
      <c r="C32" t="s">
        <v>238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358</v>
      </c>
      <c r="B33" t="s">
        <v>239</v>
      </c>
      <c r="C33" t="s">
        <v>248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2" t="s">
        <v>359</v>
      </c>
      <c r="B34" s="22" t="s">
        <v>260</v>
      </c>
      <c r="C34" s="22" t="s">
        <v>257</v>
      </c>
      <c r="D34" s="22" t="s">
        <v>68</v>
      </c>
      <c r="E34">
        <f>VLOOKUP(A34,home!$A$2:$E$405,3,FALSE)</f>
        <v>1.1584000000000001</v>
      </c>
      <c r="F34">
        <f>VLOOKUP(B34,home!$B$2:$E$405,3,FALSE)</f>
        <v>0.9496</v>
      </c>
      <c r="G34">
        <f>VLOOKUP(C34,away!$B$2:$E$405,4,FALSE)</f>
        <v>1.4244000000000001</v>
      </c>
      <c r="H34">
        <f>VLOOKUP(A34,away!$A$2:$E$405,3,FALSE)</f>
        <v>1.0775999999999999</v>
      </c>
      <c r="I34">
        <f>VLOOKUP(C34,away!$B$2:$E$405,3,FALSE)</f>
        <v>1.2527999999999999</v>
      </c>
      <c r="J34">
        <f>VLOOKUP(B34,home!$B$2:$E$405,4,FALSE)</f>
        <v>0.97440000000000004</v>
      </c>
      <c r="K34" s="3">
        <f t="shared" si="168"/>
        <v>1.5668637020160001</v>
      </c>
      <c r="L34" s="3">
        <f t="shared" si="169"/>
        <v>1.3154568376319999</v>
      </c>
      <c r="M34" s="5">
        <f t="shared" si="170"/>
        <v>5.6004650914666609E-2</v>
      </c>
      <c r="N34" s="5">
        <f t="shared" si="171"/>
        <v>8.7751654662268294E-2</v>
      </c>
      <c r="O34" s="5">
        <f t="shared" si="172"/>
        <v>7.3671700984891439E-2</v>
      </c>
      <c r="P34" s="5">
        <f t="shared" si="173"/>
        <v>0.1154335141390028</v>
      </c>
      <c r="Q34" s="5">
        <f t="shared" si="174"/>
        <v>6.8747441241075652E-2</v>
      </c>
      <c r="R34" s="5">
        <f t="shared" si="175"/>
        <v>4.8455971400277811E-2</v>
      </c>
      <c r="S34" s="5">
        <f t="shared" si="176"/>
        <v>5.9481203653881785E-2</v>
      </c>
      <c r="T34" s="5">
        <f t="shared" si="177"/>
        <v>9.0434291650277124E-2</v>
      </c>
      <c r="U34" s="5">
        <f t="shared" si="178"/>
        <v>7.5923902733020715E-2</v>
      </c>
      <c r="V34" s="5">
        <f t="shared" si="179"/>
        <v>1.3622131279075118E-2</v>
      </c>
      <c r="W34" s="5">
        <f t="shared" si="180"/>
        <v>3.5905956762373084E-2</v>
      </c>
      <c r="X34" s="5">
        <f t="shared" si="181"/>
        <v>4.7232736334782623E-2</v>
      </c>
      <c r="Y34" s="5">
        <f t="shared" si="182"/>
        <v>3.1066312985829618E-2</v>
      </c>
      <c r="Z34" s="5">
        <f t="shared" si="183"/>
        <v>2.1247246300865354E-2</v>
      </c>
      <c r="AA34" s="5">
        <f t="shared" si="184"/>
        <v>3.3291538996619657E-2</v>
      </c>
      <c r="AB34" s="5">
        <f t="shared" si="185"/>
        <v>2.6081652019026756E-2</v>
      </c>
      <c r="AC34" s="5">
        <f t="shared" si="186"/>
        <v>1.7548213160930009E-3</v>
      </c>
      <c r="AD34" s="5">
        <f t="shared" si="187"/>
        <v>1.4064935084279579E-2</v>
      </c>
      <c r="AE34" s="5">
        <f t="shared" si="188"/>
        <v>1.8501815027465781E-2</v>
      </c>
      <c r="AF34" s="5">
        <f t="shared" si="189"/>
        <v>1.216916954324118E-2</v>
      </c>
      <c r="AG34" s="5">
        <f t="shared" si="190"/>
        <v>5.3360057613198964E-3</v>
      </c>
      <c r="AH34" s="5">
        <f t="shared" si="191"/>
        <v>6.9874588568311375E-3</v>
      </c>
      <c r="AI34" s="5">
        <f t="shared" si="192"/>
        <v>1.0948395652098925E-2</v>
      </c>
      <c r="AJ34" s="5">
        <f t="shared" si="193"/>
        <v>8.5773218712918015E-3</v>
      </c>
      <c r="AK34" s="5">
        <f t="shared" si="194"/>
        <v>4.4798314335450264E-3</v>
      </c>
      <c r="AL34" s="5">
        <f t="shared" si="195"/>
        <v>1.4467740653274688E-4</v>
      </c>
      <c r="AM34" s="5">
        <f t="shared" si="196"/>
        <v>4.4075672509538031E-3</v>
      </c>
      <c r="AN34" s="5">
        <f t="shared" si="197"/>
        <v>5.7979644775900587E-3</v>
      </c>
      <c r="AO34" s="5">
        <f t="shared" si="198"/>
        <v>3.8134860081966457E-3</v>
      </c>
      <c r="AP34" s="5">
        <f t="shared" si="199"/>
        <v>1.6721587482320791E-3</v>
      </c>
      <c r="AQ34" s="5">
        <f t="shared" si="200"/>
        <v>5.4991316474201361E-4</v>
      </c>
      <c r="AR34" s="5">
        <f t="shared" si="201"/>
        <v>1.83834010617816E-3</v>
      </c>
      <c r="AS34" s="5">
        <f t="shared" si="202"/>
        <v>2.8804283843307985E-3</v>
      </c>
      <c r="AT34" s="5">
        <f t="shared" si="203"/>
        <v>2.2566193408322609E-3</v>
      </c>
      <c r="AU34" s="5">
        <f t="shared" si="204"/>
        <v>1.1786049781391142E-3</v>
      </c>
      <c r="AV34" s="5">
        <f t="shared" si="205"/>
        <v>4.6167833981538469E-4</v>
      </c>
      <c r="AW34" s="5">
        <f t="shared" si="206"/>
        <v>8.2833504697268262E-6</v>
      </c>
      <c r="AX34" s="5">
        <f t="shared" si="207"/>
        <v>1.1510095232856602E-3</v>
      </c>
      <c r="AY34" s="5">
        <f t="shared" si="208"/>
        <v>1.5141033475856705E-3</v>
      </c>
      <c r="AZ34" s="5">
        <f t="shared" si="209"/>
        <v>9.9586880073153578E-4</v>
      </c>
      <c r="BA34" s="5">
        <f t="shared" si="210"/>
        <v>4.36674141102226E-4</v>
      </c>
      <c r="BB34" s="5">
        <f t="shared" si="211"/>
        <v>1.4360649618250099E-4</v>
      </c>
      <c r="BC34" s="5">
        <f t="shared" si="212"/>
        <v>3.7781629466328938E-5</v>
      </c>
      <c r="BD34" s="5">
        <f t="shared" si="213"/>
        <v>4.0304284376086548E-4</v>
      </c>
      <c r="BE34" s="5">
        <f t="shared" si="214"/>
        <v>6.3151320224620611E-4</v>
      </c>
      <c r="BF34" s="5">
        <f t="shared" si="215"/>
        <v>4.9474755697173482E-4</v>
      </c>
      <c r="BG34" s="5">
        <f t="shared" si="216"/>
        <v>2.5840066289336812E-4</v>
      </c>
      <c r="BH34" s="5">
        <f t="shared" si="217"/>
        <v>1.0121965481612279E-4</v>
      </c>
      <c r="BI34" s="5">
        <f t="shared" si="218"/>
        <v>3.1719480612394357E-5</v>
      </c>
      <c r="BJ34" s="8">
        <f t="shared" si="219"/>
        <v>0.43173045264098131</v>
      </c>
      <c r="BK34" s="8">
        <f t="shared" si="220"/>
        <v>0.24795510205683771</v>
      </c>
      <c r="BL34" s="8">
        <f t="shared" si="221"/>
        <v>0.29895408849819954</v>
      </c>
      <c r="BM34" s="8">
        <f t="shared" si="222"/>
        <v>0.54831613615758568</v>
      </c>
      <c r="BN34" s="8">
        <f t="shared" si="223"/>
        <v>0.45006493334218267</v>
      </c>
    </row>
    <row r="35" spans="1:66" x14ac:dyDescent="0.25">
      <c r="A35" t="s">
        <v>359</v>
      </c>
      <c r="B35" t="s">
        <v>250</v>
      </c>
      <c r="C35" t="s">
        <v>253</v>
      </c>
      <c r="D35" t="s">
        <v>68</v>
      </c>
      <c r="E35">
        <f>VLOOKUP(A35,home!$A$2:$E$405,3,FALSE)</f>
        <v>1.1584000000000001</v>
      </c>
      <c r="F35">
        <f>VLOOKUP(B35,home!$B$2:$E$405,3,FALSE)</f>
        <v>0.86329999999999996</v>
      </c>
      <c r="G35">
        <f>VLOOKUP(C35,away!$B$2:$E$405,4,FALSE)</f>
        <v>0.43159999999999998</v>
      </c>
      <c r="H35">
        <f>VLOOKUP(A35,away!$A$2:$E$405,3,FALSE)</f>
        <v>1.0775999999999999</v>
      </c>
      <c r="I35">
        <f>VLOOKUP(C35,away!$B$2:$E$405,3,FALSE)</f>
        <v>1.2527999999999999</v>
      </c>
      <c r="J35">
        <f>VLOOKUP(B35,home!$B$2:$E$405,4,FALSE)</f>
        <v>0.88160000000000005</v>
      </c>
      <c r="K35" s="3">
        <f t="shared" si="168"/>
        <v>0.43162016435200001</v>
      </c>
      <c r="L35" s="3">
        <f t="shared" si="169"/>
        <v>1.1901752340479999</v>
      </c>
      <c r="M35" s="5">
        <f t="shared" si="170"/>
        <v>0.19754371084393407</v>
      </c>
      <c r="N35" s="5">
        <f t="shared" si="171"/>
        <v>8.526384894116279E-2</v>
      </c>
      <c r="O35" s="5">
        <f t="shared" si="172"/>
        <v>0.2351116322883896</v>
      </c>
      <c r="P35" s="5">
        <f t="shared" si="173"/>
        <v>0.10147892136938172</v>
      </c>
      <c r="Q35" s="5">
        <f t="shared" si="174"/>
        <v>1.8400798246634393E-2</v>
      </c>
      <c r="R35" s="5">
        <f t="shared" si="175"/>
        <v>0.13991202099312075</v>
      </c>
      <c r="S35" s="5">
        <f t="shared" si="176"/>
        <v>1.3032522572218071E-2</v>
      </c>
      <c r="T35" s="5">
        <f t="shared" si="177"/>
        <v>2.190017435985811E-2</v>
      </c>
      <c r="U35" s="5">
        <f t="shared" si="178"/>
        <v>6.0388849495871255E-2</v>
      </c>
      <c r="V35" s="5">
        <f t="shared" si="179"/>
        <v>7.4387268389630192E-4</v>
      </c>
      <c r="W35" s="5">
        <f t="shared" si="180"/>
        <v>2.647385187806777E-3</v>
      </c>
      <c r="X35" s="5">
        <f t="shared" si="181"/>
        <v>3.1508522855131383E-3</v>
      </c>
      <c r="Y35" s="5">
        <f t="shared" si="182"/>
        <v>1.8750331781806381E-3</v>
      </c>
      <c r="Z35" s="5">
        <f t="shared" si="183"/>
        <v>5.550660744387205E-2</v>
      </c>
      <c r="AA35" s="5">
        <f t="shared" si="184"/>
        <v>2.3957771027546003E-2</v>
      </c>
      <c r="AB35" s="5">
        <f t="shared" si="185"/>
        <v>5.1703285342084944E-3</v>
      </c>
      <c r="AC35" s="5">
        <f t="shared" si="186"/>
        <v>2.3883131129387511E-5</v>
      </c>
      <c r="AD35" s="5">
        <f t="shared" si="187"/>
        <v>2.8566620746605281E-4</v>
      </c>
      <c r="AE35" s="5">
        <f t="shared" si="188"/>
        <v>3.3999284533051382E-4</v>
      </c>
      <c r="AF35" s="5">
        <f t="shared" si="189"/>
        <v>2.0232553213294494E-4</v>
      </c>
      <c r="AG35" s="5">
        <f t="shared" si="190"/>
        <v>8.026761252007128E-5</v>
      </c>
      <c r="AH35" s="5">
        <f t="shared" si="191"/>
        <v>1.6515647376430225E-2</v>
      </c>
      <c r="AI35" s="5">
        <f t="shared" si="192"/>
        <v>7.1284864349944917E-3</v>
      </c>
      <c r="AJ35" s="5">
        <f t="shared" si="193"/>
        <v>1.5383992433266624E-3</v>
      </c>
      <c r="AK35" s="5">
        <f t="shared" si="194"/>
        <v>2.2133471141454886E-4</v>
      </c>
      <c r="AL35" s="5">
        <f t="shared" si="195"/>
        <v>4.9075404639907733E-7</v>
      </c>
      <c r="AM35" s="5">
        <f t="shared" si="196"/>
        <v>2.4659859083262063E-5</v>
      </c>
      <c r="AN35" s="5">
        <f t="shared" si="197"/>
        <v>2.9349553556012117E-5</v>
      </c>
      <c r="AO35" s="5">
        <f t="shared" si="198"/>
        <v>1.746555588636552E-5</v>
      </c>
      <c r="AP35" s="5">
        <f t="shared" si="199"/>
        <v>6.929024021611168E-6</v>
      </c>
      <c r="AQ35" s="5">
        <f t="shared" si="200"/>
        <v>2.0616881966613223E-6</v>
      </c>
      <c r="AR35" s="5">
        <f t="shared" si="201"/>
        <v>3.9313028963394135E-3</v>
      </c>
      <c r="AS35" s="5">
        <f t="shared" si="202"/>
        <v>1.6968296022355114E-3</v>
      </c>
      <c r="AT35" s="5">
        <f t="shared" si="203"/>
        <v>3.6619293589711512E-4</v>
      </c>
      <c r="AU35" s="5">
        <f t="shared" si="204"/>
        <v>5.2685418392151411E-5</v>
      </c>
      <c r="AV35" s="5">
        <f t="shared" si="205"/>
        <v>5.685022236343568E-6</v>
      </c>
      <c r="AW35" s="5">
        <f t="shared" si="206"/>
        <v>7.0028370870820644E-9</v>
      </c>
      <c r="AX35" s="5">
        <f t="shared" si="207"/>
        <v>1.7739487384024542E-6</v>
      </c>
      <c r="AY35" s="5">
        <f t="shared" si="208"/>
        <v>2.1113098549172947E-6</v>
      </c>
      <c r="AZ35" s="5">
        <f t="shared" si="209"/>
        <v>1.2564143503620205E-6</v>
      </c>
      <c r="BA35" s="5">
        <f t="shared" si="210"/>
        <v>4.9845108116779444E-7</v>
      </c>
      <c r="BB35" s="5">
        <f t="shared" si="211"/>
        <v>1.4831103304758964E-7</v>
      </c>
      <c r="BC35" s="5">
        <f t="shared" si="212"/>
        <v>3.5303223693863116E-8</v>
      </c>
      <c r="BD35" s="5">
        <f t="shared" si="213"/>
        <v>7.7982322412738952E-4</v>
      </c>
      <c r="BE35" s="5">
        <f t="shared" si="214"/>
        <v>3.3658742816337038E-4</v>
      </c>
      <c r="BF35" s="5">
        <f t="shared" si="215"/>
        <v>7.2638960531345453E-5</v>
      </c>
      <c r="BG35" s="5">
        <f t="shared" si="216"/>
        <v>1.0450813360965923E-5</v>
      </c>
      <c r="BH35" s="5">
        <f t="shared" si="217"/>
        <v>1.1276954451180471E-6</v>
      </c>
      <c r="BI35" s="5">
        <f t="shared" si="218"/>
        <v>9.7347218672170726E-8</v>
      </c>
      <c r="BJ35" s="8">
        <f t="shared" si="219"/>
        <v>0.13423263381563094</v>
      </c>
      <c r="BK35" s="8">
        <f t="shared" si="220"/>
        <v>0.3128255126644609</v>
      </c>
      <c r="BL35" s="8">
        <f t="shared" si="221"/>
        <v>0.49719789144924947</v>
      </c>
      <c r="BM35" s="8">
        <f t="shared" si="222"/>
        <v>0.22204960838357213</v>
      </c>
      <c r="BN35" s="8">
        <f t="shared" si="223"/>
        <v>0.77771093268262337</v>
      </c>
    </row>
    <row r="36" spans="1:66" x14ac:dyDescent="0.25">
      <c r="A36" t="s">
        <v>360</v>
      </c>
      <c r="B36" t="s">
        <v>275</v>
      </c>
      <c r="C36" t="s">
        <v>285</v>
      </c>
      <c r="D36" t="s">
        <v>68</v>
      </c>
      <c r="E36">
        <f>VLOOKUP(A36,home!$A$2:$E$405,3,FALSE)</f>
        <v>1.5583</v>
      </c>
      <c r="F36">
        <f>VLOOKUP(B36,home!$B$2:$E$405,3,FALSE)</f>
        <v>0.72729999999999995</v>
      </c>
      <c r="G36">
        <f>VLOOKUP(C36,away!$B$2:$E$405,4,FALSE)</f>
        <v>0.55620000000000003</v>
      </c>
      <c r="H36">
        <f>VLOOKUP(A36,away!$A$2:$E$405,3,FALSE)</f>
        <v>1.0958000000000001</v>
      </c>
      <c r="I36">
        <f>VLOOKUP(C36,away!$B$2:$E$405,3,FALSE)</f>
        <v>1.3993</v>
      </c>
      <c r="J36">
        <f>VLOOKUP(B36,home!$B$2:$E$405,4,FALSE)</f>
        <v>0.79090000000000005</v>
      </c>
      <c r="K36" s="3">
        <f t="shared" si="168"/>
        <v>0.63037015435800003</v>
      </c>
      <c r="L36" s="3">
        <f t="shared" si="169"/>
        <v>1.2127288402460001</v>
      </c>
      <c r="M36" s="5">
        <f t="shared" si="170"/>
        <v>0.15832601359603818</v>
      </c>
      <c r="N36" s="5">
        <f t="shared" si="171"/>
        <v>9.9803993629421398E-2</v>
      </c>
      <c r="O36" s="5">
        <f t="shared" si="172"/>
        <v>0.19200652284909583</v>
      </c>
      <c r="P36" s="5">
        <f t="shared" si="173"/>
        <v>0.1210351814461274</v>
      </c>
      <c r="Q36" s="5">
        <f t="shared" si="174"/>
        <v>3.1456729434861608E-2</v>
      </c>
      <c r="R36" s="5">
        <f t="shared" si="175"/>
        <v>0.11642592388722556</v>
      </c>
      <c r="S36" s="5">
        <f t="shared" si="176"/>
        <v>2.3131882776185112E-2</v>
      </c>
      <c r="T36" s="5">
        <f t="shared" si="177"/>
        <v>3.8148483005471932E-2</v>
      </c>
      <c r="U36" s="5">
        <f t="shared" si="178"/>
        <v>7.3391427612063131E-2</v>
      </c>
      <c r="V36" s="5">
        <f t="shared" si="179"/>
        <v>1.9648428548826877E-3</v>
      </c>
      <c r="W36" s="5">
        <f t="shared" si="180"/>
        <v>6.6097944631505192E-3</v>
      </c>
      <c r="X36" s="5">
        <f t="shared" si="181"/>
        <v>8.0158883735609622E-3</v>
      </c>
      <c r="Y36" s="5">
        <f t="shared" si="182"/>
        <v>4.8605495054049909E-3</v>
      </c>
      <c r="Z36" s="5">
        <f t="shared" si="183"/>
        <v>4.7064358550108043E-2</v>
      </c>
      <c r="AA36" s="5">
        <f t="shared" si="184"/>
        <v>2.9667966963991863E-2</v>
      </c>
      <c r="AB36" s="5">
        <f t="shared" si="185"/>
        <v>9.3509004572897986E-3</v>
      </c>
      <c r="AC36" s="5">
        <f t="shared" si="186"/>
        <v>9.3878726106180144E-5</v>
      </c>
      <c r="AD36" s="5">
        <f t="shared" si="187"/>
        <v>1.0416542890027112E-3</v>
      </c>
      <c r="AE36" s="5">
        <f t="shared" si="188"/>
        <v>1.2632441978395301E-3</v>
      </c>
      <c r="AF36" s="5">
        <f t="shared" si="189"/>
        <v>7.6598633549671089E-4</v>
      </c>
      <c r="AG36" s="5">
        <f t="shared" si="190"/>
        <v>3.0964457343040324E-4</v>
      </c>
      <c r="AH36" s="5">
        <f t="shared" si="191"/>
        <v>1.426907624034862E-2</v>
      </c>
      <c r="AI36" s="5">
        <f t="shared" si="192"/>
        <v>8.9947997921746292E-3</v>
      </c>
      <c r="AJ36" s="5">
        <f t="shared" si="193"/>
        <v>2.8350266667062137E-3</v>
      </c>
      <c r="AK36" s="5">
        <f t="shared" si="194"/>
        <v>5.9570539916688084E-4</v>
      </c>
      <c r="AL36" s="5">
        <f t="shared" si="195"/>
        <v>2.8706915282245553E-6</v>
      </c>
      <c r="AM36" s="5">
        <f t="shared" si="196"/>
        <v>1.3132555498926243E-4</v>
      </c>
      <c r="AN36" s="5">
        <f t="shared" si="197"/>
        <v>1.5926228799679055E-4</v>
      </c>
      <c r="AO36" s="5">
        <f t="shared" si="198"/>
        <v>9.6570984908636126E-5</v>
      </c>
      <c r="AP36" s="5">
        <f t="shared" si="199"/>
        <v>3.9038139509888093E-5</v>
      </c>
      <c r="AQ36" s="5">
        <f t="shared" si="200"/>
        <v>1.1835669413297041E-5</v>
      </c>
      <c r="AR36" s="5">
        <f t="shared" si="201"/>
        <v>3.4609040560679471E-3</v>
      </c>
      <c r="AS36" s="5">
        <f t="shared" si="202"/>
        <v>2.1816506240417799E-3</v>
      </c>
      <c r="AT36" s="5">
        <f t="shared" si="203"/>
        <v>6.8762372031622198E-4</v>
      </c>
      <c r="AU36" s="5">
        <f t="shared" si="204"/>
        <v>1.4448582357198637E-4</v>
      </c>
      <c r="AV36" s="5">
        <f t="shared" si="205"/>
        <v>2.2769887726903944E-5</v>
      </c>
      <c r="AW36" s="5">
        <f t="shared" si="206"/>
        <v>6.095977781379811E-8</v>
      </c>
      <c r="AX36" s="5">
        <f t="shared" si="207"/>
        <v>1.3797285061621897E-5</v>
      </c>
      <c r="AY36" s="5">
        <f t="shared" si="208"/>
        <v>1.6732365511324185E-5</v>
      </c>
      <c r="AZ36" s="5">
        <f t="shared" si="209"/>
        <v>1.0145911110560175E-5</v>
      </c>
      <c r="BA36" s="5">
        <f t="shared" si="210"/>
        <v>4.1014130047828825E-6</v>
      </c>
      <c r="BB36" s="5">
        <f t="shared" si="211"/>
        <v>1.2434754591650527E-6</v>
      </c>
      <c r="BC36" s="5">
        <f t="shared" si="212"/>
        <v>3.0159971029351932E-7</v>
      </c>
      <c r="BD36" s="5">
        <f t="shared" si="213"/>
        <v>6.9952302701965861E-4</v>
      </c>
      <c r="BE36" s="5">
        <f t="shared" si="214"/>
        <v>4.4095843851935757E-4</v>
      </c>
      <c r="BF36" s="5">
        <f t="shared" si="215"/>
        <v>1.3898351947745505E-4</v>
      </c>
      <c r="BG36" s="5">
        <f t="shared" si="216"/>
        <v>2.9203687542073816E-5</v>
      </c>
      <c r="BH36" s="5">
        <f t="shared" si="217"/>
        <v>4.6022832559299675E-6</v>
      </c>
      <c r="BI36" s="5">
        <f t="shared" si="218"/>
        <v>5.8022840128796269E-7</v>
      </c>
      <c r="BJ36" s="8">
        <f t="shared" si="219"/>
        <v>0.19276032249431638</v>
      </c>
      <c r="BK36" s="8">
        <f t="shared" si="220"/>
        <v>0.30457140245637909</v>
      </c>
      <c r="BL36" s="8">
        <f t="shared" si="221"/>
        <v>0.4553486351640032</v>
      </c>
      <c r="BM36" s="8">
        <f t="shared" si="222"/>
        <v>0.28067368241630308</v>
      </c>
      <c r="BN36" s="8">
        <f t="shared" si="223"/>
        <v>0.71905436484277008</v>
      </c>
    </row>
    <row r="37" spans="1:66" x14ac:dyDescent="0.25">
      <c r="A37" t="s">
        <v>360</v>
      </c>
      <c r="B37" t="s">
        <v>277</v>
      </c>
      <c r="C37" t="s">
        <v>271</v>
      </c>
      <c r="D37" t="s">
        <v>68</v>
      </c>
      <c r="E37">
        <f>VLOOKUP(A37,home!$A$2:$E$405,3,FALSE)</f>
        <v>1.5583</v>
      </c>
      <c r="F37">
        <f>VLOOKUP(B37,home!$B$2:$E$405,3,FALSE)</f>
        <v>1.0267999999999999</v>
      </c>
      <c r="G37">
        <f>VLOOKUP(C37,away!$B$2:$E$405,4,FALSE)</f>
        <v>1.3262</v>
      </c>
      <c r="H37">
        <f>VLOOKUP(A37,away!$A$2:$E$405,3,FALSE)</f>
        <v>1.0958000000000001</v>
      </c>
      <c r="I37">
        <f>VLOOKUP(C37,away!$B$2:$E$405,3,FALSE)</f>
        <v>0.36499999999999999</v>
      </c>
      <c r="J37">
        <f>VLOOKUP(B37,home!$B$2:$E$405,4,FALSE)</f>
        <v>0.54749999999999999</v>
      </c>
      <c r="K37" s="3">
        <f t="shared" si="168"/>
        <v>2.1220028079279998</v>
      </c>
      <c r="L37" s="3">
        <f t="shared" si="169"/>
        <v>0.2189819325</v>
      </c>
      <c r="M37" s="5">
        <f t="shared" si="170"/>
        <v>9.6232827200582433E-2</v>
      </c>
      <c r="N37" s="5">
        <f t="shared" si="171"/>
        <v>0.20420632953448589</v>
      </c>
      <c r="O37" s="5">
        <f t="shared" si="172"/>
        <v>2.1073250470322106E-2</v>
      </c>
      <c r="P37" s="5">
        <f t="shared" si="173"/>
        <v>4.4717496670193549E-2</v>
      </c>
      <c r="Q37" s="5">
        <f t="shared" si="174"/>
        <v>0.21666320233442479</v>
      </c>
      <c r="R37" s="5">
        <f t="shared" si="175"/>
        <v>2.3073305560238344E-3</v>
      </c>
      <c r="S37" s="5">
        <f t="shared" si="176"/>
        <v>5.1948346697764615E-3</v>
      </c>
      <c r="T37" s="5">
        <f t="shared" si="177"/>
        <v>4.7445326748830854E-2</v>
      </c>
      <c r="U37" s="5">
        <f t="shared" si="178"/>
        <v>4.896161918700649E-3</v>
      </c>
      <c r="V37" s="5">
        <f t="shared" si="179"/>
        <v>2.6821524514561109E-4</v>
      </c>
      <c r="W37" s="5">
        <f t="shared" si="180"/>
        <v>0.15325330790944061</v>
      </c>
      <c r="X37" s="5">
        <f t="shared" si="181"/>
        <v>3.355970552802684E-2</v>
      </c>
      <c r="Y37" s="5">
        <f t="shared" si="182"/>
        <v>3.674484585329125E-3</v>
      </c>
      <c r="Z37" s="5">
        <f t="shared" si="183"/>
        <v>1.6842123469146633E-4</v>
      </c>
      <c r="AA37" s="5">
        <f t="shared" si="184"/>
        <v>3.5739033292999213E-4</v>
      </c>
      <c r="AB37" s="5">
        <f t="shared" si="185"/>
        <v>3.7919164500188309E-4</v>
      </c>
      <c r="AC37" s="5">
        <f t="shared" si="186"/>
        <v>7.7896458779955579E-6</v>
      </c>
      <c r="AD37" s="5">
        <f t="shared" si="187"/>
        <v>8.1300987427021854E-2</v>
      </c>
      <c r="AE37" s="5">
        <f t="shared" si="188"/>
        <v>1.7803447340927449E-2</v>
      </c>
      <c r="AF37" s="5">
        <f t="shared" si="189"/>
        <v>1.9493166519391396E-3</v>
      </c>
      <c r="AG37" s="5">
        <f t="shared" si="190"/>
        <v>1.4228837583202093E-4</v>
      </c>
      <c r="AH37" s="5">
        <f t="shared" si="191"/>
        <v>9.2203018616933324E-6</v>
      </c>
      <c r="AI37" s="5">
        <f t="shared" si="192"/>
        <v>1.9565506440457011E-5</v>
      </c>
      <c r="AJ37" s="5">
        <f t="shared" si="193"/>
        <v>2.0759029802591576E-5</v>
      </c>
      <c r="AK37" s="5">
        <f t="shared" si="194"/>
        <v>1.4683573176986786E-5</v>
      </c>
      <c r="AL37" s="5">
        <f t="shared" si="195"/>
        <v>1.4478779175226999E-7</v>
      </c>
      <c r="AM37" s="5">
        <f t="shared" si="196"/>
        <v>3.4504184721491825E-2</v>
      </c>
      <c r="AN37" s="5">
        <f t="shared" si="197"/>
        <v>7.5557930496492542E-3</v>
      </c>
      <c r="AO37" s="5">
        <f t="shared" si="198"/>
        <v>8.2729108179113112E-4</v>
      </c>
      <c r="AP37" s="5">
        <f t="shared" si="199"/>
        <v>6.03872666102125E-5</v>
      </c>
      <c r="AQ37" s="5">
        <f t="shared" si="200"/>
        <v>3.3059300851742641E-6</v>
      </c>
      <c r="AR37" s="5">
        <f t="shared" si="201"/>
        <v>4.0381590398139073E-7</v>
      </c>
      <c r="AS37" s="5">
        <f t="shared" si="202"/>
        <v>8.5689848213449465E-7</v>
      </c>
      <c r="AT37" s="5">
        <f t="shared" si="203"/>
        <v>9.0917049259931945E-7</v>
      </c>
      <c r="AU37" s="5">
        <f t="shared" si="204"/>
        <v>6.4308744606034625E-7</v>
      </c>
      <c r="AV37" s="5">
        <f t="shared" si="205"/>
        <v>3.4115834157082533E-7</v>
      </c>
      <c r="AW37" s="5">
        <f t="shared" si="206"/>
        <v>1.8688897495075571E-9</v>
      </c>
      <c r="AX37" s="5">
        <f t="shared" si="207"/>
        <v>1.2202996144045353E-2</v>
      </c>
      <c r="AY37" s="5">
        <f t="shared" si="208"/>
        <v>2.6722356779130996E-3</v>
      </c>
      <c r="AZ37" s="5">
        <f t="shared" si="209"/>
        <v>2.9258566642242906E-4</v>
      </c>
      <c r="BA37" s="5">
        <f t="shared" si="210"/>
        <v>2.1356991551661301E-5</v>
      </c>
      <c r="BB37" s="5">
        <f t="shared" si="211"/>
        <v>1.1691988205922411E-6</v>
      </c>
      <c r="BC37" s="5">
        <f t="shared" si="212"/>
        <v>5.1206683442001953E-8</v>
      </c>
      <c r="BD37" s="5">
        <f t="shared" si="213"/>
        <v>1.4738064504679902E-8</v>
      </c>
      <c r="BE37" s="5">
        <f t="shared" si="214"/>
        <v>3.1274214262354732E-8</v>
      </c>
      <c r="BF37" s="5">
        <f t="shared" si="215"/>
        <v>3.3181985240229328E-8</v>
      </c>
      <c r="BG37" s="5">
        <f t="shared" si="216"/>
        <v>2.3470755284130694E-8</v>
      </c>
      <c r="BH37" s="5">
        <f t="shared" si="217"/>
        <v>1.2451252154279073E-8</v>
      </c>
      <c r="BI37" s="5">
        <f t="shared" si="218"/>
        <v>5.2843184067199426E-9</v>
      </c>
      <c r="BJ37" s="8">
        <f t="shared" si="219"/>
        <v>0.8181397533713225</v>
      </c>
      <c r="BK37" s="8">
        <f t="shared" si="220"/>
        <v>0.14909354389728094</v>
      </c>
      <c r="BL37" s="8">
        <f t="shared" si="221"/>
        <v>2.9080827865516391E-2</v>
      </c>
      <c r="BM37" s="8">
        <f t="shared" si="222"/>
        <v>0.40860987579375552</v>
      </c>
      <c r="BN37" s="8">
        <f t="shared" si="223"/>
        <v>0.58520043676603262</v>
      </c>
    </row>
    <row r="38" spans="1:66" x14ac:dyDescent="0.25">
      <c r="A38" t="s">
        <v>360</v>
      </c>
      <c r="B38" t="s">
        <v>279</v>
      </c>
      <c r="C38" t="s">
        <v>281</v>
      </c>
      <c r="D38" t="s">
        <v>68</v>
      </c>
      <c r="E38">
        <f>VLOOKUP(A38,home!$A$2:$E$405,3,FALSE)</f>
        <v>1.5583</v>
      </c>
      <c r="F38">
        <f>VLOOKUP(B38,home!$B$2:$E$405,3,FALSE)</f>
        <v>0.77010000000000001</v>
      </c>
      <c r="G38">
        <f>VLOOKUP(C38,away!$B$2:$E$405,4,FALSE)</f>
        <v>0.89839999999999998</v>
      </c>
      <c r="H38">
        <f>VLOOKUP(A38,away!$A$2:$E$405,3,FALSE)</f>
        <v>1.0958000000000001</v>
      </c>
      <c r="I38">
        <f>VLOOKUP(C38,away!$B$2:$E$405,3,FALSE)</f>
        <v>1.5209999999999999</v>
      </c>
      <c r="J38">
        <f>VLOOKUP(B38,home!$B$2:$E$405,4,FALSE)</f>
        <v>1.0343</v>
      </c>
      <c r="K38" s="3">
        <f t="shared" si="168"/>
        <v>1.0781220720719999</v>
      </c>
      <c r="L38" s="3">
        <f t="shared" si="169"/>
        <v>1.72388001474</v>
      </c>
      <c r="M38" s="5">
        <f t="shared" si="170"/>
        <v>6.0688437393561667E-2</v>
      </c>
      <c r="N38" s="5">
        <f t="shared" si="171"/>
        <v>6.5429543873558552E-2</v>
      </c>
      <c r="O38" s="5">
        <f t="shared" si="172"/>
        <v>0.10461958434856065</v>
      </c>
      <c r="P38" s="5">
        <f t="shared" si="173"/>
        <v>0.11279268305718158</v>
      </c>
      <c r="Q38" s="5">
        <f t="shared" si="174"/>
        <v>3.5270517707843389E-2</v>
      </c>
      <c r="R38" s="5">
        <f t="shared" si="175"/>
        <v>9.0175805304444731E-2</v>
      </c>
      <c r="S38" s="5">
        <f t="shared" si="176"/>
        <v>5.2407797504881448E-2</v>
      </c>
      <c r="T38" s="5">
        <f t="shared" si="177"/>
        <v>6.0802140586084491E-2</v>
      </c>
      <c r="U38" s="5">
        <f t="shared" si="178"/>
        <v>9.7220526065589188E-2</v>
      </c>
      <c r="V38" s="5">
        <f t="shared" si="179"/>
        <v>1.0822519352884096E-2</v>
      </c>
      <c r="W38" s="5">
        <f t="shared" si="180"/>
        <v>1.2675307878077425E-2</v>
      </c>
      <c r="X38" s="5">
        <f t="shared" si="181"/>
        <v>2.1850709931694148E-2</v>
      </c>
      <c r="Y38" s="5">
        <f t="shared" si="182"/>
        <v>1.8834001079564192E-2</v>
      </c>
      <c r="Z38" s="5">
        <f t="shared" si="183"/>
        <v>5.1817422859139171E-2</v>
      </c>
      <c r="AA38" s="5">
        <f t="shared" si="184"/>
        <v>5.5865507302326138E-2</v>
      </c>
      <c r="AB38" s="5">
        <f t="shared" si="185"/>
        <v>3.011491824506865E-2</v>
      </c>
      <c r="AC38" s="5">
        <f t="shared" si="186"/>
        <v>1.2571391764195146E-3</v>
      </c>
      <c r="AD38" s="5">
        <f t="shared" si="187"/>
        <v>3.416382298415844E-3</v>
      </c>
      <c r="AE38" s="5">
        <f t="shared" si="188"/>
        <v>5.8894331669505804E-3</v>
      </c>
      <c r="AF38" s="5">
        <f t="shared" si="189"/>
        <v>5.0763380673265069E-3</v>
      </c>
      <c r="AG38" s="5">
        <f t="shared" si="190"/>
        <v>2.91699924744268E-3</v>
      </c>
      <c r="AH38" s="5">
        <f t="shared" si="191"/>
        <v>2.2331754920550423E-2</v>
      </c>
      <c r="AI38" s="5">
        <f t="shared" si="192"/>
        <v>2.4076357887947902E-2</v>
      </c>
      <c r="AJ38" s="5">
        <f t="shared" si="193"/>
        <v>1.2978626427050716E-2</v>
      </c>
      <c r="AK38" s="5">
        <f t="shared" si="194"/>
        <v>4.6641812053934452E-3</v>
      </c>
      <c r="AL38" s="5">
        <f t="shared" si="195"/>
        <v>9.3458396211529635E-5</v>
      </c>
      <c r="AM38" s="5">
        <f t="shared" si="196"/>
        <v>7.366554325116385E-4</v>
      </c>
      <c r="AN38" s="5">
        <f t="shared" si="197"/>
        <v>1.2699055778564645E-3</v>
      </c>
      <c r="AO38" s="5">
        <f t="shared" si="198"/>
        <v>1.0945824231368053E-3</v>
      </c>
      <c r="AP38" s="5">
        <f t="shared" si="199"/>
        <v>6.2897625457707346E-4</v>
      </c>
      <c r="AQ38" s="5">
        <f t="shared" si="200"/>
        <v>2.71069898752859E-4</v>
      </c>
      <c r="AR38" s="5">
        <f t="shared" si="201"/>
        <v>7.6994532003216943E-3</v>
      </c>
      <c r="AS38" s="5">
        <f t="shared" si="202"/>
        <v>8.3009504381522155E-3</v>
      </c>
      <c r="AT38" s="5">
        <f t="shared" si="203"/>
        <v>4.4747189432738218E-3</v>
      </c>
      <c r="AU38" s="5">
        <f t="shared" si="204"/>
        <v>1.608097753020734E-3</v>
      </c>
      <c r="AV38" s="5">
        <f t="shared" si="205"/>
        <v>4.3343142039526018E-4</v>
      </c>
      <c r="AW38" s="5">
        <f t="shared" si="206"/>
        <v>4.8249275386672188E-6</v>
      </c>
      <c r="AX38" s="5">
        <f t="shared" si="207"/>
        <v>1.3236741355042379E-4</v>
      </c>
      <c r="AY38" s="5">
        <f t="shared" si="208"/>
        <v>2.2818553882240024E-4</v>
      </c>
      <c r="AZ38" s="5">
        <f t="shared" si="209"/>
        <v>1.9668224501430713E-4</v>
      </c>
      <c r="BA38" s="5">
        <f t="shared" si="210"/>
        <v>1.1301886381145334E-4</v>
      </c>
      <c r="BB38" s="5">
        <f t="shared" si="211"/>
        <v>4.8707740153296582E-5</v>
      </c>
      <c r="BC38" s="5">
        <f t="shared" si="212"/>
        <v>1.6793259962683375E-5</v>
      </c>
      <c r="BD38" s="5">
        <f t="shared" si="213"/>
        <v>2.2121555827434207E-3</v>
      </c>
      <c r="BE38" s="5">
        <f t="shared" si="214"/>
        <v>2.3849737606129792E-3</v>
      </c>
      <c r="BF38" s="5">
        <f t="shared" si="215"/>
        <v>1.2856464263147076E-3</v>
      </c>
      <c r="BG38" s="5">
        <f t="shared" si="216"/>
        <v>4.6202792969679139E-4</v>
      </c>
      <c r="BH38" s="5">
        <f t="shared" si="217"/>
        <v>1.2453062722996025E-4</v>
      </c>
      <c r="BI38" s="5">
        <f t="shared" si="218"/>
        <v>2.6851843573118118E-5</v>
      </c>
      <c r="BJ38" s="8">
        <f t="shared" si="219"/>
        <v>0.23689831848510726</v>
      </c>
      <c r="BK38" s="8">
        <f t="shared" si="220"/>
        <v>0.23829022041996223</v>
      </c>
      <c r="BL38" s="8">
        <f t="shared" si="221"/>
        <v>0.47106009963226653</v>
      </c>
      <c r="BM38" s="8">
        <f t="shared" si="222"/>
        <v>0.52886612910004083</v>
      </c>
      <c r="BN38" s="8">
        <f t="shared" si="223"/>
        <v>0.46897657168515061</v>
      </c>
    </row>
    <row r="39" spans="1:66" x14ac:dyDescent="0.25">
      <c r="A39" t="s">
        <v>361</v>
      </c>
      <c r="B39" t="s">
        <v>296</v>
      </c>
      <c r="C39" t="s">
        <v>295</v>
      </c>
      <c r="D39" t="s">
        <v>68</v>
      </c>
      <c r="E39">
        <f>VLOOKUP(A39,home!$A$2:$E$405,3,FALSE)</f>
        <v>1.4308000000000001</v>
      </c>
      <c r="F39">
        <f>VLOOKUP(B39,home!$B$2:$E$405,3,FALSE)</f>
        <v>0.5242</v>
      </c>
      <c r="G39">
        <f>VLOOKUP(C39,away!$B$2:$E$405,4,FALSE)</f>
        <v>1.0484</v>
      </c>
      <c r="H39">
        <f>VLOOKUP(A39,away!$A$2:$E$405,3,FALSE)</f>
        <v>1.0307999999999999</v>
      </c>
      <c r="I39">
        <f>VLOOKUP(C39,away!$B$2:$E$405,3,FALSE)</f>
        <v>1.4552</v>
      </c>
      <c r="J39">
        <f>VLOOKUP(B39,home!$B$2:$E$405,4,FALSE)</f>
        <v>0.24249999999999999</v>
      </c>
      <c r="K39" s="3">
        <f t="shared" si="168"/>
        <v>0.78632658742400008</v>
      </c>
      <c r="L39" s="3">
        <f t="shared" si="169"/>
        <v>0.36375488880000001</v>
      </c>
      <c r="M39" s="5">
        <f t="shared" si="170"/>
        <v>0.3166109720616529</v>
      </c>
      <c r="N39" s="5">
        <f t="shared" si="171"/>
        <v>0.24895962520223497</v>
      </c>
      <c r="O39" s="5">
        <f t="shared" si="172"/>
        <v>0.11516878893514648</v>
      </c>
      <c r="P39" s="5">
        <f t="shared" si="173"/>
        <v>9.0560280781128683E-2</v>
      </c>
      <c r="Q39" s="5">
        <f t="shared" si="174"/>
        <v>9.7881786245815755E-2</v>
      </c>
      <c r="R39" s="5">
        <f t="shared" si="175"/>
        <v>2.0946605006167438E-2</v>
      </c>
      <c r="S39" s="5">
        <f t="shared" si="176"/>
        <v>6.4757424559183218E-3</v>
      </c>
      <c r="T39" s="5">
        <f t="shared" si="177"/>
        <v>3.5604978271392085E-2</v>
      </c>
      <c r="U39" s="5">
        <f t="shared" si="178"/>
        <v>1.6470872432618119E-2</v>
      </c>
      <c r="V39" s="5">
        <f t="shared" si="179"/>
        <v>2.0580639151768522E-4</v>
      </c>
      <c r="W39" s="5">
        <f t="shared" si="180"/>
        <v>2.5655683649879243E-2</v>
      </c>
      <c r="X39" s="5">
        <f t="shared" si="181"/>
        <v>9.332380353149804E-3</v>
      </c>
      <c r="Y39" s="5">
        <f t="shared" si="182"/>
        <v>1.6973494887996558E-3</v>
      </c>
      <c r="Z39" s="5">
        <f t="shared" si="183"/>
        <v>2.53980999158532E-3</v>
      </c>
      <c r="AA39" s="5">
        <f t="shared" si="184"/>
        <v>1.9971201233886632E-3</v>
      </c>
      <c r="AB39" s="5">
        <f t="shared" si="185"/>
        <v>7.8519432565000264E-4</v>
      </c>
      <c r="AC39" s="5">
        <f t="shared" si="186"/>
        <v>3.6791769409137758E-6</v>
      </c>
      <c r="AD39" s="5">
        <f t="shared" si="187"/>
        <v>5.0434365431098133E-3</v>
      </c>
      <c r="AE39" s="5">
        <f t="shared" si="188"/>
        <v>1.8345746989087669E-3</v>
      </c>
      <c r="AF39" s="5">
        <f t="shared" si="189"/>
        <v>3.3366775779842595E-4</v>
      </c>
      <c r="AG39" s="5">
        <f t="shared" si="190"/>
        <v>4.0457759378037261E-5</v>
      </c>
      <c r="AH39" s="5">
        <f t="shared" si="191"/>
        <v>2.3096707526556179E-4</v>
      </c>
      <c r="AI39" s="5">
        <f t="shared" si="192"/>
        <v>1.8161555210087138E-4</v>
      </c>
      <c r="AJ39" s="5">
        <f t="shared" si="193"/>
        <v>7.1404568653301933E-5</v>
      </c>
      <c r="AK39" s="5">
        <f t="shared" si="194"/>
        <v>1.8715770265211216E-5</v>
      </c>
      <c r="AL39" s="5">
        <f t="shared" si="195"/>
        <v>4.2094219874063628E-8</v>
      </c>
      <c r="AM39" s="5">
        <f t="shared" si="196"/>
        <v>7.9315764916660736E-4</v>
      </c>
      <c r="AN39" s="5">
        <f t="shared" si="197"/>
        <v>2.8851497247346875E-4</v>
      </c>
      <c r="AO39" s="5">
        <f t="shared" si="198"/>
        <v>5.2474365864610837E-5</v>
      </c>
      <c r="AP39" s="5">
        <f t="shared" si="199"/>
        <v>6.3626023733106772E-6</v>
      </c>
      <c r="AQ39" s="5">
        <f t="shared" si="200"/>
        <v>5.7860692969556048E-7</v>
      </c>
      <c r="AR39" s="5">
        <f t="shared" si="201"/>
        <v>1.6803080555937143E-5</v>
      </c>
      <c r="AS39" s="5">
        <f t="shared" si="202"/>
        <v>1.3212708991760625E-5</v>
      </c>
      <c r="AT39" s="5">
        <f t="shared" si="203"/>
        <v>5.1947521860587661E-6</v>
      </c>
      <c r="AU39" s="5">
        <f t="shared" si="204"/>
        <v>1.3615905863256513E-6</v>
      </c>
      <c r="AV39" s="5">
        <f t="shared" si="205"/>
        <v>2.6766371980352308E-7</v>
      </c>
      <c r="AW39" s="5">
        <f t="shared" si="206"/>
        <v>3.344504338693826E-10</v>
      </c>
      <c r="AX39" s="5">
        <f t="shared" si="207"/>
        <v>1.0394682459307009E-4</v>
      </c>
      <c r="AY39" s="5">
        <f t="shared" si="208"/>
        <v>3.7811165620965321E-5</v>
      </c>
      <c r="AZ39" s="5">
        <f t="shared" si="209"/>
        <v>6.8769981729263111E-6</v>
      </c>
      <c r="BA39" s="5">
        <f t="shared" si="210"/>
        <v>8.3384723522353792E-7</v>
      </c>
      <c r="BB39" s="5">
        <f t="shared" si="211"/>
        <v>7.5829002081231377E-8</v>
      </c>
      <c r="BC39" s="5">
        <f t="shared" si="212"/>
        <v>5.5166340439746616E-9</v>
      </c>
      <c r="BD39" s="5">
        <f t="shared" si="213"/>
        <v>1.0187004498537253E-6</v>
      </c>
      <c r="BE39" s="5">
        <f t="shared" si="214"/>
        <v>8.0103124834077363E-7</v>
      </c>
      <c r="BF39" s="5">
        <f t="shared" si="215"/>
        <v>3.149360839638936E-7</v>
      </c>
      <c r="BG39" s="5">
        <f t="shared" si="216"/>
        <v>8.2547538720002275E-8</v>
      </c>
      <c r="BH39" s="5">
        <f t="shared" si="217"/>
        <v>1.6227331105487468E-8</v>
      </c>
      <c r="BI39" s="5">
        <f t="shared" si="218"/>
        <v>2.5519963782354586E-9</v>
      </c>
      <c r="BJ39" s="8">
        <f t="shared" si="219"/>
        <v>0.42767457834853245</v>
      </c>
      <c r="BK39" s="8">
        <f t="shared" si="220"/>
        <v>0.41389433412699933</v>
      </c>
      <c r="BL39" s="8">
        <f t="shared" si="221"/>
        <v>0.15591035957994387</v>
      </c>
      <c r="BM39" s="8">
        <f t="shared" si="222"/>
        <v>0.10985321298374437</v>
      </c>
      <c r="BN39" s="8">
        <f t="shared" si="223"/>
        <v>0.89012805823214614</v>
      </c>
    </row>
    <row r="40" spans="1:66" x14ac:dyDescent="0.25">
      <c r="A40" t="s">
        <v>361</v>
      </c>
      <c r="B40" t="s">
        <v>300</v>
      </c>
      <c r="C40" t="s">
        <v>287</v>
      </c>
      <c r="D40" t="s">
        <v>68</v>
      </c>
      <c r="E40">
        <f>VLOOKUP(A40,home!$A$2:$E$405,3,FALSE)</f>
        <v>1.4308000000000001</v>
      </c>
      <c r="F40">
        <f>VLOOKUP(B40,home!$B$2:$E$405,3,FALSE)</f>
        <v>0.46589999999999998</v>
      </c>
      <c r="G40">
        <f>VLOOKUP(C40,away!$B$2:$E$405,4,FALSE)</f>
        <v>0.8387</v>
      </c>
      <c r="H40">
        <f>VLOOKUP(A40,away!$A$2:$E$405,3,FALSE)</f>
        <v>1.0307999999999999</v>
      </c>
      <c r="I40">
        <f>VLOOKUP(C40,away!$B$2:$E$405,3,FALSE)</f>
        <v>0.77610000000000001</v>
      </c>
      <c r="J40">
        <f>VLOOKUP(B40,home!$B$2:$E$405,4,FALSE)</f>
        <v>0.97009999999999996</v>
      </c>
      <c r="K40" s="3">
        <f t="shared" si="168"/>
        <v>0.55908557216400001</v>
      </c>
      <c r="L40" s="3">
        <f t="shared" si="169"/>
        <v>0.77608376398799994</v>
      </c>
      <c r="M40" s="5">
        <f t="shared" si="170"/>
        <v>0.26311361703601183</v>
      </c>
      <c r="N40" s="5">
        <f t="shared" si="171"/>
        <v>0.14710302712471823</v>
      </c>
      <c r="O40" s="5">
        <f t="shared" si="172"/>
        <v>0.2041982062658052</v>
      </c>
      <c r="P40" s="5">
        <f t="shared" si="173"/>
        <v>0.11416427098498019</v>
      </c>
      <c r="Q40" s="5">
        <f t="shared" si="174"/>
        <v>4.1121590043539755E-2</v>
      </c>
      <c r="R40" s="5">
        <f t="shared" si="175"/>
        <v>7.9237456259182035E-2</v>
      </c>
      <c r="S40" s="5">
        <f t="shared" si="176"/>
        <v>1.2383890385791132E-2</v>
      </c>
      <c r="T40" s="5">
        <f t="shared" si="177"/>
        <v>3.1913798382161795E-2</v>
      </c>
      <c r="U40" s="5">
        <f t="shared" si="178"/>
        <v>4.4300518569484706E-2</v>
      </c>
      <c r="V40" s="5">
        <f t="shared" si="179"/>
        <v>5.9703731109618638E-4</v>
      </c>
      <c r="W40" s="5">
        <f t="shared" si="180"/>
        <v>7.6634958992619576E-3</v>
      </c>
      <c r="X40" s="5">
        <f t="shared" si="181"/>
        <v>5.947514742805823E-3</v>
      </c>
      <c r="Y40" s="5">
        <f t="shared" si="182"/>
        <v>2.3078848139854316E-3</v>
      </c>
      <c r="Z40" s="5">
        <f t="shared" si="183"/>
        <v>2.0498301100820172E-2</v>
      </c>
      <c r="AA40" s="5">
        <f t="shared" si="184"/>
        <v>1.1460304399341995E-2</v>
      </c>
      <c r="AB40" s="5">
        <f t="shared" si="185"/>
        <v>3.2036454211398628E-3</v>
      </c>
      <c r="AC40" s="5">
        <f t="shared" si="186"/>
        <v>1.6190802413601407E-5</v>
      </c>
      <c r="AD40" s="5">
        <f t="shared" si="187"/>
        <v>1.0711374974038347E-3</v>
      </c>
      <c r="AE40" s="5">
        <f t="shared" si="188"/>
        <v>8.3129242073385452E-4</v>
      </c>
      <c r="AF40" s="5">
        <f t="shared" si="189"/>
        <v>3.2257627542891284E-4</v>
      </c>
      <c r="AG40" s="5">
        <f t="shared" si="190"/>
        <v>8.3448736669366843E-5</v>
      </c>
      <c r="AH40" s="5">
        <f t="shared" si="191"/>
        <v>3.9770996684209683E-3</v>
      </c>
      <c r="AI40" s="5">
        <f t="shared" si="192"/>
        <v>2.2235390436723917E-3</v>
      </c>
      <c r="AJ40" s="5">
        <f t="shared" si="193"/>
        <v>6.2157429923028623E-4</v>
      </c>
      <c r="AK40" s="5">
        <f t="shared" si="194"/>
        <v>1.1583774090920066E-4</v>
      </c>
      <c r="AL40" s="5">
        <f t="shared" si="195"/>
        <v>2.8100577614083344E-7</v>
      </c>
      <c r="AM40" s="5">
        <f t="shared" si="196"/>
        <v>1.1977150412046759E-4</v>
      </c>
      <c r="AN40" s="5">
        <f t="shared" si="197"/>
        <v>9.2952719736316743E-5</v>
      </c>
      <c r="AO40" s="5">
        <f t="shared" si="198"/>
        <v>3.6069548302941166E-5</v>
      </c>
      <c r="AP40" s="5">
        <f t="shared" si="199"/>
        <v>9.3309969374311867E-6</v>
      </c>
      <c r="AQ40" s="5">
        <f t="shared" si="200"/>
        <v>1.8104088062405231E-6</v>
      </c>
      <c r="AR40" s="5">
        <f t="shared" si="201"/>
        <v>6.1731249608471461E-4</v>
      </c>
      <c r="AS40" s="5">
        <f t="shared" si="202"/>
        <v>3.4513051007750961E-4</v>
      </c>
      <c r="AT40" s="5">
        <f t="shared" si="203"/>
        <v>9.6478744348968808E-5</v>
      </c>
      <c r="AU40" s="5">
        <f t="shared" si="204"/>
        <v>1.7979957995335839E-5</v>
      </c>
      <c r="AV40" s="5">
        <f t="shared" si="205"/>
        <v>2.5130837758267557E-6</v>
      </c>
      <c r="AW40" s="5">
        <f t="shared" si="206"/>
        <v>3.3868785931381238E-9</v>
      </c>
      <c r="AX40" s="5">
        <f t="shared" si="207"/>
        <v>1.116041998502242E-5</v>
      </c>
      <c r="AY40" s="5">
        <f t="shared" si="208"/>
        <v>8.6614207496630976E-6</v>
      </c>
      <c r="AZ40" s="5">
        <f t="shared" si="209"/>
        <v>3.3609940084411495E-6</v>
      </c>
      <c r="BA40" s="5">
        <f t="shared" si="210"/>
        <v>8.6947096027070792E-7</v>
      </c>
      <c r="BB40" s="5">
        <f t="shared" si="211"/>
        <v>1.6869557388128786E-7</v>
      </c>
      <c r="BC40" s="5">
        <f t="shared" si="212"/>
        <v>2.6184379189181133E-8</v>
      </c>
      <c r="BD40" s="5">
        <f t="shared" si="213"/>
        <v>7.9847700919708772E-5</v>
      </c>
      <c r="BE40" s="5">
        <f t="shared" si="214"/>
        <v>4.4641697554675326E-5</v>
      </c>
      <c r="BF40" s="5">
        <f t="shared" si="215"/>
        <v>1.2479264509863947E-5</v>
      </c>
      <c r="BG40" s="5">
        <f t="shared" si="216"/>
        <v>2.3256589128943949E-6</v>
      </c>
      <c r="BH40" s="5">
        <f t="shared" si="217"/>
        <v>3.2506058599346719E-7</v>
      </c>
      <c r="BI40" s="5">
        <f t="shared" si="218"/>
        <v>3.634733674162455E-8</v>
      </c>
      <c r="BJ40" s="8">
        <f t="shared" si="219"/>
        <v>0.23864994830026881</v>
      </c>
      <c r="BK40" s="8">
        <f t="shared" si="220"/>
        <v>0.39028394894681878</v>
      </c>
      <c r="BL40" s="8">
        <f t="shared" si="221"/>
        <v>0.3505572521892889</v>
      </c>
      <c r="BM40" s="8">
        <f t="shared" si="222"/>
        <v>0.15104262478908825</v>
      </c>
      <c r="BN40" s="8">
        <f t="shared" si="223"/>
        <v>0.84893816771423714</v>
      </c>
    </row>
    <row r="41" spans="1:66" x14ac:dyDescent="0.25">
      <c r="A41" t="s">
        <v>352</v>
      </c>
      <c r="B41" t="s">
        <v>340</v>
      </c>
      <c r="C41" t="s">
        <v>341</v>
      </c>
      <c r="D41" t="s">
        <v>68</v>
      </c>
      <c r="E41">
        <f>VLOOKUP(A41,home!$A$2:$E$405,3,FALSE)</f>
        <v>1.1578999999999999</v>
      </c>
      <c r="F41" t="e">
        <f>VLOOKUP(B41,home!$B$2:$E$405,3,FALSE)</f>
        <v>#N/A</v>
      </c>
      <c r="G41" t="e">
        <f>VLOOKUP(C41,away!$B$2:$E$405,4,FALSE)</f>
        <v>#N/A</v>
      </c>
      <c r="H41">
        <f>VLOOKUP(A41,away!$A$2:$E$405,3,FALSE)</f>
        <v>1.1315999999999999</v>
      </c>
      <c r="I41" t="e">
        <f>VLOOKUP(C41,away!$B$2:$E$405,3,FALSE)</f>
        <v>#N/A</v>
      </c>
      <c r="J41" t="e">
        <f>VLOOKUP(B41,home!$B$2:$E$405,4,FALSE)</f>
        <v>#N/A</v>
      </c>
      <c r="K41" s="3" t="e">
        <f t="shared" si="168"/>
        <v>#N/A</v>
      </c>
      <c r="L41" s="3" t="e">
        <f t="shared" si="169"/>
        <v>#N/A</v>
      </c>
      <c r="M41" s="5" t="e">
        <f t="shared" si="170"/>
        <v>#N/A</v>
      </c>
      <c r="N41" s="5" t="e">
        <f t="shared" si="171"/>
        <v>#N/A</v>
      </c>
      <c r="O41" s="5" t="e">
        <f t="shared" si="172"/>
        <v>#N/A</v>
      </c>
      <c r="P41" s="5" t="e">
        <f t="shared" si="173"/>
        <v>#N/A</v>
      </c>
      <c r="Q41" s="5" t="e">
        <f t="shared" si="174"/>
        <v>#N/A</v>
      </c>
      <c r="R41" s="5" t="e">
        <f t="shared" si="175"/>
        <v>#N/A</v>
      </c>
      <c r="S41" s="5" t="e">
        <f t="shared" si="176"/>
        <v>#N/A</v>
      </c>
      <c r="T41" s="5" t="e">
        <f t="shared" si="177"/>
        <v>#N/A</v>
      </c>
      <c r="U41" s="5" t="e">
        <f t="shared" si="178"/>
        <v>#N/A</v>
      </c>
      <c r="V41" s="5" t="e">
        <f t="shared" si="179"/>
        <v>#N/A</v>
      </c>
      <c r="W41" s="5" t="e">
        <f t="shared" si="180"/>
        <v>#N/A</v>
      </c>
      <c r="X41" s="5" t="e">
        <f t="shared" si="181"/>
        <v>#N/A</v>
      </c>
      <c r="Y41" s="5" t="e">
        <f t="shared" si="182"/>
        <v>#N/A</v>
      </c>
      <c r="Z41" s="5" t="e">
        <f t="shared" si="183"/>
        <v>#N/A</v>
      </c>
      <c r="AA41" s="5" t="e">
        <f t="shared" si="184"/>
        <v>#N/A</v>
      </c>
      <c r="AB41" s="5" t="e">
        <f t="shared" si="185"/>
        <v>#N/A</v>
      </c>
      <c r="AC41" s="5" t="e">
        <f t="shared" si="186"/>
        <v>#N/A</v>
      </c>
      <c r="AD41" s="5" t="e">
        <f t="shared" si="187"/>
        <v>#N/A</v>
      </c>
      <c r="AE41" s="5" t="e">
        <f t="shared" si="188"/>
        <v>#N/A</v>
      </c>
      <c r="AF41" s="5" t="e">
        <f t="shared" si="189"/>
        <v>#N/A</v>
      </c>
      <c r="AG41" s="5" t="e">
        <f t="shared" si="190"/>
        <v>#N/A</v>
      </c>
      <c r="AH41" s="5" t="e">
        <f t="shared" si="191"/>
        <v>#N/A</v>
      </c>
      <c r="AI41" s="5" t="e">
        <f t="shared" si="192"/>
        <v>#N/A</v>
      </c>
      <c r="AJ41" s="5" t="e">
        <f t="shared" si="193"/>
        <v>#N/A</v>
      </c>
      <c r="AK41" s="5" t="e">
        <f t="shared" si="194"/>
        <v>#N/A</v>
      </c>
      <c r="AL41" s="5" t="e">
        <f t="shared" si="195"/>
        <v>#N/A</v>
      </c>
      <c r="AM41" s="5" t="e">
        <f t="shared" si="196"/>
        <v>#N/A</v>
      </c>
      <c r="AN41" s="5" t="e">
        <f t="shared" si="197"/>
        <v>#N/A</v>
      </c>
      <c r="AO41" s="5" t="e">
        <f t="shared" si="198"/>
        <v>#N/A</v>
      </c>
      <c r="AP41" s="5" t="e">
        <f t="shared" si="199"/>
        <v>#N/A</v>
      </c>
      <c r="AQ41" s="5" t="e">
        <f t="shared" si="200"/>
        <v>#N/A</v>
      </c>
      <c r="AR41" s="5" t="e">
        <f t="shared" si="201"/>
        <v>#N/A</v>
      </c>
      <c r="AS41" s="5" t="e">
        <f t="shared" si="202"/>
        <v>#N/A</v>
      </c>
      <c r="AT41" s="5" t="e">
        <f t="shared" si="203"/>
        <v>#N/A</v>
      </c>
      <c r="AU41" s="5" t="e">
        <f t="shared" si="204"/>
        <v>#N/A</v>
      </c>
      <c r="AV41" s="5" t="e">
        <f t="shared" si="205"/>
        <v>#N/A</v>
      </c>
      <c r="AW41" s="5" t="e">
        <f t="shared" si="206"/>
        <v>#N/A</v>
      </c>
      <c r="AX41" s="5" t="e">
        <f t="shared" si="207"/>
        <v>#N/A</v>
      </c>
      <c r="AY41" s="5" t="e">
        <f t="shared" si="208"/>
        <v>#N/A</v>
      </c>
      <c r="AZ41" s="5" t="e">
        <f t="shared" si="209"/>
        <v>#N/A</v>
      </c>
      <c r="BA41" s="5" t="e">
        <f t="shared" si="210"/>
        <v>#N/A</v>
      </c>
      <c r="BB41" s="5" t="e">
        <f t="shared" si="211"/>
        <v>#N/A</v>
      </c>
      <c r="BC41" s="5" t="e">
        <f t="shared" si="212"/>
        <v>#N/A</v>
      </c>
      <c r="BD41" s="5" t="e">
        <f t="shared" si="213"/>
        <v>#N/A</v>
      </c>
      <c r="BE41" s="5" t="e">
        <f t="shared" si="214"/>
        <v>#N/A</v>
      </c>
      <c r="BF41" s="5" t="e">
        <f t="shared" si="215"/>
        <v>#N/A</v>
      </c>
      <c r="BG41" s="5" t="e">
        <f t="shared" si="216"/>
        <v>#N/A</v>
      </c>
      <c r="BH41" s="5" t="e">
        <f t="shared" si="217"/>
        <v>#N/A</v>
      </c>
      <c r="BI41" s="5" t="e">
        <f t="shared" si="218"/>
        <v>#N/A</v>
      </c>
      <c r="BJ41" s="8" t="e">
        <f t="shared" si="219"/>
        <v>#N/A</v>
      </c>
      <c r="BK41" s="8" t="e">
        <f t="shared" si="220"/>
        <v>#N/A</v>
      </c>
      <c r="BL41" s="8" t="e">
        <f t="shared" si="221"/>
        <v>#N/A</v>
      </c>
      <c r="BM41" s="8" t="e">
        <f t="shared" si="222"/>
        <v>#N/A</v>
      </c>
      <c r="BN41" s="8" t="e">
        <f t="shared" si="223"/>
        <v>#N/A</v>
      </c>
    </row>
    <row r="42" spans="1:66" x14ac:dyDescent="0.25">
      <c r="A42" t="s">
        <v>352</v>
      </c>
      <c r="B42" t="s">
        <v>342</v>
      </c>
      <c r="C42" t="s">
        <v>343</v>
      </c>
      <c r="D42" t="s">
        <v>68</v>
      </c>
      <c r="E42">
        <f>VLOOKUP(A42,home!$A$2:$E$405,3,FALSE)</f>
        <v>1.1578999999999999</v>
      </c>
      <c r="F42" t="e">
        <f>VLOOKUP(B42,home!$B$2:$E$405,3,FALSE)</f>
        <v>#N/A</v>
      </c>
      <c r="G42" t="e">
        <f>VLOOKUP(C42,away!$B$2:$E$405,4,FALSE)</f>
        <v>#N/A</v>
      </c>
      <c r="H42">
        <f>VLOOKUP(A42,away!$A$2:$E$405,3,FALSE)</f>
        <v>1.1315999999999999</v>
      </c>
      <c r="I42" t="e">
        <f>VLOOKUP(C42,away!$B$2:$E$405,3,FALSE)</f>
        <v>#N/A</v>
      </c>
      <c r="J42" t="e">
        <f>VLOOKUP(B42,home!$B$2:$E$405,4,FALSE)</f>
        <v>#N/A</v>
      </c>
      <c r="K42" s="3" t="e">
        <f t="shared" si="168"/>
        <v>#N/A</v>
      </c>
      <c r="L42" s="3" t="e">
        <f t="shared" si="169"/>
        <v>#N/A</v>
      </c>
      <c r="M42" s="5" t="e">
        <f t="shared" si="170"/>
        <v>#N/A</v>
      </c>
      <c r="N42" s="5" t="e">
        <f t="shared" si="171"/>
        <v>#N/A</v>
      </c>
      <c r="O42" s="5" t="e">
        <f t="shared" si="172"/>
        <v>#N/A</v>
      </c>
      <c r="P42" s="5" t="e">
        <f t="shared" si="173"/>
        <v>#N/A</v>
      </c>
      <c r="Q42" s="5" t="e">
        <f t="shared" si="174"/>
        <v>#N/A</v>
      </c>
      <c r="R42" s="5" t="e">
        <f t="shared" si="175"/>
        <v>#N/A</v>
      </c>
      <c r="S42" s="5" t="e">
        <f t="shared" si="176"/>
        <v>#N/A</v>
      </c>
      <c r="T42" s="5" t="e">
        <f t="shared" si="177"/>
        <v>#N/A</v>
      </c>
      <c r="U42" s="5" t="e">
        <f t="shared" si="178"/>
        <v>#N/A</v>
      </c>
      <c r="V42" s="5" t="e">
        <f t="shared" si="179"/>
        <v>#N/A</v>
      </c>
      <c r="W42" s="5" t="e">
        <f t="shared" si="180"/>
        <v>#N/A</v>
      </c>
      <c r="X42" s="5" t="e">
        <f t="shared" si="181"/>
        <v>#N/A</v>
      </c>
      <c r="Y42" s="5" t="e">
        <f t="shared" si="182"/>
        <v>#N/A</v>
      </c>
      <c r="Z42" s="5" t="e">
        <f t="shared" si="183"/>
        <v>#N/A</v>
      </c>
      <c r="AA42" s="5" t="e">
        <f t="shared" si="184"/>
        <v>#N/A</v>
      </c>
      <c r="AB42" s="5" t="e">
        <f t="shared" si="185"/>
        <v>#N/A</v>
      </c>
      <c r="AC42" s="5" t="e">
        <f t="shared" si="186"/>
        <v>#N/A</v>
      </c>
      <c r="AD42" s="5" t="e">
        <f t="shared" si="187"/>
        <v>#N/A</v>
      </c>
      <c r="AE42" s="5" t="e">
        <f t="shared" si="188"/>
        <v>#N/A</v>
      </c>
      <c r="AF42" s="5" t="e">
        <f t="shared" si="189"/>
        <v>#N/A</v>
      </c>
      <c r="AG42" s="5" t="e">
        <f t="shared" si="190"/>
        <v>#N/A</v>
      </c>
      <c r="AH42" s="5" t="e">
        <f t="shared" si="191"/>
        <v>#N/A</v>
      </c>
      <c r="AI42" s="5" t="e">
        <f t="shared" si="192"/>
        <v>#N/A</v>
      </c>
      <c r="AJ42" s="5" t="e">
        <f t="shared" si="193"/>
        <v>#N/A</v>
      </c>
      <c r="AK42" s="5" t="e">
        <f t="shared" si="194"/>
        <v>#N/A</v>
      </c>
      <c r="AL42" s="5" t="e">
        <f t="shared" si="195"/>
        <v>#N/A</v>
      </c>
      <c r="AM42" s="5" t="e">
        <f t="shared" si="196"/>
        <v>#N/A</v>
      </c>
      <c r="AN42" s="5" t="e">
        <f t="shared" si="197"/>
        <v>#N/A</v>
      </c>
      <c r="AO42" s="5" t="e">
        <f t="shared" si="198"/>
        <v>#N/A</v>
      </c>
      <c r="AP42" s="5" t="e">
        <f t="shared" si="199"/>
        <v>#N/A</v>
      </c>
      <c r="AQ42" s="5" t="e">
        <f t="shared" si="200"/>
        <v>#N/A</v>
      </c>
      <c r="AR42" s="5" t="e">
        <f t="shared" si="201"/>
        <v>#N/A</v>
      </c>
      <c r="AS42" s="5" t="e">
        <f t="shared" si="202"/>
        <v>#N/A</v>
      </c>
      <c r="AT42" s="5" t="e">
        <f t="shared" si="203"/>
        <v>#N/A</v>
      </c>
      <c r="AU42" s="5" t="e">
        <f t="shared" si="204"/>
        <v>#N/A</v>
      </c>
      <c r="AV42" s="5" t="e">
        <f t="shared" si="205"/>
        <v>#N/A</v>
      </c>
      <c r="AW42" s="5" t="e">
        <f t="shared" si="206"/>
        <v>#N/A</v>
      </c>
      <c r="AX42" s="5" t="e">
        <f t="shared" si="207"/>
        <v>#N/A</v>
      </c>
      <c r="AY42" s="5" t="e">
        <f t="shared" si="208"/>
        <v>#N/A</v>
      </c>
      <c r="AZ42" s="5" t="e">
        <f t="shared" si="209"/>
        <v>#N/A</v>
      </c>
      <c r="BA42" s="5" t="e">
        <f t="shared" si="210"/>
        <v>#N/A</v>
      </c>
      <c r="BB42" s="5" t="e">
        <f t="shared" si="211"/>
        <v>#N/A</v>
      </c>
      <c r="BC42" s="5" t="e">
        <f t="shared" si="212"/>
        <v>#N/A</v>
      </c>
      <c r="BD42" s="5" t="e">
        <f t="shared" si="213"/>
        <v>#N/A</v>
      </c>
      <c r="BE42" s="5" t="e">
        <f t="shared" si="214"/>
        <v>#N/A</v>
      </c>
      <c r="BF42" s="5" t="e">
        <f t="shared" si="215"/>
        <v>#N/A</v>
      </c>
      <c r="BG42" s="5" t="e">
        <f t="shared" si="216"/>
        <v>#N/A</v>
      </c>
      <c r="BH42" s="5" t="e">
        <f t="shared" si="217"/>
        <v>#N/A</v>
      </c>
      <c r="BI42" s="5" t="e">
        <f t="shared" si="218"/>
        <v>#N/A</v>
      </c>
      <c r="BJ42" s="8" t="e">
        <f t="shared" si="219"/>
        <v>#N/A</v>
      </c>
      <c r="BK42" s="8" t="e">
        <f t="shared" si="220"/>
        <v>#N/A</v>
      </c>
      <c r="BL42" s="8" t="e">
        <f t="shared" si="221"/>
        <v>#N/A</v>
      </c>
      <c r="BM42" s="8" t="e">
        <f t="shared" si="222"/>
        <v>#N/A</v>
      </c>
      <c r="BN42" s="8" t="e">
        <f t="shared" si="223"/>
        <v>#N/A</v>
      </c>
    </row>
    <row r="43" spans="1:66" x14ac:dyDescent="0.25">
      <c r="A43" t="s">
        <v>302</v>
      </c>
      <c r="B43" t="s">
        <v>303</v>
      </c>
      <c r="C43" t="s">
        <v>308</v>
      </c>
      <c r="D43" t="s">
        <v>68</v>
      </c>
      <c r="E43">
        <f>VLOOKUP(A43,home!$A$2:$E$405,3,FALSE)</f>
        <v>1.5645</v>
      </c>
      <c r="F43">
        <f>VLOOKUP(B43,home!$B$2:$E$405,3,FALSE)</f>
        <v>0.85219999999999996</v>
      </c>
      <c r="G43">
        <f>VLOOKUP(C43,away!$B$2:$E$405,4,FALSE)</f>
        <v>0.63919999999999999</v>
      </c>
      <c r="H43">
        <f>VLOOKUP(A43,away!$A$2:$E$405,3,FALSE)</f>
        <v>1.0699000000000001</v>
      </c>
      <c r="I43">
        <f>VLOOKUP(C43,away!$B$2:$E$405,3,FALSE)</f>
        <v>0.53410000000000002</v>
      </c>
      <c r="J43">
        <f>VLOOKUP(B43,home!$B$2:$E$405,4,FALSE)</f>
        <v>0.93469999999999998</v>
      </c>
      <c r="K43" s="3">
        <f t="shared" si="168"/>
        <v>0.85222420247999997</v>
      </c>
      <c r="L43" s="3">
        <f t="shared" si="169"/>
        <v>0.534118976573</v>
      </c>
      <c r="M43" s="5">
        <f t="shared" si="170"/>
        <v>0.24998779581461664</v>
      </c>
      <c r="N43" s="5">
        <f t="shared" si="171"/>
        <v>0.21304564991784472</v>
      </c>
      <c r="O43" s="5">
        <f t="shared" si="172"/>
        <v>0.13352322565624314</v>
      </c>
      <c r="P43" s="5">
        <f t="shared" si="173"/>
        <v>0.11379172449744886</v>
      </c>
      <c r="Q43" s="5">
        <f t="shared" si="174"/>
        <v>9.0781329546534242E-2</v>
      </c>
      <c r="R43" s="5">
        <f t="shared" si="175"/>
        <v>3.5658644318119152E-2</v>
      </c>
      <c r="S43" s="5">
        <f t="shared" si="176"/>
        <v>1.2949188701301203E-2</v>
      </c>
      <c r="T43" s="5">
        <f t="shared" si="177"/>
        <v>4.8488030829331112E-2</v>
      </c>
      <c r="U43" s="5">
        <f t="shared" si="178"/>
        <v>3.0389159715527077E-2</v>
      </c>
      <c r="V43" s="5">
        <f t="shared" si="179"/>
        <v>6.5492553273665286E-4</v>
      </c>
      <c r="W43" s="5">
        <f t="shared" si="180"/>
        <v>2.578868205762307E-2</v>
      </c>
      <c r="X43" s="5">
        <f t="shared" si="181"/>
        <v>1.3774224467784122E-2</v>
      </c>
      <c r="Y43" s="5">
        <f t="shared" si="182"/>
        <v>3.6785373379098151E-3</v>
      </c>
      <c r="Z43" s="5">
        <f t="shared" si="183"/>
        <v>6.3486528697248093E-3</v>
      </c>
      <c r="AA43" s="5">
        <f t="shared" si="184"/>
        <v>5.4104756287235885E-3</v>
      </c>
      <c r="AB43" s="5">
        <f t="shared" si="185"/>
        <v>2.3054691388632183E-3</v>
      </c>
      <c r="AC43" s="5">
        <f t="shared" si="186"/>
        <v>1.8632186009487151E-5</v>
      </c>
      <c r="AD43" s="5">
        <f t="shared" si="187"/>
        <v>5.4944347498920255E-3</v>
      </c>
      <c r="AE43" s="5">
        <f t="shared" si="188"/>
        <v>2.9346818654594556E-3</v>
      </c>
      <c r="AF43" s="5">
        <f t="shared" si="189"/>
        <v>7.8373463727327345E-4</v>
      </c>
      <c r="AG43" s="5">
        <f t="shared" si="190"/>
        <v>1.3953584745507076E-4</v>
      </c>
      <c r="AH43" s="5">
        <f t="shared" si="191"/>
        <v>8.4773399334866334E-4</v>
      </c>
      <c r="AI43" s="5">
        <f t="shared" si="192"/>
        <v>7.2245942639675021E-4</v>
      </c>
      <c r="AJ43" s="5">
        <f t="shared" si="193"/>
        <v>3.0784870424256433E-4</v>
      </c>
      <c r="AK43" s="5">
        <f t="shared" si="194"/>
        <v>8.7452038819206939E-5</v>
      </c>
      <c r="AL43" s="5">
        <f t="shared" si="195"/>
        <v>3.3924673326837961E-7</v>
      </c>
      <c r="AM43" s="5">
        <f t="shared" si="196"/>
        <v>9.3649805456102607E-4</v>
      </c>
      <c r="AN43" s="5">
        <f t="shared" si="197"/>
        <v>5.0020138246474079E-4</v>
      </c>
      <c r="AO43" s="5">
        <f t="shared" si="198"/>
        <v>1.3358352524123353E-4</v>
      </c>
      <c r="AP43" s="5">
        <f t="shared" si="199"/>
        <v>2.3783165262953725E-5</v>
      </c>
      <c r="AQ43" s="5">
        <f t="shared" si="200"/>
        <v>3.1757599724788411E-6</v>
      </c>
      <c r="AR43" s="5">
        <f t="shared" si="201"/>
        <v>9.0558162586706125E-5</v>
      </c>
      <c r="AS43" s="5">
        <f t="shared" si="202"/>
        <v>7.7175857888509803E-5</v>
      </c>
      <c r="AT43" s="5">
        <f t="shared" si="203"/>
        <v>3.2885566969872534E-5</v>
      </c>
      <c r="AU43" s="5">
        <f t="shared" si="204"/>
        <v>9.3419586946674187E-6</v>
      </c>
      <c r="AV43" s="5">
        <f t="shared" si="205"/>
        <v>1.9903608245410103E-6</v>
      </c>
      <c r="AW43" s="5">
        <f t="shared" si="206"/>
        <v>4.2894839329323506E-9</v>
      </c>
      <c r="AX43" s="5">
        <f t="shared" si="207"/>
        <v>1.3301771794539032E-4</v>
      </c>
      <c r="AY43" s="5">
        <f t="shared" si="208"/>
        <v>7.1047287375067847E-5</v>
      </c>
      <c r="AZ43" s="5">
        <f t="shared" si="209"/>
        <v>1.8973852210529528E-5</v>
      </c>
      <c r="BA43" s="5">
        <f t="shared" si="210"/>
        <v>3.3780981747784625E-6</v>
      </c>
      <c r="BB43" s="5">
        <f t="shared" si="211"/>
        <v>4.5107658496894776E-7</v>
      </c>
      <c r="BC43" s="5">
        <f t="shared" si="212"/>
        <v>4.8185712783931672E-8</v>
      </c>
      <c r="BD43" s="5">
        <f t="shared" si="213"/>
        <v>8.0614721868571359E-6</v>
      </c>
      <c r="BE43" s="5">
        <f t="shared" si="214"/>
        <v>6.8701817052590226E-6</v>
      </c>
      <c r="BF43" s="5">
        <f t="shared" si="215"/>
        <v>2.9274675623285283E-6</v>
      </c>
      <c r="BG43" s="5">
        <f t="shared" si="216"/>
        <v>8.3161956953050007E-7</v>
      </c>
      <c r="BH43" s="5">
        <f t="shared" si="217"/>
        <v>1.7718158110247277E-7</v>
      </c>
      <c r="BI43" s="5">
        <f t="shared" si="218"/>
        <v>3.0199686329840067E-8</v>
      </c>
      <c r="BJ43" s="8">
        <f t="shared" si="219"/>
        <v>0.40673299936261298</v>
      </c>
      <c r="BK43" s="8">
        <f t="shared" si="220"/>
        <v>0.37747365326622118</v>
      </c>
      <c r="BL43" s="8">
        <f t="shared" si="221"/>
        <v>0.20948331864953915</v>
      </c>
      <c r="BM43" s="8">
        <f t="shared" si="222"/>
        <v>0.16317921139940003</v>
      </c>
      <c r="BN43" s="8">
        <f t="shared" si="223"/>
        <v>0.83678836975080684</v>
      </c>
    </row>
    <row r="44" spans="1:66" x14ac:dyDescent="0.25">
      <c r="A44" t="s">
        <v>350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350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350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350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350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362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362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351</v>
      </c>
      <c r="B51" t="s">
        <v>112</v>
      </c>
      <c r="C51" t="s">
        <v>114</v>
      </c>
      <c r="D51" t="s">
        <v>69</v>
      </c>
      <c r="E51">
        <f>VLOOKUP(A51,home!$A$2:$E$405,3,FALSE)</f>
        <v>1.1967000000000001</v>
      </c>
      <c r="F51">
        <f>VLOOKUP(B51,home!$B$2:$E$405,3,FALSE)</f>
        <v>1.532</v>
      </c>
      <c r="G51">
        <f>VLOOKUP(C51,away!$B$2:$E$405,4,FALSE)</f>
        <v>1.337</v>
      </c>
      <c r="H51">
        <f>VLOOKUP(A51,away!$A$2:$E$405,3,FALSE)</f>
        <v>1.0984</v>
      </c>
      <c r="I51">
        <f>VLOOKUP(C51,away!$B$2:$E$405,3,FALSE)</f>
        <v>1.6387</v>
      </c>
      <c r="J51">
        <f>VLOOKUP(B51,home!$B$2:$E$405,4,FALSE)</f>
        <v>0.75870000000000004</v>
      </c>
      <c r="K51" s="3">
        <f t="shared" si="168"/>
        <v>2.4511814628000002</v>
      </c>
      <c r="L51" s="3">
        <f t="shared" si="169"/>
        <v>1.3656206082960001</v>
      </c>
      <c r="M51" s="5">
        <f t="shared" si="170"/>
        <v>2.199803668722175E-2</v>
      </c>
      <c r="N51" s="5">
        <f t="shared" si="171"/>
        <v>5.392117974571229E-2</v>
      </c>
      <c r="O51" s="5">
        <f t="shared" si="172"/>
        <v>3.0040972242121492E-2</v>
      </c>
      <c r="P51" s="5">
        <f t="shared" si="173"/>
        <v>7.3635874284377567E-2</v>
      </c>
      <c r="Q51" s="5">
        <f t="shared" si="174"/>
        <v>6.6085298122498401E-2</v>
      </c>
      <c r="R51" s="5">
        <f t="shared" si="175"/>
        <v>2.0512285393544605E-2</v>
      </c>
      <c r="S51" s="5">
        <f t="shared" si="176"/>
        <v>6.1621885383689012E-2</v>
      </c>
      <c r="T51" s="5">
        <f t="shared" si="177"/>
        <v>9.0247445021468767E-2</v>
      </c>
      <c r="U51" s="5">
        <f t="shared" si="178"/>
        <v>5.0279333716319749E-2</v>
      </c>
      <c r="V51" s="5">
        <f t="shared" si="179"/>
        <v>2.2919123141139443E-2</v>
      </c>
      <c r="W51" s="5">
        <f t="shared" si="180"/>
        <v>5.3995685907159911E-2</v>
      </c>
      <c r="X51" s="5">
        <f t="shared" si="181"/>
        <v>7.3737621433895478E-2</v>
      </c>
      <c r="Y51" s="5">
        <f t="shared" si="182"/>
        <v>5.0348807718428264E-2</v>
      </c>
      <c r="Z51" s="5">
        <f t="shared" si="183"/>
        <v>9.3373332188911792E-3</v>
      </c>
      <c r="AA51" s="5">
        <f t="shared" si="184"/>
        <v>2.2887498098132713E-2</v>
      </c>
      <c r="AB51" s="5">
        <f t="shared" si="185"/>
        <v>2.8050705534006588E-2</v>
      </c>
      <c r="AC51" s="5">
        <f t="shared" si="186"/>
        <v>4.794944016837676E-3</v>
      </c>
      <c r="AD51" s="5">
        <f t="shared" si="187"/>
        <v>3.3088306091700395E-2</v>
      </c>
      <c r="AE51" s="5">
        <f t="shared" si="188"/>
        <v>4.518607269243214E-2</v>
      </c>
      <c r="AF51" s="5">
        <f t="shared" si="189"/>
        <v>3.0853516038373229E-2</v>
      </c>
      <c r="AG51" s="5">
        <f t="shared" si="190"/>
        <v>1.4044732446797879E-2</v>
      </c>
      <c r="AH51" s="5">
        <f t="shared" si="191"/>
        <v>3.1878136675611577E-3</v>
      </c>
      <c r="AI51" s="5">
        <f t="shared" si="192"/>
        <v>7.813909768786393E-3</v>
      </c>
      <c r="AJ51" s="5">
        <f t="shared" si="193"/>
        <v>9.5766553886205211E-3</v>
      </c>
      <c r="AK51" s="5">
        <f t="shared" si="194"/>
        <v>7.8247067214034516E-3</v>
      </c>
      <c r="AL51" s="5">
        <f t="shared" si="195"/>
        <v>6.4202074002283097E-4</v>
      </c>
      <c r="AM51" s="5">
        <f t="shared" si="196"/>
        <v>1.6221088505485672E-2</v>
      </c>
      <c r="AN51" s="5">
        <f t="shared" si="197"/>
        <v>2.2151852752084596E-2</v>
      </c>
      <c r="AO51" s="5">
        <f t="shared" si="198"/>
        <v>1.5125513315092598E-2</v>
      </c>
      <c r="AP51" s="5">
        <f t="shared" si="199"/>
        <v>6.8852375647153324E-3</v>
      </c>
      <c r="AQ51" s="5">
        <f t="shared" si="200"/>
        <v>2.3506555778472576E-3</v>
      </c>
      <c r="AR51" s="5">
        <f t="shared" si="201"/>
        <v>8.7066880796583357E-4</v>
      </c>
      <c r="AS51" s="5">
        <f t="shared" si="202"/>
        <v>2.1341672423240247E-3</v>
      </c>
      <c r="AT51" s="5">
        <f t="shared" si="203"/>
        <v>2.6156155914498227E-3</v>
      </c>
      <c r="AU51" s="5">
        <f t="shared" si="204"/>
        <v>2.1371161505241549E-3</v>
      </c>
      <c r="AV51" s="5">
        <f t="shared" si="205"/>
        <v>1.3096148730038257E-3</v>
      </c>
      <c r="AW51" s="5">
        <f t="shared" si="206"/>
        <v>5.969694171205761E-5</v>
      </c>
      <c r="AX51" s="5">
        <f t="shared" si="207"/>
        <v>6.6268052418474357E-3</v>
      </c>
      <c r="AY51" s="5">
        <f t="shared" si="208"/>
        <v>9.0497018054308161E-3</v>
      </c>
      <c r="AZ51" s="5">
        <f t="shared" si="209"/>
        <v>6.1792296422149215E-3</v>
      </c>
      <c r="BA51" s="5">
        <f t="shared" si="210"/>
        <v>2.8128277809340713E-3</v>
      </c>
      <c r="BB51" s="5">
        <f t="shared" si="211"/>
        <v>9.6031389630776951E-4</v>
      </c>
      <c r="BC51" s="5">
        <f t="shared" si="212"/>
        <v>2.6228488944618342E-4</v>
      </c>
      <c r="BD51" s="5">
        <f t="shared" si="213"/>
        <v>1.9816721119310889E-4</v>
      </c>
      <c r="BE51" s="5">
        <f t="shared" si="214"/>
        <v>4.8574379461132126E-4</v>
      </c>
      <c r="BF51" s="5">
        <f t="shared" si="215"/>
        <v>5.9532309251070074E-4</v>
      </c>
      <c r="BG51" s="5">
        <f t="shared" si="216"/>
        <v>4.8641497624633308E-4</v>
      </c>
      <c r="BH51" s="5">
        <f t="shared" si="217"/>
        <v>2.9807284325082851E-4</v>
      </c>
      <c r="BI51" s="5">
        <f t="shared" si="218"/>
        <v>1.4612612558810424E-4</v>
      </c>
      <c r="BJ51" s="8">
        <f t="shared" si="219"/>
        <v>0.60013417618987352</v>
      </c>
      <c r="BK51" s="8">
        <f t="shared" si="220"/>
        <v>0.19466158605871911</v>
      </c>
      <c r="BL51" s="8">
        <f t="shared" si="221"/>
        <v>0.19145091123916472</v>
      </c>
      <c r="BM51" s="8">
        <f t="shared" si="222"/>
        <v>0.72040035536745362</v>
      </c>
      <c r="BN51" s="8">
        <f t="shared" si="223"/>
        <v>0.26619364647547611</v>
      </c>
    </row>
    <row r="52" spans="1:66" x14ac:dyDescent="0.25">
      <c r="A52" t="s">
        <v>351</v>
      </c>
      <c r="B52" t="s">
        <v>120</v>
      </c>
      <c r="C52" t="s">
        <v>128</v>
      </c>
      <c r="D52" t="s">
        <v>69</v>
      </c>
      <c r="E52">
        <f>VLOOKUP(A52,home!$A$2:$E$405,3,FALSE)</f>
        <v>1.1967000000000001</v>
      </c>
      <c r="F52">
        <f>VLOOKUP(B52,home!$B$2:$E$405,3,FALSE)</f>
        <v>1.2534000000000001</v>
      </c>
      <c r="G52">
        <f>VLOOKUP(C52,away!$B$2:$E$405,4,FALSE)</f>
        <v>0.95499999999999996</v>
      </c>
      <c r="H52">
        <f>VLOOKUP(A52,away!$A$2:$E$405,3,FALSE)</f>
        <v>1.0984</v>
      </c>
      <c r="I52">
        <f>VLOOKUP(C52,away!$B$2:$E$405,3,FALSE)</f>
        <v>0.5202</v>
      </c>
      <c r="J52">
        <f>VLOOKUP(B52,home!$B$2:$E$405,4,FALSE)</f>
        <v>0.91039999999999999</v>
      </c>
      <c r="K52" s="3">
        <f t="shared" si="168"/>
        <v>1.4324463099</v>
      </c>
      <c r="L52" s="3">
        <f t="shared" si="169"/>
        <v>0.52019134387200006</v>
      </c>
      <c r="M52" s="5">
        <f t="shared" si="170"/>
        <v>0.14189929632590823</v>
      </c>
      <c r="N52" s="5">
        <f t="shared" si="171"/>
        <v>0.20326312339945388</v>
      </c>
      <c r="O52" s="5">
        <f t="shared" si="172"/>
        <v>7.3814785650265349E-2</v>
      </c>
      <c r="P52" s="5">
        <f t="shared" si="173"/>
        <v>0.10573571732078207</v>
      </c>
      <c r="Q52" s="5">
        <f t="shared" si="174"/>
        <v>0.14558175552614805</v>
      </c>
      <c r="R52" s="5">
        <f t="shared" si="175"/>
        <v>1.919890627251758E-2</v>
      </c>
      <c r="S52" s="5">
        <f t="shared" si="176"/>
        <v>1.9697141224122944E-2</v>
      </c>
      <c r="T52" s="5">
        <f t="shared" si="177"/>
        <v>7.5730369050391905E-2</v>
      </c>
      <c r="U52" s="5">
        <f t="shared" si="178"/>
        <v>2.7501402444183774E-2</v>
      </c>
      <c r="V52" s="5">
        <f t="shared" si="179"/>
        <v>1.6308054846930562E-3</v>
      </c>
      <c r="W52" s="5">
        <f t="shared" si="180"/>
        <v>6.9512682830731573E-2</v>
      </c>
      <c r="X52" s="5">
        <f t="shared" si="181"/>
        <v>3.6159895897866355E-2</v>
      </c>
      <c r="Y52" s="5">
        <f t="shared" si="182"/>
        <v>9.4050324206913626E-3</v>
      </c>
      <c r="Z52" s="5">
        <f t="shared" si="183"/>
        <v>3.3290349515911633E-3</v>
      </c>
      <c r="AA52" s="5">
        <f t="shared" si="184"/>
        <v>4.7686638319348875E-3</v>
      </c>
      <c r="AB52" s="5">
        <f t="shared" si="185"/>
        <v>3.4154274546043624E-3</v>
      </c>
      <c r="AC52" s="5">
        <f t="shared" si="186"/>
        <v>7.5949278907383612E-5</v>
      </c>
      <c r="AD52" s="5">
        <f t="shared" si="187"/>
        <v>2.4893296503032642E-2</v>
      </c>
      <c r="AE52" s="5">
        <f t="shared" si="188"/>
        <v>1.2949277361316706E-2</v>
      </c>
      <c r="AF52" s="5">
        <f t="shared" si="189"/>
        <v>3.3680509963773027E-3</v>
      </c>
      <c r="AG52" s="5">
        <f t="shared" si="190"/>
        <v>5.840103246783126E-4</v>
      </c>
      <c r="AH52" s="5">
        <f t="shared" si="191"/>
        <v>4.329337913162664E-4</v>
      </c>
      <c r="AI52" s="5">
        <f t="shared" si="192"/>
        <v>6.2015441180200248E-4</v>
      </c>
      <c r="AJ52" s="5">
        <f t="shared" si="193"/>
        <v>4.4416894937699184E-4</v>
      </c>
      <c r="AK52" s="5">
        <f t="shared" si="194"/>
        <v>2.1208272416907732E-4</v>
      </c>
      <c r="AL52" s="5">
        <f t="shared" si="195"/>
        <v>2.2637325746349349E-6</v>
      </c>
      <c r="AM52" s="5">
        <f t="shared" si="196"/>
        <v>7.1316621434031283E-3</v>
      </c>
      <c r="AN52" s="5">
        <f t="shared" si="197"/>
        <v>3.7098289144179408E-3</v>
      </c>
      <c r="AO52" s="5">
        <f t="shared" si="198"/>
        <v>9.6491044426313597E-4</v>
      </c>
      <c r="AP52" s="5">
        <f t="shared" si="199"/>
        <v>1.6731268690578976E-4</v>
      </c>
      <c r="AQ52" s="5">
        <f t="shared" si="200"/>
        <v>2.1758652862089487E-5</v>
      </c>
      <c r="AR52" s="5">
        <f t="shared" si="201"/>
        <v>4.5041682142481747E-5</v>
      </c>
      <c r="AS52" s="5">
        <f t="shared" si="202"/>
        <v>6.4519791376686713E-5</v>
      </c>
      <c r="AT52" s="5">
        <f t="shared" si="203"/>
        <v>4.6210568536526363E-5</v>
      </c>
      <c r="AU52" s="5">
        <f t="shared" si="204"/>
        <v>2.2064719459509415E-5</v>
      </c>
      <c r="AV52" s="5">
        <f t="shared" si="205"/>
        <v>7.901631492188249E-6</v>
      </c>
      <c r="AW52" s="5">
        <f t="shared" si="206"/>
        <v>4.6855879447010617E-8</v>
      </c>
      <c r="AX52" s="5">
        <f t="shared" si="207"/>
        <v>1.7026205201285595E-3</v>
      </c>
      <c r="AY52" s="5">
        <f t="shared" si="208"/>
        <v>8.8568845646971894E-4</v>
      </c>
      <c r="AZ52" s="5">
        <f t="shared" si="209"/>
        <v>2.3036373421145029E-4</v>
      </c>
      <c r="BA52" s="5">
        <f t="shared" si="210"/>
        <v>3.9944406826275517E-5</v>
      </c>
      <c r="BB52" s="5">
        <f t="shared" si="211"/>
        <v>5.1946836667825376E-6</v>
      </c>
      <c r="BC52" s="5">
        <f t="shared" si="212"/>
        <v>5.4044589552270762E-7</v>
      </c>
      <c r="BD52" s="5">
        <f t="shared" si="213"/>
        <v>3.9050488606588397E-6</v>
      </c>
      <c r="BE52" s="5">
        <f t="shared" si="214"/>
        <v>5.5937728304299544E-6</v>
      </c>
      <c r="BF52" s="5">
        <f t="shared" si="215"/>
        <v>4.006389624684134E-6</v>
      </c>
      <c r="BG52" s="5">
        <f t="shared" si="216"/>
        <v>1.9129793446334783E-6</v>
      </c>
      <c r="BH52" s="5">
        <f t="shared" si="217"/>
        <v>6.8506005078378673E-7</v>
      </c>
      <c r="BI52" s="5">
        <f t="shared" si="218"/>
        <v>1.9626234836102819E-7</v>
      </c>
      <c r="BJ52" s="8">
        <f t="shared" si="219"/>
        <v>0.59630731939973858</v>
      </c>
      <c r="BK52" s="8">
        <f t="shared" si="220"/>
        <v>0.26992686182345804</v>
      </c>
      <c r="BL52" s="8">
        <f t="shared" si="221"/>
        <v>0.13061056343623723</v>
      </c>
      <c r="BM52" s="8">
        <f t="shared" si="222"/>
        <v>0.30979455351535939</v>
      </c>
      <c r="BN52" s="8">
        <f t="shared" si="223"/>
        <v>0.68949358449507514</v>
      </c>
    </row>
    <row r="53" spans="1:66" x14ac:dyDescent="0.25">
      <c r="A53" t="s">
        <v>351</v>
      </c>
      <c r="B53" t="s">
        <v>122</v>
      </c>
      <c r="C53" t="s">
        <v>115</v>
      </c>
      <c r="D53" t="s">
        <v>69</v>
      </c>
      <c r="E53">
        <f>VLOOKUP(A53,home!$A$2:$E$405,3,FALSE)</f>
        <v>1.1967000000000001</v>
      </c>
      <c r="F53">
        <f>VLOOKUP(B53,home!$B$2:$E$405,3,FALSE)</f>
        <v>2.0891000000000002</v>
      </c>
      <c r="G53">
        <f>VLOOKUP(C53,away!$B$2:$E$405,4,FALSE)</f>
        <v>0.95499999999999996</v>
      </c>
      <c r="H53">
        <f>VLOOKUP(A53,away!$A$2:$E$405,3,FALSE)</f>
        <v>1.0984</v>
      </c>
      <c r="I53">
        <f>VLOOKUP(C53,away!$B$2:$E$405,3,FALSE)</f>
        <v>1.8208</v>
      </c>
      <c r="J53">
        <f>VLOOKUP(B53,home!$B$2:$E$405,4,FALSE)</f>
        <v>0.6069</v>
      </c>
      <c r="K53" s="3">
        <f t="shared" si="168"/>
        <v>2.3875248013500001</v>
      </c>
      <c r="L53" s="3">
        <f t="shared" si="169"/>
        <v>1.213779802368</v>
      </c>
      <c r="M53" s="5">
        <f t="shared" si="170"/>
        <v>2.7288099059652755E-2</v>
      </c>
      <c r="N53" s="5">
        <f t="shared" si="171"/>
        <v>6.5151013286616571E-2</v>
      </c>
      <c r="O53" s="5">
        <f t="shared" si="172"/>
        <v>3.3121743483623727E-2</v>
      </c>
      <c r="P53" s="5">
        <f t="shared" si="173"/>
        <v>7.9078984031104402E-2</v>
      </c>
      <c r="Q53" s="5">
        <f t="shared" si="174"/>
        <v>7.7774830027440248E-2</v>
      </c>
      <c r="R53" s="5">
        <f t="shared" si="175"/>
        <v>2.0101251629818205E-2</v>
      </c>
      <c r="S53" s="5">
        <f t="shared" si="176"/>
        <v>5.7291327821345543E-2</v>
      </c>
      <c r="T53" s="5">
        <f t="shared" si="177"/>
        <v>9.4401517819911213E-2</v>
      </c>
      <c r="U53" s="5">
        <f t="shared" si="178"/>
        <v>4.799223680436808E-2</v>
      </c>
      <c r="V53" s="5">
        <f t="shared" si="179"/>
        <v>1.8447358022268774E-2</v>
      </c>
      <c r="W53" s="5">
        <f t="shared" si="180"/>
        <v>6.1896445203764756E-2</v>
      </c>
      <c r="X53" s="5">
        <f t="shared" si="181"/>
        <v>7.5128655026707333E-2</v>
      </c>
      <c r="Y53" s="5">
        <f t="shared" si="182"/>
        <v>4.559482202524525E-2</v>
      </c>
      <c r="Z53" s="5">
        <f t="shared" si="183"/>
        <v>8.1328310768633942E-3</v>
      </c>
      <c r="AA53" s="5">
        <f t="shared" si="184"/>
        <v>1.9417335901201382E-2</v>
      </c>
      <c r="AB53" s="5">
        <f t="shared" si="185"/>
        <v>2.3179685520131034E-2</v>
      </c>
      <c r="AC53" s="5">
        <f t="shared" si="186"/>
        <v>3.3411963015224887E-3</v>
      </c>
      <c r="AD53" s="5">
        <f t="shared" si="187"/>
        <v>3.6944824509847408E-2</v>
      </c>
      <c r="AE53" s="5">
        <f t="shared" si="188"/>
        <v>4.4842881792083032E-2</v>
      </c>
      <c r="AF53" s="5">
        <f t="shared" si="189"/>
        <v>2.7214692099603071E-2</v>
      </c>
      <c r="AG53" s="5">
        <f t="shared" si="190"/>
        <v>1.1010881199387397E-2</v>
      </c>
      <c r="AH53" s="5">
        <f t="shared" si="191"/>
        <v>2.4678665242918937E-3</v>
      </c>
      <c r="AI53" s="5">
        <f t="shared" si="192"/>
        <v>5.8920925331683192E-3</v>
      </c>
      <c r="AJ53" s="5">
        <f t="shared" si="193"/>
        <v>7.0337585273942569E-3</v>
      </c>
      <c r="AK53" s="5">
        <f t="shared" si="194"/>
        <v>5.5977576436202804E-3</v>
      </c>
      <c r="AL53" s="5">
        <f t="shared" si="195"/>
        <v>3.8730203726582949E-4</v>
      </c>
      <c r="AM53" s="5">
        <f t="shared" si="196"/>
        <v>1.7641336959756806E-2</v>
      </c>
      <c r="AN53" s="5">
        <f t="shared" si="197"/>
        <v>2.1412698488520912E-2</v>
      </c>
      <c r="AO53" s="5">
        <f t="shared" si="198"/>
        <v>1.2995150469781246E-2</v>
      </c>
      <c r="AP53" s="5">
        <f t="shared" si="199"/>
        <v>5.2577503896511684E-3</v>
      </c>
      <c r="AQ53" s="5">
        <f t="shared" si="200"/>
        <v>1.5954378072127668E-3</v>
      </c>
      <c r="AR53" s="5">
        <f t="shared" si="201"/>
        <v>5.9908930842512357E-4</v>
      </c>
      <c r="AS53" s="5">
        <f t="shared" si="202"/>
        <v>1.4303405820886021E-3</v>
      </c>
      <c r="AT53" s="5">
        <f t="shared" si="203"/>
        <v>1.7074868070569671E-3</v>
      </c>
      <c r="AU53" s="5">
        <f t="shared" si="204"/>
        <v>1.3588890332754771E-3</v>
      </c>
      <c r="AV53" s="5">
        <f t="shared" si="205"/>
        <v>8.1109531730693177E-4</v>
      </c>
      <c r="AW53" s="5">
        <f t="shared" si="206"/>
        <v>3.117705425887718E-5</v>
      </c>
      <c r="AX53" s="5">
        <f t="shared" si="207"/>
        <v>7.0198549200653033E-3</v>
      </c>
      <c r="AY53" s="5">
        <f t="shared" si="208"/>
        <v>8.5205581175288956E-3</v>
      </c>
      <c r="AZ53" s="5">
        <f t="shared" si="209"/>
        <v>5.1710406739796421E-3</v>
      </c>
      <c r="BA53" s="5">
        <f t="shared" si="210"/>
        <v>2.0921682424333002E-3</v>
      </c>
      <c r="BB53" s="5">
        <f t="shared" si="211"/>
        <v>6.3485788895532391E-4</v>
      </c>
      <c r="BC53" s="5">
        <f t="shared" si="212"/>
        <v>1.5411553659759177E-4</v>
      </c>
      <c r="BD53" s="5">
        <f t="shared" si="213"/>
        <v>1.2119375039683797E-4</v>
      </c>
      <c r="BE53" s="5">
        <f t="shared" si="214"/>
        <v>2.8935308484107211E-4</v>
      </c>
      <c r="BF53" s="5">
        <f t="shared" si="215"/>
        <v>3.454188332025953E-4</v>
      </c>
      <c r="BG53" s="5">
        <f t="shared" si="216"/>
        <v>2.7489867704152504E-4</v>
      </c>
      <c r="BH53" s="5">
        <f t="shared" si="217"/>
        <v>1.6408185232373622E-4</v>
      </c>
      <c r="BI53" s="5">
        <f t="shared" si="218"/>
        <v>7.834989837487367E-5</v>
      </c>
      <c r="BJ53" s="8">
        <f t="shared" si="219"/>
        <v>0.62245553248508934</v>
      </c>
      <c r="BK53" s="8">
        <f t="shared" si="220"/>
        <v>0.19435482539068868</v>
      </c>
      <c r="BL53" s="8">
        <f t="shared" si="221"/>
        <v>0.17198392571195098</v>
      </c>
      <c r="BM53" s="8">
        <f t="shared" si="222"/>
        <v>0.68592181208306657</v>
      </c>
      <c r="BN53" s="8">
        <f t="shared" si="223"/>
        <v>0.30251592151825585</v>
      </c>
    </row>
    <row r="54" spans="1:66" x14ac:dyDescent="0.25">
      <c r="A54" t="s">
        <v>351</v>
      </c>
      <c r="B54" t="s">
        <v>111</v>
      </c>
      <c r="C54" t="s">
        <v>124</v>
      </c>
      <c r="D54" t="s">
        <v>69</v>
      </c>
      <c r="E54">
        <f>VLOOKUP(A54,home!$A$2:$E$405,3,FALSE)</f>
        <v>1.1967000000000001</v>
      </c>
      <c r="F54">
        <f>VLOOKUP(B54,home!$B$2:$E$405,3,FALSE)</f>
        <v>1.5041</v>
      </c>
      <c r="G54">
        <f>VLOOKUP(C54,away!$B$2:$E$405,4,FALSE)</f>
        <v>1.1142000000000001</v>
      </c>
      <c r="H54">
        <f>VLOOKUP(A54,away!$A$2:$E$405,3,FALSE)</f>
        <v>1.0984</v>
      </c>
      <c r="I54">
        <f>VLOOKUP(C54,away!$B$2:$E$405,3,FALSE)</f>
        <v>0.91039999999999999</v>
      </c>
      <c r="J54">
        <f>VLOOKUP(B54,home!$B$2:$E$405,4,FALSE)</f>
        <v>1.0925</v>
      </c>
      <c r="K54" s="3">
        <f t="shared" si="168"/>
        <v>2.0055114988740002</v>
      </c>
      <c r="L54" s="3">
        <f t="shared" si="169"/>
        <v>1.0924818208</v>
      </c>
      <c r="M54" s="5">
        <f t="shared" si="170"/>
        <v>4.5139692503699598E-2</v>
      </c>
      <c r="N54" s="5">
        <f t="shared" si="171"/>
        <v>9.0528172371806048E-2</v>
      </c>
      <c r="O54" s="5">
        <f t="shared" si="172"/>
        <v>4.9314293456793841E-2</v>
      </c>
      <c r="P54" s="5">
        <f t="shared" si="173"/>
        <v>9.8900382586446914E-2</v>
      </c>
      <c r="Q54" s="5">
        <f t="shared" si="174"/>
        <v>9.0777645331852314E-2</v>
      </c>
      <c r="R54" s="5">
        <f t="shared" si="175"/>
        <v>2.6937484553571832E-2</v>
      </c>
      <c r="S54" s="5">
        <f t="shared" si="176"/>
        <v>5.4172310073578318E-2</v>
      </c>
      <c r="T54" s="5">
        <f t="shared" si="177"/>
        <v>9.9172927260078619E-2</v>
      </c>
      <c r="U54" s="5">
        <f t="shared" si="178"/>
        <v>5.4023435022929063E-2</v>
      </c>
      <c r="V54" s="5">
        <f t="shared" si="179"/>
        <v>1.3187856763705546E-2</v>
      </c>
      <c r="W54" s="5">
        <f t="shared" si="180"/>
        <v>6.0685203851245172E-2</v>
      </c>
      <c r="X54" s="5">
        <f t="shared" si="181"/>
        <v>6.6297481999027491E-2</v>
      </c>
      <c r="Y54" s="5">
        <f t="shared" si="182"/>
        <v>3.6214396924376384E-2</v>
      </c>
      <c r="Z54" s="5">
        <f t="shared" si="183"/>
        <v>9.8095707242860115E-3</v>
      </c>
      <c r="AA54" s="5">
        <f t="shared" si="184"/>
        <v>1.9673206886573348E-2</v>
      </c>
      <c r="AB54" s="5">
        <f t="shared" si="185"/>
        <v>1.9727421315375009E-2</v>
      </c>
      <c r="AC54" s="5">
        <f t="shared" si="186"/>
        <v>1.80589965156337E-3</v>
      </c>
      <c r="AD54" s="5">
        <f t="shared" si="187"/>
        <v>3.0426218533796238E-2</v>
      </c>
      <c r="AE54" s="5">
        <f t="shared" si="188"/>
        <v>3.3240090623860415E-2</v>
      </c>
      <c r="AF54" s="5">
        <f t="shared" si="189"/>
        <v>1.8157097364156015E-2</v>
      </c>
      <c r="AG54" s="5">
        <f t="shared" si="190"/>
        <v>6.6120995962786824E-3</v>
      </c>
      <c r="AH54" s="5">
        <f t="shared" si="191"/>
        <v>2.679194421533589E-3</v>
      </c>
      <c r="AI54" s="5">
        <f t="shared" si="192"/>
        <v>5.3731552201046881E-3</v>
      </c>
      <c r="AJ54" s="5">
        <f t="shared" si="193"/>
        <v>5.3879622895774059E-3</v>
      </c>
      <c r="AK54" s="5">
        <f t="shared" si="194"/>
        <v>3.6018734424156577E-3</v>
      </c>
      <c r="AL54" s="5">
        <f t="shared" si="195"/>
        <v>1.5826795137136593E-4</v>
      </c>
      <c r="AM54" s="5">
        <f t="shared" si="196"/>
        <v>1.2204026227356312E-2</v>
      </c>
      <c r="AN54" s="5">
        <f t="shared" si="197"/>
        <v>1.3332676793953177E-2</v>
      </c>
      <c r="AO54" s="5">
        <f t="shared" si="198"/>
        <v>7.2828535099979368E-3</v>
      </c>
      <c r="AP54" s="5">
        <f t="shared" si="199"/>
        <v>2.6521283544074059E-3</v>
      </c>
      <c r="AQ54" s="5">
        <f t="shared" si="200"/>
        <v>7.243505034045777E-4</v>
      </c>
      <c r="AR54" s="5">
        <f t="shared" si="201"/>
        <v>5.8539423998284364E-4</v>
      </c>
      <c r="AS54" s="5">
        <f t="shared" si="202"/>
        <v>1.1740148796601988E-3</v>
      </c>
      <c r="AT54" s="5">
        <f t="shared" si="203"/>
        <v>1.1772501705038523E-3</v>
      </c>
      <c r="AU54" s="5">
        <f t="shared" si="204"/>
        <v>7.8699625133228429E-4</v>
      </c>
      <c r="AV54" s="5">
        <f t="shared" si="205"/>
        <v>3.9458250790440721E-4</v>
      </c>
      <c r="AW54" s="5">
        <f t="shared" si="206"/>
        <v>9.6322967865675969E-6</v>
      </c>
      <c r="AX54" s="5">
        <f t="shared" si="207"/>
        <v>4.0792191552538274E-3</v>
      </c>
      <c r="AY54" s="5">
        <f t="shared" si="208"/>
        <v>4.4564727701739389E-3</v>
      </c>
      <c r="AZ54" s="5">
        <f t="shared" si="209"/>
        <v>2.434307743152622E-3</v>
      </c>
      <c r="BA54" s="5">
        <f t="shared" si="210"/>
        <v>8.8647898520897192E-4</v>
      </c>
      <c r="BB54" s="5">
        <f t="shared" si="211"/>
        <v>2.4211554396550848E-4</v>
      </c>
      <c r="BC54" s="5">
        <f t="shared" si="212"/>
        <v>5.2901366063084231E-5</v>
      </c>
      <c r="BD54" s="5">
        <f t="shared" si="213"/>
        <v>1.0658876086371484E-4</v>
      </c>
      <c r="BE54" s="5">
        <f t="shared" si="214"/>
        <v>2.1376498556291109E-4</v>
      </c>
      <c r="BF54" s="5">
        <f t="shared" si="215"/>
        <v>2.1435406830152645E-4</v>
      </c>
      <c r="BG54" s="5">
        <f t="shared" si="216"/>
        <v>1.4329651626971137E-4</v>
      </c>
      <c r="BH54" s="5">
        <f t="shared" si="217"/>
        <v>7.1845702781872845E-5</v>
      </c>
      <c r="BI54" s="5">
        <f t="shared" si="218"/>
        <v>2.8817476614745943E-5</v>
      </c>
      <c r="BJ54" s="8">
        <f t="shared" si="219"/>
        <v>0.58045886480941478</v>
      </c>
      <c r="BK54" s="8">
        <f t="shared" si="220"/>
        <v>0.21782088230053903</v>
      </c>
      <c r="BL54" s="8">
        <f t="shared" si="221"/>
        <v>0.1916149321686525</v>
      </c>
      <c r="BM54" s="8">
        <f t="shared" si="222"/>
        <v>0.5936597387253344</v>
      </c>
      <c r="BN54" s="8">
        <f t="shared" si="223"/>
        <v>0.40159767080417053</v>
      </c>
    </row>
    <row r="55" spans="1:66" x14ac:dyDescent="0.25">
      <c r="A55" t="s">
        <v>351</v>
      </c>
      <c r="B55" t="s">
        <v>127</v>
      </c>
      <c r="C55" t="s">
        <v>113</v>
      </c>
      <c r="D55" t="s">
        <v>69</v>
      </c>
      <c r="E55">
        <f>VLOOKUP(A55,home!$A$2:$E$405,3,FALSE)</f>
        <v>1.1967000000000001</v>
      </c>
      <c r="F55">
        <f>VLOOKUP(B55,home!$B$2:$E$405,3,FALSE)</f>
        <v>1.2534000000000001</v>
      </c>
      <c r="G55">
        <f>VLOOKUP(C55,away!$B$2:$E$405,4,FALSE)</f>
        <v>1.2534000000000001</v>
      </c>
      <c r="H55">
        <f>VLOOKUP(A55,away!$A$2:$E$405,3,FALSE)</f>
        <v>1.0984</v>
      </c>
      <c r="I55">
        <f>VLOOKUP(C55,away!$B$2:$E$405,3,FALSE)</f>
        <v>0.91039999999999999</v>
      </c>
      <c r="J55">
        <f>VLOOKUP(B55,home!$B$2:$E$405,4,FALSE)</f>
        <v>0.30349999999999999</v>
      </c>
      <c r="K55" s="3">
        <f t="shared" si="168"/>
        <v>1.8800295338520003</v>
      </c>
      <c r="L55" s="3">
        <f t="shared" si="169"/>
        <v>0.30349494975999997</v>
      </c>
      <c r="M55" s="5">
        <f t="shared" si="170"/>
        <v>0.1126438188941955</v>
      </c>
      <c r="N55" s="5">
        <f t="shared" si="171"/>
        <v>0.21177370632696349</v>
      </c>
      <c r="O55" s="5">
        <f t="shared" si="172"/>
        <v>3.4186830156068403E-2</v>
      </c>
      <c r="P55" s="5">
        <f t="shared" si="173"/>
        <v>6.427225036219078E-2</v>
      </c>
      <c r="Q55" s="5">
        <f t="shared" si="174"/>
        <v>0.19907041119399588</v>
      </c>
      <c r="R55" s="5">
        <f t="shared" si="175"/>
        <v>5.1877651503348153E-3</v>
      </c>
      <c r="S55" s="5">
        <f t="shared" si="176"/>
        <v>9.168106619547943E-3</v>
      </c>
      <c r="T55" s="5">
        <f t="shared" si="177"/>
        <v>6.0416864444024318E-2</v>
      </c>
      <c r="U55" s="5">
        <f t="shared" si="178"/>
        <v>9.7531516973176149E-3</v>
      </c>
      <c r="V55" s="5">
        <f t="shared" si="179"/>
        <v>5.812370451130876E-4</v>
      </c>
      <c r="W55" s="5">
        <f t="shared" si="180"/>
        <v>0.12475275078692465</v>
      </c>
      <c r="X55" s="5">
        <f t="shared" si="181"/>
        <v>3.7861829832499493E-2</v>
      </c>
      <c r="Y55" s="5">
        <f t="shared" si="182"/>
        <v>5.7454370714180502E-3</v>
      </c>
      <c r="Z55" s="5">
        <f t="shared" si="183"/>
        <v>5.2482017455584781E-4</v>
      </c>
      <c r="AA55" s="5">
        <f t="shared" si="184"/>
        <v>9.8667742812635602E-4</v>
      </c>
      <c r="AB55" s="5">
        <f t="shared" si="185"/>
        <v>9.2749135263134222E-4</v>
      </c>
      <c r="AC55" s="5">
        <f t="shared" si="186"/>
        <v>2.0727620282463928E-5</v>
      </c>
      <c r="AD55" s="5">
        <f t="shared" si="187"/>
        <v>5.8634713977174173E-2</v>
      </c>
      <c r="AE55" s="5">
        <f t="shared" si="188"/>
        <v>1.7795339572694444E-2</v>
      </c>
      <c r="AF55" s="5">
        <f t="shared" si="189"/>
        <v>2.7003978447885197E-3</v>
      </c>
      <c r="AG55" s="5">
        <f t="shared" si="190"/>
        <v>2.7318570274536804E-4</v>
      </c>
      <c r="AH55" s="5">
        <f t="shared" si="191"/>
        <v>3.9820068127465347E-5</v>
      </c>
      <c r="AI55" s="5">
        <f t="shared" si="192"/>
        <v>7.4862904119633574E-5</v>
      </c>
      <c r="AJ55" s="5">
        <f t="shared" si="193"/>
        <v>7.0372235367420876E-5</v>
      </c>
      <c r="AK55" s="5">
        <f t="shared" si="194"/>
        <v>4.4100626951311824E-5</v>
      </c>
      <c r="AL55" s="5">
        <f t="shared" si="195"/>
        <v>4.7307018291283937E-7</v>
      </c>
      <c r="AM55" s="5">
        <f t="shared" si="196"/>
        <v>2.2046998797210421E-2</v>
      </c>
      <c r="AN55" s="5">
        <f t="shared" si="197"/>
        <v>6.691152792318157E-3</v>
      </c>
      <c r="AO55" s="5">
        <f t="shared" si="198"/>
        <v>1.0153655402705413E-3</v>
      </c>
      <c r="AP55" s="5">
        <f t="shared" si="199"/>
        <v>1.0271943787748105E-4</v>
      </c>
      <c r="AQ55" s="5">
        <f t="shared" si="200"/>
        <v>7.7937076595003851E-6</v>
      </c>
      <c r="AR55" s="5">
        <f t="shared" si="201"/>
        <v>2.417037915156975E-6</v>
      </c>
      <c r="AS55" s="5">
        <f t="shared" si="202"/>
        <v>4.5441026649351783E-6</v>
      </c>
      <c r="AT55" s="5">
        <f t="shared" si="203"/>
        <v>4.2715236074668594E-6</v>
      </c>
      <c r="AU55" s="5">
        <f t="shared" si="204"/>
        <v>2.676863512194577E-6</v>
      </c>
      <c r="AV55" s="5">
        <f t="shared" si="205"/>
        <v>1.2581456152541497E-6</v>
      </c>
      <c r="AW55" s="5">
        <f t="shared" si="206"/>
        <v>7.4978926036127536E-9</v>
      </c>
      <c r="AX55" s="5">
        <f t="shared" si="207"/>
        <v>6.9081681452591859E-3</v>
      </c>
      <c r="AY55" s="5">
        <f t="shared" si="208"/>
        <v>2.0965941441790687E-3</v>
      </c>
      <c r="AZ55" s="5">
        <f t="shared" si="209"/>
        <v>3.181528672273683E-4</v>
      </c>
      <c r="BA55" s="5">
        <f t="shared" si="210"/>
        <v>3.2185929485056696E-5</v>
      </c>
      <c r="BB55" s="5">
        <f t="shared" si="211"/>
        <v>2.4420667630115452E-6</v>
      </c>
      <c r="BC55" s="5">
        <f t="shared" si="212"/>
        <v>1.4823098591015095E-7</v>
      </c>
      <c r="BD55" s="5">
        <f t="shared" si="213"/>
        <v>1.222598001047635E-7</v>
      </c>
      <c r="BE55" s="5">
        <f t="shared" si="214"/>
        <v>2.2985203499979725E-7</v>
      </c>
      <c r="BF55" s="5">
        <f t="shared" si="215"/>
        <v>2.1606430710780132E-7</v>
      </c>
      <c r="BG55" s="5">
        <f t="shared" si="216"/>
        <v>1.3540242619131168E-7</v>
      </c>
      <c r="BH55" s="5">
        <f t="shared" si="217"/>
        <v>6.364014004872038E-8</v>
      </c>
      <c r="BI55" s="5">
        <f t="shared" si="218"/>
        <v>2.3929068566014359E-8</v>
      </c>
      <c r="BJ55" s="8">
        <f t="shared" si="219"/>
        <v>0.75824635841246402</v>
      </c>
      <c r="BK55" s="8">
        <f t="shared" si="220"/>
        <v>0.18878320775569177</v>
      </c>
      <c r="BL55" s="8">
        <f t="shared" si="221"/>
        <v>5.1287030440136383E-2</v>
      </c>
      <c r="BM55" s="8">
        <f t="shared" si="222"/>
        <v>0.36961004805281295</v>
      </c>
      <c r="BN55" s="8">
        <f t="shared" si="223"/>
        <v>0.62713478208374884</v>
      </c>
    </row>
    <row r="56" spans="1:66" x14ac:dyDescent="0.25">
      <c r="A56" t="s">
        <v>352</v>
      </c>
      <c r="B56" t="s">
        <v>132</v>
      </c>
      <c r="C56" t="s">
        <v>134</v>
      </c>
      <c r="D56" t="s">
        <v>69</v>
      </c>
      <c r="E56">
        <f>VLOOKUP(A56,home!$A$2:$E$405,3,FALSE)</f>
        <v>1.1578999999999999</v>
      </c>
      <c r="F56">
        <f>VLOOKUP(B56,home!$B$2:$E$405,3,FALSE)</f>
        <v>0.28789999999999999</v>
      </c>
      <c r="G56">
        <f>VLOOKUP(C56,away!$B$2:$E$405,4,FALSE)</f>
        <v>2.1591</v>
      </c>
      <c r="H56">
        <f>VLOOKUP(A56,away!$A$2:$E$405,3,FALSE)</f>
        <v>1.1315999999999999</v>
      </c>
      <c r="I56">
        <f>VLOOKUP(C56,away!$B$2:$E$405,3,FALSE)</f>
        <v>0</v>
      </c>
      <c r="J56">
        <f>VLOOKUP(B56,home!$B$2:$E$405,4,FALSE)</f>
        <v>0</v>
      </c>
      <c r="K56" s="3">
        <f t="shared" si="168"/>
        <v>0.71975630213099995</v>
      </c>
      <c r="L56" s="3">
        <f t="shared" si="169"/>
        <v>0</v>
      </c>
      <c r="M56" s="5">
        <f t="shared" si="170"/>
        <v>0.48687089090243424</v>
      </c>
      <c r="N56" s="5">
        <f t="shared" si="171"/>
        <v>0.35042839205116155</v>
      </c>
      <c r="O56" s="5">
        <f t="shared" si="172"/>
        <v>0</v>
      </c>
      <c r="P56" s="5">
        <f t="shared" si="173"/>
        <v>0</v>
      </c>
      <c r="Q56" s="5">
        <f t="shared" si="174"/>
        <v>0.12611152181222818</v>
      </c>
      <c r="R56" s="5">
        <f t="shared" si="175"/>
        <v>0</v>
      </c>
      <c r="S56" s="5">
        <f t="shared" si="176"/>
        <v>0</v>
      </c>
      <c r="T56" s="5">
        <f t="shared" si="177"/>
        <v>0</v>
      </c>
      <c r="U56" s="5">
        <f t="shared" si="178"/>
        <v>0</v>
      </c>
      <c r="V56" s="5">
        <f t="shared" si="179"/>
        <v>0</v>
      </c>
      <c r="W56" s="5">
        <f t="shared" si="180"/>
        <v>3.025652086522743E-2</v>
      </c>
      <c r="X56" s="5">
        <f t="shared" si="181"/>
        <v>0</v>
      </c>
      <c r="Y56" s="5">
        <f t="shared" si="182"/>
        <v>0</v>
      </c>
      <c r="Z56" s="5">
        <f t="shared" si="183"/>
        <v>0</v>
      </c>
      <c r="AA56" s="5">
        <f t="shared" si="184"/>
        <v>0</v>
      </c>
      <c r="AB56" s="5">
        <f t="shared" si="185"/>
        <v>0</v>
      </c>
      <c r="AC56" s="5">
        <f t="shared" si="186"/>
        <v>0</v>
      </c>
      <c r="AD56" s="5">
        <f t="shared" si="187"/>
        <v>5.4443303933263843E-3</v>
      </c>
      <c r="AE56" s="5">
        <f t="shared" si="188"/>
        <v>0</v>
      </c>
      <c r="AF56" s="5">
        <f t="shared" si="189"/>
        <v>0</v>
      </c>
      <c r="AG56" s="5">
        <f t="shared" si="190"/>
        <v>0</v>
      </c>
      <c r="AH56" s="5">
        <f t="shared" si="191"/>
        <v>0</v>
      </c>
      <c r="AI56" s="5">
        <f t="shared" si="192"/>
        <v>0</v>
      </c>
      <c r="AJ56" s="5">
        <f t="shared" si="193"/>
        <v>0</v>
      </c>
      <c r="AK56" s="5">
        <f t="shared" si="194"/>
        <v>0</v>
      </c>
      <c r="AL56" s="5">
        <f t="shared" si="195"/>
        <v>0</v>
      </c>
      <c r="AM56" s="5">
        <f t="shared" si="196"/>
        <v>7.8371822229600244E-4</v>
      </c>
      <c r="AN56" s="5">
        <f t="shared" si="197"/>
        <v>0</v>
      </c>
      <c r="AO56" s="5">
        <f t="shared" si="198"/>
        <v>0</v>
      </c>
      <c r="AP56" s="5">
        <f t="shared" si="199"/>
        <v>0</v>
      </c>
      <c r="AQ56" s="5">
        <f t="shared" si="200"/>
        <v>0</v>
      </c>
      <c r="AR56" s="5">
        <f t="shared" si="201"/>
        <v>0</v>
      </c>
      <c r="AS56" s="5">
        <f t="shared" si="202"/>
        <v>0</v>
      </c>
      <c r="AT56" s="5">
        <f t="shared" si="203"/>
        <v>0</v>
      </c>
      <c r="AU56" s="5">
        <f t="shared" si="204"/>
        <v>0</v>
      </c>
      <c r="AV56" s="5">
        <f t="shared" si="205"/>
        <v>0</v>
      </c>
      <c r="AW56" s="5">
        <f t="shared" si="206"/>
        <v>0</v>
      </c>
      <c r="AX56" s="5">
        <f t="shared" si="207"/>
        <v>9.4014354932075224E-5</v>
      </c>
      <c r="AY56" s="5">
        <f t="shared" si="208"/>
        <v>0</v>
      </c>
      <c r="AZ56" s="5">
        <f t="shared" si="209"/>
        <v>0</v>
      </c>
      <c r="BA56" s="5">
        <f t="shared" si="210"/>
        <v>0</v>
      </c>
      <c r="BB56" s="5">
        <f t="shared" si="211"/>
        <v>0</v>
      </c>
      <c r="BC56" s="5">
        <f t="shared" si="212"/>
        <v>0</v>
      </c>
      <c r="BD56" s="5">
        <f t="shared" si="213"/>
        <v>0</v>
      </c>
      <c r="BE56" s="5">
        <f t="shared" si="214"/>
        <v>0</v>
      </c>
      <c r="BF56" s="5">
        <f t="shared" si="215"/>
        <v>0</v>
      </c>
      <c r="BG56" s="5">
        <f t="shared" si="216"/>
        <v>0</v>
      </c>
      <c r="BH56" s="5">
        <f t="shared" si="217"/>
        <v>0</v>
      </c>
      <c r="BI56" s="5">
        <f t="shared" si="218"/>
        <v>0</v>
      </c>
      <c r="BJ56" s="8">
        <f t="shared" si="219"/>
        <v>0.51311849769917151</v>
      </c>
      <c r="BK56" s="8">
        <f t="shared" si="220"/>
        <v>0.48687089090243424</v>
      </c>
      <c r="BL56" s="8">
        <f t="shared" si="221"/>
        <v>0</v>
      </c>
      <c r="BM56" s="8">
        <f t="shared" si="222"/>
        <v>3.6578583835781893E-2</v>
      </c>
      <c r="BN56" s="8">
        <f t="shared" si="223"/>
        <v>0.96341080476582397</v>
      </c>
    </row>
    <row r="57" spans="1:66" x14ac:dyDescent="0.25">
      <c r="A57" t="s">
        <v>352</v>
      </c>
      <c r="B57" t="s">
        <v>145</v>
      </c>
      <c r="C57" t="s">
        <v>137</v>
      </c>
      <c r="D57" t="s">
        <v>69</v>
      </c>
      <c r="E57">
        <f>VLOOKUP(A57,home!$A$2:$E$405,3,FALSE)</f>
        <v>1.1578999999999999</v>
      </c>
      <c r="F57">
        <f>VLOOKUP(B57,home!$B$2:$E$405,3,FALSE)</f>
        <v>0.43180000000000002</v>
      </c>
      <c r="G57">
        <f>VLOOKUP(C57,away!$B$2:$E$405,4,FALSE)</f>
        <v>0</v>
      </c>
      <c r="H57">
        <f>VLOOKUP(A57,away!$A$2:$E$405,3,FALSE)</f>
        <v>1.1315999999999999</v>
      </c>
      <c r="I57">
        <f>VLOOKUP(C57,away!$B$2:$E$405,3,FALSE)</f>
        <v>0.88370000000000004</v>
      </c>
      <c r="J57">
        <f>VLOOKUP(B57,home!$B$2:$E$405,4,FALSE)</f>
        <v>2.2092999999999998</v>
      </c>
      <c r="K57" s="3">
        <f t="shared" si="168"/>
        <v>0</v>
      </c>
      <c r="L57" s="3">
        <f t="shared" si="169"/>
        <v>2.2092887767559999</v>
      </c>
      <c r="M57" s="5">
        <f t="shared" si="170"/>
        <v>0.10977869791860231</v>
      </c>
      <c r="N57" s="5">
        <f t="shared" si="171"/>
        <v>0</v>
      </c>
      <c r="O57" s="5">
        <f t="shared" si="172"/>
        <v>0.24253284523845534</v>
      </c>
      <c r="P57" s="5">
        <f t="shared" si="173"/>
        <v>0</v>
      </c>
      <c r="Q57" s="5">
        <f t="shared" si="174"/>
        <v>0</v>
      </c>
      <c r="R57" s="5">
        <f t="shared" si="175"/>
        <v>0.26791254649000967</v>
      </c>
      <c r="S57" s="5">
        <f t="shared" si="176"/>
        <v>0</v>
      </c>
      <c r="T57" s="5">
        <f t="shared" si="177"/>
        <v>0</v>
      </c>
      <c r="U57" s="5">
        <f t="shared" si="178"/>
        <v>0</v>
      </c>
      <c r="V57" s="5">
        <f t="shared" si="179"/>
        <v>0</v>
      </c>
      <c r="W57" s="5">
        <f t="shared" si="180"/>
        <v>0</v>
      </c>
      <c r="X57" s="5">
        <f t="shared" si="181"/>
        <v>0</v>
      </c>
      <c r="Y57" s="5">
        <f t="shared" si="182"/>
        <v>0</v>
      </c>
      <c r="Z57" s="5">
        <f t="shared" si="183"/>
        <v>0.19729872737083282</v>
      </c>
      <c r="AA57" s="5">
        <f t="shared" si="184"/>
        <v>0</v>
      </c>
      <c r="AB57" s="5">
        <f t="shared" si="185"/>
        <v>0</v>
      </c>
      <c r="AC57" s="5">
        <f t="shared" si="186"/>
        <v>0</v>
      </c>
      <c r="AD57" s="5">
        <f t="shared" si="187"/>
        <v>0</v>
      </c>
      <c r="AE57" s="5">
        <f t="shared" si="188"/>
        <v>0</v>
      </c>
      <c r="AF57" s="5">
        <f t="shared" si="189"/>
        <v>0</v>
      </c>
      <c r="AG57" s="5">
        <f t="shared" si="190"/>
        <v>0</v>
      </c>
      <c r="AH57" s="5">
        <f t="shared" si="191"/>
        <v>0.10897246601215571</v>
      </c>
      <c r="AI57" s="5">
        <f t="shared" si="192"/>
        <v>0</v>
      </c>
      <c r="AJ57" s="5">
        <f t="shared" si="193"/>
        <v>0</v>
      </c>
      <c r="AK57" s="5">
        <f t="shared" si="194"/>
        <v>0</v>
      </c>
      <c r="AL57" s="5">
        <f t="shared" si="195"/>
        <v>0</v>
      </c>
      <c r="AM57" s="5">
        <f t="shared" si="196"/>
        <v>0</v>
      </c>
      <c r="AN57" s="5">
        <f t="shared" si="197"/>
        <v>0</v>
      </c>
      <c r="AO57" s="5">
        <f t="shared" si="198"/>
        <v>0</v>
      </c>
      <c r="AP57" s="5">
        <f t="shared" si="199"/>
        <v>0</v>
      </c>
      <c r="AQ57" s="5">
        <f t="shared" si="200"/>
        <v>0</v>
      </c>
      <c r="AR57" s="5">
        <f t="shared" si="201"/>
        <v>4.8150329227216022E-2</v>
      </c>
      <c r="AS57" s="5">
        <f t="shared" si="202"/>
        <v>0</v>
      </c>
      <c r="AT57" s="5">
        <f t="shared" si="203"/>
        <v>0</v>
      </c>
      <c r="AU57" s="5">
        <f t="shared" si="204"/>
        <v>0</v>
      </c>
      <c r="AV57" s="5">
        <f t="shared" si="205"/>
        <v>0</v>
      </c>
      <c r="AW57" s="5">
        <f t="shared" si="206"/>
        <v>0</v>
      </c>
      <c r="AX57" s="5">
        <f t="shared" si="207"/>
        <v>0</v>
      </c>
      <c r="AY57" s="5">
        <f t="shared" si="208"/>
        <v>0</v>
      </c>
      <c r="AZ57" s="5">
        <f t="shared" si="209"/>
        <v>0</v>
      </c>
      <c r="BA57" s="5">
        <f t="shared" si="210"/>
        <v>0</v>
      </c>
      <c r="BB57" s="5">
        <f t="shared" si="211"/>
        <v>0</v>
      </c>
      <c r="BC57" s="5">
        <f t="shared" si="212"/>
        <v>0</v>
      </c>
      <c r="BD57" s="5">
        <f t="shared" si="213"/>
        <v>1.7729663659799135E-2</v>
      </c>
      <c r="BE57" s="5">
        <f t="shared" si="214"/>
        <v>0</v>
      </c>
      <c r="BF57" s="5">
        <f t="shared" si="215"/>
        <v>0</v>
      </c>
      <c r="BG57" s="5">
        <f t="shared" si="216"/>
        <v>0</v>
      </c>
      <c r="BH57" s="5">
        <f t="shared" si="217"/>
        <v>0</v>
      </c>
      <c r="BI57" s="5">
        <f t="shared" si="218"/>
        <v>0</v>
      </c>
      <c r="BJ57" s="8">
        <f t="shared" si="219"/>
        <v>0</v>
      </c>
      <c r="BK57" s="8">
        <f t="shared" si="220"/>
        <v>0.10977869791860231</v>
      </c>
      <c r="BL57" s="8">
        <f t="shared" si="221"/>
        <v>0.68529785062763593</v>
      </c>
      <c r="BM57" s="8">
        <f t="shared" si="222"/>
        <v>0.37215118627000365</v>
      </c>
      <c r="BN57" s="8">
        <f t="shared" si="223"/>
        <v>0.62022408964706732</v>
      </c>
    </row>
    <row r="58" spans="1:66" x14ac:dyDescent="0.25">
      <c r="A58" t="s">
        <v>352</v>
      </c>
      <c r="B58" t="s">
        <v>141</v>
      </c>
      <c r="C58" t="s">
        <v>144</v>
      </c>
      <c r="D58" t="s">
        <v>69</v>
      </c>
      <c r="E58">
        <f>VLOOKUP(A58,home!$A$2:$E$405,3,FALSE)</f>
        <v>1.1578999999999999</v>
      </c>
      <c r="F58">
        <f>VLOOKUP(B58,home!$B$2:$E$405,3,FALSE)</f>
        <v>1.7273000000000001</v>
      </c>
      <c r="G58">
        <f>VLOOKUP(C58,away!$B$2:$E$405,4,FALSE)</f>
        <v>0.43180000000000002</v>
      </c>
      <c r="H58">
        <f>VLOOKUP(A58,away!$A$2:$E$405,3,FALSE)</f>
        <v>1.1315999999999999</v>
      </c>
      <c r="I58">
        <f>VLOOKUP(C58,away!$B$2:$E$405,3,FALSE)</f>
        <v>0</v>
      </c>
      <c r="J58">
        <f>VLOOKUP(B58,home!$B$2:$E$405,4,FALSE)</f>
        <v>0.29459999999999997</v>
      </c>
      <c r="K58" s="3">
        <f t="shared" si="168"/>
        <v>0.86361756130599987</v>
      </c>
      <c r="L58" s="3">
        <f t="shared" si="169"/>
        <v>0</v>
      </c>
      <c r="M58" s="5">
        <f t="shared" si="170"/>
        <v>0.42163403311485759</v>
      </c>
      <c r="N58" s="5">
        <f t="shared" si="171"/>
        <v>0.36413055544226647</v>
      </c>
      <c r="O58" s="5">
        <f t="shared" si="172"/>
        <v>0</v>
      </c>
      <c r="P58" s="5">
        <f t="shared" si="173"/>
        <v>0</v>
      </c>
      <c r="Q58" s="5">
        <f t="shared" si="174"/>
        <v>0.15723477114402468</v>
      </c>
      <c r="R58" s="5">
        <f t="shared" si="175"/>
        <v>0</v>
      </c>
      <c r="S58" s="5">
        <f t="shared" si="176"/>
        <v>0</v>
      </c>
      <c r="T58" s="5">
        <f t="shared" si="177"/>
        <v>0</v>
      </c>
      <c r="U58" s="5">
        <f t="shared" si="178"/>
        <v>0</v>
      </c>
      <c r="V58" s="5">
        <f t="shared" si="179"/>
        <v>0</v>
      </c>
      <c r="W58" s="5">
        <f t="shared" si="180"/>
        <v>4.5263569869303195E-2</v>
      </c>
      <c r="X58" s="5">
        <f t="shared" si="181"/>
        <v>0</v>
      </c>
      <c r="Y58" s="5">
        <f t="shared" si="182"/>
        <v>0</v>
      </c>
      <c r="Z58" s="5">
        <f t="shared" si="183"/>
        <v>0</v>
      </c>
      <c r="AA58" s="5">
        <f t="shared" si="184"/>
        <v>0</v>
      </c>
      <c r="AB58" s="5">
        <f t="shared" si="185"/>
        <v>0</v>
      </c>
      <c r="AC58" s="5">
        <f t="shared" si="186"/>
        <v>0</v>
      </c>
      <c r="AD58" s="5">
        <f t="shared" si="187"/>
        <v>9.7726034566328404E-3</v>
      </c>
      <c r="AE58" s="5">
        <f t="shared" si="188"/>
        <v>0</v>
      </c>
      <c r="AF58" s="5">
        <f t="shared" si="189"/>
        <v>0</v>
      </c>
      <c r="AG58" s="5">
        <f t="shared" si="190"/>
        <v>0</v>
      </c>
      <c r="AH58" s="5">
        <f t="shared" si="191"/>
        <v>0</v>
      </c>
      <c r="AI58" s="5">
        <f t="shared" si="192"/>
        <v>0</v>
      </c>
      <c r="AJ58" s="5">
        <f t="shared" si="193"/>
        <v>0</v>
      </c>
      <c r="AK58" s="5">
        <f t="shared" si="194"/>
        <v>0</v>
      </c>
      <c r="AL58" s="5">
        <f t="shared" si="195"/>
        <v>0</v>
      </c>
      <c r="AM58" s="5">
        <f t="shared" si="196"/>
        <v>1.6879583929655683E-3</v>
      </c>
      <c r="AN58" s="5">
        <f t="shared" si="197"/>
        <v>0</v>
      </c>
      <c r="AO58" s="5">
        <f t="shared" si="198"/>
        <v>0</v>
      </c>
      <c r="AP58" s="5">
        <f t="shared" si="199"/>
        <v>0</v>
      </c>
      <c r="AQ58" s="5">
        <f t="shared" si="200"/>
        <v>0</v>
      </c>
      <c r="AR58" s="5">
        <f t="shared" si="201"/>
        <v>0</v>
      </c>
      <c r="AS58" s="5">
        <f t="shared" si="202"/>
        <v>0</v>
      </c>
      <c r="AT58" s="5">
        <f t="shared" si="203"/>
        <v>0</v>
      </c>
      <c r="AU58" s="5">
        <f t="shared" si="204"/>
        <v>0</v>
      </c>
      <c r="AV58" s="5">
        <f t="shared" si="205"/>
        <v>0</v>
      </c>
      <c r="AW58" s="5">
        <f t="shared" si="206"/>
        <v>0</v>
      </c>
      <c r="AX58" s="5">
        <f t="shared" si="207"/>
        <v>2.4295841848648631E-4</v>
      </c>
      <c r="AY58" s="5">
        <f t="shared" si="208"/>
        <v>0</v>
      </c>
      <c r="AZ58" s="5">
        <f t="shared" si="209"/>
        <v>0</v>
      </c>
      <c r="BA58" s="5">
        <f t="shared" si="210"/>
        <v>0</v>
      </c>
      <c r="BB58" s="5">
        <f t="shared" si="211"/>
        <v>0</v>
      </c>
      <c r="BC58" s="5">
        <f t="shared" si="212"/>
        <v>0</v>
      </c>
      <c r="BD58" s="5">
        <f t="shared" si="213"/>
        <v>0</v>
      </c>
      <c r="BE58" s="5">
        <f t="shared" si="214"/>
        <v>0</v>
      </c>
      <c r="BF58" s="5">
        <f t="shared" si="215"/>
        <v>0</v>
      </c>
      <c r="BG58" s="5">
        <f t="shared" si="216"/>
        <v>0</v>
      </c>
      <c r="BH58" s="5">
        <f t="shared" si="217"/>
        <v>0</v>
      </c>
      <c r="BI58" s="5">
        <f t="shared" si="218"/>
        <v>0</v>
      </c>
      <c r="BJ58" s="8">
        <f t="shared" si="219"/>
        <v>0.57833241672367941</v>
      </c>
      <c r="BK58" s="8">
        <f t="shared" si="220"/>
        <v>0.42163403311485759</v>
      </c>
      <c r="BL58" s="8">
        <f t="shared" si="221"/>
        <v>0</v>
      </c>
      <c r="BM58" s="8">
        <f t="shared" si="222"/>
        <v>5.6967090137388085E-2</v>
      </c>
      <c r="BN58" s="8">
        <f t="shared" si="223"/>
        <v>0.94299935970114879</v>
      </c>
    </row>
    <row r="59" spans="1:66" x14ac:dyDescent="0.25">
      <c r="A59" t="s">
        <v>352</v>
      </c>
      <c r="B59" t="s">
        <v>130</v>
      </c>
      <c r="C59" t="s">
        <v>142</v>
      </c>
      <c r="D59" t="s">
        <v>69</v>
      </c>
      <c r="E59">
        <f>VLOOKUP(A59,home!$A$2:$E$405,3,FALSE)</f>
        <v>1.1578999999999999</v>
      </c>
      <c r="F59">
        <f>VLOOKUP(B59,home!$B$2:$E$405,3,FALSE)</f>
        <v>1.7273000000000001</v>
      </c>
      <c r="G59">
        <f>VLOOKUP(C59,away!$B$2:$E$405,4,FALSE)</f>
        <v>0.86360000000000003</v>
      </c>
      <c r="H59">
        <f>VLOOKUP(A59,away!$A$2:$E$405,3,FALSE)</f>
        <v>1.1315999999999999</v>
      </c>
      <c r="I59">
        <f>VLOOKUP(C59,away!$B$2:$E$405,3,FALSE)</f>
        <v>1.1782999999999999</v>
      </c>
      <c r="J59">
        <f>VLOOKUP(B59,home!$B$2:$E$405,4,FALSE)</f>
        <v>0</v>
      </c>
      <c r="K59" s="3">
        <f t="shared" si="168"/>
        <v>1.7272351226119997</v>
      </c>
      <c r="L59" s="3">
        <f t="shared" si="169"/>
        <v>0</v>
      </c>
      <c r="M59" s="5">
        <f t="shared" si="170"/>
        <v>0.17777525788070084</v>
      </c>
      <c r="N59" s="5">
        <f t="shared" si="171"/>
        <v>0.30705966934295215</v>
      </c>
      <c r="O59" s="5">
        <f t="shared" si="172"/>
        <v>0</v>
      </c>
      <c r="P59" s="5">
        <f t="shared" si="173"/>
        <v>0</v>
      </c>
      <c r="Q59" s="5">
        <f t="shared" si="174"/>
        <v>0.2651821228133871</v>
      </c>
      <c r="R59" s="5">
        <f t="shared" si="175"/>
        <v>0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0.1526772921373637</v>
      </c>
      <c r="X59" s="5">
        <f t="shared" si="181"/>
        <v>0</v>
      </c>
      <c r="Y59" s="5">
        <f t="shared" si="182"/>
        <v>0</v>
      </c>
      <c r="Z59" s="5">
        <f t="shared" si="183"/>
        <v>0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6.5927395351236831E-2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0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2.2774422558596671E-2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0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6.5561304234025329E-3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0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0.82017703262693886</v>
      </c>
      <c r="BK59" s="8">
        <f t="shared" si="220"/>
        <v>0.17777525788070084</v>
      </c>
      <c r="BL59" s="8">
        <f t="shared" si="221"/>
        <v>0</v>
      </c>
      <c r="BM59" s="8">
        <f t="shared" si="222"/>
        <v>0.24793524047059973</v>
      </c>
      <c r="BN59" s="8">
        <f t="shared" si="223"/>
        <v>0.75001705003704</v>
      </c>
    </row>
    <row r="60" spans="1:66" x14ac:dyDescent="0.25">
      <c r="A60" t="s">
        <v>353</v>
      </c>
      <c r="B60" t="s">
        <v>153</v>
      </c>
      <c r="C60" t="s">
        <v>147</v>
      </c>
      <c r="D60" t="s">
        <v>69</v>
      </c>
      <c r="E60">
        <f>VLOOKUP(A60,home!$A$2:$E$405,3,FALSE)</f>
        <v>1.5907</v>
      </c>
      <c r="F60">
        <f>VLOOKUP(B60,home!$B$2:$E$405,3,FALSE)</f>
        <v>1.1001000000000001</v>
      </c>
      <c r="G60">
        <f>VLOOKUP(C60,away!$B$2:$E$405,4,FALSE)</f>
        <v>0.90369999999999995</v>
      </c>
      <c r="H60">
        <f>VLOOKUP(A60,away!$A$2:$E$405,3,FALSE)</f>
        <v>1.2952999999999999</v>
      </c>
      <c r="I60">
        <f>VLOOKUP(C60,away!$B$2:$E$405,3,FALSE)</f>
        <v>0.86850000000000005</v>
      </c>
      <c r="J60">
        <f>VLOOKUP(B60,home!$B$2:$E$405,4,FALSE)</f>
        <v>1.0133000000000001</v>
      </c>
      <c r="K60" s="3">
        <f t="shared" si="168"/>
        <v>1.581410900559</v>
      </c>
      <c r="L60" s="3">
        <f t="shared" si="169"/>
        <v>1.139930125065</v>
      </c>
      <c r="M60" s="5">
        <f t="shared" si="170"/>
        <v>6.5786473899196923E-2</v>
      </c>
      <c r="N60" s="5">
        <f t="shared" si="171"/>
        <v>0.10403544693353016</v>
      </c>
      <c r="O60" s="5">
        <f t="shared" si="172"/>
        <v>7.4991983419496908E-2</v>
      </c>
      <c r="P60" s="5">
        <f t="shared" si="173"/>
        <v>0.1185931400341322</v>
      </c>
      <c r="Q60" s="5">
        <f t="shared" si="174"/>
        <v>8.226139491260602E-2</v>
      </c>
      <c r="R60" s="5">
        <f t="shared" si="175"/>
        <v>4.2742810519129759E-2</v>
      </c>
      <c r="S60" s="5">
        <f t="shared" si="176"/>
        <v>5.3446901884062606E-2</v>
      </c>
      <c r="T60" s="5">
        <f t="shared" si="177"/>
        <v>9.3772242190748326E-2</v>
      </c>
      <c r="U60" s="5">
        <f t="shared" si="178"/>
        <v>6.7593946475479685E-2</v>
      </c>
      <c r="V60" s="5">
        <f t="shared" si="179"/>
        <v>1.0705402128777679E-2</v>
      </c>
      <c r="W60" s="5">
        <f t="shared" si="180"/>
        <v>4.3363022203327939E-2</v>
      </c>
      <c r="X60" s="5">
        <f t="shared" si="181"/>
        <v>4.9430815323435982E-2</v>
      </c>
      <c r="Y60" s="5">
        <f t="shared" si="182"/>
        <v>2.8173837746854651E-2</v>
      </c>
      <c r="Z60" s="5">
        <f t="shared" si="183"/>
        <v>1.6241272446900393E-2</v>
      </c>
      <c r="AA60" s="5">
        <f t="shared" si="184"/>
        <v>2.5684125286476824E-2</v>
      </c>
      <c r="AB60" s="5">
        <f t="shared" si="185"/>
        <v>2.0308577849678756E-2</v>
      </c>
      <c r="AC60" s="5">
        <f t="shared" si="186"/>
        <v>1.2061628881770482E-3</v>
      </c>
      <c r="AD60" s="5">
        <f t="shared" si="187"/>
        <v>1.7143688998381191E-2</v>
      </c>
      <c r="AE60" s="5">
        <f t="shared" si="188"/>
        <v>1.9542607544000137E-2</v>
      </c>
      <c r="AF60" s="5">
        <f t="shared" si="189"/>
        <v>1.1138603530864143E-2</v>
      </c>
      <c r="AG60" s="5">
        <f t="shared" si="190"/>
        <v>4.2324099053291375E-3</v>
      </c>
      <c r="AH60" s="5">
        <f t="shared" si="191"/>
        <v>4.6284789329024793E-3</v>
      </c>
      <c r="AI60" s="5">
        <f t="shared" si="192"/>
        <v>7.3195270374996693E-3</v>
      </c>
      <c r="AJ60" s="5">
        <f t="shared" si="193"/>
        <v>5.787589922019153E-3</v>
      </c>
      <c r="AK60" s="5">
        <f t="shared" si="194"/>
        <v>3.0508525968821667E-3</v>
      </c>
      <c r="AL60" s="5">
        <f t="shared" si="195"/>
        <v>8.6973893460673822E-5</v>
      </c>
      <c r="AM60" s="5">
        <f t="shared" si="196"/>
        <v>5.4222433315666832E-3</v>
      </c>
      <c r="AN60" s="5">
        <f t="shared" si="197"/>
        <v>6.1809785190856713E-3</v>
      </c>
      <c r="AO60" s="5">
        <f t="shared" si="198"/>
        <v>3.5229418081427042E-3</v>
      </c>
      <c r="AP60" s="5">
        <f t="shared" si="199"/>
        <v>1.3386358319842765E-3</v>
      </c>
      <c r="AQ60" s="5">
        <f t="shared" si="200"/>
        <v>3.8148782784258199E-4</v>
      </c>
      <c r="AR60" s="5">
        <f t="shared" si="201"/>
        <v>1.055228513768847E-3</v>
      </c>
      <c r="AS60" s="5">
        <f t="shared" si="202"/>
        <v>1.6687498742547274E-3</v>
      </c>
      <c r="AT60" s="5">
        <f t="shared" si="203"/>
        <v>1.3194896207264436E-3</v>
      </c>
      <c r="AU60" s="5">
        <f t="shared" si="204"/>
        <v>6.9555175646375284E-4</v>
      </c>
      <c r="AV60" s="5">
        <f t="shared" si="205"/>
        <v>2.7498828239368449E-4</v>
      </c>
      <c r="AW60" s="5">
        <f t="shared" si="206"/>
        <v>4.3552127035431796E-6</v>
      </c>
      <c r="AX60" s="5">
        <f t="shared" si="207"/>
        <v>1.4291324516704843E-3</v>
      </c>
      <c r="AY60" s="5">
        <f t="shared" si="208"/>
        <v>1.6291111343671851E-3</v>
      </c>
      <c r="AZ60" s="5">
        <f t="shared" si="209"/>
        <v>9.2853642957198463E-4</v>
      </c>
      <c r="BA60" s="5">
        <f t="shared" si="210"/>
        <v>3.5282221609646698E-4</v>
      </c>
      <c r="BB60" s="5">
        <f t="shared" si="211"/>
        <v>1.005481682301391E-4</v>
      </c>
      <c r="BC60" s="5">
        <f t="shared" si="212"/>
        <v>2.2923577197127795E-5</v>
      </c>
      <c r="BD60" s="5">
        <f t="shared" si="213"/>
        <v>2.0048112861211271E-4</v>
      </c>
      <c r="BE60" s="5">
        <f t="shared" si="214"/>
        <v>3.1704304214356585E-4</v>
      </c>
      <c r="BF60" s="5">
        <f t="shared" si="215"/>
        <v>2.5068766139611082E-4</v>
      </c>
      <c r="BG60" s="5">
        <f t="shared" si="216"/>
        <v>1.3214673345581773E-4</v>
      </c>
      <c r="BH60" s="5">
        <f t="shared" si="217"/>
        <v>5.2244571190073731E-5</v>
      </c>
      <c r="BI60" s="5">
        <f t="shared" si="218"/>
        <v>1.6524026875002657E-5</v>
      </c>
      <c r="BJ60" s="8">
        <f t="shared" si="219"/>
        <v>0.47440343058483297</v>
      </c>
      <c r="BK60" s="8">
        <f t="shared" si="220"/>
        <v>0.25145416586217434</v>
      </c>
      <c r="BL60" s="8">
        <f t="shared" si="221"/>
        <v>0.25809102725084554</v>
      </c>
      <c r="BM60" s="8">
        <f t="shared" si="222"/>
        <v>0.51015389050499771</v>
      </c>
      <c r="BN60" s="8">
        <f t="shared" si="223"/>
        <v>0.48841124971809197</v>
      </c>
    </row>
    <row r="61" spans="1:66" x14ac:dyDescent="0.25">
      <c r="A61" t="s">
        <v>353</v>
      </c>
      <c r="B61" t="s">
        <v>155</v>
      </c>
      <c r="C61" t="s">
        <v>154</v>
      </c>
      <c r="D61" t="s">
        <v>69</v>
      </c>
      <c r="E61">
        <f>VLOOKUP(A61,home!$A$2:$E$405,3,FALSE)</f>
        <v>1.5907</v>
      </c>
      <c r="F61">
        <f>VLOOKUP(B61,home!$B$2:$E$405,3,FALSE)</f>
        <v>1.0216000000000001</v>
      </c>
      <c r="G61">
        <f>VLOOKUP(C61,away!$B$2:$E$405,4,FALSE)</f>
        <v>0.98229999999999995</v>
      </c>
      <c r="H61">
        <f>VLOOKUP(A61,away!$A$2:$E$405,3,FALSE)</f>
        <v>1.2952999999999999</v>
      </c>
      <c r="I61">
        <f>VLOOKUP(C61,away!$B$2:$E$405,3,FALSE)</f>
        <v>1.0133000000000001</v>
      </c>
      <c r="J61">
        <f>VLOOKUP(B61,home!$B$2:$E$405,4,FALSE)</f>
        <v>1.1097999999999999</v>
      </c>
      <c r="K61" s="3">
        <f t="shared" si="168"/>
        <v>1.596295573576</v>
      </c>
      <c r="L61" s="3">
        <f t="shared" si="169"/>
        <v>1.4566430084019997</v>
      </c>
      <c r="M61" s="5">
        <f t="shared" ref="M61:M78" si="224">_xlfn.POISSON.DIST(0,K61,FALSE) * _xlfn.POISSON.DIST(0,L61,FALSE)</f>
        <v>4.7219960587690957E-2</v>
      </c>
      <c r="N61" s="5">
        <f t="shared" ref="N61:N78" si="225">_xlfn.POISSON.DIST(1,K61,FALSE) * _xlfn.POISSON.DIST(0,L61,FALSE)</f>
        <v>7.5377014070564241E-2</v>
      </c>
      <c r="O61" s="5">
        <f t="shared" ref="O61:O78" si="226">_xlfn.POISSON.DIST(0,K61,FALSE) * _xlfn.POISSON.DIST(1,L61,FALSE)</f>
        <v>6.8782625447078E-2</v>
      </c>
      <c r="P61" s="5">
        <f t="shared" ref="P61:P78" si="227">_xlfn.POISSON.DIST(1,K61,FALSE) * _xlfn.POISSON.DIST(1,L61,FALSE)</f>
        <v>0.10979740054010656</v>
      </c>
      <c r="Q61" s="5">
        <f t="shared" ref="Q61:Q78" si="228">_xlfn.POISSON.DIST(2,K61,FALSE) * _xlfn.POISSON.DIST(0,L61,FALSE)</f>
        <v>6.01619969551088E-2</v>
      </c>
      <c r="R61" s="5">
        <f t="shared" ref="R61:R78" si="229">_xlfn.POISSON.DIST(0,K61,FALSE) * _xlfn.POISSON.DIST(2,L61,FALSE)</f>
        <v>5.0095865228509832E-2</v>
      </c>
      <c r="S61" s="5">
        <f t="shared" ref="S61:S78" si="230">_xlfn.POISSON.DIST(2,K61,FALSE) * _xlfn.POISSON.DIST(2,L61,FALSE)</f>
        <v>6.3826128904622345E-2</v>
      </c>
      <c r="T61" s="5">
        <f t="shared" ref="T61:T78" si="231">_xlfn.POISSON.DIST(2,K61,FALSE) * _xlfn.POISSON.DIST(1,L61,FALSE)</f>
        <v>8.7634552236161622E-2</v>
      </c>
      <c r="U61" s="5">
        <f t="shared" ref="U61:U78" si="232">_xlfn.POISSON.DIST(1,K61,FALSE) * _xlfn.POISSON.DIST(2,L61,FALSE)</f>
        <v>7.9967807918730094E-2</v>
      </c>
      <c r="V61" s="5">
        <f t="shared" ref="V61:V78" si="233">_xlfn.POISSON.DIST(3,K61,FALSE) * _xlfn.POISSON.DIST(3,L61,FALSE)</f>
        <v>1.6490067507812182E-2</v>
      </c>
      <c r="W61" s="5">
        <f t="shared" ref="W61:W78" si="234">_xlfn.POISSON.DIST(3,K61,FALSE) * _xlfn.POISSON.DIST(0,L61,FALSE)</f>
        <v>3.2012109812310979E-2</v>
      </c>
      <c r="X61" s="5">
        <f t="shared" ref="X61:X78" si="235">_xlfn.POISSON.DIST(3,K61,FALSE) * _xlfn.POISSON.DIST(1,L61,FALSE)</f>
        <v>4.6630215942299838E-2</v>
      </c>
      <c r="Y61" s="5">
        <f t="shared" ref="Y61:Y78" si="236">_xlfn.POISSON.DIST(3,K61,FALSE) * _xlfn.POISSON.DIST(2,L61,FALSE)</f>
        <v>3.3961789016313269E-2</v>
      </c>
      <c r="Z61" s="5">
        <f t="shared" ref="Z61:Z78" si="237">_xlfn.POISSON.DIST(0,K61,FALSE) * _xlfn.POISSON.DIST(3,L61,FALSE)</f>
        <v>2.4323930611652559E-2</v>
      </c>
      <c r="AA61" s="5">
        <f t="shared" ref="AA61:AA78" si="238">_xlfn.POISSON.DIST(1,K61,FALSE) * _xlfn.POISSON.DIST(3,L61,FALSE)</f>
        <v>3.8828182767350748E-2</v>
      </c>
      <c r="AB61" s="5">
        <f t="shared" ref="AB61:AB78" si="239">_xlfn.POISSON.DIST(2,K61,FALSE) * _xlfn.POISSON.DIST(3,L61,FALSE)</f>
        <v>3.0990628140760968E-2</v>
      </c>
      <c r="AC61" s="5">
        <f t="shared" ref="AC61:AC78" si="240">_xlfn.POISSON.DIST(4,K61,FALSE) * _xlfn.POISSON.DIST(4,L61,FALSE)</f>
        <v>2.3964528513930779E-3</v>
      </c>
      <c r="AD61" s="5">
        <f t="shared" ref="AD61:AD78" si="241">_xlfn.POISSON.DIST(4,K61,FALSE) * _xlfn.POISSON.DIST(0,L61,FALSE)</f>
        <v>1.2775197298555221E-2</v>
      </c>
      <c r="AE61" s="5">
        <f t="shared" ref="AE61:AE78" si="242">_xlfn.POISSON.DIST(4,K61,FALSE) * _xlfn.POISSON.DIST(1,L61,FALSE)</f>
        <v>1.8608901825896574E-2</v>
      </c>
      <c r="AF61" s="5">
        <f t="shared" ref="AF61:AF78" si="243">_xlfn.POISSON.DIST(4,K61,FALSE) * _xlfn.POISSON.DIST(2,L61,FALSE)</f>
        <v>1.3553263369365728E-2</v>
      </c>
      <c r="AG61" s="5">
        <f t="shared" ref="AG61:AG78" si="244">_xlfn.POISSON.DIST(4,K61,FALSE) * _xlfn.POISSON.DIST(3,L61,FALSE)</f>
        <v>6.5807554426725052E-3</v>
      </c>
      <c r="AH61" s="5">
        <f t="shared" ref="AH61:AH78" si="245">_xlfn.POISSON.DIST(0,K61,FALSE) * _xlfn.POISSON.DIST(4,L61,FALSE)</f>
        <v>8.8578208655797699E-3</v>
      </c>
      <c r="AI61" s="5">
        <f t="shared" ref="AI61:AI78" si="246">_xlfn.POISSON.DIST(1,K61,FALSE) * _xlfn.POISSON.DIST(4,L61,FALSE)</f>
        <v>1.4139700239254122E-2</v>
      </c>
      <c r="AJ61" s="5">
        <f t="shared" ref="AJ61:AJ78" si="247">_xlfn.POISSON.DIST(2,K61,FALSE) * _xlfn.POISSON.DIST(4,L61,FALSE)</f>
        <v>1.1285570451806433E-2</v>
      </c>
      <c r="AK61" s="5">
        <f t="shared" ref="AK61:AK78" si="248">_xlfn.POISSON.DIST(3,K61,FALSE) * _xlfn.POISSON.DIST(4,L61,FALSE)</f>
        <v>6.0050353858329009E-3</v>
      </c>
      <c r="AL61" s="5">
        <f t="shared" ref="AL61:AL78" si="249">_xlfn.POISSON.DIST(5,K61,FALSE) * _xlfn.POISSON.DIST(5,L61,FALSE)</f>
        <v>2.2289242966329429E-4</v>
      </c>
      <c r="AM61" s="5">
        <f t="shared" ref="AM61:AM78" si="250">_xlfn.POISSON.DIST(5,K61,FALSE) * _xlfn.POISSON.DIST(0,L61,FALSE)</f>
        <v>4.0785981798487489E-3</v>
      </c>
      <c r="AN61" s="5">
        <f t="shared" ref="AN61:AN78" si="251">_xlfn.POISSON.DIST(5,K61,FALSE) * _xlfn.POISSON.DIST(1,L61,FALSE)</f>
        <v>5.9410615227578015E-3</v>
      </c>
      <c r="AO61" s="5">
        <f t="shared" ref="AO61:AO78" si="252">_xlfn.POISSON.DIST(5,K61,FALSE) * _xlfn.POISSON.DIST(2,L61,FALSE)</f>
        <v>4.3270028648056454E-3</v>
      </c>
      <c r="AP61" s="5">
        <f t="shared" ref="AP61:AP78" si="253">_xlfn.POISSON.DIST(5,K61,FALSE) * _xlfn.POISSON.DIST(3,L61,FALSE)</f>
        <v>2.1009661567848552E-3</v>
      </c>
      <c r="AQ61" s="5">
        <f t="shared" ref="AQ61:AQ78" si="254">_xlfn.POISSON.DIST(5,K61,FALSE) * _xlfn.POISSON.DIST(4,L61,FALSE)</f>
        <v>7.6508941579246984E-4</v>
      </c>
      <c r="AR61" s="5">
        <f t="shared" ref="AR61:AR78" si="255">_xlfn.POISSON.DIST(0,K61,FALSE) * _xlfn.POISSON.DIST(5,L61,FALSE)</f>
        <v>2.5805365667048237E-3</v>
      </c>
      <c r="AS61" s="5">
        <f t="shared" ref="AS61:AS78" si="256">_xlfn.POISSON.DIST(1,K61,FALSE) * _xlfn.POISSON.DIST(5,L61,FALSE)</f>
        <v>4.1192990988819182E-3</v>
      </c>
      <c r="AT61" s="5">
        <f t="shared" ref="AT61:AT78" si="257">_xlfn.POISSON.DIST(2,K61,FALSE) * _xlfn.POISSON.DIST(5,L61,FALSE)</f>
        <v>3.2878094588904066E-3</v>
      </c>
      <c r="AU61" s="5">
        <f t="shared" ref="AU61:AU78" si="258">_xlfn.POISSON.DIST(3,K61,FALSE) * _xlfn.POISSON.DIST(5,L61,FALSE)</f>
        <v>1.7494385619960195E-3</v>
      </c>
      <c r="AV61" s="5">
        <f t="shared" ref="AV61:AV78" si="259">_xlfn.POISSON.DIST(4,K61,FALSE) * _xlfn.POISSON.DIST(5,L61,FALSE)</f>
        <v>6.9815525818935249E-4</v>
      </c>
      <c r="AW61" s="5">
        <f t="shared" ref="AW61:AW78" si="260">_xlfn.POISSON.DIST(6,K61,FALSE) * _xlfn.POISSON.DIST(6,L61,FALSE)</f>
        <v>1.4396577370454563E-5</v>
      </c>
      <c r="AX61" s="5">
        <f t="shared" ref="AX61:AX78" si="261">_xlfn.POISSON.DIST(6,K61,FALSE) * _xlfn.POISSON.DIST(0,L61,FALSE)</f>
        <v>1.0851080368146156E-3</v>
      </c>
      <c r="AY61" s="5">
        <f t="shared" ref="AY61:AY78" si="262">_xlfn.POISSON.DIST(6,K61,FALSE) * _xlfn.POISSON.DIST(1,L61,FALSE)</f>
        <v>1.5806150351868294E-3</v>
      </c>
      <c r="AZ61" s="5">
        <f t="shared" ref="AZ61:AZ78" si="263">_xlfn.POISSON.DIST(6,K61,FALSE) * _xlfn.POISSON.DIST(2,L61,FALSE)</f>
        <v>1.1511959199899881E-3</v>
      </c>
      <c r="BA61" s="5">
        <f t="shared" ref="BA61:BA78" si="264">_xlfn.POISSON.DIST(6,K61,FALSE) * _xlfn.POISSON.DIST(3,L61,FALSE)</f>
        <v>5.589604960514413E-4</v>
      </c>
      <c r="BB61" s="5">
        <f t="shared" ref="BB61:BB78" si="265">_xlfn.POISSON.DIST(6,K61,FALSE) * _xlfn.POISSON.DIST(4,L61,FALSE)</f>
        <v>2.0355147463656139E-4</v>
      </c>
      <c r="BC61" s="5">
        <f t="shared" ref="BC61:BC78" si="266">_xlfn.POISSON.DIST(6,K61,FALSE) * _xlfn.POISSON.DIST(5,L61,FALSE)</f>
        <v>5.9300366475852809E-5</v>
      </c>
      <c r="BD61" s="5">
        <f t="shared" ref="BD61:BD78" si="267">_xlfn.POISSON.DIST(0,K61,FALSE) * _xlfn.POISSON.DIST(6,L61,FALSE)</f>
        <v>6.2648675796938072E-4</v>
      </c>
      <c r="BE61" s="5">
        <f t="shared" ref="BE61:BE78" si="268">_xlfn.POISSON.DIST(1,K61,FALSE) * _xlfn.POISSON.DIST(6,L61,FALSE)</f>
        <v>1.0000580386505013E-3</v>
      </c>
      <c r="BF61" s="5">
        <f t="shared" ref="BF61:BF78" si="269">_xlfn.POISSON.DIST(2,K61,FALSE) * _xlfn.POISSON.DIST(6,L61,FALSE)</f>
        <v>7.98194110208446E-4</v>
      </c>
      <c r="BG61" s="5">
        <f t="shared" ref="BG61:BG78" si="270">_xlfn.POISSON.DIST(3,K61,FALSE) * _xlfn.POISSON.DIST(6,L61,FALSE)</f>
        <v>4.2471790832672527E-4</v>
      </c>
      <c r="BH61" s="5">
        <f t="shared" ref="BH61:BH78" si="271">_xlfn.POISSON.DIST(4,K61,FALSE) * _xlfn.POISSON.DIST(6,L61,FALSE)</f>
        <v>1.6949382927010232E-4</v>
      </c>
      <c r="BI61" s="5">
        <f t="shared" ref="BI61:BI78" si="272">_xlfn.POISSON.DIST(5,K61,FALSE) * _xlfn.POISSON.DIST(6,L61,FALSE)</f>
        <v>5.4112449882462053E-5</v>
      </c>
      <c r="BJ61" s="8">
        <f t="shared" ref="BJ61:BJ78" si="273">SUM(N61,Q61,T61,W61,X61,Y61,AD61,AE61,AF61,AG61,AM61,AN61,AO61,AP61,AQ61,AX61,AY61,AZ61,BA61,BB61,BC61)</f>
        <v>0.40914724543839343</v>
      </c>
      <c r="BK61" s="8">
        <f t="shared" ref="BK61:BK78" si="274">SUM(M61,P61,S61,V61,AC61,AL61,AY61)</f>
        <v>0.24153351785647528</v>
      </c>
      <c r="BL61" s="8">
        <f t="shared" ref="BL61:BL78" si="275">SUM(O61,R61,U61,AA61,AB61,AH61,AI61,AJ61,AK61,AR61,AS61,AT61,AU61,AV61,BD61,BE61,BF61,BG61,BH61,BI61)</f>
        <v>0.32446153848387305</v>
      </c>
      <c r="BM61" s="8">
        <f t="shared" ref="BM61:BM78" si="276">SUM(S61:BI61)</f>
        <v>0.58646515110351993</v>
      </c>
      <c r="BN61" s="8">
        <f t="shared" ref="BN61:BN78" si="277">SUM(M61:R61)</f>
        <v>0.41143486282905839</v>
      </c>
    </row>
    <row r="62" spans="1:66" x14ac:dyDescent="0.25">
      <c r="A62" t="s">
        <v>353</v>
      </c>
      <c r="B62" t="s">
        <v>149</v>
      </c>
      <c r="C62" t="s">
        <v>330</v>
      </c>
      <c r="D62" t="s">
        <v>69</v>
      </c>
      <c r="E62">
        <f>VLOOKUP(A62,home!$A$2:$E$405,3,FALSE)</f>
        <v>1.5907</v>
      </c>
      <c r="F62">
        <f>VLOOKUP(B62,home!$B$2:$E$405,3,FALSE)</f>
        <v>1.3359000000000001</v>
      </c>
      <c r="G62" t="e">
        <f>VLOOKUP(C62,away!$B$2:$E$405,4,FALSE)</f>
        <v>#N/A</v>
      </c>
      <c r="H62">
        <f>VLOOKUP(A62,away!$A$2:$E$405,3,FALSE)</f>
        <v>1.2952999999999999</v>
      </c>
      <c r="I62" t="e">
        <f>VLOOKUP(C62,away!$B$2:$E$405,3,FALSE)</f>
        <v>#N/A</v>
      </c>
      <c r="J62">
        <f>VLOOKUP(B62,home!$B$2:$E$405,4,FALSE)</f>
        <v>1.2062999999999999</v>
      </c>
      <c r="K62" s="3" t="e">
        <f t="shared" si="168"/>
        <v>#N/A</v>
      </c>
      <c r="L62" s="3" t="e">
        <f t="shared" si="169"/>
        <v>#N/A</v>
      </c>
      <c r="M62" s="5" t="e">
        <f t="shared" si="224"/>
        <v>#N/A</v>
      </c>
      <c r="N62" s="5" t="e">
        <f t="shared" si="225"/>
        <v>#N/A</v>
      </c>
      <c r="O62" s="5" t="e">
        <f t="shared" si="226"/>
        <v>#N/A</v>
      </c>
      <c r="P62" s="5" t="e">
        <f t="shared" si="227"/>
        <v>#N/A</v>
      </c>
      <c r="Q62" s="5" t="e">
        <f t="shared" si="228"/>
        <v>#N/A</v>
      </c>
      <c r="R62" s="5" t="e">
        <f t="shared" si="229"/>
        <v>#N/A</v>
      </c>
      <c r="S62" s="5" t="e">
        <f t="shared" si="230"/>
        <v>#N/A</v>
      </c>
      <c r="T62" s="5" t="e">
        <f t="shared" si="231"/>
        <v>#N/A</v>
      </c>
      <c r="U62" s="5" t="e">
        <f t="shared" si="232"/>
        <v>#N/A</v>
      </c>
      <c r="V62" s="5" t="e">
        <f t="shared" si="233"/>
        <v>#N/A</v>
      </c>
      <c r="W62" s="5" t="e">
        <f t="shared" si="234"/>
        <v>#N/A</v>
      </c>
      <c r="X62" s="5" t="e">
        <f t="shared" si="235"/>
        <v>#N/A</v>
      </c>
      <c r="Y62" s="5" t="e">
        <f t="shared" si="236"/>
        <v>#N/A</v>
      </c>
      <c r="Z62" s="5" t="e">
        <f t="shared" si="237"/>
        <v>#N/A</v>
      </c>
      <c r="AA62" s="5" t="e">
        <f t="shared" si="238"/>
        <v>#N/A</v>
      </c>
      <c r="AB62" s="5" t="e">
        <f t="shared" si="239"/>
        <v>#N/A</v>
      </c>
      <c r="AC62" s="5" t="e">
        <f t="shared" si="240"/>
        <v>#N/A</v>
      </c>
      <c r="AD62" s="5" t="e">
        <f t="shared" si="241"/>
        <v>#N/A</v>
      </c>
      <c r="AE62" s="5" t="e">
        <f t="shared" si="242"/>
        <v>#N/A</v>
      </c>
      <c r="AF62" s="5" t="e">
        <f t="shared" si="243"/>
        <v>#N/A</v>
      </c>
      <c r="AG62" s="5" t="e">
        <f t="shared" si="244"/>
        <v>#N/A</v>
      </c>
      <c r="AH62" s="5" t="e">
        <f t="shared" si="245"/>
        <v>#N/A</v>
      </c>
      <c r="AI62" s="5" t="e">
        <f t="shared" si="246"/>
        <v>#N/A</v>
      </c>
      <c r="AJ62" s="5" t="e">
        <f t="shared" si="247"/>
        <v>#N/A</v>
      </c>
      <c r="AK62" s="5" t="e">
        <f t="shared" si="248"/>
        <v>#N/A</v>
      </c>
      <c r="AL62" s="5" t="e">
        <f t="shared" si="249"/>
        <v>#N/A</v>
      </c>
      <c r="AM62" s="5" t="e">
        <f t="shared" si="250"/>
        <v>#N/A</v>
      </c>
      <c r="AN62" s="5" t="e">
        <f t="shared" si="251"/>
        <v>#N/A</v>
      </c>
      <c r="AO62" s="5" t="e">
        <f t="shared" si="252"/>
        <v>#N/A</v>
      </c>
      <c r="AP62" s="5" t="e">
        <f t="shared" si="253"/>
        <v>#N/A</v>
      </c>
      <c r="AQ62" s="5" t="e">
        <f t="shared" si="254"/>
        <v>#N/A</v>
      </c>
      <c r="AR62" s="5" t="e">
        <f t="shared" si="255"/>
        <v>#N/A</v>
      </c>
      <c r="AS62" s="5" t="e">
        <f t="shared" si="256"/>
        <v>#N/A</v>
      </c>
      <c r="AT62" s="5" t="e">
        <f t="shared" si="257"/>
        <v>#N/A</v>
      </c>
      <c r="AU62" s="5" t="e">
        <f t="shared" si="258"/>
        <v>#N/A</v>
      </c>
      <c r="AV62" s="5" t="e">
        <f t="shared" si="259"/>
        <v>#N/A</v>
      </c>
      <c r="AW62" s="5" t="e">
        <f t="shared" si="260"/>
        <v>#N/A</v>
      </c>
      <c r="AX62" s="5" t="e">
        <f t="shared" si="261"/>
        <v>#N/A</v>
      </c>
      <c r="AY62" s="5" t="e">
        <f t="shared" si="262"/>
        <v>#N/A</v>
      </c>
      <c r="AZ62" s="5" t="e">
        <f t="shared" si="263"/>
        <v>#N/A</v>
      </c>
      <c r="BA62" s="5" t="e">
        <f t="shared" si="264"/>
        <v>#N/A</v>
      </c>
      <c r="BB62" s="5" t="e">
        <f t="shared" si="265"/>
        <v>#N/A</v>
      </c>
      <c r="BC62" s="5" t="e">
        <f t="shared" si="266"/>
        <v>#N/A</v>
      </c>
      <c r="BD62" s="5" t="e">
        <f t="shared" si="267"/>
        <v>#N/A</v>
      </c>
      <c r="BE62" s="5" t="e">
        <f t="shared" si="268"/>
        <v>#N/A</v>
      </c>
      <c r="BF62" s="5" t="e">
        <f t="shared" si="269"/>
        <v>#N/A</v>
      </c>
      <c r="BG62" s="5" t="e">
        <f t="shared" si="270"/>
        <v>#N/A</v>
      </c>
      <c r="BH62" s="5" t="e">
        <f t="shared" si="271"/>
        <v>#N/A</v>
      </c>
      <c r="BI62" s="5" t="e">
        <f t="shared" si="272"/>
        <v>#N/A</v>
      </c>
      <c r="BJ62" s="8" t="e">
        <f t="shared" si="273"/>
        <v>#N/A</v>
      </c>
      <c r="BK62" s="8" t="e">
        <f t="shared" si="274"/>
        <v>#N/A</v>
      </c>
      <c r="BL62" s="8" t="e">
        <f t="shared" si="275"/>
        <v>#N/A</v>
      </c>
      <c r="BM62" s="8" t="e">
        <f t="shared" si="276"/>
        <v>#N/A</v>
      </c>
      <c r="BN62" s="8" t="e">
        <f t="shared" si="277"/>
        <v>#N/A</v>
      </c>
    </row>
    <row r="63" spans="1:66" x14ac:dyDescent="0.25">
      <c r="A63" t="s">
        <v>353</v>
      </c>
      <c r="B63" t="s">
        <v>148</v>
      </c>
      <c r="C63" t="s">
        <v>331</v>
      </c>
      <c r="D63" t="s">
        <v>69</v>
      </c>
      <c r="E63">
        <f>VLOOKUP(A63,home!$A$2:$E$405,3,FALSE)</f>
        <v>1.5907</v>
      </c>
      <c r="F63">
        <f>VLOOKUP(B63,home!$B$2:$E$405,3,FALSE)</f>
        <v>1.2573000000000001</v>
      </c>
      <c r="G63" t="e">
        <f>VLOOKUP(C63,away!$B$2:$E$405,4,FALSE)</f>
        <v>#N/A</v>
      </c>
      <c r="H63">
        <f>VLOOKUP(A63,away!$A$2:$E$405,3,FALSE)</f>
        <v>1.2952999999999999</v>
      </c>
      <c r="I63" t="e">
        <f>VLOOKUP(C63,away!$B$2:$E$405,3,FALSE)</f>
        <v>#N/A</v>
      </c>
      <c r="J63">
        <f>VLOOKUP(B63,home!$B$2:$E$405,4,FALSE)</f>
        <v>0.91679999999999995</v>
      </c>
      <c r="K63" s="3" t="e">
        <f t="shared" si="168"/>
        <v>#N/A</v>
      </c>
      <c r="L63" s="3" t="e">
        <f t="shared" si="169"/>
        <v>#N/A</v>
      </c>
      <c r="M63" s="5" t="e">
        <f t="shared" si="224"/>
        <v>#N/A</v>
      </c>
      <c r="N63" s="5" t="e">
        <f t="shared" si="225"/>
        <v>#N/A</v>
      </c>
      <c r="O63" s="5" t="e">
        <f t="shared" si="226"/>
        <v>#N/A</v>
      </c>
      <c r="P63" s="5" t="e">
        <f t="shared" si="227"/>
        <v>#N/A</v>
      </c>
      <c r="Q63" s="5" t="e">
        <f t="shared" si="228"/>
        <v>#N/A</v>
      </c>
      <c r="R63" s="5" t="e">
        <f t="shared" si="229"/>
        <v>#N/A</v>
      </c>
      <c r="S63" s="5" t="e">
        <f t="shared" si="230"/>
        <v>#N/A</v>
      </c>
      <c r="T63" s="5" t="e">
        <f t="shared" si="231"/>
        <v>#N/A</v>
      </c>
      <c r="U63" s="5" t="e">
        <f t="shared" si="232"/>
        <v>#N/A</v>
      </c>
      <c r="V63" s="5" t="e">
        <f t="shared" si="233"/>
        <v>#N/A</v>
      </c>
      <c r="W63" s="5" t="e">
        <f t="shared" si="234"/>
        <v>#N/A</v>
      </c>
      <c r="X63" s="5" t="e">
        <f t="shared" si="235"/>
        <v>#N/A</v>
      </c>
      <c r="Y63" s="5" t="e">
        <f t="shared" si="236"/>
        <v>#N/A</v>
      </c>
      <c r="Z63" s="5" t="e">
        <f t="shared" si="237"/>
        <v>#N/A</v>
      </c>
      <c r="AA63" s="5" t="e">
        <f t="shared" si="238"/>
        <v>#N/A</v>
      </c>
      <c r="AB63" s="5" t="e">
        <f t="shared" si="239"/>
        <v>#N/A</v>
      </c>
      <c r="AC63" s="5" t="e">
        <f t="shared" si="240"/>
        <v>#N/A</v>
      </c>
      <c r="AD63" s="5" t="e">
        <f t="shared" si="241"/>
        <v>#N/A</v>
      </c>
      <c r="AE63" s="5" t="e">
        <f t="shared" si="242"/>
        <v>#N/A</v>
      </c>
      <c r="AF63" s="5" t="e">
        <f t="shared" si="243"/>
        <v>#N/A</v>
      </c>
      <c r="AG63" s="5" t="e">
        <f t="shared" si="244"/>
        <v>#N/A</v>
      </c>
      <c r="AH63" s="5" t="e">
        <f t="shared" si="245"/>
        <v>#N/A</v>
      </c>
      <c r="AI63" s="5" t="e">
        <f t="shared" si="246"/>
        <v>#N/A</v>
      </c>
      <c r="AJ63" s="5" t="e">
        <f t="shared" si="247"/>
        <v>#N/A</v>
      </c>
      <c r="AK63" s="5" t="e">
        <f t="shared" si="248"/>
        <v>#N/A</v>
      </c>
      <c r="AL63" s="5" t="e">
        <f t="shared" si="249"/>
        <v>#N/A</v>
      </c>
      <c r="AM63" s="5" t="e">
        <f t="shared" si="250"/>
        <v>#N/A</v>
      </c>
      <c r="AN63" s="5" t="e">
        <f t="shared" si="251"/>
        <v>#N/A</v>
      </c>
      <c r="AO63" s="5" t="e">
        <f t="shared" si="252"/>
        <v>#N/A</v>
      </c>
      <c r="AP63" s="5" t="e">
        <f t="shared" si="253"/>
        <v>#N/A</v>
      </c>
      <c r="AQ63" s="5" t="e">
        <f t="shared" si="254"/>
        <v>#N/A</v>
      </c>
      <c r="AR63" s="5" t="e">
        <f t="shared" si="255"/>
        <v>#N/A</v>
      </c>
      <c r="AS63" s="5" t="e">
        <f t="shared" si="256"/>
        <v>#N/A</v>
      </c>
      <c r="AT63" s="5" t="e">
        <f t="shared" si="257"/>
        <v>#N/A</v>
      </c>
      <c r="AU63" s="5" t="e">
        <f t="shared" si="258"/>
        <v>#N/A</v>
      </c>
      <c r="AV63" s="5" t="e">
        <f t="shared" si="259"/>
        <v>#N/A</v>
      </c>
      <c r="AW63" s="5" t="e">
        <f t="shared" si="260"/>
        <v>#N/A</v>
      </c>
      <c r="AX63" s="5" t="e">
        <f t="shared" si="261"/>
        <v>#N/A</v>
      </c>
      <c r="AY63" s="5" t="e">
        <f t="shared" si="262"/>
        <v>#N/A</v>
      </c>
      <c r="AZ63" s="5" t="e">
        <f t="shared" si="263"/>
        <v>#N/A</v>
      </c>
      <c r="BA63" s="5" t="e">
        <f t="shared" si="264"/>
        <v>#N/A</v>
      </c>
      <c r="BB63" s="5" t="e">
        <f t="shared" si="265"/>
        <v>#N/A</v>
      </c>
      <c r="BC63" s="5" t="e">
        <f t="shared" si="266"/>
        <v>#N/A</v>
      </c>
      <c r="BD63" s="5" t="e">
        <f t="shared" si="267"/>
        <v>#N/A</v>
      </c>
      <c r="BE63" s="5" t="e">
        <f t="shared" si="268"/>
        <v>#N/A</v>
      </c>
      <c r="BF63" s="5" t="e">
        <f t="shared" si="269"/>
        <v>#N/A</v>
      </c>
      <c r="BG63" s="5" t="e">
        <f t="shared" si="270"/>
        <v>#N/A</v>
      </c>
      <c r="BH63" s="5" t="e">
        <f t="shared" si="271"/>
        <v>#N/A</v>
      </c>
      <c r="BI63" s="5" t="e">
        <f t="shared" si="272"/>
        <v>#N/A</v>
      </c>
      <c r="BJ63" s="8" t="e">
        <f t="shared" si="273"/>
        <v>#N/A</v>
      </c>
      <c r="BK63" s="8" t="e">
        <f t="shared" si="274"/>
        <v>#N/A</v>
      </c>
      <c r="BL63" s="8" t="e">
        <f t="shared" si="275"/>
        <v>#N/A</v>
      </c>
      <c r="BM63" s="8" t="e">
        <f t="shared" si="276"/>
        <v>#N/A</v>
      </c>
      <c r="BN63" s="8" t="e">
        <f t="shared" si="277"/>
        <v>#N/A</v>
      </c>
    </row>
    <row r="64" spans="1:66" x14ac:dyDescent="0.25">
      <c r="A64" t="s">
        <v>363</v>
      </c>
      <c r="B64" t="s">
        <v>162</v>
      </c>
      <c r="C64" t="s">
        <v>167</v>
      </c>
      <c r="D64" t="s">
        <v>69</v>
      </c>
      <c r="E64">
        <f>VLOOKUP(A64,home!$A$2:$E$405,3,FALSE)</f>
        <v>1.1111</v>
      </c>
      <c r="F64">
        <f>VLOOKUP(B64,home!$B$2:$E$405,3,FALSE)</f>
        <v>0.72</v>
      </c>
      <c r="G64">
        <f>VLOOKUP(C64,away!$B$2:$E$405,4,FALSE)</f>
        <v>0.72</v>
      </c>
      <c r="H64">
        <f>VLOOKUP(A64,away!$A$2:$E$405,3,FALSE)</f>
        <v>1.1806000000000001</v>
      </c>
      <c r="I64">
        <f>VLOOKUP(C64,away!$B$2:$E$405,3,FALSE)</f>
        <v>1.0164</v>
      </c>
      <c r="J64">
        <f>VLOOKUP(B64,home!$B$2:$E$405,4,FALSE)</f>
        <v>1.0164</v>
      </c>
      <c r="K64" s="3">
        <f t="shared" si="168"/>
        <v>0.57599423999999988</v>
      </c>
      <c r="L64" s="3">
        <f t="shared" si="169"/>
        <v>1.219641214176</v>
      </c>
      <c r="M64" s="5">
        <f t="shared" si="224"/>
        <v>0.16602191949768708</v>
      </c>
      <c r="N64" s="5">
        <f t="shared" si="225"/>
        <v>9.5627669344411415E-2</v>
      </c>
      <c r="O64" s="5">
        <f t="shared" si="226"/>
        <v>0.20248717547598921</v>
      </c>
      <c r="P64" s="5">
        <f t="shared" si="227"/>
        <v>0.11663144674803899</v>
      </c>
      <c r="Q64" s="5">
        <f t="shared" si="228"/>
        <v>2.7540493363502769E-2</v>
      </c>
      <c r="R64" s="5">
        <f t="shared" si="229"/>
        <v>0.12348085227630215</v>
      </c>
      <c r="S64" s="5">
        <f t="shared" si="230"/>
        <v>2.0483581944627152E-2</v>
      </c>
      <c r="T64" s="5">
        <f t="shared" si="231"/>
        <v>3.358952076486859E-2</v>
      </c>
      <c r="U64" s="5">
        <f t="shared" si="232"/>
        <v>7.1124259661440897E-2</v>
      </c>
      <c r="V64" s="5">
        <f t="shared" si="233"/>
        <v>1.5988717393543104E-3</v>
      </c>
      <c r="W64" s="5">
        <f t="shared" si="234"/>
        <v>5.2877218480452716E-3</v>
      </c>
      <c r="X64" s="5">
        <f t="shared" si="235"/>
        <v>6.4491234949748981E-3</v>
      </c>
      <c r="Y64" s="5">
        <f t="shared" si="236"/>
        <v>3.9328084048910776E-3</v>
      </c>
      <c r="Z64" s="5">
        <f t="shared" si="237"/>
        <v>5.020077886591881E-2</v>
      </c>
      <c r="AA64" s="5">
        <f t="shared" si="238"/>
        <v>2.8915359470282957E-2</v>
      </c>
      <c r="AB64" s="5">
        <f t="shared" si="239"/>
        <v>8.3275402512062151E-3</v>
      </c>
      <c r="AC64" s="5">
        <f t="shared" si="240"/>
        <v>7.0201093283967222E-5</v>
      </c>
      <c r="AD64" s="5">
        <f t="shared" si="241"/>
        <v>7.6142433179905776E-4</v>
      </c>
      <c r="AE64" s="5">
        <f t="shared" si="242"/>
        <v>9.286644965385523E-4</v>
      </c>
      <c r="AF64" s="5">
        <f t="shared" si="243"/>
        <v>5.6631874706021199E-4</v>
      </c>
      <c r="AG64" s="5">
        <f t="shared" si="244"/>
        <v>2.3023522809171595E-4</v>
      </c>
      <c r="AH64" s="5">
        <f t="shared" si="245"/>
        <v>1.5306734722152533E-2</v>
      </c>
      <c r="AI64" s="5">
        <f t="shared" si="246"/>
        <v>8.816591033167856E-3</v>
      </c>
      <c r="AJ64" s="5">
        <f t="shared" si="247"/>
        <v>2.5391528257701665E-3</v>
      </c>
      <c r="AK64" s="5">
        <f t="shared" si="248"/>
        <v>4.8751246737444633E-4</v>
      </c>
      <c r="AL64" s="5">
        <f t="shared" si="249"/>
        <v>1.9726684519190123E-6</v>
      </c>
      <c r="AM64" s="5">
        <f t="shared" si="250"/>
        <v>8.7715205862421236E-5</v>
      </c>
      <c r="AN64" s="5">
        <f t="shared" si="251"/>
        <v>1.0698108017974124E-4</v>
      </c>
      <c r="AO64" s="5">
        <f t="shared" si="252"/>
        <v>6.5239267262139818E-5</v>
      </c>
      <c r="AP64" s="5">
        <f t="shared" si="253"/>
        <v>2.6522833045182919E-5</v>
      </c>
      <c r="AQ64" s="5">
        <f t="shared" si="254"/>
        <v>8.0870850746535637E-6</v>
      </c>
      <c r="AR64" s="5">
        <f t="shared" si="255"/>
        <v>3.7337449043192039E-3</v>
      </c>
      <c r="AS64" s="5">
        <f t="shared" si="256"/>
        <v>2.1506155585172119E-3</v>
      </c>
      <c r="AT64" s="5">
        <f t="shared" si="257"/>
        <v>6.1937108708014839E-4</v>
      </c>
      <c r="AU64" s="5">
        <f t="shared" si="258"/>
        <v>1.1891805952690125E-4</v>
      </c>
      <c r="AV64" s="5">
        <f t="shared" si="259"/>
        <v>1.7124029329868057E-5</v>
      </c>
      <c r="AW64" s="5">
        <f t="shared" si="260"/>
        <v>3.8494778982203785E-8</v>
      </c>
      <c r="AX64" s="5">
        <f t="shared" si="261"/>
        <v>8.4205755561948033E-6</v>
      </c>
      <c r="AY64" s="5">
        <f t="shared" si="262"/>
        <v>1.0270080995418175E-5</v>
      </c>
      <c r="AZ64" s="5">
        <f t="shared" si="263"/>
        <v>6.2629070274688446E-6</v>
      </c>
      <c r="BA64" s="5">
        <f t="shared" si="264"/>
        <v>2.5461665104178343E-6</v>
      </c>
      <c r="BB64" s="5">
        <f t="shared" si="265"/>
        <v>7.7635240356506968E-7</v>
      </c>
      <c r="BC64" s="5">
        <f t="shared" si="266"/>
        <v>1.8937427762251115E-7</v>
      </c>
      <c r="BD64" s="5">
        <f t="shared" si="267"/>
        <v>7.5897152808788873E-4</v>
      </c>
      <c r="BE64" s="5">
        <f t="shared" si="268"/>
        <v>4.37163228502622E-4</v>
      </c>
      <c r="BF64" s="5">
        <f t="shared" si="269"/>
        <v>1.2590175077865703E-4</v>
      </c>
      <c r="BG64" s="5">
        <f t="shared" si="270"/>
        <v>2.4172894418140644E-5</v>
      </c>
      <c r="BH64" s="5">
        <f t="shared" si="271"/>
        <v>3.4808619872442892E-6</v>
      </c>
      <c r="BI64" s="5">
        <f t="shared" si="272"/>
        <v>4.0099129097753289E-7</v>
      </c>
      <c r="BJ64" s="8">
        <f t="shared" si="273"/>
        <v>0.17523699095237835</v>
      </c>
      <c r="BK64" s="8">
        <f t="shared" si="274"/>
        <v>0.30481826377243881</v>
      </c>
      <c r="BL64" s="8">
        <f t="shared" si="275"/>
        <v>0.4694750430775253</v>
      </c>
      <c r="BM64" s="8">
        <f t="shared" si="276"/>
        <v>0.2679312883761133</v>
      </c>
      <c r="BN64" s="8">
        <f t="shared" si="277"/>
        <v>0.7317895567059316</v>
      </c>
    </row>
    <row r="65" spans="1:66" x14ac:dyDescent="0.25">
      <c r="A65" t="s">
        <v>363</v>
      </c>
      <c r="B65" t="s">
        <v>166</v>
      </c>
      <c r="C65" t="s">
        <v>163</v>
      </c>
      <c r="D65" t="s">
        <v>69</v>
      </c>
      <c r="E65">
        <f>VLOOKUP(A65,home!$A$2:$E$405,3,FALSE)</f>
        <v>1.1111</v>
      </c>
      <c r="F65">
        <f>VLOOKUP(B65,home!$B$2:$E$405,3,FALSE)</f>
        <v>1.2</v>
      </c>
      <c r="G65">
        <f>VLOOKUP(C65,away!$B$2:$E$405,4,FALSE)</f>
        <v>1.2</v>
      </c>
      <c r="H65">
        <f>VLOOKUP(A65,away!$A$2:$E$405,3,FALSE)</f>
        <v>1.1806000000000001</v>
      </c>
      <c r="I65">
        <f>VLOOKUP(C65,away!$B$2:$E$405,3,FALSE)</f>
        <v>0.84699999999999998</v>
      </c>
      <c r="J65">
        <f>VLOOKUP(B65,home!$B$2:$E$405,4,FALSE)</f>
        <v>0.42349999999999999</v>
      </c>
      <c r="K65" s="3">
        <f t="shared" si="168"/>
        <v>1.5999839999999999</v>
      </c>
      <c r="L65" s="3">
        <f t="shared" si="169"/>
        <v>0.42348653270000003</v>
      </c>
      <c r="M65" s="5">
        <f t="shared" si="224"/>
        <v>0.13219587791815959</v>
      </c>
      <c r="N65" s="5">
        <f t="shared" si="225"/>
        <v>0.21151128953500864</v>
      </c>
      <c r="O65" s="5">
        <f t="shared" si="226"/>
        <v>5.59831739767939E-2</v>
      </c>
      <c r="P65" s="5">
        <f t="shared" si="227"/>
        <v>8.9572182632086605E-2</v>
      </c>
      <c r="Q65" s="5">
        <f t="shared" si="228"/>
        <v>0.16920733953769063</v>
      </c>
      <c r="R65" s="5">
        <f t="shared" si="229"/>
        <v>1.1854060118486659E-2</v>
      </c>
      <c r="S65" s="5">
        <f t="shared" si="230"/>
        <v>1.517289348924121E-2</v>
      </c>
      <c r="T65" s="5">
        <f t="shared" si="231"/>
        <v>7.1657029528208224E-2</v>
      </c>
      <c r="U65" s="5">
        <f t="shared" si="232"/>
        <v>1.8966306524616759E-2</v>
      </c>
      <c r="V65" s="5">
        <f t="shared" si="233"/>
        <v>1.1423025421554878E-3</v>
      </c>
      <c r="W65" s="5">
        <f t="shared" si="234"/>
        <v>9.0243011980957466E-2</v>
      </c>
      <c r="X65" s="5">
        <f t="shared" si="235"/>
        <v>3.8216700244220234E-2</v>
      </c>
      <c r="Y65" s="5">
        <f t="shared" si="236"/>
        <v>8.0921289388300351E-3</v>
      </c>
      <c r="Z65" s="5">
        <f t="shared" si="237"/>
        <v>1.6733449393317563E-3</v>
      </c>
      <c r="AA65" s="5">
        <f t="shared" si="238"/>
        <v>2.6773251294117803E-3</v>
      </c>
      <c r="AB65" s="5">
        <f t="shared" si="239"/>
        <v>2.1418386849283893E-3</v>
      </c>
      <c r="AC65" s="5">
        <f t="shared" si="240"/>
        <v>4.8374490537439432E-5</v>
      </c>
      <c r="AD65" s="5">
        <f t="shared" si="241"/>
        <v>3.6096843820335067E-2</v>
      </c>
      <c r="AE65" s="5">
        <f t="shared" si="242"/>
        <v>1.528652723088712E-2</v>
      </c>
      <c r="AF65" s="5">
        <f t="shared" si="243"/>
        <v>3.2368192070162593E-3</v>
      </c>
      <c r="AG65" s="5">
        <f t="shared" si="244"/>
        <v>4.5691644765202659E-4</v>
      </c>
      <c r="AH65" s="5">
        <f t="shared" si="245"/>
        <v>1.7715976159217426E-4</v>
      </c>
      <c r="AI65" s="5">
        <f t="shared" si="246"/>
        <v>2.8345278399129334E-4</v>
      </c>
      <c r="AJ65" s="5">
        <f t="shared" si="247"/>
        <v>2.2675995957076273E-4</v>
      </c>
      <c r="AK65" s="5">
        <f t="shared" si="248"/>
        <v>1.2093743571795575E-4</v>
      </c>
      <c r="AL65" s="5">
        <f t="shared" si="249"/>
        <v>1.3110873862000942E-6</v>
      </c>
      <c r="AM65" s="5">
        <f t="shared" si="250"/>
        <v>1.1550874512606984E-2</v>
      </c>
      <c r="AN65" s="5">
        <f t="shared" si="251"/>
        <v>4.8916397969967339E-3</v>
      </c>
      <c r="AO65" s="5">
        <f t="shared" si="252"/>
        <v>1.0357717884237393E-3</v>
      </c>
      <c r="AP65" s="5">
        <f t="shared" si="253"/>
        <v>1.4621180111601585E-4</v>
      </c>
      <c r="AQ65" s="5">
        <f t="shared" si="254"/>
        <v>1.5479682173610879E-5</v>
      </c>
      <c r="AR65" s="5">
        <f t="shared" si="255"/>
        <v>1.5004954634125702E-5</v>
      </c>
      <c r="AS65" s="5">
        <f t="shared" si="256"/>
        <v>2.4007687335326976E-5</v>
      </c>
      <c r="AT65" s="5">
        <f t="shared" si="257"/>
        <v>1.9205957806762898E-5</v>
      </c>
      <c r="AU65" s="5">
        <f t="shared" si="258"/>
        <v>1.0243075065165243E-5</v>
      </c>
      <c r="AV65" s="5">
        <f t="shared" si="259"/>
        <v>4.0971890537658367E-6</v>
      </c>
      <c r="AW65" s="5">
        <f t="shared" si="260"/>
        <v>2.4676546620892092E-8</v>
      </c>
      <c r="AX65" s="5">
        <f t="shared" si="261"/>
        <v>3.0802024010298319E-3</v>
      </c>
      <c r="AY65" s="5">
        <f t="shared" si="262"/>
        <v>1.3044242348263383E-3</v>
      </c>
      <c r="AZ65" s="5">
        <f t="shared" si="263"/>
        <v>2.7620304818822829E-4</v>
      </c>
      <c r="BA65" s="5">
        <f t="shared" si="264"/>
        <v>3.8989423732801291E-5</v>
      </c>
      <c r="BB65" s="5">
        <f t="shared" si="265"/>
        <v>4.1278739671437762E-6</v>
      </c>
      <c r="BC65" s="5">
        <f t="shared" si="266"/>
        <v>3.496198067536623E-7</v>
      </c>
      <c r="BD65" s="5">
        <f t="shared" si="267"/>
        <v>1.0590660352211155E-6</v>
      </c>
      <c r="BE65" s="5">
        <f t="shared" si="268"/>
        <v>1.6944887112972212E-6</v>
      </c>
      <c r="BF65" s="5">
        <f t="shared" si="269"/>
        <v>1.3555774131280865E-6</v>
      </c>
      <c r="BG65" s="5">
        <f t="shared" si="270"/>
        <v>7.2296739058877618E-7</v>
      </c>
      <c r="BH65" s="5">
        <f t="shared" si="271"/>
        <v>2.8918406436594817E-7</v>
      </c>
      <c r="BI65" s="5">
        <f t="shared" si="272"/>
        <v>9.2537975208097327E-8</v>
      </c>
      <c r="BJ65" s="8">
        <f t="shared" si="273"/>
        <v>0.66634888065367381</v>
      </c>
      <c r="BK65" s="8">
        <f t="shared" si="274"/>
        <v>0.23943736639439289</v>
      </c>
      <c r="BL65" s="8">
        <f t="shared" si="275"/>
        <v>9.2508787060594608E-2</v>
      </c>
      <c r="BM65" s="8">
        <f t="shared" si="276"/>
        <v>0.32834005577148745</v>
      </c>
      <c r="BN65" s="8">
        <f t="shared" si="277"/>
        <v>0.67032392371822602</v>
      </c>
    </row>
    <row r="66" spans="1:66" x14ac:dyDescent="0.25">
      <c r="A66" t="s">
        <v>356</v>
      </c>
      <c r="B66" t="s">
        <v>206</v>
      </c>
      <c r="C66" t="s">
        <v>200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356</v>
      </c>
      <c r="B67" t="s">
        <v>217</v>
      </c>
      <c r="C67" t="s">
        <v>201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358</v>
      </c>
      <c r="B68" t="s">
        <v>240</v>
      </c>
      <c r="C68" t="s">
        <v>243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358</v>
      </c>
      <c r="B69" t="s">
        <v>244</v>
      </c>
      <c r="C69" t="s">
        <v>246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358</v>
      </c>
      <c r="B70" t="s">
        <v>242</v>
      </c>
      <c r="C70" t="s">
        <v>235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359</v>
      </c>
      <c r="B71" t="s">
        <v>336</v>
      </c>
      <c r="C71" t="s">
        <v>262</v>
      </c>
      <c r="D71" t="s">
        <v>69</v>
      </c>
      <c r="E71">
        <f>VLOOKUP(A71,home!$A$2:$E$405,3,FALSE)</f>
        <v>1.1584000000000001</v>
      </c>
      <c r="F71" t="e">
        <f>VLOOKUP(B71,home!$B$2:$E$405,3,FALSE)</f>
        <v>#N/A</v>
      </c>
      <c r="G71">
        <f>VLOOKUP(C71,away!$B$2:$E$405,4,FALSE)</f>
        <v>1.1813</v>
      </c>
      <c r="H71">
        <f>VLOOKUP(A71,away!$A$2:$E$405,3,FALSE)</f>
        <v>1.0775999999999999</v>
      </c>
      <c r="I71">
        <f>VLOOKUP(C71,away!$B$2:$E$405,3,FALSE)</f>
        <v>1.0257000000000001</v>
      </c>
      <c r="J71" t="e">
        <f>VLOOKUP(B71,home!$B$2:$E$405,4,FALSE)</f>
        <v>#N/A</v>
      </c>
      <c r="K71" s="3" t="e">
        <f t="shared" si="168"/>
        <v>#N/A</v>
      </c>
      <c r="L71" s="3" t="e">
        <f t="shared" si="169"/>
        <v>#N/A</v>
      </c>
      <c r="M71" s="5" t="e">
        <f t="shared" si="224"/>
        <v>#N/A</v>
      </c>
      <c r="N71" s="5" t="e">
        <f t="shared" si="225"/>
        <v>#N/A</v>
      </c>
      <c r="O71" s="5" t="e">
        <f t="shared" si="226"/>
        <v>#N/A</v>
      </c>
      <c r="P71" s="5" t="e">
        <f t="shared" si="227"/>
        <v>#N/A</v>
      </c>
      <c r="Q71" s="5" t="e">
        <f t="shared" si="228"/>
        <v>#N/A</v>
      </c>
      <c r="R71" s="5" t="e">
        <f t="shared" si="229"/>
        <v>#N/A</v>
      </c>
      <c r="S71" s="5" t="e">
        <f t="shared" si="230"/>
        <v>#N/A</v>
      </c>
      <c r="T71" s="5" t="e">
        <f t="shared" si="231"/>
        <v>#N/A</v>
      </c>
      <c r="U71" s="5" t="e">
        <f t="shared" si="232"/>
        <v>#N/A</v>
      </c>
      <c r="V71" s="5" t="e">
        <f t="shared" si="233"/>
        <v>#N/A</v>
      </c>
      <c r="W71" s="5" t="e">
        <f t="shared" si="234"/>
        <v>#N/A</v>
      </c>
      <c r="X71" s="5" t="e">
        <f t="shared" si="235"/>
        <v>#N/A</v>
      </c>
      <c r="Y71" s="5" t="e">
        <f t="shared" si="236"/>
        <v>#N/A</v>
      </c>
      <c r="Z71" s="5" t="e">
        <f t="shared" si="237"/>
        <v>#N/A</v>
      </c>
      <c r="AA71" s="5" t="e">
        <f t="shared" si="238"/>
        <v>#N/A</v>
      </c>
      <c r="AB71" s="5" t="e">
        <f t="shared" si="239"/>
        <v>#N/A</v>
      </c>
      <c r="AC71" s="5" t="e">
        <f t="shared" si="240"/>
        <v>#N/A</v>
      </c>
      <c r="AD71" s="5" t="e">
        <f t="shared" si="241"/>
        <v>#N/A</v>
      </c>
      <c r="AE71" s="5" t="e">
        <f t="shared" si="242"/>
        <v>#N/A</v>
      </c>
      <c r="AF71" s="5" t="e">
        <f t="shared" si="243"/>
        <v>#N/A</v>
      </c>
      <c r="AG71" s="5" t="e">
        <f t="shared" si="244"/>
        <v>#N/A</v>
      </c>
      <c r="AH71" s="5" t="e">
        <f t="shared" si="245"/>
        <v>#N/A</v>
      </c>
      <c r="AI71" s="5" t="e">
        <f t="shared" si="246"/>
        <v>#N/A</v>
      </c>
      <c r="AJ71" s="5" t="e">
        <f t="shared" si="247"/>
        <v>#N/A</v>
      </c>
      <c r="AK71" s="5" t="e">
        <f t="shared" si="248"/>
        <v>#N/A</v>
      </c>
      <c r="AL71" s="5" t="e">
        <f t="shared" si="249"/>
        <v>#N/A</v>
      </c>
      <c r="AM71" s="5" t="e">
        <f t="shared" si="250"/>
        <v>#N/A</v>
      </c>
      <c r="AN71" s="5" t="e">
        <f t="shared" si="251"/>
        <v>#N/A</v>
      </c>
      <c r="AO71" s="5" t="e">
        <f t="shared" si="252"/>
        <v>#N/A</v>
      </c>
      <c r="AP71" s="5" t="e">
        <f t="shared" si="253"/>
        <v>#N/A</v>
      </c>
      <c r="AQ71" s="5" t="e">
        <f t="shared" si="254"/>
        <v>#N/A</v>
      </c>
      <c r="AR71" s="5" t="e">
        <f t="shared" si="255"/>
        <v>#N/A</v>
      </c>
      <c r="AS71" s="5" t="e">
        <f t="shared" si="256"/>
        <v>#N/A</v>
      </c>
      <c r="AT71" s="5" t="e">
        <f t="shared" si="257"/>
        <v>#N/A</v>
      </c>
      <c r="AU71" s="5" t="e">
        <f t="shared" si="258"/>
        <v>#N/A</v>
      </c>
      <c r="AV71" s="5" t="e">
        <f t="shared" si="259"/>
        <v>#N/A</v>
      </c>
      <c r="AW71" s="5" t="e">
        <f t="shared" si="260"/>
        <v>#N/A</v>
      </c>
      <c r="AX71" s="5" t="e">
        <f t="shared" si="261"/>
        <v>#N/A</v>
      </c>
      <c r="AY71" s="5" t="e">
        <f t="shared" si="262"/>
        <v>#N/A</v>
      </c>
      <c r="AZ71" s="5" t="e">
        <f t="shared" si="263"/>
        <v>#N/A</v>
      </c>
      <c r="BA71" s="5" t="e">
        <f t="shared" si="264"/>
        <v>#N/A</v>
      </c>
      <c r="BB71" s="5" t="e">
        <f t="shared" si="265"/>
        <v>#N/A</v>
      </c>
      <c r="BC71" s="5" t="e">
        <f t="shared" si="266"/>
        <v>#N/A</v>
      </c>
      <c r="BD71" s="5" t="e">
        <f t="shared" si="267"/>
        <v>#N/A</v>
      </c>
      <c r="BE71" s="5" t="e">
        <f t="shared" si="268"/>
        <v>#N/A</v>
      </c>
      <c r="BF71" s="5" t="e">
        <f t="shared" si="269"/>
        <v>#N/A</v>
      </c>
      <c r="BG71" s="5" t="e">
        <f t="shared" si="270"/>
        <v>#N/A</v>
      </c>
      <c r="BH71" s="5" t="e">
        <f t="shared" si="271"/>
        <v>#N/A</v>
      </c>
      <c r="BI71" s="5" t="e">
        <f t="shared" si="272"/>
        <v>#N/A</v>
      </c>
      <c r="BJ71" s="8" t="e">
        <f t="shared" si="273"/>
        <v>#N/A</v>
      </c>
      <c r="BK71" s="8" t="e">
        <f t="shared" si="274"/>
        <v>#N/A</v>
      </c>
      <c r="BL71" s="8" t="e">
        <f t="shared" si="275"/>
        <v>#N/A</v>
      </c>
      <c r="BM71" s="8" t="e">
        <f t="shared" si="276"/>
        <v>#N/A</v>
      </c>
      <c r="BN71" s="8" t="e">
        <f t="shared" si="277"/>
        <v>#N/A</v>
      </c>
    </row>
    <row r="72" spans="1:66" x14ac:dyDescent="0.25">
      <c r="A72" t="s">
        <v>359</v>
      </c>
      <c r="B72" t="s">
        <v>259</v>
      </c>
      <c r="C72" t="s">
        <v>267</v>
      </c>
      <c r="D72" t="s">
        <v>69</v>
      </c>
      <c r="E72">
        <f>VLOOKUP(A72,home!$A$2:$E$405,3,FALSE)</f>
        <v>1.1584000000000001</v>
      </c>
      <c r="F72">
        <f>VLOOKUP(B72,home!$B$2:$E$405,3,FALSE)</f>
        <v>1.7697000000000001</v>
      </c>
      <c r="G72">
        <f>VLOOKUP(C72,away!$B$2:$E$405,4,FALSE)</f>
        <v>0.57550000000000001</v>
      </c>
      <c r="H72">
        <f>VLOOKUP(A72,away!$A$2:$E$405,3,FALSE)</f>
        <v>1.0775999999999999</v>
      </c>
      <c r="I72">
        <f>VLOOKUP(C72,away!$B$2:$E$405,3,FALSE)</f>
        <v>0.61870000000000003</v>
      </c>
      <c r="J72">
        <f>VLOOKUP(B72,home!$B$2:$E$405,4,FALSE)</f>
        <v>0.64959999999999996</v>
      </c>
      <c r="K72" s="3">
        <f t="shared" si="168"/>
        <v>1.17978678624</v>
      </c>
      <c r="L72" s="3">
        <f t="shared" si="169"/>
        <v>0.43309554355199997</v>
      </c>
      <c r="M72" s="5">
        <f t="shared" si="224"/>
        <v>0.1993123015685323</v>
      </c>
      <c r="N72" s="5">
        <f t="shared" si="225"/>
        <v>0.2351460197256364</v>
      </c>
      <c r="O72" s="5">
        <f t="shared" si="226"/>
        <v>8.6321269584423613E-2</v>
      </c>
      <c r="P72" s="5">
        <f t="shared" si="227"/>
        <v>0.10184069322716378</v>
      </c>
      <c r="Q72" s="5">
        <f t="shared" si="228"/>
        <v>0.13871108345461813</v>
      </c>
      <c r="R72" s="5">
        <f t="shared" si="229"/>
        <v>1.8692678585382334E-2</v>
      </c>
      <c r="S72" s="5">
        <f t="shared" si="230"/>
        <v>1.3009140323211691E-2</v>
      </c>
      <c r="T72" s="5">
        <f t="shared" si="231"/>
        <v>6.0075152085464656E-2</v>
      </c>
      <c r="U72" s="5">
        <f t="shared" si="232"/>
        <v>2.2053375194465492E-2</v>
      </c>
      <c r="V72" s="5">
        <f t="shared" si="233"/>
        <v>7.3857283735627726E-4</v>
      </c>
      <c r="W72" s="5">
        <f t="shared" si="234"/>
        <v>5.4549834454930765E-2</v>
      </c>
      <c r="X72" s="5">
        <f t="shared" si="235"/>
        <v>2.3625290203929852E-2</v>
      </c>
      <c r="Y72" s="5">
        <f t="shared" si="236"/>
        <v>5.11600395122237E-3</v>
      </c>
      <c r="Z72" s="5">
        <f t="shared" si="237"/>
        <v>2.6985719307929972E-3</v>
      </c>
      <c r="AA72" s="5">
        <f t="shared" si="238"/>
        <v>3.1837395056677417E-3</v>
      </c>
      <c r="AB72" s="5">
        <f t="shared" si="239"/>
        <v>1.8780668998085359E-3</v>
      </c>
      <c r="AC72" s="5">
        <f t="shared" si="240"/>
        <v>2.3586342000462835E-5</v>
      </c>
      <c r="AD72" s="5">
        <f t="shared" si="241"/>
        <v>1.60892934703767E-2</v>
      </c>
      <c r="AE72" s="5">
        <f t="shared" si="242"/>
        <v>6.9682013009204399E-3</v>
      </c>
      <c r="AF72" s="5">
        <f t="shared" si="243"/>
        <v>1.5089484650009457E-3</v>
      </c>
      <c r="AG72" s="5">
        <f t="shared" si="244"/>
        <v>2.1783961854718019E-4</v>
      </c>
      <c r="AH72" s="5">
        <f t="shared" si="245"/>
        <v>2.9218486929524085E-4</v>
      </c>
      <c r="AI72" s="5">
        <f t="shared" si="246"/>
        <v>3.447158479337866E-4</v>
      </c>
      <c r="AJ72" s="5">
        <f t="shared" si="247"/>
        <v>2.0334560119989934E-4</v>
      </c>
      <c r="AK72" s="5">
        <f t="shared" si="248"/>
        <v>7.9968151111889946E-5</v>
      </c>
      <c r="AL72" s="5">
        <f t="shared" si="249"/>
        <v>4.8206746921622915E-7</v>
      </c>
      <c r="AM72" s="5">
        <f t="shared" si="250"/>
        <v>3.7963871672575876E-3</v>
      </c>
      <c r="AN72" s="5">
        <f t="shared" si="251"/>
        <v>1.644198363737262E-3</v>
      </c>
      <c r="AO72" s="5">
        <f t="shared" si="252"/>
        <v>3.5604749202504924E-4</v>
      </c>
      <c r="AP72" s="5">
        <f t="shared" si="253"/>
        <v>5.1400860696305022E-5</v>
      </c>
      <c r="AQ72" s="5">
        <f t="shared" si="254"/>
        <v>5.5653709255767147E-6</v>
      </c>
      <c r="AR72" s="5">
        <f t="shared" si="255"/>
        <v>2.5308792957018494E-5</v>
      </c>
      <c r="AS72" s="5">
        <f t="shared" si="256"/>
        <v>2.9858979506374394E-5</v>
      </c>
      <c r="AT72" s="5">
        <f t="shared" si="257"/>
        <v>1.7613614736115736E-5</v>
      </c>
      <c r="AU72" s="5">
        <f t="shared" si="258"/>
        <v>6.9267699745304942E-6</v>
      </c>
      <c r="AV72" s="5">
        <f t="shared" si="259"/>
        <v>2.043027921818765E-6</v>
      </c>
      <c r="AW72" s="5">
        <f t="shared" si="260"/>
        <v>6.8421496288443975E-9</v>
      </c>
      <c r="AX72" s="5">
        <f t="shared" si="261"/>
        <v>7.4648790256360144E-4</v>
      </c>
      <c r="AY72" s="5">
        <f t="shared" si="262"/>
        <v>3.2330058391577532E-4</v>
      </c>
      <c r="AZ72" s="5">
        <f t="shared" si="263"/>
        <v>7.0010021060840845E-5</v>
      </c>
      <c r="BA72" s="5">
        <f t="shared" si="264"/>
        <v>1.0107009375143945E-5</v>
      </c>
      <c r="BB72" s="5">
        <f t="shared" si="265"/>
        <v>1.0943251797532817E-6</v>
      </c>
      <c r="BC72" s="5">
        <f t="shared" si="266"/>
        <v>9.4789471709577569E-8</v>
      </c>
      <c r="BD72" s="5">
        <f t="shared" si="267"/>
        <v>1.8268542403941571E-6</v>
      </c>
      <c r="BE72" s="5">
        <f t="shared" si="268"/>
        <v>2.1552984932035389E-6</v>
      </c>
      <c r="BF72" s="5">
        <f t="shared" si="269"/>
        <v>1.2713963413422591E-6</v>
      </c>
      <c r="BG72" s="5">
        <f t="shared" si="270"/>
        <v>4.9999220119649244E-7</v>
      </c>
      <c r="BH72" s="5">
        <f t="shared" si="271"/>
        <v>1.4747104804866834E-7</v>
      </c>
      <c r="BI72" s="5">
        <f t="shared" si="272"/>
        <v>3.4796878768156595E-8</v>
      </c>
      <c r="BJ72" s="8">
        <f t="shared" si="273"/>
        <v>0.5490123606168561</v>
      </c>
      <c r="BK72" s="8">
        <f t="shared" si="274"/>
        <v>0.31524807694964951</v>
      </c>
      <c r="BL72" s="8">
        <f t="shared" si="275"/>
        <v>0.13313703123358731</v>
      </c>
      <c r="BM72" s="8">
        <f t="shared" si="276"/>
        <v>0.21974870084336318</v>
      </c>
      <c r="BN72" s="8">
        <f t="shared" si="277"/>
        <v>0.78002404614575671</v>
      </c>
    </row>
    <row r="73" spans="1:66" x14ac:dyDescent="0.25">
      <c r="A73" t="s">
        <v>360</v>
      </c>
      <c r="B73" t="s">
        <v>284</v>
      </c>
      <c r="C73" t="s">
        <v>276</v>
      </c>
      <c r="D73" t="s">
        <v>69</v>
      </c>
      <c r="E73">
        <f>VLOOKUP(A73,home!$A$2:$E$405,3,FALSE)</f>
        <v>1.5583</v>
      </c>
      <c r="F73">
        <f>VLOOKUP(B73,home!$B$2:$E$405,3,FALSE)</f>
        <v>0.59889999999999999</v>
      </c>
      <c r="G73">
        <f>VLOOKUP(C73,away!$B$2:$E$405,4,FALSE)</f>
        <v>0.94120000000000004</v>
      </c>
      <c r="H73">
        <f>VLOOKUP(A73,away!$A$2:$E$405,3,FALSE)</f>
        <v>1.0958000000000001</v>
      </c>
      <c r="I73">
        <f>VLOOKUP(C73,away!$B$2:$E$405,3,FALSE)</f>
        <v>1.0951</v>
      </c>
      <c r="J73">
        <f>VLOOKUP(B73,home!$B$2:$E$405,4,FALSE)</f>
        <v>0.66920000000000002</v>
      </c>
      <c r="K73" s="3">
        <f t="shared" si="168"/>
        <v>0.87838983684399996</v>
      </c>
      <c r="L73" s="3">
        <f t="shared" si="169"/>
        <v>0.80304708013600001</v>
      </c>
      <c r="M73" s="5">
        <f t="shared" si="224"/>
        <v>0.18610636442249251</v>
      </c>
      <c r="N73" s="5">
        <f t="shared" si="225"/>
        <v>0.16347393908070318</v>
      </c>
      <c r="O73" s="5">
        <f t="shared" si="226"/>
        <v>0.14945217254420898</v>
      </c>
      <c r="P73" s="5">
        <f t="shared" si="227"/>
        <v>0.13127726945708904</v>
      </c>
      <c r="Q73" s="5">
        <f t="shared" si="228"/>
        <v>7.1796923338672422E-2</v>
      </c>
      <c r="R73" s="5">
        <f t="shared" si="229"/>
        <v>6.0008565390804333E-2</v>
      </c>
      <c r="S73" s="5">
        <f t="shared" si="230"/>
        <v>2.3150365557872241E-2</v>
      </c>
      <c r="T73" s="5">
        <f t="shared" si="231"/>
        <v>5.7656309649869127E-2</v>
      </c>
      <c r="U73" s="5">
        <f t="shared" si="232"/>
        <v>5.2710913962871114E-2</v>
      </c>
      <c r="V73" s="5">
        <f t="shared" si="233"/>
        <v>1.81444435271172E-3</v>
      </c>
      <c r="W73" s="5">
        <f t="shared" si="234"/>
        <v>2.1021895925785884E-2</v>
      </c>
      <c r="X73" s="5">
        <f t="shared" si="235"/>
        <v>1.6881572142125229E-2</v>
      </c>
      <c r="Y73" s="5">
        <f t="shared" si="236"/>
        <v>6.7783486084194511E-3</v>
      </c>
      <c r="Z73" s="5">
        <f t="shared" si="237"/>
        <v>1.6063234406745217E-2</v>
      </c>
      <c r="AA73" s="5">
        <f t="shared" si="238"/>
        <v>1.4109781849727856E-2</v>
      </c>
      <c r="AB73" s="5">
        <f t="shared" si="239"/>
        <v>6.1969444884434422E-3</v>
      </c>
      <c r="AC73" s="5">
        <f t="shared" si="240"/>
        <v>7.9992999213438664E-5</v>
      </c>
      <c r="AD73" s="5">
        <f t="shared" si="241"/>
        <v>4.6163549331006519E-3</v>
      </c>
      <c r="AE73" s="5">
        <f t="shared" si="242"/>
        <v>3.7071503498978986E-3</v>
      </c>
      <c r="AF73" s="5">
        <f t="shared" si="243"/>
        <v>1.4885081320553288E-3</v>
      </c>
      <c r="AG73" s="5">
        <f t="shared" si="244"/>
        <v>3.9844736973524125E-4</v>
      </c>
      <c r="AH73" s="5">
        <f t="shared" si="245"/>
        <v>3.2248833719692193E-3</v>
      </c>
      <c r="AI73" s="5">
        <f t="shared" si="246"/>
        <v>2.8327047789449707E-3</v>
      </c>
      <c r="AJ73" s="5">
        <f t="shared" si="247"/>
        <v>1.244109544302346E-3</v>
      </c>
      <c r="AK73" s="5">
        <f t="shared" si="248"/>
        <v>3.6427105987860028E-4</v>
      </c>
      <c r="AL73" s="5">
        <f t="shared" si="249"/>
        <v>2.2570453288923922E-6</v>
      </c>
      <c r="AM73" s="5">
        <f t="shared" si="250"/>
        <v>8.1099185130005524E-4</v>
      </c>
      <c r="AN73" s="5">
        <f t="shared" si="251"/>
        <v>6.5126463820059852E-4</v>
      </c>
      <c r="AO73" s="5">
        <f t="shared" si="252"/>
        <v>2.6149808305140954E-4</v>
      </c>
      <c r="AP73" s="5">
        <f t="shared" si="253"/>
        <v>6.9998424018531891E-5</v>
      </c>
      <c r="AQ73" s="5">
        <f t="shared" si="254"/>
        <v>1.405300750555092E-5</v>
      </c>
      <c r="AR73" s="5">
        <f t="shared" si="255"/>
        <v>5.1794663512780401E-4</v>
      </c>
      <c r="AS73" s="5">
        <f t="shared" si="256"/>
        <v>4.5495906032381046E-4</v>
      </c>
      <c r="AT73" s="5">
        <f t="shared" si="257"/>
        <v>1.9981570738426572E-4</v>
      </c>
      <c r="AU73" s="5">
        <f t="shared" si="258"/>
        <v>5.85053622027112E-5</v>
      </c>
      <c r="AV73" s="5">
        <f t="shared" si="259"/>
        <v>1.2847628889934653E-5</v>
      </c>
      <c r="AW73" s="5">
        <f t="shared" si="260"/>
        <v>4.4224821640349549E-8</v>
      </c>
      <c r="AX73" s="5">
        <f t="shared" si="261"/>
        <v>1.1872783332421148E-4</v>
      </c>
      <c r="AY73" s="5">
        <f t="shared" si="262"/>
        <v>9.5344039881881706E-5</v>
      </c>
      <c r="AZ73" s="5">
        <f t="shared" si="263"/>
        <v>3.8282876417757713E-5</v>
      </c>
      <c r="BA73" s="5">
        <f t="shared" si="264"/>
        <v>1.0247650708829224E-5</v>
      </c>
      <c r="BB73" s="5">
        <f t="shared" si="265"/>
        <v>2.0573364949947295E-6</v>
      </c>
      <c r="BC73" s="5">
        <f t="shared" si="266"/>
        <v>3.3042761303254999E-7</v>
      </c>
      <c r="BD73" s="5">
        <f t="shared" si="267"/>
        <v>6.9322588834274835E-5</v>
      </c>
      <c r="BE73" s="5">
        <f t="shared" si="268"/>
        <v>6.0892257495742359E-5</v>
      </c>
      <c r="BF73" s="5">
        <f t="shared" si="269"/>
        <v>2.6743570063373982E-5</v>
      </c>
      <c r="BG73" s="5">
        <f t="shared" si="270"/>
        <v>7.8304267148643858E-6</v>
      </c>
      <c r="BH73" s="5">
        <f t="shared" si="271"/>
        <v>1.7195418111221565E-6</v>
      </c>
      <c r="BI73" s="5">
        <f t="shared" si="272"/>
        <v>3.0208561018360544E-7</v>
      </c>
      <c r="BJ73" s="8">
        <f t="shared" si="273"/>
        <v>0.34989224569888139</v>
      </c>
      <c r="BK73" s="8">
        <f t="shared" si="274"/>
        <v>0.34252603787458979</v>
      </c>
      <c r="BL73" s="8">
        <f t="shared" si="275"/>
        <v>0.29155523185560889</v>
      </c>
      <c r="BM73" s="8">
        <f t="shared" si="276"/>
        <v>0.23782621578679439</v>
      </c>
      <c r="BN73" s="8">
        <f t="shared" si="277"/>
        <v>0.76211523423397043</v>
      </c>
    </row>
    <row r="74" spans="1:66" x14ac:dyDescent="0.25">
      <c r="A74" t="s">
        <v>360</v>
      </c>
      <c r="B74" t="s">
        <v>338</v>
      </c>
      <c r="C74" t="s">
        <v>270</v>
      </c>
      <c r="D74" t="s">
        <v>69</v>
      </c>
      <c r="E74">
        <f>VLOOKUP(A74,home!$A$2:$E$405,3,FALSE)</f>
        <v>1.5583</v>
      </c>
      <c r="F74" t="e">
        <f>VLOOKUP(B74,home!$B$2:$E$405,3,FALSE)</f>
        <v>#N/A</v>
      </c>
      <c r="G74">
        <f>VLOOKUP(C74,away!$B$2:$E$405,4,FALSE)</f>
        <v>0.98399999999999999</v>
      </c>
      <c r="H74">
        <f>VLOOKUP(A74,away!$A$2:$E$405,3,FALSE)</f>
        <v>1.0958000000000001</v>
      </c>
      <c r="I74">
        <f>VLOOKUP(C74,away!$B$2:$E$405,3,FALSE)</f>
        <v>0.79090000000000005</v>
      </c>
      <c r="J74" t="e">
        <f>VLOOKUP(B74,home!$B$2:$E$405,4,FALSE)</f>
        <v>#N/A</v>
      </c>
      <c r="K74" s="3" t="e">
        <f t="shared" si="168"/>
        <v>#N/A</v>
      </c>
      <c r="L74" s="3" t="e">
        <f t="shared" si="169"/>
        <v>#N/A</v>
      </c>
      <c r="M74" s="5" t="e">
        <f t="shared" si="224"/>
        <v>#N/A</v>
      </c>
      <c r="N74" s="5" t="e">
        <f t="shared" si="225"/>
        <v>#N/A</v>
      </c>
      <c r="O74" s="5" t="e">
        <f t="shared" si="226"/>
        <v>#N/A</v>
      </c>
      <c r="P74" s="5" t="e">
        <f t="shared" si="227"/>
        <v>#N/A</v>
      </c>
      <c r="Q74" s="5" t="e">
        <f t="shared" si="228"/>
        <v>#N/A</v>
      </c>
      <c r="R74" s="5" t="e">
        <f t="shared" si="229"/>
        <v>#N/A</v>
      </c>
      <c r="S74" s="5" t="e">
        <f t="shared" si="230"/>
        <v>#N/A</v>
      </c>
      <c r="T74" s="5" t="e">
        <f t="shared" si="231"/>
        <v>#N/A</v>
      </c>
      <c r="U74" s="5" t="e">
        <f t="shared" si="232"/>
        <v>#N/A</v>
      </c>
      <c r="V74" s="5" t="e">
        <f t="shared" si="233"/>
        <v>#N/A</v>
      </c>
      <c r="W74" s="5" t="e">
        <f t="shared" si="234"/>
        <v>#N/A</v>
      </c>
      <c r="X74" s="5" t="e">
        <f t="shared" si="235"/>
        <v>#N/A</v>
      </c>
      <c r="Y74" s="5" t="e">
        <f t="shared" si="236"/>
        <v>#N/A</v>
      </c>
      <c r="Z74" s="5" t="e">
        <f t="shared" si="237"/>
        <v>#N/A</v>
      </c>
      <c r="AA74" s="5" t="e">
        <f t="shared" si="238"/>
        <v>#N/A</v>
      </c>
      <c r="AB74" s="5" t="e">
        <f t="shared" si="239"/>
        <v>#N/A</v>
      </c>
      <c r="AC74" s="5" t="e">
        <f t="shared" si="240"/>
        <v>#N/A</v>
      </c>
      <c r="AD74" s="5" t="e">
        <f t="shared" si="241"/>
        <v>#N/A</v>
      </c>
      <c r="AE74" s="5" t="e">
        <f t="shared" si="242"/>
        <v>#N/A</v>
      </c>
      <c r="AF74" s="5" t="e">
        <f t="shared" si="243"/>
        <v>#N/A</v>
      </c>
      <c r="AG74" s="5" t="e">
        <f t="shared" si="244"/>
        <v>#N/A</v>
      </c>
      <c r="AH74" s="5" t="e">
        <f t="shared" si="245"/>
        <v>#N/A</v>
      </c>
      <c r="AI74" s="5" t="e">
        <f t="shared" si="246"/>
        <v>#N/A</v>
      </c>
      <c r="AJ74" s="5" t="e">
        <f t="shared" si="247"/>
        <v>#N/A</v>
      </c>
      <c r="AK74" s="5" t="e">
        <f t="shared" si="248"/>
        <v>#N/A</v>
      </c>
      <c r="AL74" s="5" t="e">
        <f t="shared" si="249"/>
        <v>#N/A</v>
      </c>
      <c r="AM74" s="5" t="e">
        <f t="shared" si="250"/>
        <v>#N/A</v>
      </c>
      <c r="AN74" s="5" t="e">
        <f t="shared" si="251"/>
        <v>#N/A</v>
      </c>
      <c r="AO74" s="5" t="e">
        <f t="shared" si="252"/>
        <v>#N/A</v>
      </c>
      <c r="AP74" s="5" t="e">
        <f t="shared" si="253"/>
        <v>#N/A</v>
      </c>
      <c r="AQ74" s="5" t="e">
        <f t="shared" si="254"/>
        <v>#N/A</v>
      </c>
      <c r="AR74" s="5" t="e">
        <f t="shared" si="255"/>
        <v>#N/A</v>
      </c>
      <c r="AS74" s="5" t="e">
        <f t="shared" si="256"/>
        <v>#N/A</v>
      </c>
      <c r="AT74" s="5" t="e">
        <f t="shared" si="257"/>
        <v>#N/A</v>
      </c>
      <c r="AU74" s="5" t="e">
        <f t="shared" si="258"/>
        <v>#N/A</v>
      </c>
      <c r="AV74" s="5" t="e">
        <f t="shared" si="259"/>
        <v>#N/A</v>
      </c>
      <c r="AW74" s="5" t="e">
        <f t="shared" si="260"/>
        <v>#N/A</v>
      </c>
      <c r="AX74" s="5" t="e">
        <f t="shared" si="261"/>
        <v>#N/A</v>
      </c>
      <c r="AY74" s="5" t="e">
        <f t="shared" si="262"/>
        <v>#N/A</v>
      </c>
      <c r="AZ74" s="5" t="e">
        <f t="shared" si="263"/>
        <v>#N/A</v>
      </c>
      <c r="BA74" s="5" t="e">
        <f t="shared" si="264"/>
        <v>#N/A</v>
      </c>
      <c r="BB74" s="5" t="e">
        <f t="shared" si="265"/>
        <v>#N/A</v>
      </c>
      <c r="BC74" s="5" t="e">
        <f t="shared" si="266"/>
        <v>#N/A</v>
      </c>
      <c r="BD74" s="5" t="e">
        <f t="shared" si="267"/>
        <v>#N/A</v>
      </c>
      <c r="BE74" s="5" t="e">
        <f t="shared" si="268"/>
        <v>#N/A</v>
      </c>
      <c r="BF74" s="5" t="e">
        <f t="shared" si="269"/>
        <v>#N/A</v>
      </c>
      <c r="BG74" s="5" t="e">
        <f t="shared" si="270"/>
        <v>#N/A</v>
      </c>
      <c r="BH74" s="5" t="e">
        <f t="shared" si="271"/>
        <v>#N/A</v>
      </c>
      <c r="BI74" s="5" t="e">
        <f t="shared" si="272"/>
        <v>#N/A</v>
      </c>
      <c r="BJ74" s="8" t="e">
        <f t="shared" si="273"/>
        <v>#N/A</v>
      </c>
      <c r="BK74" s="8" t="e">
        <f t="shared" si="274"/>
        <v>#N/A</v>
      </c>
      <c r="BL74" s="8" t="e">
        <f t="shared" si="275"/>
        <v>#N/A</v>
      </c>
      <c r="BM74" s="8" t="e">
        <f t="shared" si="276"/>
        <v>#N/A</v>
      </c>
      <c r="BN74" s="8" t="e">
        <f t="shared" si="277"/>
        <v>#N/A</v>
      </c>
    </row>
    <row r="75" spans="1:66" x14ac:dyDescent="0.25">
      <c r="A75" t="s">
        <v>360</v>
      </c>
      <c r="B75" t="s">
        <v>272</v>
      </c>
      <c r="C75" t="s">
        <v>283</v>
      </c>
      <c r="D75" t="s">
        <v>69</v>
      </c>
      <c r="E75">
        <f>VLOOKUP(A75,home!$A$2:$E$405,3,FALSE)</f>
        <v>1.5583</v>
      </c>
      <c r="F75">
        <f>VLOOKUP(B75,home!$B$2:$E$405,3,FALSE)</f>
        <v>1.3262</v>
      </c>
      <c r="G75">
        <f>VLOOKUP(C75,away!$B$2:$E$405,4,FALSE)</f>
        <v>1.1551</v>
      </c>
      <c r="H75">
        <f>VLOOKUP(A75,away!$A$2:$E$405,3,FALSE)</f>
        <v>1.0958000000000001</v>
      </c>
      <c r="I75">
        <f>VLOOKUP(C75,away!$B$2:$E$405,3,FALSE)</f>
        <v>0.66920000000000002</v>
      </c>
      <c r="J75">
        <f>VLOOKUP(B75,home!$B$2:$E$405,4,FALSE)</f>
        <v>1.0343</v>
      </c>
      <c r="K75" s="3">
        <f t="shared" si="168"/>
        <v>2.3871498280460002</v>
      </c>
      <c r="L75" s="3">
        <f t="shared" si="169"/>
        <v>0.75846187104800011</v>
      </c>
      <c r="M75" s="5">
        <f t="shared" si="224"/>
        <v>4.3040588104067447E-2</v>
      </c>
      <c r="N75" s="5">
        <f t="shared" si="225"/>
        <v>0.10274433249162333</v>
      </c>
      <c r="O75" s="5">
        <f t="shared" si="226"/>
        <v>3.2644644984417291E-2</v>
      </c>
      <c r="P75" s="5">
        <f t="shared" si="227"/>
        <v>7.7927658661174459E-2</v>
      </c>
      <c r="Q75" s="5">
        <f t="shared" si="228"/>
        <v>0.12263305782003989</v>
      </c>
      <c r="R75" s="5">
        <f t="shared" si="229"/>
        <v>1.2379859257289422E-2</v>
      </c>
      <c r="S75" s="5">
        <f t="shared" si="230"/>
        <v>3.527321681646952E-2</v>
      </c>
      <c r="T75" s="5">
        <f t="shared" si="231"/>
        <v>9.3012498486525028E-2</v>
      </c>
      <c r="U75" s="5">
        <f t="shared" si="232"/>
        <v>2.9552578897272128E-2</v>
      </c>
      <c r="V75" s="5">
        <f t="shared" si="233"/>
        <v>7.0960389329595272E-3</v>
      </c>
      <c r="W75" s="5">
        <f t="shared" si="234"/>
        <v>9.7581160962621122E-2</v>
      </c>
      <c r="X75" s="5">
        <f t="shared" si="235"/>
        <v>7.4011589922745674E-2</v>
      </c>
      <c r="Y75" s="5">
        <f t="shared" si="236"/>
        <v>2.8067484486021491E-2</v>
      </c>
      <c r="Z75" s="5">
        <f t="shared" si="237"/>
        <v>3.1298837385315475E-3</v>
      </c>
      <c r="AA75" s="5">
        <f t="shared" si="238"/>
        <v>7.471501428239556E-3</v>
      </c>
      <c r="AB75" s="5">
        <f t="shared" si="239"/>
        <v>8.9177966748337535E-3</v>
      </c>
      <c r="AC75" s="5">
        <f t="shared" si="240"/>
        <v>8.0298870811929153E-4</v>
      </c>
      <c r="AD75" s="5">
        <f t="shared" si="241"/>
        <v>5.8235212903112524E-2</v>
      </c>
      <c r="AE75" s="5">
        <f t="shared" si="242"/>
        <v>4.4169188539373357E-2</v>
      </c>
      <c r="AF75" s="5">
        <f t="shared" si="243"/>
        <v>1.6750322691122498E-2</v>
      </c>
      <c r="AG75" s="5">
        <f t="shared" si="244"/>
        <v>4.2348270296555151E-3</v>
      </c>
      <c r="AH75" s="5">
        <f t="shared" si="245"/>
        <v>5.9347436912233662E-4</v>
      </c>
      <c r="AI75" s="5">
        <f t="shared" si="246"/>
        <v>1.4167122382000945E-3</v>
      </c>
      <c r="AJ75" s="5">
        <f t="shared" si="247"/>
        <v>1.6909521879050103E-3</v>
      </c>
      <c r="AK75" s="5">
        <f t="shared" si="248"/>
        <v>1.3455187415304841E-3</v>
      </c>
      <c r="AL75" s="5">
        <f t="shared" si="249"/>
        <v>5.8154437670598764E-5</v>
      </c>
      <c r="AM75" s="5">
        <f t="shared" si="250"/>
        <v>2.7803235693577458E-2</v>
      </c>
      <c r="AN75" s="5">
        <f t="shared" si="251"/>
        <v>2.1087694165339298E-2</v>
      </c>
      <c r="AO75" s="5">
        <f t="shared" si="252"/>
        <v>7.9971059863656185E-3</v>
      </c>
      <c r="AP75" s="5">
        <f t="shared" si="253"/>
        <v>2.0218333231293434E-3</v>
      </c>
      <c r="AQ75" s="5">
        <f t="shared" si="254"/>
        <v>3.8337087130196933E-4</v>
      </c>
      <c r="AR75" s="5">
        <f t="shared" si="255"/>
        <v>9.0025536084711812E-5</v>
      </c>
      <c r="AS75" s="5">
        <f t="shared" si="256"/>
        <v>2.1490444298436878E-4</v>
      </c>
      <c r="AT75" s="5">
        <f t="shared" si="257"/>
        <v>2.5650455205822878E-4</v>
      </c>
      <c r="AU75" s="5">
        <f t="shared" si="258"/>
        <v>2.0410493244627233E-4</v>
      </c>
      <c r="AV75" s="5">
        <f t="shared" si="259"/>
        <v>1.2180726359811489E-4</v>
      </c>
      <c r="AW75" s="5">
        <f t="shared" si="260"/>
        <v>2.9247839513906883E-6</v>
      </c>
      <c r="AX75" s="5">
        <f t="shared" si="261"/>
        <v>1.106174821750764E-2</v>
      </c>
      <c r="AY75" s="5">
        <f t="shared" si="262"/>
        <v>8.389914250112724E-3</v>
      </c>
      <c r="AZ75" s="5">
        <f t="shared" si="263"/>
        <v>3.1817150300363869E-3</v>
      </c>
      <c r="BA75" s="5">
        <f t="shared" si="264"/>
        <v>8.0440317827431412E-4</v>
      </c>
      <c r="BB75" s="5">
        <f t="shared" si="265"/>
        <v>1.5252728491772354E-4</v>
      </c>
      <c r="BC75" s="5">
        <f t="shared" si="266"/>
        <v>2.3137225980913607E-5</v>
      </c>
      <c r="BD75" s="5">
        <f t="shared" si="267"/>
        <v>1.1380156090151624E-5</v>
      </c>
      <c r="BE75" s="5">
        <f t="shared" si="268"/>
        <v>2.7166137653742094E-5</v>
      </c>
      <c r="BF75" s="5">
        <f t="shared" si="269"/>
        <v>3.2424820414402212E-5</v>
      </c>
      <c r="BG75" s="5">
        <f t="shared" si="270"/>
        <v>2.5800968158887553E-5</v>
      </c>
      <c r="BH75" s="5">
        <f t="shared" si="271"/>
        <v>1.539769417597719E-5</v>
      </c>
      <c r="BI75" s="5">
        <f t="shared" si="272"/>
        <v>7.3513206008977698E-6</v>
      </c>
      <c r="BJ75" s="8">
        <f t="shared" si="273"/>
        <v>0.72434636055938384</v>
      </c>
      <c r="BK75" s="8">
        <f t="shared" si="274"/>
        <v>0.17258855991057356</v>
      </c>
      <c r="BL75" s="8">
        <f t="shared" si="275"/>
        <v>9.7019906603075842E-2</v>
      </c>
      <c r="BM75" s="8">
        <f t="shared" si="276"/>
        <v>0.59732758002679165</v>
      </c>
      <c r="BN75" s="8">
        <f t="shared" si="277"/>
        <v>0.39137014131861186</v>
      </c>
    </row>
    <row r="76" spans="1:66" x14ac:dyDescent="0.25">
      <c r="A76" t="s">
        <v>361</v>
      </c>
      <c r="B76" t="s">
        <v>294</v>
      </c>
      <c r="C76" t="s">
        <v>288</v>
      </c>
      <c r="D76" t="s">
        <v>69</v>
      </c>
      <c r="E76">
        <f>VLOOKUP(A76,home!$A$2:$E$405,3,FALSE)</f>
        <v>1.4308000000000001</v>
      </c>
      <c r="F76">
        <f>VLOOKUP(B76,home!$B$2:$E$405,3,FALSE)</f>
        <v>0.5242</v>
      </c>
      <c r="G76">
        <f>VLOOKUP(C76,away!$B$2:$E$405,4,FALSE)</f>
        <v>0.87360000000000004</v>
      </c>
      <c r="H76">
        <f>VLOOKUP(A76,away!$A$2:$E$405,3,FALSE)</f>
        <v>1.0307999999999999</v>
      </c>
      <c r="I76">
        <f>VLOOKUP(C76,away!$B$2:$E$405,3,FALSE)</f>
        <v>1.6977</v>
      </c>
      <c r="J76">
        <f>VLOOKUP(B76,home!$B$2:$E$405,4,FALSE)</f>
        <v>0.24249999999999999</v>
      </c>
      <c r="K76" s="3">
        <f t="shared" si="168"/>
        <v>0.65522215449600008</v>
      </c>
      <c r="L76" s="3">
        <f t="shared" si="169"/>
        <v>0.4243723713</v>
      </c>
      <c r="M76" s="5">
        <f t="shared" si="224"/>
        <v>0.33973325079049194</v>
      </c>
      <c r="N76" s="5">
        <f t="shared" si="225"/>
        <v>0.22260075253687603</v>
      </c>
      <c r="O76" s="5">
        <f t="shared" si="226"/>
        <v>0.14417340524741862</v>
      </c>
      <c r="P76" s="5">
        <f t="shared" si="227"/>
        <v>9.4465609207238552E-2</v>
      </c>
      <c r="Q76" s="5">
        <f t="shared" si="228"/>
        <v>7.2926472334821441E-2</v>
      </c>
      <c r="R76" s="5">
        <f t="shared" si="229"/>
        <v>3.0591604931621452E-2</v>
      </c>
      <c r="S76" s="5">
        <f t="shared" si="230"/>
        <v>6.5667338287692736E-3</v>
      </c>
      <c r="T76" s="5">
        <f t="shared" si="231"/>
        <v>3.0947979995272015E-2</v>
      </c>
      <c r="U76" s="5">
        <f t="shared" si="232"/>
        <v>2.0044297292787467E-2</v>
      </c>
      <c r="V76" s="5">
        <f t="shared" si="233"/>
        <v>2.028815614711724E-4</v>
      </c>
      <c r="W76" s="5">
        <f t="shared" si="234"/>
        <v>1.5927680107671548E-2</v>
      </c>
      <c r="X76" s="5">
        <f t="shared" si="235"/>
        <v>6.7592673766004134E-3</v>
      </c>
      <c r="Y76" s="5">
        <f t="shared" si="236"/>
        <v>1.4342231624293236E-3</v>
      </c>
      <c r="Z76" s="5">
        <f t="shared" si="237"/>
        <v>4.3274106422349903E-3</v>
      </c>
      <c r="AA76" s="5">
        <f t="shared" si="238"/>
        <v>2.8354153243941296E-3</v>
      </c>
      <c r="AB76" s="5">
        <f t="shared" si="239"/>
        <v>9.2891346887024836E-4</v>
      </c>
      <c r="AC76" s="5">
        <f t="shared" si="240"/>
        <v>3.5258048514342121E-6</v>
      </c>
      <c r="AD76" s="5">
        <f t="shared" si="241"/>
        <v>2.6090422190679086E-3</v>
      </c>
      <c r="AE76" s="5">
        <f t="shared" si="242"/>
        <v>1.1072054333276622E-3</v>
      </c>
      <c r="AF76" s="5">
        <f t="shared" si="243"/>
        <v>2.3493369762875202E-4</v>
      </c>
      <c r="AG76" s="5">
        <f t="shared" si="244"/>
        <v>3.3233123453663564E-5</v>
      </c>
      <c r="AH76" s="5">
        <f t="shared" si="245"/>
        <v>4.5910837895852955E-4</v>
      </c>
      <c r="AI76" s="5">
        <f t="shared" si="246"/>
        <v>3.0081798120837382E-4</v>
      </c>
      <c r="AJ76" s="5">
        <f t="shared" si="247"/>
        <v>9.8551302879243969E-5</v>
      </c>
      <c r="AK76" s="5">
        <f t="shared" si="248"/>
        <v>2.152433233364203E-5</v>
      </c>
      <c r="AL76" s="5">
        <f t="shared" si="249"/>
        <v>3.9215155120858933E-8</v>
      </c>
      <c r="AM76" s="5">
        <f t="shared" si="250"/>
        <v>3.4190045278974002E-4</v>
      </c>
      <c r="AN76" s="5">
        <f t="shared" si="251"/>
        <v>1.4509310589892564E-4</v>
      </c>
      <c r="AO76" s="5">
        <f t="shared" si="252"/>
        <v>3.0786752704804545E-5</v>
      </c>
      <c r="AP76" s="5">
        <f t="shared" si="253"/>
        <v>4.3550157499881987E-6</v>
      </c>
      <c r="AQ76" s="5">
        <f t="shared" si="254"/>
        <v>4.620370902178348E-7</v>
      </c>
      <c r="AR76" s="5">
        <f t="shared" si="255"/>
        <v>3.8966582292466062E-5</v>
      </c>
      <c r="AS76" s="5">
        <f t="shared" si="256"/>
        <v>2.5531768003015299E-5</v>
      </c>
      <c r="AT76" s="5">
        <f t="shared" si="257"/>
        <v>8.3644900195138606E-6</v>
      </c>
      <c r="AU76" s="5">
        <f t="shared" si="258"/>
        <v>1.8268663906153871E-6</v>
      </c>
      <c r="AV76" s="5">
        <f t="shared" si="259"/>
        <v>2.9925083310883631E-7</v>
      </c>
      <c r="AW76" s="5">
        <f t="shared" si="260"/>
        <v>3.0289151775111623E-10</v>
      </c>
      <c r="AX76" s="5">
        <f t="shared" si="261"/>
        <v>3.7336791883341889E-5</v>
      </c>
      <c r="AY76" s="5">
        <f t="shared" si="262"/>
        <v>1.5844702908268388E-5</v>
      </c>
      <c r="AZ76" s="5">
        <f t="shared" si="263"/>
        <v>3.3620270728629306E-6</v>
      </c>
      <c r="BA76" s="5">
        <f t="shared" si="264"/>
        <v>4.7558380042854663E-7</v>
      </c>
      <c r="BB76" s="5">
        <f t="shared" si="265"/>
        <v>5.0456156284932059E-8</v>
      </c>
      <c r="BC76" s="5">
        <f t="shared" si="266"/>
        <v>4.282439737864005E-9</v>
      </c>
      <c r="BD76" s="5">
        <f t="shared" si="267"/>
        <v>2.7560568214850671E-6</v>
      </c>
      <c r="BE76" s="5">
        <f t="shared" si="268"/>
        <v>1.8058294884868436E-6</v>
      </c>
      <c r="BF76" s="5">
        <f t="shared" si="269"/>
        <v>5.9160974404937976E-7</v>
      </c>
      <c r="BG76" s="5">
        <f t="shared" si="270"/>
        <v>1.2921193703895392E-7</v>
      </c>
      <c r="BH76" s="5">
        <f t="shared" si="271"/>
        <v>2.1165630943316222E-8</v>
      </c>
      <c r="BI76" s="5">
        <f t="shared" si="272"/>
        <v>2.7736380615893725E-9</v>
      </c>
      <c r="BJ76" s="8">
        <f t="shared" si="273"/>
        <v>0.35516046119564326</v>
      </c>
      <c r="BK76" s="8">
        <f t="shared" si="274"/>
        <v>0.44098788511088577</v>
      </c>
      <c r="BL76" s="8">
        <f t="shared" si="275"/>
        <v>0.19953393386527052</v>
      </c>
      <c r="BM76" s="8">
        <f t="shared" si="276"/>
        <v>9.5502751365549782E-2</v>
      </c>
      <c r="BN76" s="8">
        <f t="shared" si="277"/>
        <v>0.90449109504846803</v>
      </c>
    </row>
    <row r="77" spans="1:66" x14ac:dyDescent="0.25">
      <c r="A77" t="s">
        <v>361</v>
      </c>
      <c r="B77" t="s">
        <v>291</v>
      </c>
      <c r="C77" t="s">
        <v>289</v>
      </c>
      <c r="D77" t="s">
        <v>69</v>
      </c>
      <c r="E77">
        <f>VLOOKUP(A77,home!$A$2:$E$405,3,FALSE)</f>
        <v>1.4308000000000001</v>
      </c>
      <c r="F77">
        <f>VLOOKUP(B77,home!$B$2:$E$405,3,FALSE)</f>
        <v>1.2231000000000001</v>
      </c>
      <c r="G77">
        <f>VLOOKUP(C77,away!$B$2:$E$405,4,FALSE)</f>
        <v>0.69889999999999997</v>
      </c>
      <c r="H77">
        <f>VLOOKUP(A77,away!$A$2:$E$405,3,FALSE)</f>
        <v>1.0307999999999999</v>
      </c>
      <c r="I77">
        <f>VLOOKUP(C77,away!$B$2:$E$405,3,FALSE)</f>
        <v>1.4552</v>
      </c>
      <c r="J77">
        <f>VLOOKUP(B77,home!$B$2:$E$405,4,FALSE)</f>
        <v>1.9401999999999999</v>
      </c>
      <c r="K77" s="3">
        <f t="shared" si="168"/>
        <v>1.223083023372</v>
      </c>
      <c r="L77" s="3">
        <f t="shared" si="169"/>
        <v>2.9103391144319999</v>
      </c>
      <c r="M77" s="5">
        <f t="shared" si="224"/>
        <v>1.6027935061154696E-2</v>
      </c>
      <c r="N77" s="5">
        <f t="shared" si="225"/>
        <v>1.9603495273007164E-2</v>
      </c>
      <c r="O77" s="5">
        <f t="shared" si="226"/>
        <v>4.6646726332054557E-2</v>
      </c>
      <c r="P77" s="5">
        <f t="shared" si="227"/>
        <v>5.7052819072615564E-2</v>
      </c>
      <c r="Q77" s="5">
        <f t="shared" si="228"/>
        <v>1.1988351133584159E-2</v>
      </c>
      <c r="R77" s="5">
        <f t="shared" si="229"/>
        <v>6.7878896102191763E-2</v>
      </c>
      <c r="S77" s="5">
        <f t="shared" si="230"/>
        <v>5.0771109187069972E-2</v>
      </c>
      <c r="T77" s="5">
        <f t="shared" si="231"/>
        <v>3.4890167221615184E-2</v>
      </c>
      <c r="U77" s="5">
        <f t="shared" si="232"/>
        <v>8.3021525467822557E-2</v>
      </c>
      <c r="V77" s="5">
        <f t="shared" si="233"/>
        <v>2.0080460878070295E-2</v>
      </c>
      <c r="W77" s="5">
        <f t="shared" si="234"/>
        <v>4.8875829165697521E-3</v>
      </c>
      <c r="X77" s="5">
        <f t="shared" si="235"/>
        <v>1.4224523737122581E-2</v>
      </c>
      <c r="Y77" s="5">
        <f t="shared" si="236"/>
        <v>2.0699093908157152E-2</v>
      </c>
      <c r="Z77" s="5">
        <f t="shared" si="237"/>
        <v>6.5850202123558174E-2</v>
      </c>
      <c r="AA77" s="5">
        <f t="shared" si="238"/>
        <v>8.0540264302938813E-2</v>
      </c>
      <c r="AB77" s="5">
        <f t="shared" si="239"/>
        <v>4.9253714983409198E-2</v>
      </c>
      <c r="AC77" s="5">
        <f t="shared" si="240"/>
        <v>4.4673834191680658E-3</v>
      </c>
      <c r="AD77" s="5">
        <f t="shared" si="241"/>
        <v>1.4944799226448671E-3</v>
      </c>
      <c r="AE77" s="5">
        <f t="shared" si="242"/>
        <v>4.3494433746066657E-3</v>
      </c>
      <c r="AF77" s="5">
        <f t="shared" si="243"/>
        <v>6.3291775895624484E-3</v>
      </c>
      <c r="AG77" s="5">
        <f t="shared" si="244"/>
        <v>6.1400177003633448E-3</v>
      </c>
      <c r="AH77" s="5">
        <f t="shared" si="245"/>
        <v>4.7911604733361125E-2</v>
      </c>
      <c r="AI77" s="5">
        <f t="shared" si="246"/>
        <v>5.8599870371883543E-2</v>
      </c>
      <c r="AJ77" s="5">
        <f t="shared" si="247"/>
        <v>3.5836253311825314E-2</v>
      </c>
      <c r="AK77" s="5">
        <f t="shared" si="248"/>
        <v>1.4610237682317383E-2</v>
      </c>
      <c r="AL77" s="5">
        <f t="shared" si="249"/>
        <v>6.3608148390747619E-4</v>
      </c>
      <c r="AM77" s="5">
        <f t="shared" si="250"/>
        <v>3.6557460443144762E-4</v>
      </c>
      <c r="AN77" s="5">
        <f t="shared" si="251"/>
        <v>1.0639460705198478E-3</v>
      </c>
      <c r="AO77" s="5">
        <f t="shared" si="252"/>
        <v>1.5482219323400704E-3</v>
      </c>
      <c r="AP77" s="5">
        <f t="shared" si="253"/>
        <v>1.5019502825035999E-3</v>
      </c>
      <c r="AQ77" s="5">
        <f t="shared" si="254"/>
        <v>1.0927961637756049E-3</v>
      </c>
      <c r="AR77" s="5">
        <f t="shared" si="255"/>
        <v>2.7887803458141246E-2</v>
      </c>
      <c r="AS77" s="5">
        <f t="shared" si="256"/>
        <v>3.4109098968787513E-2</v>
      </c>
      <c r="AT77" s="5">
        <f t="shared" si="257"/>
        <v>2.0859129945619705E-2</v>
      </c>
      <c r="AU77" s="5">
        <f t="shared" si="258"/>
        <v>8.5041492395993221E-3</v>
      </c>
      <c r="AV77" s="5">
        <f t="shared" si="259"/>
        <v>2.6003201407939578E-3</v>
      </c>
      <c r="AW77" s="5">
        <f t="shared" si="260"/>
        <v>6.2894082665234776E-5</v>
      </c>
      <c r="AX77" s="5">
        <f t="shared" si="261"/>
        <v>7.452134874267291E-5</v>
      </c>
      <c r="AY77" s="5">
        <f t="shared" si="262"/>
        <v>2.1688239610602889E-4</v>
      </c>
      <c r="AZ77" s="5">
        <f t="shared" si="263"/>
        <v>3.1560066030955527E-4</v>
      </c>
      <c r="BA77" s="5">
        <f t="shared" si="264"/>
        <v>3.0616831541315512E-4</v>
      </c>
      <c r="BB77" s="5">
        <f t="shared" si="265"/>
        <v>2.2276340598666481E-4</v>
      </c>
      <c r="BC77" s="5">
        <f t="shared" si="266"/>
        <v>1.2966341074141722E-4</v>
      </c>
      <c r="BD77" s="5">
        <f t="shared" si="267"/>
        <v>1.352716086997007E-2</v>
      </c>
      <c r="BE77" s="5">
        <f t="shared" si="268"/>
        <v>1.6544840814482403E-2</v>
      </c>
      <c r="BF77" s="5">
        <f t="shared" si="269"/>
        <v>1.0117856962292804E-2</v>
      </c>
      <c r="BG77" s="5">
        <f t="shared" si="270"/>
        <v>4.1249930278288403E-3</v>
      </c>
      <c r="BH77" s="5">
        <f t="shared" si="271"/>
        <v>1.2613022359663293E-3</v>
      </c>
      <c r="BI77" s="5">
        <f t="shared" si="272"/>
        <v>3.0853547043031262E-4</v>
      </c>
      <c r="BJ77" s="8">
        <f t="shared" si="273"/>
        <v>0.13144442136810341</v>
      </c>
      <c r="BK77" s="8">
        <f t="shared" si="274"/>
        <v>0.1492526714980921</v>
      </c>
      <c r="BL77" s="8">
        <f t="shared" si="275"/>
        <v>0.62414428442171677</v>
      </c>
      <c r="BM77" s="8">
        <f t="shared" si="276"/>
        <v>0.75133936812342161</v>
      </c>
      <c r="BN77" s="8">
        <f t="shared" si="277"/>
        <v>0.21919822297460789</v>
      </c>
    </row>
    <row r="78" spans="1:66" x14ac:dyDescent="0.25">
      <c r="A78" t="s">
        <v>361</v>
      </c>
      <c r="B78" t="s">
        <v>293</v>
      </c>
      <c r="C78" t="s">
        <v>297</v>
      </c>
      <c r="D78" t="s">
        <v>69</v>
      </c>
      <c r="E78">
        <f>VLOOKUP(A78,home!$A$2:$E$405,3,FALSE)</f>
        <v>1.4308000000000001</v>
      </c>
      <c r="F78">
        <f>VLOOKUP(B78,home!$B$2:$E$405,3,FALSE)</f>
        <v>1.3977999999999999</v>
      </c>
      <c r="G78">
        <f>VLOOKUP(C78,away!$B$2:$E$405,4,FALSE)</f>
        <v>0.69889999999999997</v>
      </c>
      <c r="H78">
        <f>VLOOKUP(A78,away!$A$2:$E$405,3,FALSE)</f>
        <v>1.0307999999999999</v>
      </c>
      <c r="I78">
        <f>VLOOKUP(C78,away!$B$2:$E$405,3,FALSE)</f>
        <v>0.97009999999999996</v>
      </c>
      <c r="J78">
        <f>VLOOKUP(B78,home!$B$2:$E$405,4,FALSE)</f>
        <v>1.2126999999999999</v>
      </c>
      <c r="K78" s="3">
        <f t="shared" ref="K78:K111" si="278">E78*F78*G78</f>
        <v>1.3977805985359999</v>
      </c>
      <c r="L78" s="3">
        <f t="shared" ref="L78:L111" si="279">H78*I78*J78</f>
        <v>1.2126746303159999</v>
      </c>
      <c r="M78" s="5">
        <f t="shared" si="224"/>
        <v>7.3501076335364804E-2</v>
      </c>
      <c r="N78" s="5">
        <f t="shared" si="225"/>
        <v>0.10273837847308644</v>
      </c>
      <c r="O78" s="5">
        <f t="shared" si="226"/>
        <v>8.9132890572816606E-2</v>
      </c>
      <c r="P78" s="5">
        <f t="shared" si="227"/>
        <v>0.12458822513411537</v>
      </c>
      <c r="Q78" s="5">
        <f t="shared" si="228"/>
        <v>7.1802856077364433E-2</v>
      </c>
      <c r="R78" s="5">
        <f t="shared" si="229"/>
        <v>5.4044597562193437E-2</v>
      </c>
      <c r="S78" s="5">
        <f t="shared" si="230"/>
        <v>5.2795913393313652E-2</v>
      </c>
      <c r="T78" s="5">
        <f t="shared" si="231"/>
        <v>8.707350194925087E-2</v>
      </c>
      <c r="U78" s="5">
        <f t="shared" si="232"/>
        <v>7.5542489928119974E-2</v>
      </c>
      <c r="V78" s="5">
        <f t="shared" si="233"/>
        <v>9.9435416791192402E-3</v>
      </c>
      <c r="W78" s="5">
        <f t="shared" si="234"/>
        <v>3.3454879714804257E-2</v>
      </c>
      <c r="X78" s="5">
        <f t="shared" si="235"/>
        <v>4.0569883890416492E-2</v>
      </c>
      <c r="Y78" s="5">
        <f t="shared" si="236"/>
        <v>2.4599034474386935E-2</v>
      </c>
      <c r="Z78" s="5">
        <f t="shared" si="237"/>
        <v>2.1846170789769977E-2</v>
      </c>
      <c r="AA78" s="5">
        <f t="shared" si="238"/>
        <v>3.0536153682244351E-2</v>
      </c>
      <c r="AB78" s="5">
        <f t="shared" si="239"/>
        <v>2.1341421585477399E-2</v>
      </c>
      <c r="AC78" s="5">
        <f t="shared" si="240"/>
        <v>1.0534269284847352E-3</v>
      </c>
      <c r="AD78" s="5">
        <f t="shared" si="241"/>
        <v>1.1690645447927235E-2</v>
      </c>
      <c r="AE78" s="5">
        <f t="shared" si="242"/>
        <v>1.4176949146720587E-2</v>
      </c>
      <c r="AF78" s="5">
        <f t="shared" si="243"/>
        <v>8.5960132827540593E-3</v>
      </c>
      <c r="AG78" s="5">
        <f t="shared" si="244"/>
        <v>3.4747224099517357E-3</v>
      </c>
      <c r="AH78" s="5">
        <f t="shared" si="245"/>
        <v>6.6230742715761241E-3</v>
      </c>
      <c r="AI78" s="5">
        <f t="shared" si="246"/>
        <v>9.2576047194720557E-3</v>
      </c>
      <c r="AJ78" s="5">
        <f t="shared" si="247"/>
        <v>6.4700501328966743E-3</v>
      </c>
      <c r="AK78" s="5">
        <f t="shared" si="248"/>
        <v>3.0145701824394145E-3</v>
      </c>
      <c r="AL78" s="5">
        <f t="shared" si="249"/>
        <v>7.1424581990915895E-5</v>
      </c>
      <c r="AM78" s="5">
        <f t="shared" si="250"/>
        <v>3.2681914782951788E-3</v>
      </c>
      <c r="AN78" s="5">
        <f t="shared" si="251"/>
        <v>3.9632528927435072E-3</v>
      </c>
      <c r="AO78" s="5">
        <f t="shared" si="252"/>
        <v>2.4030681182782752E-3</v>
      </c>
      <c r="AP78" s="5">
        <f t="shared" si="253"/>
        <v>9.7137991398575793E-4</v>
      </c>
      <c r="AQ78" s="5">
        <f t="shared" si="254"/>
        <v>2.9449194452226663E-4</v>
      </c>
      <c r="AR78" s="5">
        <f t="shared" si="255"/>
        <v>1.6063268287677965E-3</v>
      </c>
      <c r="AS78" s="5">
        <f t="shared" si="256"/>
        <v>2.245292476159485E-3</v>
      </c>
      <c r="AT78" s="5">
        <f t="shared" si="257"/>
        <v>1.5692131306072915E-3</v>
      </c>
      <c r="AU78" s="5">
        <f t="shared" si="258"/>
        <v>7.311385563102703E-4</v>
      </c>
      <c r="AV78" s="5">
        <f t="shared" si="259"/>
        <v>2.5549282221302896E-4</v>
      </c>
      <c r="AW78" s="5">
        <f t="shared" si="260"/>
        <v>3.3630126949858116E-6</v>
      </c>
      <c r="AX78" s="5">
        <f t="shared" si="261"/>
        <v>7.6136910677694852E-4</v>
      </c>
      <c r="AY78" s="5">
        <f t="shared" si="262"/>
        <v>9.2329300009475921E-4</v>
      </c>
      <c r="AZ78" s="5">
        <f t="shared" si="263"/>
        <v>5.5982699878163132E-4</v>
      </c>
      <c r="BA78" s="5">
        <f t="shared" si="264"/>
        <v>2.2629599959614357E-4</v>
      </c>
      <c r="BB78" s="5">
        <f t="shared" si="265"/>
        <v>6.8605854413060754E-5</v>
      </c>
      <c r="BC78" s="5">
        <f t="shared" si="266"/>
        <v>1.6639315827574343E-5</v>
      </c>
      <c r="BD78" s="5">
        <f t="shared" si="267"/>
        <v>3.2465863220710982E-4</v>
      </c>
      <c r="BE78" s="5">
        <f t="shared" si="268"/>
        <v>4.5380153724633297E-4</v>
      </c>
      <c r="BF78" s="5">
        <f t="shared" si="269"/>
        <v>3.1715749217436814E-4</v>
      </c>
      <c r="BG78" s="5">
        <f t="shared" si="270"/>
        <v>1.4777219641388839E-4</v>
      </c>
      <c r="BH78" s="5">
        <f t="shared" si="271"/>
        <v>5.1638277287596031E-5</v>
      </c>
      <c r="BI78" s="5">
        <f t="shared" si="272"/>
        <v>1.4435796426884782E-5</v>
      </c>
      <c r="BJ78" s="8">
        <f t="shared" si="273"/>
        <v>0.41163327948997813</v>
      </c>
      <c r="BK78" s="8">
        <f t="shared" si="274"/>
        <v>0.26287690105248351</v>
      </c>
      <c r="BL78" s="8">
        <f t="shared" si="275"/>
        <v>0.30367978038305021</v>
      </c>
      <c r="BM78" s="8">
        <f t="shared" si="276"/>
        <v>0.48330817757294092</v>
      </c>
      <c r="BN78" s="8">
        <f t="shared" si="277"/>
        <v>0.51580802415494109</v>
      </c>
    </row>
    <row r="79" spans="1:66" x14ac:dyDescent="0.25">
      <c r="A79" t="s">
        <v>352</v>
      </c>
      <c r="B79" t="s">
        <v>344</v>
      </c>
      <c r="C79" t="s">
        <v>345</v>
      </c>
      <c r="D79" t="s">
        <v>69</v>
      </c>
      <c r="E79">
        <f>VLOOKUP(A79,home!$A$2:$E$405,3,FALSE)</f>
        <v>1.1578999999999999</v>
      </c>
      <c r="F79" t="e">
        <f>VLOOKUP(B79,home!$B$2:$E$405,3,FALSE)</f>
        <v>#N/A</v>
      </c>
      <c r="G79" t="e">
        <f>VLOOKUP(C79,away!$B$2:$E$405,4,FALSE)</f>
        <v>#N/A</v>
      </c>
      <c r="H79">
        <f>VLOOKUP(A79,away!$A$2:$E$405,3,FALSE)</f>
        <v>1.1315999999999999</v>
      </c>
      <c r="I79" t="e">
        <f>VLOOKUP(C79,away!$B$2:$E$405,3,FALSE)</f>
        <v>#N/A</v>
      </c>
      <c r="J79" t="e">
        <f>VLOOKUP(B79,home!$B$2:$E$405,4,FALSE)</f>
        <v>#N/A</v>
      </c>
      <c r="K79" s="3" t="e">
        <f t="shared" si="278"/>
        <v>#N/A</v>
      </c>
      <c r="L79" s="3" t="e">
        <f t="shared" si="279"/>
        <v>#N/A</v>
      </c>
      <c r="M79" s="5" t="e">
        <f t="shared" ref="M79:M111" si="280">_xlfn.POISSON.DIST(0,K79,FALSE) * _xlfn.POISSON.DIST(0,L79,FALSE)</f>
        <v>#N/A</v>
      </c>
      <c r="N79" s="5" t="e">
        <f t="shared" ref="N79:N111" si="281">_xlfn.POISSON.DIST(1,K79,FALSE) * _xlfn.POISSON.DIST(0,L79,FALSE)</f>
        <v>#N/A</v>
      </c>
      <c r="O79" s="5" t="e">
        <f t="shared" ref="O79:O111" si="282">_xlfn.POISSON.DIST(0,K79,FALSE) * _xlfn.POISSON.DIST(1,L79,FALSE)</f>
        <v>#N/A</v>
      </c>
      <c r="P79" s="5" t="e">
        <f t="shared" ref="P79:P111" si="283">_xlfn.POISSON.DIST(1,K79,FALSE) * _xlfn.POISSON.DIST(1,L79,FALSE)</f>
        <v>#N/A</v>
      </c>
      <c r="Q79" s="5" t="e">
        <f t="shared" ref="Q79:Q111" si="284">_xlfn.POISSON.DIST(2,K79,FALSE) * _xlfn.POISSON.DIST(0,L79,FALSE)</f>
        <v>#N/A</v>
      </c>
      <c r="R79" s="5" t="e">
        <f t="shared" ref="R79:R111" si="285">_xlfn.POISSON.DIST(0,K79,FALSE) * _xlfn.POISSON.DIST(2,L79,FALSE)</f>
        <v>#N/A</v>
      </c>
      <c r="S79" s="5" t="e">
        <f t="shared" ref="S79:S111" si="286">_xlfn.POISSON.DIST(2,K79,FALSE) * _xlfn.POISSON.DIST(2,L79,FALSE)</f>
        <v>#N/A</v>
      </c>
      <c r="T79" s="5" t="e">
        <f t="shared" ref="T79:T111" si="287">_xlfn.POISSON.DIST(2,K79,FALSE) * _xlfn.POISSON.DIST(1,L79,FALSE)</f>
        <v>#N/A</v>
      </c>
      <c r="U79" s="5" t="e">
        <f t="shared" ref="U79:U111" si="288">_xlfn.POISSON.DIST(1,K79,FALSE) * _xlfn.POISSON.DIST(2,L79,FALSE)</f>
        <v>#N/A</v>
      </c>
      <c r="V79" s="5" t="e">
        <f t="shared" ref="V79:V111" si="289">_xlfn.POISSON.DIST(3,K79,FALSE) * _xlfn.POISSON.DIST(3,L79,FALSE)</f>
        <v>#N/A</v>
      </c>
      <c r="W79" s="5" t="e">
        <f t="shared" ref="W79:W111" si="290">_xlfn.POISSON.DIST(3,K79,FALSE) * _xlfn.POISSON.DIST(0,L79,FALSE)</f>
        <v>#N/A</v>
      </c>
      <c r="X79" s="5" t="e">
        <f t="shared" ref="X79:X111" si="291">_xlfn.POISSON.DIST(3,K79,FALSE) * _xlfn.POISSON.DIST(1,L79,FALSE)</f>
        <v>#N/A</v>
      </c>
      <c r="Y79" s="5" t="e">
        <f t="shared" ref="Y79:Y111" si="292">_xlfn.POISSON.DIST(3,K79,FALSE) * _xlfn.POISSON.DIST(2,L79,FALSE)</f>
        <v>#N/A</v>
      </c>
      <c r="Z79" s="5" t="e">
        <f t="shared" ref="Z79:Z111" si="293">_xlfn.POISSON.DIST(0,K79,FALSE) * _xlfn.POISSON.DIST(3,L79,FALSE)</f>
        <v>#N/A</v>
      </c>
      <c r="AA79" s="5" t="e">
        <f t="shared" ref="AA79:AA111" si="294">_xlfn.POISSON.DIST(1,K79,FALSE) * _xlfn.POISSON.DIST(3,L79,FALSE)</f>
        <v>#N/A</v>
      </c>
      <c r="AB79" s="5" t="e">
        <f t="shared" ref="AB79:AB111" si="295">_xlfn.POISSON.DIST(2,K79,FALSE) * _xlfn.POISSON.DIST(3,L79,FALSE)</f>
        <v>#N/A</v>
      </c>
      <c r="AC79" s="5" t="e">
        <f t="shared" ref="AC79:AC111" si="296">_xlfn.POISSON.DIST(4,K79,FALSE) * _xlfn.POISSON.DIST(4,L79,FALSE)</f>
        <v>#N/A</v>
      </c>
      <c r="AD79" s="5" t="e">
        <f t="shared" ref="AD79:AD111" si="297">_xlfn.POISSON.DIST(4,K79,FALSE) * _xlfn.POISSON.DIST(0,L79,FALSE)</f>
        <v>#N/A</v>
      </c>
      <c r="AE79" s="5" t="e">
        <f t="shared" ref="AE79:AE111" si="298">_xlfn.POISSON.DIST(4,K79,FALSE) * _xlfn.POISSON.DIST(1,L79,FALSE)</f>
        <v>#N/A</v>
      </c>
      <c r="AF79" s="5" t="e">
        <f t="shared" ref="AF79:AF111" si="299">_xlfn.POISSON.DIST(4,K79,FALSE) * _xlfn.POISSON.DIST(2,L79,FALSE)</f>
        <v>#N/A</v>
      </c>
      <c r="AG79" s="5" t="e">
        <f t="shared" ref="AG79:AG111" si="300">_xlfn.POISSON.DIST(4,K79,FALSE) * _xlfn.POISSON.DIST(3,L79,FALSE)</f>
        <v>#N/A</v>
      </c>
      <c r="AH79" s="5" t="e">
        <f t="shared" ref="AH79:AH111" si="301">_xlfn.POISSON.DIST(0,K79,FALSE) * _xlfn.POISSON.DIST(4,L79,FALSE)</f>
        <v>#N/A</v>
      </c>
      <c r="AI79" s="5" t="e">
        <f t="shared" ref="AI79:AI111" si="302">_xlfn.POISSON.DIST(1,K79,FALSE) * _xlfn.POISSON.DIST(4,L79,FALSE)</f>
        <v>#N/A</v>
      </c>
      <c r="AJ79" s="5" t="e">
        <f t="shared" ref="AJ79:AJ111" si="303">_xlfn.POISSON.DIST(2,K79,FALSE) * _xlfn.POISSON.DIST(4,L79,FALSE)</f>
        <v>#N/A</v>
      </c>
      <c r="AK79" s="5" t="e">
        <f t="shared" ref="AK79:AK111" si="304">_xlfn.POISSON.DIST(3,K79,FALSE) * _xlfn.POISSON.DIST(4,L79,FALSE)</f>
        <v>#N/A</v>
      </c>
      <c r="AL79" s="5" t="e">
        <f t="shared" ref="AL79:AL111" si="305">_xlfn.POISSON.DIST(5,K79,FALSE) * _xlfn.POISSON.DIST(5,L79,FALSE)</f>
        <v>#N/A</v>
      </c>
      <c r="AM79" s="5" t="e">
        <f t="shared" ref="AM79:AM111" si="306">_xlfn.POISSON.DIST(5,K79,FALSE) * _xlfn.POISSON.DIST(0,L79,FALSE)</f>
        <v>#N/A</v>
      </c>
      <c r="AN79" s="5" t="e">
        <f t="shared" ref="AN79:AN111" si="307">_xlfn.POISSON.DIST(5,K79,FALSE) * _xlfn.POISSON.DIST(1,L79,FALSE)</f>
        <v>#N/A</v>
      </c>
      <c r="AO79" s="5" t="e">
        <f t="shared" ref="AO79:AO111" si="308">_xlfn.POISSON.DIST(5,K79,FALSE) * _xlfn.POISSON.DIST(2,L79,FALSE)</f>
        <v>#N/A</v>
      </c>
      <c r="AP79" s="5" t="e">
        <f t="shared" ref="AP79:AP111" si="309">_xlfn.POISSON.DIST(5,K79,FALSE) * _xlfn.POISSON.DIST(3,L79,FALSE)</f>
        <v>#N/A</v>
      </c>
      <c r="AQ79" s="5" t="e">
        <f t="shared" ref="AQ79:AQ111" si="310">_xlfn.POISSON.DIST(5,K79,FALSE) * _xlfn.POISSON.DIST(4,L79,FALSE)</f>
        <v>#N/A</v>
      </c>
      <c r="AR79" s="5" t="e">
        <f t="shared" ref="AR79:AR111" si="311">_xlfn.POISSON.DIST(0,K79,FALSE) * _xlfn.POISSON.DIST(5,L79,FALSE)</f>
        <v>#N/A</v>
      </c>
      <c r="AS79" s="5" t="e">
        <f t="shared" ref="AS79:AS111" si="312">_xlfn.POISSON.DIST(1,K79,FALSE) * _xlfn.POISSON.DIST(5,L79,FALSE)</f>
        <v>#N/A</v>
      </c>
      <c r="AT79" s="5" t="e">
        <f t="shared" ref="AT79:AT111" si="313">_xlfn.POISSON.DIST(2,K79,FALSE) * _xlfn.POISSON.DIST(5,L79,FALSE)</f>
        <v>#N/A</v>
      </c>
      <c r="AU79" s="5" t="e">
        <f t="shared" ref="AU79:AU111" si="314">_xlfn.POISSON.DIST(3,K79,FALSE) * _xlfn.POISSON.DIST(5,L79,FALSE)</f>
        <v>#N/A</v>
      </c>
      <c r="AV79" s="5" t="e">
        <f t="shared" ref="AV79:AV111" si="315">_xlfn.POISSON.DIST(4,K79,FALSE) * _xlfn.POISSON.DIST(5,L79,FALSE)</f>
        <v>#N/A</v>
      </c>
      <c r="AW79" s="5" t="e">
        <f t="shared" ref="AW79:AW111" si="316">_xlfn.POISSON.DIST(6,K79,FALSE) * _xlfn.POISSON.DIST(6,L79,FALSE)</f>
        <v>#N/A</v>
      </c>
      <c r="AX79" s="5" t="e">
        <f t="shared" ref="AX79:AX111" si="317">_xlfn.POISSON.DIST(6,K79,FALSE) * _xlfn.POISSON.DIST(0,L79,FALSE)</f>
        <v>#N/A</v>
      </c>
      <c r="AY79" s="5" t="e">
        <f t="shared" ref="AY79:AY111" si="318">_xlfn.POISSON.DIST(6,K79,FALSE) * _xlfn.POISSON.DIST(1,L79,FALSE)</f>
        <v>#N/A</v>
      </c>
      <c r="AZ79" s="5" t="e">
        <f t="shared" ref="AZ79:AZ111" si="319">_xlfn.POISSON.DIST(6,K79,FALSE) * _xlfn.POISSON.DIST(2,L79,FALSE)</f>
        <v>#N/A</v>
      </c>
      <c r="BA79" s="5" t="e">
        <f t="shared" ref="BA79:BA111" si="320">_xlfn.POISSON.DIST(6,K79,FALSE) * _xlfn.POISSON.DIST(3,L79,FALSE)</f>
        <v>#N/A</v>
      </c>
      <c r="BB79" s="5" t="e">
        <f t="shared" ref="BB79:BB111" si="321">_xlfn.POISSON.DIST(6,K79,FALSE) * _xlfn.POISSON.DIST(4,L79,FALSE)</f>
        <v>#N/A</v>
      </c>
      <c r="BC79" s="5" t="e">
        <f t="shared" ref="BC79:BC111" si="322">_xlfn.POISSON.DIST(6,K79,FALSE) * _xlfn.POISSON.DIST(5,L79,FALSE)</f>
        <v>#N/A</v>
      </c>
      <c r="BD79" s="5" t="e">
        <f t="shared" ref="BD79:BD111" si="323">_xlfn.POISSON.DIST(0,K79,FALSE) * _xlfn.POISSON.DIST(6,L79,FALSE)</f>
        <v>#N/A</v>
      </c>
      <c r="BE79" s="5" t="e">
        <f t="shared" ref="BE79:BE111" si="324">_xlfn.POISSON.DIST(1,K79,FALSE) * _xlfn.POISSON.DIST(6,L79,FALSE)</f>
        <v>#N/A</v>
      </c>
      <c r="BF79" s="5" t="e">
        <f t="shared" ref="BF79:BF111" si="325">_xlfn.POISSON.DIST(2,K79,FALSE) * _xlfn.POISSON.DIST(6,L79,FALSE)</f>
        <v>#N/A</v>
      </c>
      <c r="BG79" s="5" t="e">
        <f t="shared" ref="BG79:BG111" si="326">_xlfn.POISSON.DIST(3,K79,FALSE) * _xlfn.POISSON.DIST(6,L79,FALSE)</f>
        <v>#N/A</v>
      </c>
      <c r="BH79" s="5" t="e">
        <f t="shared" ref="BH79:BH111" si="327">_xlfn.POISSON.DIST(4,K79,FALSE) * _xlfn.POISSON.DIST(6,L79,FALSE)</f>
        <v>#N/A</v>
      </c>
      <c r="BI79" s="5" t="e">
        <f t="shared" ref="BI79:BI111" si="328">_xlfn.POISSON.DIST(5,K79,FALSE) * _xlfn.POISSON.DIST(6,L79,FALSE)</f>
        <v>#N/A</v>
      </c>
      <c r="BJ79" s="8" t="e">
        <f t="shared" ref="BJ79:BJ111" si="329">SUM(N79,Q79,T79,W79,X79,Y79,AD79,AE79,AF79,AG79,AM79,AN79,AO79,AP79,AQ79,AX79,AY79,AZ79,BA79,BB79,BC79)</f>
        <v>#N/A</v>
      </c>
      <c r="BK79" s="8" t="e">
        <f t="shared" ref="BK79:BK111" si="330">SUM(M79,P79,S79,V79,AC79,AL79,AY79)</f>
        <v>#N/A</v>
      </c>
      <c r="BL79" s="8" t="e">
        <f t="shared" ref="BL79:BL111" si="331">SUM(O79,R79,U79,AA79,AB79,AH79,AI79,AJ79,AK79,AR79,AS79,AT79,AU79,AV79,BD79,BE79,BF79,BG79,BH79,BI79)</f>
        <v>#N/A</v>
      </c>
      <c r="BM79" s="8" t="e">
        <f t="shared" ref="BM79:BM111" si="332">SUM(S79:BI79)</f>
        <v>#N/A</v>
      </c>
      <c r="BN79" s="8" t="e">
        <f t="shared" ref="BN79:BN111" si="333">SUM(M79:R79)</f>
        <v>#N/A</v>
      </c>
    </row>
    <row r="80" spans="1:66" x14ac:dyDescent="0.25">
      <c r="A80" t="s">
        <v>352</v>
      </c>
      <c r="B80" t="s">
        <v>346</v>
      </c>
      <c r="C80" t="s">
        <v>347</v>
      </c>
      <c r="D80" t="s">
        <v>69</v>
      </c>
      <c r="E80">
        <f>VLOOKUP(A80,home!$A$2:$E$405,3,FALSE)</f>
        <v>1.1578999999999999</v>
      </c>
      <c r="F80" t="e">
        <f>VLOOKUP(B80,home!$B$2:$E$405,3,FALSE)</f>
        <v>#N/A</v>
      </c>
      <c r="G80" t="e">
        <f>VLOOKUP(C80,away!$B$2:$E$405,4,FALSE)</f>
        <v>#N/A</v>
      </c>
      <c r="H80">
        <f>VLOOKUP(A80,away!$A$2:$E$405,3,FALSE)</f>
        <v>1.1315999999999999</v>
      </c>
      <c r="I80" t="e">
        <f>VLOOKUP(C80,away!$B$2:$E$405,3,FALSE)</f>
        <v>#N/A</v>
      </c>
      <c r="J80" t="e">
        <f>VLOOKUP(B80,home!$B$2:$E$405,4,FALSE)</f>
        <v>#N/A</v>
      </c>
      <c r="K80" s="3" t="e">
        <f t="shared" si="278"/>
        <v>#N/A</v>
      </c>
      <c r="L80" s="3" t="e">
        <f t="shared" si="279"/>
        <v>#N/A</v>
      </c>
      <c r="M80" s="5" t="e">
        <f t="shared" si="280"/>
        <v>#N/A</v>
      </c>
      <c r="N80" s="5" t="e">
        <f t="shared" si="281"/>
        <v>#N/A</v>
      </c>
      <c r="O80" s="5" t="e">
        <f t="shared" si="282"/>
        <v>#N/A</v>
      </c>
      <c r="P80" s="5" t="e">
        <f t="shared" si="283"/>
        <v>#N/A</v>
      </c>
      <c r="Q80" s="5" t="e">
        <f t="shared" si="284"/>
        <v>#N/A</v>
      </c>
      <c r="R80" s="5" t="e">
        <f t="shared" si="285"/>
        <v>#N/A</v>
      </c>
      <c r="S80" s="5" t="e">
        <f t="shared" si="286"/>
        <v>#N/A</v>
      </c>
      <c r="T80" s="5" t="e">
        <f t="shared" si="287"/>
        <v>#N/A</v>
      </c>
      <c r="U80" s="5" t="e">
        <f t="shared" si="288"/>
        <v>#N/A</v>
      </c>
      <c r="V80" s="5" t="e">
        <f t="shared" si="289"/>
        <v>#N/A</v>
      </c>
      <c r="W80" s="5" t="e">
        <f t="shared" si="290"/>
        <v>#N/A</v>
      </c>
      <c r="X80" s="5" t="e">
        <f t="shared" si="291"/>
        <v>#N/A</v>
      </c>
      <c r="Y80" s="5" t="e">
        <f t="shared" si="292"/>
        <v>#N/A</v>
      </c>
      <c r="Z80" s="5" t="e">
        <f t="shared" si="293"/>
        <v>#N/A</v>
      </c>
      <c r="AA80" s="5" t="e">
        <f t="shared" si="294"/>
        <v>#N/A</v>
      </c>
      <c r="AB80" s="5" t="e">
        <f t="shared" si="295"/>
        <v>#N/A</v>
      </c>
      <c r="AC80" s="5" t="e">
        <f t="shared" si="296"/>
        <v>#N/A</v>
      </c>
      <c r="AD80" s="5" t="e">
        <f t="shared" si="297"/>
        <v>#N/A</v>
      </c>
      <c r="AE80" s="5" t="e">
        <f t="shared" si="298"/>
        <v>#N/A</v>
      </c>
      <c r="AF80" s="5" t="e">
        <f t="shared" si="299"/>
        <v>#N/A</v>
      </c>
      <c r="AG80" s="5" t="e">
        <f t="shared" si="300"/>
        <v>#N/A</v>
      </c>
      <c r="AH80" s="5" t="e">
        <f t="shared" si="301"/>
        <v>#N/A</v>
      </c>
      <c r="AI80" s="5" t="e">
        <f t="shared" si="302"/>
        <v>#N/A</v>
      </c>
      <c r="AJ80" s="5" t="e">
        <f t="shared" si="303"/>
        <v>#N/A</v>
      </c>
      <c r="AK80" s="5" t="e">
        <f t="shared" si="304"/>
        <v>#N/A</v>
      </c>
      <c r="AL80" s="5" t="e">
        <f t="shared" si="305"/>
        <v>#N/A</v>
      </c>
      <c r="AM80" s="5" t="e">
        <f t="shared" si="306"/>
        <v>#N/A</v>
      </c>
      <c r="AN80" s="5" t="e">
        <f t="shared" si="307"/>
        <v>#N/A</v>
      </c>
      <c r="AO80" s="5" t="e">
        <f t="shared" si="308"/>
        <v>#N/A</v>
      </c>
      <c r="AP80" s="5" t="e">
        <f t="shared" si="309"/>
        <v>#N/A</v>
      </c>
      <c r="AQ80" s="5" t="e">
        <f t="shared" si="310"/>
        <v>#N/A</v>
      </c>
      <c r="AR80" s="5" t="e">
        <f t="shared" si="311"/>
        <v>#N/A</v>
      </c>
      <c r="AS80" s="5" t="e">
        <f t="shared" si="312"/>
        <v>#N/A</v>
      </c>
      <c r="AT80" s="5" t="e">
        <f t="shared" si="313"/>
        <v>#N/A</v>
      </c>
      <c r="AU80" s="5" t="e">
        <f t="shared" si="314"/>
        <v>#N/A</v>
      </c>
      <c r="AV80" s="5" t="e">
        <f t="shared" si="315"/>
        <v>#N/A</v>
      </c>
      <c r="AW80" s="5" t="e">
        <f t="shared" si="316"/>
        <v>#N/A</v>
      </c>
      <c r="AX80" s="5" t="e">
        <f t="shared" si="317"/>
        <v>#N/A</v>
      </c>
      <c r="AY80" s="5" t="e">
        <f t="shared" si="318"/>
        <v>#N/A</v>
      </c>
      <c r="AZ80" s="5" t="e">
        <f t="shared" si="319"/>
        <v>#N/A</v>
      </c>
      <c r="BA80" s="5" t="e">
        <f t="shared" si="320"/>
        <v>#N/A</v>
      </c>
      <c r="BB80" s="5" t="e">
        <f t="shared" si="321"/>
        <v>#N/A</v>
      </c>
      <c r="BC80" s="5" t="e">
        <f t="shared" si="322"/>
        <v>#N/A</v>
      </c>
      <c r="BD80" s="5" t="e">
        <f t="shared" si="323"/>
        <v>#N/A</v>
      </c>
      <c r="BE80" s="5" t="e">
        <f t="shared" si="324"/>
        <v>#N/A</v>
      </c>
      <c r="BF80" s="5" t="e">
        <f t="shared" si="325"/>
        <v>#N/A</v>
      </c>
      <c r="BG80" s="5" t="e">
        <f t="shared" si="326"/>
        <v>#N/A</v>
      </c>
      <c r="BH80" s="5" t="e">
        <f t="shared" si="327"/>
        <v>#N/A</v>
      </c>
      <c r="BI80" s="5" t="e">
        <f t="shared" si="328"/>
        <v>#N/A</v>
      </c>
      <c r="BJ80" s="8" t="e">
        <f t="shared" si="329"/>
        <v>#N/A</v>
      </c>
      <c r="BK80" s="8" t="e">
        <f t="shared" si="330"/>
        <v>#N/A</v>
      </c>
      <c r="BL80" s="8" t="e">
        <f t="shared" si="331"/>
        <v>#N/A</v>
      </c>
      <c r="BM80" s="8" t="e">
        <f t="shared" si="332"/>
        <v>#N/A</v>
      </c>
      <c r="BN80" s="8" t="e">
        <f t="shared" si="333"/>
        <v>#N/A</v>
      </c>
    </row>
    <row r="81" spans="1:66" x14ac:dyDescent="0.25">
      <c r="A81" t="s">
        <v>352</v>
      </c>
      <c r="B81" t="s">
        <v>348</v>
      </c>
      <c r="C81" t="s">
        <v>349</v>
      </c>
      <c r="D81" t="s">
        <v>69</v>
      </c>
      <c r="E81">
        <f>VLOOKUP(A81,home!$A$2:$E$405,3,FALSE)</f>
        <v>1.1578999999999999</v>
      </c>
      <c r="F81" t="e">
        <f>VLOOKUP(B81,home!$B$2:$E$405,3,FALSE)</f>
        <v>#N/A</v>
      </c>
      <c r="G81" t="e">
        <f>VLOOKUP(C81,away!$B$2:$E$405,4,FALSE)</f>
        <v>#N/A</v>
      </c>
      <c r="H81">
        <f>VLOOKUP(A81,away!$A$2:$E$405,3,FALSE)</f>
        <v>1.1315999999999999</v>
      </c>
      <c r="I81" t="e">
        <f>VLOOKUP(C81,away!$B$2:$E$405,3,FALSE)</f>
        <v>#N/A</v>
      </c>
      <c r="J81" t="e">
        <f>VLOOKUP(B81,home!$B$2:$E$405,4,FALSE)</f>
        <v>#N/A</v>
      </c>
      <c r="K81" s="3" t="e">
        <f t="shared" si="278"/>
        <v>#N/A</v>
      </c>
      <c r="L81" s="3" t="e">
        <f t="shared" si="279"/>
        <v>#N/A</v>
      </c>
      <c r="M81" s="5" t="e">
        <f t="shared" si="280"/>
        <v>#N/A</v>
      </c>
      <c r="N81" s="5" t="e">
        <f t="shared" si="281"/>
        <v>#N/A</v>
      </c>
      <c r="O81" s="5" t="e">
        <f t="shared" si="282"/>
        <v>#N/A</v>
      </c>
      <c r="P81" s="5" t="e">
        <f t="shared" si="283"/>
        <v>#N/A</v>
      </c>
      <c r="Q81" s="5" t="e">
        <f t="shared" si="284"/>
        <v>#N/A</v>
      </c>
      <c r="R81" s="5" t="e">
        <f t="shared" si="285"/>
        <v>#N/A</v>
      </c>
      <c r="S81" s="5" t="e">
        <f t="shared" si="286"/>
        <v>#N/A</v>
      </c>
      <c r="T81" s="5" t="e">
        <f t="shared" si="287"/>
        <v>#N/A</v>
      </c>
      <c r="U81" s="5" t="e">
        <f t="shared" si="288"/>
        <v>#N/A</v>
      </c>
      <c r="V81" s="5" t="e">
        <f t="shared" si="289"/>
        <v>#N/A</v>
      </c>
      <c r="W81" s="5" t="e">
        <f t="shared" si="290"/>
        <v>#N/A</v>
      </c>
      <c r="X81" s="5" t="e">
        <f t="shared" si="291"/>
        <v>#N/A</v>
      </c>
      <c r="Y81" s="5" t="e">
        <f t="shared" si="292"/>
        <v>#N/A</v>
      </c>
      <c r="Z81" s="5" t="e">
        <f t="shared" si="293"/>
        <v>#N/A</v>
      </c>
      <c r="AA81" s="5" t="e">
        <f t="shared" si="294"/>
        <v>#N/A</v>
      </c>
      <c r="AB81" s="5" t="e">
        <f t="shared" si="295"/>
        <v>#N/A</v>
      </c>
      <c r="AC81" s="5" t="e">
        <f t="shared" si="296"/>
        <v>#N/A</v>
      </c>
      <c r="AD81" s="5" t="e">
        <f t="shared" si="297"/>
        <v>#N/A</v>
      </c>
      <c r="AE81" s="5" t="e">
        <f t="shared" si="298"/>
        <v>#N/A</v>
      </c>
      <c r="AF81" s="5" t="e">
        <f t="shared" si="299"/>
        <v>#N/A</v>
      </c>
      <c r="AG81" s="5" t="e">
        <f t="shared" si="300"/>
        <v>#N/A</v>
      </c>
      <c r="AH81" s="5" t="e">
        <f t="shared" si="301"/>
        <v>#N/A</v>
      </c>
      <c r="AI81" s="5" t="e">
        <f t="shared" si="302"/>
        <v>#N/A</v>
      </c>
      <c r="AJ81" s="5" t="e">
        <f t="shared" si="303"/>
        <v>#N/A</v>
      </c>
      <c r="AK81" s="5" t="e">
        <f t="shared" si="304"/>
        <v>#N/A</v>
      </c>
      <c r="AL81" s="5" t="e">
        <f t="shared" si="305"/>
        <v>#N/A</v>
      </c>
      <c r="AM81" s="5" t="e">
        <f t="shared" si="306"/>
        <v>#N/A</v>
      </c>
      <c r="AN81" s="5" t="e">
        <f t="shared" si="307"/>
        <v>#N/A</v>
      </c>
      <c r="AO81" s="5" t="e">
        <f t="shared" si="308"/>
        <v>#N/A</v>
      </c>
      <c r="AP81" s="5" t="e">
        <f t="shared" si="309"/>
        <v>#N/A</v>
      </c>
      <c r="AQ81" s="5" t="e">
        <f t="shared" si="310"/>
        <v>#N/A</v>
      </c>
      <c r="AR81" s="5" t="e">
        <f t="shared" si="311"/>
        <v>#N/A</v>
      </c>
      <c r="AS81" s="5" t="e">
        <f t="shared" si="312"/>
        <v>#N/A</v>
      </c>
      <c r="AT81" s="5" t="e">
        <f t="shared" si="313"/>
        <v>#N/A</v>
      </c>
      <c r="AU81" s="5" t="e">
        <f t="shared" si="314"/>
        <v>#N/A</v>
      </c>
      <c r="AV81" s="5" t="e">
        <f t="shared" si="315"/>
        <v>#N/A</v>
      </c>
      <c r="AW81" s="5" t="e">
        <f t="shared" si="316"/>
        <v>#N/A</v>
      </c>
      <c r="AX81" s="5" t="e">
        <f t="shared" si="317"/>
        <v>#N/A</v>
      </c>
      <c r="AY81" s="5" t="e">
        <f t="shared" si="318"/>
        <v>#N/A</v>
      </c>
      <c r="AZ81" s="5" t="e">
        <f t="shared" si="319"/>
        <v>#N/A</v>
      </c>
      <c r="BA81" s="5" t="e">
        <f t="shared" si="320"/>
        <v>#N/A</v>
      </c>
      <c r="BB81" s="5" t="e">
        <f t="shared" si="321"/>
        <v>#N/A</v>
      </c>
      <c r="BC81" s="5" t="e">
        <f t="shared" si="322"/>
        <v>#N/A</v>
      </c>
      <c r="BD81" s="5" t="e">
        <f t="shared" si="323"/>
        <v>#N/A</v>
      </c>
      <c r="BE81" s="5" t="e">
        <f t="shared" si="324"/>
        <v>#N/A</v>
      </c>
      <c r="BF81" s="5" t="e">
        <f t="shared" si="325"/>
        <v>#N/A</v>
      </c>
      <c r="BG81" s="5" t="e">
        <f t="shared" si="326"/>
        <v>#N/A</v>
      </c>
      <c r="BH81" s="5" t="e">
        <f t="shared" si="327"/>
        <v>#N/A</v>
      </c>
      <c r="BI81" s="5" t="e">
        <f t="shared" si="328"/>
        <v>#N/A</v>
      </c>
      <c r="BJ81" s="8" t="e">
        <f t="shared" si="329"/>
        <v>#N/A</v>
      </c>
      <c r="BK81" s="8" t="e">
        <f t="shared" si="330"/>
        <v>#N/A</v>
      </c>
      <c r="BL81" s="8" t="e">
        <f t="shared" si="331"/>
        <v>#N/A</v>
      </c>
      <c r="BM81" s="8" t="e">
        <f t="shared" si="332"/>
        <v>#N/A</v>
      </c>
      <c r="BN81" s="8" t="e">
        <f t="shared" si="333"/>
        <v>#N/A</v>
      </c>
    </row>
    <row r="82" spans="1:66" x14ac:dyDescent="0.25">
      <c r="A82" t="s">
        <v>302</v>
      </c>
      <c r="B82" t="s">
        <v>305</v>
      </c>
      <c r="C82" t="s">
        <v>328</v>
      </c>
      <c r="D82" t="s">
        <v>69</v>
      </c>
      <c r="E82">
        <f>VLOOKUP(A82,home!$A$2:$E$405,3,FALSE)</f>
        <v>1.5645</v>
      </c>
      <c r="F82">
        <f>VLOOKUP(B82,home!$B$2:$E$405,3,FALSE)</f>
        <v>0.99429999999999996</v>
      </c>
      <c r="G82">
        <f>VLOOKUP(C82,away!$B$2:$E$405,4,FALSE)</f>
        <v>1.7578</v>
      </c>
      <c r="H82">
        <f>VLOOKUP(A82,away!$A$2:$E$405,3,FALSE)</f>
        <v>1.0699000000000001</v>
      </c>
      <c r="I82">
        <f>VLOOKUP(C82,away!$B$2:$E$405,3,FALSE)</f>
        <v>1.1682999999999999</v>
      </c>
      <c r="J82">
        <f>VLOOKUP(B82,home!$B$2:$E$405,4,FALSE)</f>
        <v>1.2462</v>
      </c>
      <c r="K82" s="3">
        <f t="shared" si="278"/>
        <v>2.7344026548299998</v>
      </c>
      <c r="L82" s="3">
        <f t="shared" si="279"/>
        <v>1.5577053486539998</v>
      </c>
      <c r="M82" s="5">
        <f t="shared" si="280"/>
        <v>1.367606569584732E-2</v>
      </c>
      <c r="N82" s="5">
        <f t="shared" si="281"/>
        <v>3.7395870346354394E-2</v>
      </c>
      <c r="O82" s="5">
        <f t="shared" si="282"/>
        <v>2.1303280682964856E-2</v>
      </c>
      <c r="P82" s="5">
        <f t="shared" si="283"/>
        <v>5.8251747256087748E-2</v>
      </c>
      <c r="Q82" s="5">
        <f t="shared" si="284"/>
        <v>5.1127683577374974E-2</v>
      </c>
      <c r="R82" s="5">
        <f t="shared" si="285"/>
        <v>1.6592117131865897E-2</v>
      </c>
      <c r="S82" s="5">
        <f t="shared" si="286"/>
        <v>6.2029280457052034E-2</v>
      </c>
      <c r="T82" s="5">
        <f t="shared" si="287"/>
        <v>7.9641866172766265E-2</v>
      </c>
      <c r="U82" s="5">
        <f t="shared" si="288"/>
        <v>4.5369529134624421E-2</v>
      </c>
      <c r="V82" s="5">
        <f t="shared" si="289"/>
        <v>2.9356346969146137E-2</v>
      </c>
      <c r="W82" s="5">
        <f t="shared" si="290"/>
        <v>4.660122456976077E-2</v>
      </c>
      <c r="X82" s="5">
        <f t="shared" si="291"/>
        <v>7.259097676614254E-2</v>
      </c>
      <c r="Y82" s="5">
        <f t="shared" si="292"/>
        <v>5.6537676386319236E-2</v>
      </c>
      <c r="Z82" s="5">
        <f t="shared" si="293"/>
        <v>8.6152098672670555E-3</v>
      </c>
      <c r="AA82" s="5">
        <f t="shared" si="294"/>
        <v>2.3557452732972644E-2</v>
      </c>
      <c r="AB82" s="5">
        <f t="shared" si="295"/>
        <v>3.2207780647036326E-2</v>
      </c>
      <c r="AC82" s="5">
        <f t="shared" si="296"/>
        <v>7.8150148498480933E-3</v>
      </c>
      <c r="AD82" s="5">
        <f t="shared" si="297"/>
        <v>3.1856628045470715E-2</v>
      </c>
      <c r="AE82" s="5">
        <f t="shared" si="298"/>
        <v>4.9623239896510747E-2</v>
      </c>
      <c r="AF82" s="5">
        <f t="shared" si="299"/>
        <v>3.8649193102167675E-2</v>
      </c>
      <c r="AG82" s="5">
        <f t="shared" si="300"/>
        <v>2.0068018272135953E-2</v>
      </c>
      <c r="AH82" s="5">
        <f t="shared" si="301"/>
        <v>3.3549896225046516E-3</v>
      </c>
      <c r="AI82" s="5">
        <f t="shared" si="302"/>
        <v>9.1738925307038172E-3</v>
      </c>
      <c r="AJ82" s="5">
        <f t="shared" si="303"/>
        <v>1.2542558045540815E-2</v>
      </c>
      <c r="AK82" s="5">
        <f t="shared" si="304"/>
        <v>1.1432134672695391E-2</v>
      </c>
      <c r="AL82" s="5">
        <f t="shared" si="305"/>
        <v>1.3314889821687682E-3</v>
      </c>
      <c r="AM82" s="5">
        <f t="shared" si="306"/>
        <v>1.7421769660293386E-2</v>
      </c>
      <c r="AN82" s="5">
        <f t="shared" si="307"/>
        <v>2.7137983782856989E-2</v>
      </c>
      <c r="AO82" s="5">
        <f t="shared" si="308"/>
        <v>2.113649124512092E-2</v>
      </c>
      <c r="AP82" s="5">
        <f t="shared" si="309"/>
        <v>1.0974808488101099E-2</v>
      </c>
      <c r="AQ82" s="5">
        <f t="shared" si="310"/>
        <v>4.2738794705920987E-3</v>
      </c>
      <c r="AR82" s="5">
        <f t="shared" si="311"/>
        <v>1.0452170559308324E-3</v>
      </c>
      <c r="AS82" s="5">
        <f t="shared" si="312"/>
        <v>2.8580442926108645E-3</v>
      </c>
      <c r="AT82" s="5">
        <f t="shared" si="313"/>
        <v>3.9075219506684395E-3</v>
      </c>
      <c r="AU82" s="5">
        <f t="shared" si="314"/>
        <v>3.5615794652380929E-3</v>
      </c>
      <c r="AV82" s="5">
        <f t="shared" si="315"/>
        <v>2.434698086283763E-3</v>
      </c>
      <c r="AW82" s="5">
        <f t="shared" si="316"/>
        <v>1.5753710287355811E-4</v>
      </c>
      <c r="AX82" s="5">
        <f t="shared" si="317"/>
        <v>7.9396888684904986E-3</v>
      </c>
      <c r="AY82" s="5">
        <f t="shared" si="318"/>
        <v>1.2367695817096274E-2</v>
      </c>
      <c r="AZ82" s="5">
        <f t="shared" si="319"/>
        <v>9.6326129624082837E-3</v>
      </c>
      <c r="BA82" s="5">
        <f t="shared" si="320"/>
        <v>5.0015909110190781E-3</v>
      </c>
      <c r="BB82" s="5">
        <f t="shared" si="321"/>
        <v>1.9477512284684119E-3</v>
      </c>
      <c r="BC82" s="5">
        <f t="shared" si="322"/>
        <v>6.0680450128652917E-4</v>
      </c>
      <c r="BD82" s="5">
        <f t="shared" si="323"/>
        <v>2.7135669975464057E-4</v>
      </c>
      <c r="BE82" s="5">
        <f t="shared" si="324"/>
        <v>7.4199848021499625E-4</v>
      </c>
      <c r="BF82" s="5">
        <f t="shared" si="325"/>
        <v>1.0144613070898556E-3</v>
      </c>
      <c r="BG82" s="5">
        <f t="shared" si="326"/>
        <v>9.2464856377627092E-4</v>
      </c>
      <c r="BH82" s="5">
        <f t="shared" si="327"/>
        <v>6.3209037189364541E-4</v>
      </c>
      <c r="BI82" s="5">
        <f t="shared" si="328"/>
        <v>3.4567791819969311E-4</v>
      </c>
      <c r="BJ82" s="8">
        <f t="shared" si="329"/>
        <v>0.602533454070737</v>
      </c>
      <c r="BK82" s="8">
        <f t="shared" si="330"/>
        <v>0.18482764002724633</v>
      </c>
      <c r="BL82" s="8">
        <f t="shared" si="331"/>
        <v>0.19327102939256988</v>
      </c>
      <c r="BM82" s="8">
        <f t="shared" si="332"/>
        <v>0.77869040995310235</v>
      </c>
      <c r="BN82" s="8">
        <f t="shared" si="333"/>
        <v>0.1983467646904952</v>
      </c>
    </row>
    <row r="83" spans="1:66" x14ac:dyDescent="0.25">
      <c r="A83" t="s">
        <v>302</v>
      </c>
      <c r="B83" t="s">
        <v>316</v>
      </c>
      <c r="C83" t="s">
        <v>323</v>
      </c>
      <c r="D83" t="s">
        <v>69</v>
      </c>
      <c r="E83">
        <f>VLOOKUP(A83,home!$A$2:$E$405,3,FALSE)</f>
        <v>1.5645</v>
      </c>
      <c r="F83">
        <f>VLOOKUP(B83,home!$B$2:$E$405,3,FALSE)</f>
        <v>0.73050000000000004</v>
      </c>
      <c r="G83">
        <f>VLOOKUP(C83,away!$B$2:$E$405,4,FALSE)</f>
        <v>1.4914000000000001</v>
      </c>
      <c r="H83">
        <f>VLOOKUP(A83,away!$A$2:$E$405,3,FALSE)</f>
        <v>1.0699000000000001</v>
      </c>
      <c r="I83">
        <f>VLOOKUP(C83,away!$B$2:$E$405,3,FALSE)</f>
        <v>0.93469999999999998</v>
      </c>
      <c r="J83">
        <f>VLOOKUP(B83,home!$B$2:$E$405,4,FALSE)</f>
        <v>0.66759999999999997</v>
      </c>
      <c r="K83" s="3">
        <f t="shared" si="278"/>
        <v>1.7044722166500001</v>
      </c>
      <c r="L83" s="3">
        <f t="shared" si="279"/>
        <v>0.66762371982800006</v>
      </c>
      <c r="M83" s="5">
        <f t="shared" si="280"/>
        <v>9.3285001798551093E-2</v>
      </c>
      <c r="N83" s="5">
        <f t="shared" si="281"/>
        <v>0.15900169379577561</v>
      </c>
      <c r="O83" s="5">
        <f t="shared" si="282"/>
        <v>6.2279279904910348E-2</v>
      </c>
      <c r="P83" s="5">
        <f t="shared" si="283"/>
        <v>0.10615330227088834</v>
      </c>
      <c r="Q83" s="5">
        <f t="shared" si="284"/>
        <v>0.13550698473759515</v>
      </c>
      <c r="R83" s="5">
        <f t="shared" si="285"/>
        <v>2.078956225916273E-2</v>
      </c>
      <c r="S83" s="5">
        <f t="shared" si="286"/>
        <v>3.0199183592634116E-2</v>
      </c>
      <c r="T83" s="5">
        <f t="shared" si="287"/>
        <v>9.0467677213189296E-2</v>
      </c>
      <c r="U83" s="5">
        <f t="shared" si="288"/>
        <v>3.5435231267058283E-2</v>
      </c>
      <c r="V83" s="5">
        <f t="shared" si="289"/>
        <v>3.8183380708291296E-3</v>
      </c>
      <c r="W83" s="5">
        <f t="shared" si="290"/>
        <v>7.6989296882415542E-2</v>
      </c>
      <c r="X83" s="5">
        <f t="shared" si="291"/>
        <v>5.1399880771580503E-2</v>
      </c>
      <c r="Y83" s="5">
        <f t="shared" si="292"/>
        <v>1.7157889799719134E-2</v>
      </c>
      <c r="Z83" s="5">
        <f t="shared" si="293"/>
        <v>4.6265349630193412E-3</v>
      </c>
      <c r="AA83" s="5">
        <f t="shared" si="294"/>
        <v>7.8858003038263028E-3</v>
      </c>
      <c r="AB83" s="5">
        <f t="shared" si="295"/>
        <v>6.7205637619610322E-3</v>
      </c>
      <c r="AC83" s="5">
        <f t="shared" si="296"/>
        <v>2.7156642787582922E-4</v>
      </c>
      <c r="AD83" s="5">
        <f t="shared" si="297"/>
        <v>3.2806529378873926E-2</v>
      </c>
      <c r="AE83" s="5">
        <f t="shared" si="298"/>
        <v>2.1902417178570378E-2</v>
      </c>
      <c r="AF83" s="5">
        <f t="shared" si="299"/>
        <v>7.3112866149909229E-3</v>
      </c>
      <c r="AG83" s="5">
        <f t="shared" si="300"/>
        <v>1.6270627888763023E-3</v>
      </c>
      <c r="AH83" s="5">
        <f t="shared" si="301"/>
        <v>7.721961204813178E-4</v>
      </c>
      <c r="AI83" s="5">
        <f t="shared" si="302"/>
        <v>1.3161868331653221E-3</v>
      </c>
      <c r="AJ83" s="5">
        <f t="shared" si="303"/>
        <v>1.1217019445254205E-3</v>
      </c>
      <c r="AK83" s="5">
        <f t="shared" si="304"/>
        <v>6.3730326660195317E-4</v>
      </c>
      <c r="AL83" s="5">
        <f t="shared" si="305"/>
        <v>1.2361118100069999E-5</v>
      </c>
      <c r="AM83" s="5">
        <f t="shared" si="306"/>
        <v>1.1183563570200521E-2</v>
      </c>
      <c r="AN83" s="5">
        <f t="shared" si="307"/>
        <v>7.4664123116701796E-3</v>
      </c>
      <c r="AO83" s="5">
        <f t="shared" si="308"/>
        <v>2.4923769806434112E-3</v>
      </c>
      <c r="AP83" s="5">
        <f t="shared" si="309"/>
        <v>5.5465666367694451E-4</v>
      </c>
      <c r="AQ83" s="5">
        <f t="shared" si="310"/>
        <v>9.257548625784741E-5</v>
      </c>
      <c r="AR83" s="5">
        <f t="shared" si="311"/>
        <v>1.0310728927849759E-4</v>
      </c>
      <c r="AS83" s="5">
        <f t="shared" si="312"/>
        <v>1.7574350990929354E-4</v>
      </c>
      <c r="AT83" s="5">
        <f t="shared" si="313"/>
        <v>1.4977496494847245E-4</v>
      </c>
      <c r="AU83" s="5">
        <f t="shared" si="314"/>
        <v>8.509575550146633E-5</v>
      </c>
      <c r="AV83" s="5">
        <f t="shared" si="315"/>
        <v>3.6260837751772679E-5</v>
      </c>
      <c r="AW83" s="5">
        <f t="shared" si="316"/>
        <v>3.9073016406828099E-7</v>
      </c>
      <c r="AX83" s="5">
        <f t="shared" si="317"/>
        <v>3.1770122314243115E-3</v>
      </c>
      <c r="AY83" s="5">
        <f t="shared" si="318"/>
        <v>2.1210487238825537E-3</v>
      </c>
      <c r="AZ83" s="5">
        <f t="shared" si="319"/>
        <v>7.0803121948745146E-4</v>
      </c>
      <c r="BA83" s="5">
        <f t="shared" si="320"/>
        <v>1.5756614550285585E-4</v>
      </c>
      <c r="BB83" s="5">
        <f t="shared" si="321"/>
        <v>2.629872404489413E-5</v>
      </c>
      <c r="BC83" s="5">
        <f t="shared" si="322"/>
        <v>3.5115303947164578E-6</v>
      </c>
      <c r="BD83" s="5">
        <f t="shared" si="323"/>
        <v>1.1472812001582033E-5</v>
      </c>
      <c r="BE83" s="5">
        <f t="shared" si="324"/>
        <v>1.955508930354525E-5</v>
      </c>
      <c r="BF83" s="5">
        <f t="shared" si="325"/>
        <v>1.6665553206001245E-5</v>
      </c>
      <c r="BG83" s="5">
        <f t="shared" si="326"/>
        <v>9.4686574715771556E-6</v>
      </c>
      <c r="BH83" s="5">
        <f t="shared" si="327"/>
        <v>4.0347658973196738E-6</v>
      </c>
      <c r="BI83" s="5">
        <f t="shared" si="328"/>
        <v>1.3754292745336584E-6</v>
      </c>
      <c r="BJ83" s="8">
        <f t="shared" si="329"/>
        <v>0.62215377274877248</v>
      </c>
      <c r="BK83" s="8">
        <f t="shared" si="330"/>
        <v>0.23586080200276113</v>
      </c>
      <c r="BL83" s="8">
        <f t="shared" si="331"/>
        <v>0.13757038032623681</v>
      </c>
      <c r="BM83" s="8">
        <f t="shared" si="332"/>
        <v>0.42107500728018782</v>
      </c>
      <c r="BN83" s="8">
        <f t="shared" si="333"/>
        <v>0.57701582476688329</v>
      </c>
    </row>
    <row r="84" spans="1:66" x14ac:dyDescent="0.25">
      <c r="A84" t="s">
        <v>302</v>
      </c>
      <c r="B84" t="s">
        <v>311</v>
      </c>
      <c r="C84" t="s">
        <v>315</v>
      </c>
      <c r="D84" t="s">
        <v>69</v>
      </c>
      <c r="E84">
        <f>VLOOKUP(A84,home!$A$2:$E$405,3,FALSE)</f>
        <v>1.5645</v>
      </c>
      <c r="F84">
        <f>VLOOKUP(B84,home!$B$2:$E$405,3,FALSE)</f>
        <v>1.0956999999999999</v>
      </c>
      <c r="G84">
        <f>VLOOKUP(C84,away!$B$2:$E$405,4,FALSE)</f>
        <v>1.2784</v>
      </c>
      <c r="H84">
        <f>VLOOKUP(A84,away!$A$2:$E$405,3,FALSE)</f>
        <v>1.0699000000000001</v>
      </c>
      <c r="I84">
        <f>VLOOKUP(C84,away!$B$2:$E$405,3,FALSE)</f>
        <v>1.4688000000000001</v>
      </c>
      <c r="J84">
        <f>VLOOKUP(B84,home!$B$2:$E$405,4,FALSE)</f>
        <v>1.0682</v>
      </c>
      <c r="K84" s="3">
        <f t="shared" si="278"/>
        <v>2.1914622357599995</v>
      </c>
      <c r="L84" s="3">
        <f t="shared" si="279"/>
        <v>1.6786433139840002</v>
      </c>
      <c r="M84" s="5">
        <f t="shared" si="280"/>
        <v>2.0856167945846472E-2</v>
      </c>
      <c r="N84" s="5">
        <f t="shared" si="281"/>
        <v>4.5705504435990744E-2</v>
      </c>
      <c r="O84" s="5">
        <f t="shared" si="282"/>
        <v>3.5010066877622599E-2</v>
      </c>
      <c r="P84" s="5">
        <f t="shared" si="283"/>
        <v>7.672323943374193E-2</v>
      </c>
      <c r="Q84" s="5">
        <f t="shared" si="284"/>
        <v>5.0080943468917435E-2</v>
      </c>
      <c r="R84" s="5">
        <f t="shared" si="285"/>
        <v>2.938470734312695E-2</v>
      </c>
      <c r="S84" s="5">
        <f t="shared" si="286"/>
        <v>7.0560127398422545E-2</v>
      </c>
      <c r="T84" s="5">
        <f t="shared" si="287"/>
        <v>8.4068040912108927E-2</v>
      </c>
      <c r="U84" s="5">
        <f t="shared" si="288"/>
        <v>6.4395476451322251E-2</v>
      </c>
      <c r="V84" s="5">
        <f t="shared" si="289"/>
        <v>2.8840930163633385E-2</v>
      </c>
      <c r="W84" s="5">
        <f t="shared" si="290"/>
        <v>3.6583498781121312E-2</v>
      </c>
      <c r="X84" s="5">
        <f t="shared" si="291"/>
        <v>6.1410645631071112E-2</v>
      </c>
      <c r="Y84" s="5">
        <f t="shared" si="292"/>
        <v>5.1543284848019157E-2</v>
      </c>
      <c r="Z84" s="5">
        <f t="shared" si="293"/>
        <v>1.64421475049722E-2</v>
      </c>
      <c r="AA84" s="5">
        <f t="shared" si="294"/>
        <v>3.6032345331942071E-2</v>
      </c>
      <c r="AB84" s="5">
        <f t="shared" si="295"/>
        <v>3.9481762030407083E-2</v>
      </c>
      <c r="AC84" s="5">
        <f t="shared" si="296"/>
        <v>6.6310407435038613E-3</v>
      </c>
      <c r="AD84" s="5">
        <f t="shared" si="297"/>
        <v>2.0042839007699837E-2</v>
      </c>
      <c r="AE84" s="5">
        <f t="shared" si="298"/>
        <v>3.3644777693533044E-2</v>
      </c>
      <c r="AF84" s="5">
        <f t="shared" si="299"/>
        <v>2.8238790562863648E-2</v>
      </c>
      <c r="AG84" s="5">
        <f t="shared" si="300"/>
        <v>1.5800952324448513E-2</v>
      </c>
      <c r="AH84" s="5">
        <f t="shared" si="301"/>
        <v>6.9001252441900744E-3</v>
      </c>
      <c r="AI84" s="5">
        <f t="shared" si="302"/>
        <v>1.5121363894656792E-2</v>
      </c>
      <c r="AJ84" s="5">
        <f t="shared" si="303"/>
        <v>1.6568948964162555E-2</v>
      </c>
      <c r="AK84" s="5">
        <f t="shared" si="304"/>
        <v>1.2103408647065668E-2</v>
      </c>
      <c r="AL84" s="5">
        <f t="shared" si="305"/>
        <v>9.7573998824662059E-4</v>
      </c>
      <c r="AM84" s="5">
        <f t="shared" si="306"/>
        <v>8.78462495655832E-3</v>
      </c>
      <c r="AN84" s="5">
        <f t="shared" si="307"/>
        <v>1.4746251949183614E-2</v>
      </c>
      <c r="AO84" s="5">
        <f t="shared" si="308"/>
        <v>1.2376848620410306E-2</v>
      </c>
      <c r="AP84" s="5">
        <f t="shared" si="309"/>
        <v>6.925438061614617E-3</v>
      </c>
      <c r="AQ84" s="5">
        <f t="shared" si="310"/>
        <v>2.9063350746349236E-3</v>
      </c>
      <c r="AR84" s="5">
        <f t="shared" si="311"/>
        <v>2.3165698213623762E-3</v>
      </c>
      <c r="AS84" s="5">
        <f t="shared" si="312"/>
        <v>5.076675280016936E-3</v>
      </c>
      <c r="AT84" s="5">
        <f t="shared" si="313"/>
        <v>5.562671079686719E-3</v>
      </c>
      <c r="AU84" s="5">
        <f t="shared" si="314"/>
        <v>4.0634612003625824E-3</v>
      </c>
      <c r="AV84" s="5">
        <f t="shared" si="315"/>
        <v>2.2262304417676494E-3</v>
      </c>
      <c r="AW84" s="5">
        <f t="shared" si="316"/>
        <v>9.9706625740568082E-5</v>
      </c>
      <c r="AX84" s="5">
        <f t="shared" si="317"/>
        <v>3.2085289746020674E-3</v>
      </c>
      <c r="AY84" s="5">
        <f t="shared" si="318"/>
        <v>5.3859757109397007E-3</v>
      </c>
      <c r="AZ84" s="5">
        <f t="shared" si="319"/>
        <v>4.5205660582245772E-3</v>
      </c>
      <c r="BA84" s="5">
        <f t="shared" si="320"/>
        <v>2.5294726630205639E-3</v>
      </c>
      <c r="BB84" s="5">
        <f t="shared" si="321"/>
        <v>1.0615205934211935E-3</v>
      </c>
      <c r="BC84" s="5">
        <f t="shared" si="322"/>
        <v>3.5638288936056282E-4</v>
      </c>
      <c r="BD84" s="5">
        <f t="shared" si="323"/>
        <v>6.4811574033451049E-4</v>
      </c>
      <c r="BE84" s="5">
        <f t="shared" si="324"/>
        <v>1.4203211693447136E-3</v>
      </c>
      <c r="BF84" s="5">
        <f t="shared" si="325"/>
        <v>1.5562901026347116E-3</v>
      </c>
      <c r="BG84" s="5">
        <f t="shared" si="326"/>
        <v>1.1368503292703415E-3</v>
      </c>
      <c r="BH84" s="5">
        <f t="shared" si="327"/>
        <v>6.2284114107681869E-4</v>
      </c>
      <c r="BI84" s="5">
        <f t="shared" si="328"/>
        <v>2.7298656790950275E-4</v>
      </c>
      <c r="BJ84" s="8">
        <f t="shared" si="329"/>
        <v>0.48992122321774417</v>
      </c>
      <c r="BK84" s="8">
        <f t="shared" si="330"/>
        <v>0.20997322138433455</v>
      </c>
      <c r="BL84" s="8">
        <f t="shared" si="331"/>
        <v>0.27990121765826292</v>
      </c>
      <c r="BM84" s="8">
        <f t="shared" si="332"/>
        <v>0.73319091117486868</v>
      </c>
      <c r="BN84" s="8">
        <f t="shared" si="333"/>
        <v>0.25776062950524609</v>
      </c>
    </row>
    <row r="85" spans="1:66" x14ac:dyDescent="0.25">
      <c r="A85" t="s">
        <v>302</v>
      </c>
      <c r="B85" t="s">
        <v>317</v>
      </c>
      <c r="C85" t="s">
        <v>310</v>
      </c>
      <c r="D85" t="s">
        <v>69</v>
      </c>
      <c r="E85">
        <f>VLOOKUP(A85,home!$A$2:$E$405,3,FALSE)</f>
        <v>1.5645</v>
      </c>
      <c r="F85">
        <f>VLOOKUP(B85,home!$B$2:$E$405,3,FALSE)</f>
        <v>1.2143999999999999</v>
      </c>
      <c r="G85">
        <f>VLOOKUP(C85,away!$B$2:$E$405,4,FALSE)</f>
        <v>1.3583000000000001</v>
      </c>
      <c r="H85">
        <f>VLOOKUP(A85,away!$A$2:$E$405,3,FALSE)</f>
        <v>1.0699000000000001</v>
      </c>
      <c r="I85">
        <f>VLOOKUP(C85,away!$B$2:$E$405,3,FALSE)</f>
        <v>1.4019999999999999</v>
      </c>
      <c r="J85">
        <f>VLOOKUP(B85,home!$B$2:$E$405,4,FALSE)</f>
        <v>0.93469999999999998</v>
      </c>
      <c r="K85" s="3">
        <f t="shared" si="278"/>
        <v>2.5806732890399999</v>
      </c>
      <c r="L85" s="3">
        <f t="shared" si="279"/>
        <v>1.4020498130600001</v>
      </c>
      <c r="M85" s="5">
        <f t="shared" si="280"/>
        <v>1.8634825650840917E-2</v>
      </c>
      <c r="N85" s="5">
        <f t="shared" si="281"/>
        <v>4.8090396803042584E-2</v>
      </c>
      <c r="O85" s="5">
        <f t="shared" si="282"/>
        <v>2.6126953820167199E-2</v>
      </c>
      <c r="P85" s="5">
        <f t="shared" si="283"/>
        <v>6.7425131847687073E-2</v>
      </c>
      <c r="Q85" s="5">
        <f t="shared" si="284"/>
        <v>6.2052801244473321E-2</v>
      </c>
      <c r="R85" s="5">
        <f t="shared" si="285"/>
        <v>1.8315645359696344E-2</v>
      </c>
      <c r="S85" s="5">
        <f t="shared" si="286"/>
        <v>6.0989950883613968E-2</v>
      </c>
      <c r="T85" s="5">
        <f t="shared" si="287"/>
        <v>8.7001118384663151E-2</v>
      </c>
      <c r="U85" s="5">
        <f t="shared" si="288"/>
        <v>4.7266696751297778E-2</v>
      </c>
      <c r="V85" s="5">
        <f t="shared" si="289"/>
        <v>2.4519535845665158E-2</v>
      </c>
      <c r="W85" s="5">
        <f t="shared" si="290"/>
        <v>5.3379335560573449E-2</v>
      </c>
      <c r="X85" s="5">
        <f t="shared" si="291"/>
        <v>7.4840487443969012E-2</v>
      </c>
      <c r="Y85" s="5">
        <f t="shared" si="292"/>
        <v>5.2465045715068034E-2</v>
      </c>
      <c r="Z85" s="5">
        <f t="shared" si="293"/>
        <v>8.559815717545171E-3</v>
      </c>
      <c r="AA85" s="5">
        <f t="shared" si="294"/>
        <v>2.2090087781373582E-2</v>
      </c>
      <c r="AB85" s="5">
        <f t="shared" si="295"/>
        <v>2.8503649744969845E-2</v>
      </c>
      <c r="AC85" s="5">
        <f t="shared" si="296"/>
        <v>5.5448363463876122E-3</v>
      </c>
      <c r="AD85" s="5">
        <f t="shared" si="297"/>
        <v>3.4438656366968724E-2</v>
      </c>
      <c r="AE85" s="5">
        <f t="shared" si="298"/>
        <v>4.8284711721346074E-2</v>
      </c>
      <c r="AF85" s="5">
        <f t="shared" si="299"/>
        <v>3.384878552128464E-2</v>
      </c>
      <c r="AG85" s="5">
        <f t="shared" si="300"/>
        <v>1.5819227804141717E-2</v>
      </c>
      <c r="AH85" s="5">
        <f t="shared" si="301"/>
        <v>3.0003220066530637E-3</v>
      </c>
      <c r="AI85" s="5">
        <f t="shared" si="302"/>
        <v>7.7428508610884548E-3</v>
      </c>
      <c r="AJ85" s="5">
        <f t="shared" si="303"/>
        <v>9.9908841991156721E-3</v>
      </c>
      <c r="AK85" s="5">
        <f t="shared" si="304"/>
        <v>8.5944026621832016E-3</v>
      </c>
      <c r="AL85" s="5">
        <f t="shared" si="305"/>
        <v>8.0250028357450463E-4</v>
      </c>
      <c r="AM85" s="5">
        <f t="shared" si="306"/>
        <v>1.7774984119332708E-2</v>
      </c>
      <c r="AN85" s="5">
        <f t="shared" si="307"/>
        <v>2.4921413161654891E-2</v>
      </c>
      <c r="AO85" s="5">
        <f t="shared" si="308"/>
        <v>1.7470531332244636E-2</v>
      </c>
      <c r="AP85" s="5">
        <f t="shared" si="309"/>
        <v>8.1648517294774878E-3</v>
      </c>
      <c r="AQ85" s="5">
        <f t="shared" si="310"/>
        <v>2.8618822102441321E-3</v>
      </c>
      <c r="AR85" s="5">
        <f t="shared" si="311"/>
        <v>8.4132018170954607E-4</v>
      </c>
      <c r="AS85" s="5">
        <f t="shared" si="312"/>
        <v>2.1711725204681047E-3</v>
      </c>
      <c r="AT85" s="5">
        <f t="shared" si="313"/>
        <v>2.8015434647348457E-3</v>
      </c>
      <c r="AU85" s="5">
        <f t="shared" si="314"/>
        <v>2.4099561291752638E-3</v>
      </c>
      <c r="AV85" s="5">
        <f t="shared" si="315"/>
        <v>1.5548273525802085E-3</v>
      </c>
      <c r="AW85" s="5">
        <f t="shared" si="316"/>
        <v>8.0656461368573047E-5</v>
      </c>
      <c r="AX85" s="5">
        <f t="shared" si="317"/>
        <v>7.6452377883120129E-3</v>
      </c>
      <c r="AY85" s="5">
        <f t="shared" si="318"/>
        <v>1.0719004211902106E-2</v>
      </c>
      <c r="AZ85" s="5">
        <f t="shared" si="319"/>
        <v>7.5142889257433527E-3</v>
      </c>
      <c r="BA85" s="5">
        <f t="shared" si="320"/>
        <v>3.5118024612057646E-3</v>
      </c>
      <c r="BB85" s="5">
        <f t="shared" si="321"/>
        <v>1.2309304960592975E-3</v>
      </c>
      <c r="BC85" s="5">
        <f t="shared" si="322"/>
        <v>3.4516517437795807E-4</v>
      </c>
      <c r="BD85" s="5">
        <f t="shared" si="323"/>
        <v>1.9659546724824567E-4</v>
      </c>
      <c r="BE85" s="5">
        <f t="shared" si="324"/>
        <v>5.0734867107388572E-4</v>
      </c>
      <c r="BF85" s="5">
        <f t="shared" si="325"/>
        <v>6.5465058183515905E-4</v>
      </c>
      <c r="BG85" s="5">
        <f t="shared" si="326"/>
        <v>5.6314642339882982E-4</v>
      </c>
      <c r="BH85" s="5">
        <f t="shared" si="327"/>
        <v>3.6332423317094256E-4</v>
      </c>
      <c r="BI85" s="5">
        <f t="shared" si="328"/>
        <v>1.8752422876103849E-4</v>
      </c>
      <c r="BJ85" s="8">
        <f t="shared" si="329"/>
        <v>0.612380658176085</v>
      </c>
      <c r="BK85" s="8">
        <f t="shared" si="330"/>
        <v>0.18863578506967135</v>
      </c>
      <c r="BL85" s="8">
        <f t="shared" si="331"/>
        <v>0.18388290244070121</v>
      </c>
      <c r="BM85" s="8">
        <f t="shared" si="332"/>
        <v>0.74217505892756175</v>
      </c>
      <c r="BN85" s="8">
        <f t="shared" si="333"/>
        <v>0.24064575472590746</v>
      </c>
    </row>
    <row r="86" spans="1:66" x14ac:dyDescent="0.25">
      <c r="A86" t="s">
        <v>302</v>
      </c>
      <c r="B86" t="s">
        <v>324</v>
      </c>
      <c r="C86" t="s">
        <v>307</v>
      </c>
      <c r="D86" t="s">
        <v>69</v>
      </c>
      <c r="E86">
        <f>VLOOKUP(A86,home!$A$2:$E$405,3,FALSE)</f>
        <v>1.5645</v>
      </c>
      <c r="F86">
        <f>VLOOKUP(B86,home!$B$2:$E$405,3,FALSE)</f>
        <v>0.87890000000000001</v>
      </c>
      <c r="G86">
        <f>VLOOKUP(C86,away!$B$2:$E$405,4,FALSE)</f>
        <v>0.63919999999999999</v>
      </c>
      <c r="H86">
        <f>VLOOKUP(A86,away!$A$2:$E$405,3,FALSE)</f>
        <v>1.0699000000000001</v>
      </c>
      <c r="I86">
        <f>VLOOKUP(C86,away!$B$2:$E$405,3,FALSE)</f>
        <v>0.93469999999999998</v>
      </c>
      <c r="J86">
        <f>VLOOKUP(B86,home!$B$2:$E$405,4,FALSE)</f>
        <v>1.0515000000000001</v>
      </c>
      <c r="K86" s="3">
        <f t="shared" si="278"/>
        <v>0.87892496076000004</v>
      </c>
      <c r="L86" s="3">
        <f t="shared" si="279"/>
        <v>1.0515373597950002</v>
      </c>
      <c r="M86" s="5">
        <f t="shared" si="280"/>
        <v>0.14508110899756269</v>
      </c>
      <c r="N86" s="5">
        <f t="shared" si="281"/>
        <v>0.12751540803270006</v>
      </c>
      <c r="O86" s="5">
        <f t="shared" si="282"/>
        <v>0.15255820631142769</v>
      </c>
      <c r="P86" s="5">
        <f t="shared" si="283"/>
        <v>0.13408721549588756</v>
      </c>
      <c r="Q86" s="5">
        <f t="shared" si="284"/>
        <v>5.6038237500718145E-2</v>
      </c>
      <c r="R86" s="5">
        <f t="shared" si="285"/>
        <v>8.0210326739889815E-2</v>
      </c>
      <c r="S86" s="5">
        <f t="shared" si="286"/>
        <v>3.0981603124743556E-2</v>
      </c>
      <c r="T86" s="5">
        <f t="shared" si="287"/>
        <v>5.8926300309070326E-2</v>
      </c>
      <c r="U86" s="5">
        <f t="shared" si="288"/>
        <v>7.0498858282404431E-2</v>
      </c>
      <c r="V86" s="5">
        <f t="shared" si="289"/>
        <v>3.1815436231952036E-3</v>
      </c>
      <c r="W86" s="5">
        <f t="shared" si="290"/>
        <v>1.6417801898792755E-2</v>
      </c>
      <c r="X86" s="5">
        <f t="shared" si="291"/>
        <v>1.7263932062293874E-2</v>
      </c>
      <c r="Y86" s="5">
        <f t="shared" si="292"/>
        <v>9.076834770232375E-3</v>
      </c>
      <c r="Z86" s="5">
        <f t="shared" si="293"/>
        <v>2.8114718402786013E-2</v>
      </c>
      <c r="AA86" s="5">
        <f t="shared" si="294"/>
        <v>2.4710727768947147E-2</v>
      </c>
      <c r="AB86" s="5">
        <f t="shared" si="295"/>
        <v>1.0859437717336455E-2</v>
      </c>
      <c r="AC86" s="5">
        <f t="shared" si="296"/>
        <v>1.8377837419726928E-4</v>
      </c>
      <c r="AD86" s="5">
        <f t="shared" si="297"/>
        <v>3.6075039724154686E-3</v>
      </c>
      <c r="AE86" s="5">
        <f t="shared" si="298"/>
        <v>3.7934252026037363E-3</v>
      </c>
      <c r="AF86" s="5">
        <f t="shared" si="299"/>
        <v>1.9944641610628732E-3</v>
      </c>
      <c r="AG86" s="5">
        <f t="shared" si="300"/>
        <v>6.9908452604326796E-4</v>
      </c>
      <c r="AH86" s="5">
        <f t="shared" si="301"/>
        <v>7.3909191901613772E-3</v>
      </c>
      <c r="AI86" s="5">
        <f t="shared" si="302"/>
        <v>6.4960633591929192E-3</v>
      </c>
      <c r="AJ86" s="5">
        <f t="shared" si="303"/>
        <v>2.854776116536555E-3</v>
      </c>
      <c r="AK86" s="5">
        <f t="shared" si="304"/>
        <v>8.3637799540182576E-4</v>
      </c>
      <c r="AL86" s="5">
        <f t="shared" si="305"/>
        <v>6.7940838430969275E-6</v>
      </c>
      <c r="AM86" s="5">
        <f t="shared" si="306"/>
        <v>6.3414505747936222E-4</v>
      </c>
      <c r="AN86" s="5">
        <f t="shared" si="307"/>
        <v>6.6682721946889709E-4</v>
      </c>
      <c r="AO86" s="5">
        <f t="shared" si="308"/>
        <v>3.5059686689988256E-4</v>
      </c>
      <c r="AP86" s="5">
        <f t="shared" si="309"/>
        <v>1.2288856792410055E-4</v>
      </c>
      <c r="AQ86" s="5">
        <f t="shared" si="310"/>
        <v>3.2305480065974308E-5</v>
      </c>
      <c r="AR86" s="5">
        <f t="shared" si="311"/>
        <v>1.5543655303360993E-3</v>
      </c>
      <c r="AS86" s="5">
        <f t="shared" si="312"/>
        <v>1.3661706627573528E-3</v>
      </c>
      <c r="AT86" s="5">
        <f t="shared" si="313"/>
        <v>6.0038074807773471E-4</v>
      </c>
      <c r="AU86" s="5">
        <f t="shared" si="314"/>
        <v>1.7589654181509416E-4</v>
      </c>
      <c r="AV86" s="5">
        <f t="shared" si="315"/>
        <v>3.864996527816283E-5</v>
      </c>
      <c r="AW86" s="5">
        <f t="shared" si="316"/>
        <v>1.7442346381678314E-7</v>
      </c>
      <c r="AX86" s="5">
        <f t="shared" si="317"/>
        <v>9.2894319960199349E-5</v>
      </c>
      <c r="AY86" s="5">
        <f t="shared" si="318"/>
        <v>9.7681847950899995E-5</v>
      </c>
      <c r="AZ86" s="5">
        <f t="shared" si="319"/>
        <v>5.1358056247093014E-5</v>
      </c>
      <c r="BA86" s="5">
        <f t="shared" si="320"/>
        <v>1.8001638290090436E-5</v>
      </c>
      <c r="BB86" s="5">
        <f t="shared" si="321"/>
        <v>4.7323487998865691E-6</v>
      </c>
      <c r="BC86" s="5">
        <f t="shared" si="322"/>
        <v>9.9524831253235231E-7</v>
      </c>
      <c r="BD86" s="5">
        <f t="shared" si="323"/>
        <v>2.7241223765432946E-4</v>
      </c>
      <c r="BE86" s="5">
        <f t="shared" si="324"/>
        <v>2.3942991529087533E-4</v>
      </c>
      <c r="BF86" s="5">
        <f t="shared" si="325"/>
        <v>1.0522046445090136E-4</v>
      </c>
      <c r="BG86" s="5">
        <f t="shared" si="326"/>
        <v>3.0826964196219156E-5</v>
      </c>
      <c r="BH86" s="5">
        <f t="shared" si="327"/>
        <v>6.7736470741279605E-6</v>
      </c>
      <c r="BI86" s="5">
        <f t="shared" si="328"/>
        <v>1.1907054977660018E-6</v>
      </c>
      <c r="BJ86" s="8">
        <f t="shared" si="329"/>
        <v>0.29740541908733187</v>
      </c>
      <c r="BK86" s="8">
        <f t="shared" si="330"/>
        <v>0.31361972554738027</v>
      </c>
      <c r="BL86" s="8">
        <f t="shared" si="331"/>
        <v>0.3608070108637268</v>
      </c>
      <c r="BM86" s="8">
        <f t="shared" si="332"/>
        <v>0.30435886339855184</v>
      </c>
      <c r="BN86" s="8">
        <f t="shared" si="333"/>
        <v>0.69549050307818594</v>
      </c>
    </row>
    <row r="87" spans="1:66" x14ac:dyDescent="0.25">
      <c r="A87" t="s">
        <v>302</v>
      </c>
      <c r="B87" t="s">
        <v>325</v>
      </c>
      <c r="C87" t="s">
        <v>312</v>
      </c>
      <c r="D87" t="s">
        <v>69</v>
      </c>
      <c r="E87">
        <f>VLOOKUP(A87,home!$A$2:$E$405,3,FALSE)</f>
        <v>1.5645</v>
      </c>
      <c r="F87">
        <f>VLOOKUP(B87,home!$B$2:$E$405,3,FALSE)</f>
        <v>0.95879999999999999</v>
      </c>
      <c r="G87">
        <f>VLOOKUP(C87,away!$B$2:$E$405,4,FALSE)</f>
        <v>1.0387</v>
      </c>
      <c r="H87">
        <f>VLOOKUP(A87,away!$A$2:$E$405,3,FALSE)</f>
        <v>1.0699000000000001</v>
      </c>
      <c r="I87">
        <f>VLOOKUP(C87,away!$B$2:$E$405,3,FALSE)</f>
        <v>0.81779999999999997</v>
      </c>
      <c r="J87">
        <f>VLOOKUP(B87,home!$B$2:$E$405,4,FALSE)</f>
        <v>1.7136</v>
      </c>
      <c r="K87" s="3">
        <f t="shared" si="278"/>
        <v>1.55809424862</v>
      </c>
      <c r="L87" s="3">
        <f t="shared" si="279"/>
        <v>1.499338687392</v>
      </c>
      <c r="M87" s="5">
        <f t="shared" si="280"/>
        <v>4.7008213556826418E-2</v>
      </c>
      <c r="N87" s="5">
        <f t="shared" si="281"/>
        <v>7.3243227180791959E-2</v>
      </c>
      <c r="O87" s="5">
        <f t="shared" si="282"/>
        <v>7.0481233210934954E-2</v>
      </c>
      <c r="P87" s="5">
        <f t="shared" si="283"/>
        <v>0.10981640410160268</v>
      </c>
      <c r="Q87" s="5">
        <f t="shared" si="284"/>
        <v>5.705992551038002E-2</v>
      </c>
      <c r="R87" s="5">
        <f t="shared" si="285"/>
        <v>5.2837619844126334E-2</v>
      </c>
      <c r="S87" s="5">
        <f t="shared" si="286"/>
        <v>6.4135827004083379E-2</v>
      </c>
      <c r="T87" s="5">
        <f t="shared" si="287"/>
        <v>8.5552153817418486E-2</v>
      </c>
      <c r="U87" s="5">
        <f t="shared" si="288"/>
        <v>8.2325991589903225E-2</v>
      </c>
      <c r="V87" s="5">
        <f t="shared" si="289"/>
        <v>1.6647601114682949E-2</v>
      </c>
      <c r="W87" s="5">
        <f t="shared" si="290"/>
        <v>2.9634913921469577E-2</v>
      </c>
      <c r="X87" s="5">
        <f t="shared" si="291"/>
        <v>4.4432772939991108E-2</v>
      </c>
      <c r="Y87" s="5">
        <f t="shared" si="292"/>
        <v>3.3309887728516535E-2</v>
      </c>
      <c r="Z87" s="5">
        <f t="shared" si="293"/>
        <v>2.6407162527336613E-2</v>
      </c>
      <c r="AA87" s="5">
        <f t="shared" si="294"/>
        <v>4.1144848056216758E-2</v>
      </c>
      <c r="AB87" s="5">
        <f t="shared" si="295"/>
        <v>3.2053775558367574E-2</v>
      </c>
      <c r="AC87" s="5">
        <f t="shared" si="296"/>
        <v>2.4306652404508769E-3</v>
      </c>
      <c r="AD87" s="5">
        <f t="shared" si="297"/>
        <v>1.1543497234847634E-2</v>
      </c>
      <c r="AE87" s="5">
        <f t="shared" si="298"/>
        <v>1.7307611992009635E-2</v>
      </c>
      <c r="AF87" s="5">
        <f t="shared" si="299"/>
        <v>1.2974986122994886E-2</v>
      </c>
      <c r="AG87" s="5">
        <f t="shared" si="300"/>
        <v>6.4846328875268529E-3</v>
      </c>
      <c r="AH87" s="5">
        <f t="shared" si="301"/>
        <v>9.8983201003710226E-3</v>
      </c>
      <c r="AI87" s="5">
        <f t="shared" si="302"/>
        <v>1.5422515619387832E-2</v>
      </c>
      <c r="AJ87" s="5">
        <f t="shared" si="303"/>
        <v>1.2014866442910154E-2</v>
      </c>
      <c r="AK87" s="5">
        <f t="shared" si="304"/>
        <v>6.2400981008785827E-3</v>
      </c>
      <c r="AL87" s="5">
        <f t="shared" si="305"/>
        <v>2.2713215081734197E-4</v>
      </c>
      <c r="AM87" s="5">
        <f t="shared" si="306"/>
        <v>3.5971713301153939E-3</v>
      </c>
      <c r="AN87" s="5">
        <f t="shared" si="307"/>
        <v>5.3933781404193496E-3</v>
      </c>
      <c r="AO87" s="5">
        <f t="shared" si="308"/>
        <v>4.0432502508325283E-3</v>
      </c>
      <c r="AP87" s="5">
        <f t="shared" si="309"/>
        <v>2.0207338412935386E-3</v>
      </c>
      <c r="AQ87" s="5">
        <f t="shared" si="310"/>
        <v>7.5744110629341209E-4</v>
      </c>
      <c r="AR87" s="5">
        <f t="shared" si="311"/>
        <v>2.9681868533352309E-3</v>
      </c>
      <c r="AS87" s="5">
        <f t="shared" si="312"/>
        <v>4.6247148650111185E-3</v>
      </c>
      <c r="AT87" s="5">
        <f t="shared" si="313"/>
        <v>3.6028708163406229E-3</v>
      </c>
      <c r="AU87" s="5">
        <f t="shared" si="314"/>
        <v>1.871204099153723E-3</v>
      </c>
      <c r="AV87" s="5">
        <f t="shared" si="315"/>
        <v>7.2887808622139631E-4</v>
      </c>
      <c r="AW87" s="5">
        <f t="shared" si="316"/>
        <v>1.4739053130500573E-5</v>
      </c>
      <c r="AX87" s="5">
        <f t="shared" si="317"/>
        <v>9.3412199345892439E-4</v>
      </c>
      <c r="AY87" s="5">
        <f t="shared" si="318"/>
        <v>1.4005652435367022E-3</v>
      </c>
      <c r="AZ87" s="5">
        <f t="shared" si="319"/>
        <v>1.0499608269255883E-3</v>
      </c>
      <c r="BA87" s="5">
        <f t="shared" si="320"/>
        <v>5.2474896268520988E-4</v>
      </c>
      <c r="BB87" s="5">
        <f t="shared" si="321"/>
        <v>1.9669410523068907E-4</v>
      </c>
      <c r="BC87" s="5">
        <f t="shared" si="322"/>
        <v>5.8982216310865113E-5</v>
      </c>
      <c r="BD87" s="5">
        <f t="shared" si="323"/>
        <v>7.4171956343563859E-4</v>
      </c>
      <c r="BE87" s="5">
        <f t="shared" si="324"/>
        <v>1.1556689858780059E-3</v>
      </c>
      <c r="BF87" s="5">
        <f t="shared" si="325"/>
        <v>9.003206001025148E-4</v>
      </c>
      <c r="BG87" s="5">
        <f t="shared" si="326"/>
        <v>4.6759478297794512E-4</v>
      </c>
      <c r="BH87" s="5">
        <f t="shared" si="327"/>
        <v>1.8213918551066339E-4</v>
      </c>
      <c r="BI87" s="5">
        <f t="shared" si="328"/>
        <v>5.6758003478499167E-5</v>
      </c>
      <c r="BJ87" s="8">
        <f t="shared" si="329"/>
        <v>0.39152065735304897</v>
      </c>
      <c r="BK87" s="8">
        <f t="shared" si="330"/>
        <v>0.24166640841200035</v>
      </c>
      <c r="BL87" s="8">
        <f t="shared" si="331"/>
        <v>0.33971932436454177</v>
      </c>
      <c r="BM87" s="8">
        <f t="shared" si="332"/>
        <v>0.58748110306185897</v>
      </c>
      <c r="BN87" s="8">
        <f t="shared" si="333"/>
        <v>0.41044662340466231</v>
      </c>
    </row>
    <row r="88" spans="1:66" x14ac:dyDescent="0.25">
      <c r="A88" t="s">
        <v>302</v>
      </c>
      <c r="B88" t="s">
        <v>314</v>
      </c>
      <c r="C88" t="s">
        <v>329</v>
      </c>
      <c r="D88" t="s">
        <v>69</v>
      </c>
      <c r="E88">
        <f>VLOOKUP(A88,home!$A$2:$E$405,3,FALSE)</f>
        <v>1.5645</v>
      </c>
      <c r="F88">
        <f>VLOOKUP(B88,home!$B$2:$E$405,3,FALSE)</f>
        <v>1.0044</v>
      </c>
      <c r="G88">
        <f>VLOOKUP(C88,away!$B$2:$E$405,4,FALSE)</f>
        <v>1.3696999999999999</v>
      </c>
      <c r="H88">
        <f>VLOOKUP(A88,away!$A$2:$E$405,3,FALSE)</f>
        <v>1.0699000000000001</v>
      </c>
      <c r="I88">
        <f>VLOOKUP(C88,away!$B$2:$E$405,3,FALSE)</f>
        <v>1.0682</v>
      </c>
      <c r="J88">
        <f>VLOOKUP(B88,home!$B$2:$E$405,4,FALSE)</f>
        <v>0.80110000000000003</v>
      </c>
      <c r="K88" s="3">
        <f t="shared" si="278"/>
        <v>2.15232439086</v>
      </c>
      <c r="L88" s="3">
        <f t="shared" si="279"/>
        <v>0.91555089789800015</v>
      </c>
      <c r="M88" s="5">
        <f t="shared" si="280"/>
        <v>4.6519891263054357E-2</v>
      </c>
      <c r="N88" s="5">
        <f t="shared" si="281"/>
        <v>0.1001258966256269</v>
      </c>
      <c r="O88" s="5">
        <f t="shared" si="282"/>
        <v>4.2591328216006745E-2</v>
      </c>
      <c r="P88" s="5">
        <f t="shared" si="283"/>
        <v>9.1670354558435044E-2</v>
      </c>
      <c r="Q88" s="5">
        <f t="shared" si="284"/>
        <v>0.10775170473203191</v>
      </c>
      <c r="R88" s="5">
        <f t="shared" si="285"/>
        <v>1.9497264395416703E-2</v>
      </c>
      <c r="S88" s="5">
        <f t="shared" si="286"/>
        <v>4.5160541419532178E-2</v>
      </c>
      <c r="T88" s="5">
        <f t="shared" si="287"/>
        <v>9.8652170017451996E-2</v>
      </c>
      <c r="U88" s="5">
        <f t="shared" si="288"/>
        <v>4.1964437713301619E-2</v>
      </c>
      <c r="V88" s="5">
        <f t="shared" si="289"/>
        <v>9.8879634103894755E-3</v>
      </c>
      <c r="W88" s="5">
        <f t="shared" si="290"/>
        <v>7.7305540750499044E-2</v>
      </c>
      <c r="X88" s="5">
        <f t="shared" si="291"/>
        <v>7.0777157246609837E-2</v>
      </c>
      <c r="Y88" s="5">
        <f t="shared" si="292"/>
        <v>3.2400044933900793E-2</v>
      </c>
      <c r="Z88" s="5">
        <f t="shared" si="293"/>
        <v>5.9502459745928247E-3</v>
      </c>
      <c r="AA88" s="5">
        <f t="shared" si="294"/>
        <v>1.2806859542732668E-2</v>
      </c>
      <c r="AB88" s="5">
        <f t="shared" si="295"/>
        <v>1.378225808207084E-2</v>
      </c>
      <c r="AC88" s="5">
        <f t="shared" si="296"/>
        <v>1.2178031363047222E-3</v>
      </c>
      <c r="AD88" s="5">
        <f t="shared" si="297"/>
        <v>4.1596650226480208E-2</v>
      </c>
      <c r="AE88" s="5">
        <f t="shared" si="298"/>
        <v>3.8083850464402998E-2</v>
      </c>
      <c r="AF88" s="5">
        <f t="shared" si="299"/>
        <v>1.743385174404867E-2</v>
      </c>
      <c r="AG88" s="5">
        <f t="shared" si="300"/>
        <v>5.3205262060281259E-3</v>
      </c>
      <c r="AH88" s="5">
        <f t="shared" si="301"/>
        <v>1.361938261188105E-3</v>
      </c>
      <c r="AI88" s="5">
        <f t="shared" si="302"/>
        <v>2.9313329384006151E-3</v>
      </c>
      <c r="AJ88" s="5">
        <f t="shared" si="303"/>
        <v>3.1545896905254803E-3</v>
      </c>
      <c r="AK88" s="5">
        <f t="shared" si="304"/>
        <v>2.2632334446911631E-3</v>
      </c>
      <c r="AL88" s="5">
        <f t="shared" si="305"/>
        <v>9.5990289105502444E-5</v>
      </c>
      <c r="AM88" s="5">
        <f t="shared" si="306"/>
        <v>1.7905896972105095E-2</v>
      </c>
      <c r="AN88" s="5">
        <f t="shared" si="307"/>
        <v>1.6393760050479898E-2</v>
      </c>
      <c r="AO88" s="5">
        <f t="shared" si="308"/>
        <v>7.5046608670706191E-3</v>
      </c>
      <c r="AP88" s="5">
        <f t="shared" si="309"/>
        <v>2.2902996650888299E-3</v>
      </c>
      <c r="AQ88" s="5">
        <f t="shared" si="310"/>
        <v>5.2422147870689168E-4</v>
      </c>
      <c r="AR88" s="5">
        <f t="shared" si="311"/>
        <v>2.4938475958248221E-4</v>
      </c>
      <c r="AS88" s="5">
        <f t="shared" si="312"/>
        <v>5.3675690075813355E-4</v>
      </c>
      <c r="AT88" s="5">
        <f t="shared" si="313"/>
        <v>5.7763748473207586E-4</v>
      </c>
      <c r="AU88" s="5">
        <f t="shared" si="314"/>
        <v>4.1442108248795581E-4</v>
      </c>
      <c r="AV88" s="5">
        <f t="shared" si="315"/>
        <v>2.229921509813579E-4</v>
      </c>
      <c r="AW88" s="5">
        <f t="shared" si="316"/>
        <v>5.2543018561852501E-6</v>
      </c>
      <c r="AX88" s="5">
        <f t="shared" si="317"/>
        <v>6.4232164655480019E-3</v>
      </c>
      <c r="AY88" s="5">
        <f t="shared" si="318"/>
        <v>5.8807816024256917E-3</v>
      </c>
      <c r="AZ88" s="5">
        <f t="shared" si="319"/>
        <v>2.6920774382214411E-3</v>
      </c>
      <c r="BA88" s="5">
        <f t="shared" si="320"/>
        <v>8.2157797192486295E-4</v>
      </c>
      <c r="BB88" s="5">
        <f t="shared" si="321"/>
        <v>1.880491124722565E-4</v>
      </c>
      <c r="BC88" s="5">
        <f t="shared" si="322"/>
        <v>3.4433706754579299E-5</v>
      </c>
      <c r="BD88" s="5">
        <f t="shared" si="323"/>
        <v>3.8054073426303068E-5</v>
      </c>
      <c r="BE88" s="5">
        <f t="shared" si="324"/>
        <v>8.1904710407009458E-5</v>
      </c>
      <c r="BF88" s="5">
        <f t="shared" si="325"/>
        <v>8.81427529676657E-5</v>
      </c>
      <c r="BG88" s="5">
        <f t="shared" si="326"/>
        <v>6.3237265696618167E-5</v>
      </c>
      <c r="BH88" s="5">
        <f t="shared" si="327"/>
        <v>3.4026777342531431E-5</v>
      </c>
      <c r="BI88" s="5">
        <f t="shared" si="328"/>
        <v>1.4647332563338559E-5</v>
      </c>
      <c r="BJ88" s="8">
        <f t="shared" si="329"/>
        <v>0.6501063682778786</v>
      </c>
      <c r="BK88" s="8">
        <f t="shared" si="330"/>
        <v>0.20043332567924699</v>
      </c>
      <c r="BL88" s="8">
        <f t="shared" si="331"/>
        <v>0.14267444757527947</v>
      </c>
      <c r="BM88" s="8">
        <f t="shared" si="332"/>
        <v>0.58513242041585634</v>
      </c>
      <c r="BN88" s="8">
        <f t="shared" si="333"/>
        <v>0.40815643979057165</v>
      </c>
    </row>
    <row r="89" spans="1:66" x14ac:dyDescent="0.25">
      <c r="A89" t="s">
        <v>302</v>
      </c>
      <c r="B89" t="s">
        <v>318</v>
      </c>
      <c r="C89" t="s">
        <v>306</v>
      </c>
      <c r="D89" t="s">
        <v>69</v>
      </c>
      <c r="E89">
        <f>VLOOKUP(A89,home!$A$2:$E$405,3,FALSE)</f>
        <v>1.5645</v>
      </c>
      <c r="F89">
        <f>VLOOKUP(B89,home!$B$2:$E$405,3,FALSE)</f>
        <v>1.2784</v>
      </c>
      <c r="G89">
        <f>VLOOKUP(C89,away!$B$2:$E$405,4,FALSE)</f>
        <v>0.63919999999999999</v>
      </c>
      <c r="H89">
        <f>VLOOKUP(A89,away!$A$2:$E$405,3,FALSE)</f>
        <v>1.0699000000000001</v>
      </c>
      <c r="I89">
        <f>VLOOKUP(C89,away!$B$2:$E$405,3,FALSE)</f>
        <v>0.80110000000000003</v>
      </c>
      <c r="J89">
        <f>VLOOKUP(B89,home!$B$2:$E$405,4,FALSE)</f>
        <v>1.0904</v>
      </c>
      <c r="K89" s="3">
        <f t="shared" si="278"/>
        <v>1.27843630656</v>
      </c>
      <c r="L89" s="3">
        <f t="shared" si="279"/>
        <v>0.93457844885600017</v>
      </c>
      <c r="M89" s="5">
        <f t="shared" si="280"/>
        <v>0.1093704259115616</v>
      </c>
      <c r="N89" s="5">
        <f t="shared" si="281"/>
        <v>0.13982312334927091</v>
      </c>
      <c r="O89" s="5">
        <f t="shared" si="282"/>
        <v>0.10221524299914733</v>
      </c>
      <c r="P89" s="5">
        <f t="shared" si="283"/>
        <v>0.1306756777339628</v>
      </c>
      <c r="Q89" s="5">
        <f t="shared" si="284"/>
        <v>8.9377478693162607E-2</v>
      </c>
      <c r="R89" s="5">
        <f t="shared" si="285"/>
        <v>4.7764081625791113E-2</v>
      </c>
      <c r="S89" s="5">
        <f t="shared" si="286"/>
        <v>3.903279293489835E-2</v>
      </c>
      <c r="T89" s="5">
        <f t="shared" si="287"/>
        <v>8.3530265399716114E-2</v>
      </c>
      <c r="U89" s="5">
        <f t="shared" si="288"/>
        <v>6.1063336099906745E-2</v>
      </c>
      <c r="V89" s="5">
        <f t="shared" si="289"/>
        <v>5.1818158622207056E-3</v>
      </c>
      <c r="W89" s="5">
        <f t="shared" si="290"/>
        <v>3.8087804583377308E-2</v>
      </c>
      <c r="X89" s="5">
        <f t="shared" si="291"/>
        <v>3.5596041327863218E-2</v>
      </c>
      <c r="Y89" s="5">
        <f t="shared" si="292"/>
        <v>1.6633646544804238E-2</v>
      </c>
      <c r="Z89" s="5">
        <f t="shared" si="293"/>
        <v>1.4879760438954415E-2</v>
      </c>
      <c r="AA89" s="5">
        <f t="shared" si="294"/>
        <v>1.9022825978074486E-2</v>
      </c>
      <c r="AB89" s="5">
        <f t="shared" si="295"/>
        <v>1.2159735691871582E-2</v>
      </c>
      <c r="AC89" s="5">
        <f t="shared" si="296"/>
        <v>3.869517822371788E-4</v>
      </c>
      <c r="AD89" s="5">
        <f t="shared" si="297"/>
        <v>1.217320805413798E-2</v>
      </c>
      <c r="AE89" s="5">
        <f t="shared" si="298"/>
        <v>1.1376817900837641E-2</v>
      </c>
      <c r="AF89" s="5">
        <f t="shared" si="299"/>
        <v>5.3162644133410092E-3</v>
      </c>
      <c r="AG89" s="5">
        <f t="shared" si="300"/>
        <v>1.6561553830428651E-3</v>
      </c>
      <c r="AH89" s="5">
        <f t="shared" si="301"/>
        <v>3.4765758575967228E-3</v>
      </c>
      <c r="AI89" s="5">
        <f t="shared" si="302"/>
        <v>4.4445807988616184E-3</v>
      </c>
      <c r="AJ89" s="5">
        <f t="shared" si="303"/>
        <v>2.8410567303520707E-3</v>
      </c>
      <c r="AK89" s="5">
        <f t="shared" si="304"/>
        <v>1.2107033576929107E-3</v>
      </c>
      <c r="AL89" s="5">
        <f t="shared" si="305"/>
        <v>1.8493184413525402E-5</v>
      </c>
      <c r="AM89" s="5">
        <f t="shared" si="306"/>
        <v>3.1125342287437207E-3</v>
      </c>
      <c r="AN89" s="5">
        <f t="shared" si="307"/>
        <v>2.9089074115105132E-3</v>
      </c>
      <c r="AO89" s="5">
        <f t="shared" si="308"/>
        <v>1.3593010882576087E-3</v>
      </c>
      <c r="AP89" s="5">
        <f t="shared" si="309"/>
        <v>4.2345783419735645E-4</v>
      </c>
      <c r="AQ89" s="5">
        <f t="shared" si="310"/>
        <v>9.8938641460021649E-5</v>
      </c>
      <c r="AR89" s="5">
        <f t="shared" si="311"/>
        <v>6.4982657446459302E-4</v>
      </c>
      <c r="AS89" s="5">
        <f t="shared" si="312"/>
        <v>8.3076188576305097E-4</v>
      </c>
      <c r="AT89" s="5">
        <f t="shared" si="313"/>
        <v>5.3103807843286779E-4</v>
      </c>
      <c r="AU89" s="5">
        <f t="shared" si="314"/>
        <v>2.2629945321147842E-4</v>
      </c>
      <c r="AV89" s="5">
        <f t="shared" si="315"/>
        <v>7.2327359285057503E-5</v>
      </c>
      <c r="AW89" s="5">
        <f t="shared" si="316"/>
        <v>6.137677394544098E-7</v>
      </c>
      <c r="AX89" s="5">
        <f t="shared" si="317"/>
        <v>6.6319612723944946E-4</v>
      </c>
      <c r="AY89" s="5">
        <f t="shared" si="318"/>
        <v>6.1980880788275127E-4</v>
      </c>
      <c r="AZ89" s="5">
        <f t="shared" si="319"/>
        <v>2.8962997712917408E-4</v>
      </c>
      <c r="BA89" s="5">
        <f t="shared" si="320"/>
        <v>9.0227311589194132E-5</v>
      </c>
      <c r="BB89" s="5">
        <f t="shared" si="321"/>
        <v>2.1081125227369009E-5</v>
      </c>
      <c r="BC89" s="5">
        <f t="shared" si="322"/>
        <v>3.9403930630267259E-6</v>
      </c>
      <c r="BD89" s="5">
        <f t="shared" si="323"/>
        <v>1.0121898533142118E-4</v>
      </c>
      <c r="BE89" s="5">
        <f t="shared" si="324"/>
        <v>1.294020257608529E-4</v>
      </c>
      <c r="BF89" s="5">
        <f t="shared" si="325"/>
        <v>8.2716123937543373E-5</v>
      </c>
      <c r="BG89" s="5">
        <f t="shared" si="326"/>
        <v>3.524909865989073E-5</v>
      </c>
      <c r="BH89" s="5">
        <f t="shared" si="327"/>
        <v>1.1265931875079936E-5</v>
      </c>
      <c r="BI89" s="5">
        <f t="shared" si="328"/>
        <v>2.8805552672667536E-6</v>
      </c>
      <c r="BJ89" s="8">
        <f t="shared" si="329"/>
        <v>0.44316182859585407</v>
      </c>
      <c r="BK89" s="8">
        <f t="shared" si="330"/>
        <v>0.28528596621717695</v>
      </c>
      <c r="BL89" s="8">
        <f t="shared" si="331"/>
        <v>0.25687112521128364</v>
      </c>
      <c r="BM89" s="8">
        <f t="shared" si="332"/>
        <v>0.38035345511022939</v>
      </c>
      <c r="BN89" s="8">
        <f t="shared" si="333"/>
        <v>0.61922603031289636</v>
      </c>
    </row>
    <row r="90" spans="1:66" x14ac:dyDescent="0.25">
      <c r="A90" t="s">
        <v>302</v>
      </c>
      <c r="B90" t="s">
        <v>319</v>
      </c>
      <c r="C90" t="s">
        <v>321</v>
      </c>
      <c r="D90" t="s">
        <v>69</v>
      </c>
      <c r="E90">
        <f>VLOOKUP(A90,home!$A$2:$E$405,3,FALSE)</f>
        <v>1.5645</v>
      </c>
      <c r="F90">
        <f>VLOOKUP(B90,home!$B$2:$E$405,3,FALSE)</f>
        <v>1.1871</v>
      </c>
      <c r="G90">
        <f>VLOOKUP(C90,away!$B$2:$E$405,4,FALSE)</f>
        <v>0.91310000000000002</v>
      </c>
      <c r="H90">
        <f>VLOOKUP(A90,away!$A$2:$E$405,3,FALSE)</f>
        <v>1.0699000000000001</v>
      </c>
      <c r="I90">
        <f>VLOOKUP(C90,away!$B$2:$E$405,3,FALSE)</f>
        <v>1.3351999999999999</v>
      </c>
      <c r="J90">
        <f>VLOOKUP(B90,home!$B$2:$E$405,4,FALSE)</f>
        <v>0.93469999999999998</v>
      </c>
      <c r="K90" s="3">
        <f t="shared" si="278"/>
        <v>1.6958257101450001</v>
      </c>
      <c r="L90" s="3">
        <f t="shared" si="279"/>
        <v>1.3352474396559999</v>
      </c>
      <c r="M90" s="5">
        <f t="shared" si="280"/>
        <v>4.8263816020042392E-2</v>
      </c>
      <c r="N90" s="5">
        <f t="shared" si="281"/>
        <v>8.184702007649601E-2</v>
      </c>
      <c r="O90" s="5">
        <f t="shared" si="282"/>
        <v>6.444413676878985E-2</v>
      </c>
      <c r="P90" s="5">
        <f t="shared" si="283"/>
        <v>0.10928602400061455</v>
      </c>
      <c r="Q90" s="5">
        <f t="shared" si="284"/>
        <v>6.9399140472237983E-2</v>
      </c>
      <c r="R90" s="5">
        <f t="shared" si="285"/>
        <v>4.3024434310683868E-2</v>
      </c>
      <c r="S90" s="5">
        <f t="shared" si="286"/>
        <v>6.1865368441355637E-2</v>
      </c>
      <c r="T90" s="5">
        <f t="shared" si="287"/>
        <v>9.2665024629882867E-2</v>
      </c>
      <c r="U90" s="5">
        <f t="shared" si="288"/>
        <v>7.296194186850237E-2</v>
      </c>
      <c r="V90" s="5">
        <f t="shared" si="289"/>
        <v>1.5564961952451826E-2</v>
      </c>
      <c r="W90" s="5">
        <f t="shared" si="290"/>
        <v>3.9229615558261877E-2</v>
      </c>
      <c r="X90" s="5">
        <f t="shared" si="291"/>
        <v>5.2381243732858358E-2</v>
      </c>
      <c r="Y90" s="5">
        <f t="shared" si="292"/>
        <v>3.4970960790148012E-2</v>
      </c>
      <c r="Z90" s="5">
        <f t="shared" si="293"/>
        <v>1.9149421918662791E-2</v>
      </c>
      <c r="AA90" s="5">
        <f t="shared" si="294"/>
        <v>3.2474082024082557E-2</v>
      </c>
      <c r="AB90" s="5">
        <f t="shared" si="295"/>
        <v>2.7535191604898396E-2</v>
      </c>
      <c r="AC90" s="5">
        <f t="shared" si="296"/>
        <v>2.2027796206555632E-3</v>
      </c>
      <c r="AD90" s="5">
        <f t="shared" si="297"/>
        <v>1.6631647665701198E-2</v>
      </c>
      <c r="AE90" s="5">
        <f t="shared" si="298"/>
        <v>2.2207364962888217E-2</v>
      </c>
      <c r="AF90" s="5">
        <f t="shared" si="299"/>
        <v>1.4826163604101427E-2</v>
      </c>
      <c r="AG90" s="5">
        <f t="shared" si="300"/>
        <v>6.5988656640991322E-3</v>
      </c>
      <c r="AH90" s="5">
        <f t="shared" si="301"/>
        <v>6.3923041469467427E-3</v>
      </c>
      <c r="AI90" s="5">
        <f t="shared" si="302"/>
        <v>1.0840233719458787E-2</v>
      </c>
      <c r="AJ90" s="5">
        <f t="shared" si="303"/>
        <v>9.191573522719489E-3</v>
      </c>
      <c r="AK90" s="5">
        <f t="shared" si="304"/>
        <v>5.1957688988385877E-3</v>
      </c>
      <c r="AL90" s="5">
        <f t="shared" si="305"/>
        <v>1.9951429152726752E-4</v>
      </c>
      <c r="AM90" s="5">
        <f t="shared" si="306"/>
        <v>5.6408751427138313E-3</v>
      </c>
      <c r="AN90" s="5">
        <f t="shared" si="307"/>
        <v>7.5319640917278167E-3</v>
      </c>
      <c r="AO90" s="5">
        <f t="shared" si="308"/>
        <v>5.0285178845302482E-3</v>
      </c>
      <c r="AP90" s="5">
        <f t="shared" si="309"/>
        <v>2.2381052101944727E-3</v>
      </c>
      <c r="AQ90" s="5">
        <f t="shared" si="310"/>
        <v>7.4710606289823055E-4</v>
      </c>
      <c r="AR90" s="5">
        <f t="shared" si="311"/>
        <v>1.7070615491426152E-3</v>
      </c>
      <c r="AS90" s="5">
        <f t="shared" si="312"/>
        <v>2.8948788638359989E-3</v>
      </c>
      <c r="AT90" s="5">
        <f t="shared" si="313"/>
        <v>2.4546050025242177E-3</v>
      </c>
      <c r="AU90" s="5">
        <f t="shared" si="314"/>
        <v>1.3875274238437007E-3</v>
      </c>
      <c r="AV90" s="5">
        <f t="shared" si="315"/>
        <v>5.8825116972135159E-4</v>
      </c>
      <c r="AW90" s="5">
        <f t="shared" si="316"/>
        <v>1.2549154861722232E-5</v>
      </c>
      <c r="AX90" s="5">
        <f t="shared" si="317"/>
        <v>1.5943235157886598E-3</v>
      </c>
      <c r="AY90" s="5">
        <f t="shared" si="318"/>
        <v>2.1288163924401602E-3</v>
      </c>
      <c r="AZ90" s="5">
        <f t="shared" si="319"/>
        <v>1.4212483187517233E-3</v>
      </c>
      <c r="BA90" s="5">
        <f t="shared" si="320"/>
        <v>6.3257272624287744E-4</v>
      </c>
      <c r="BB90" s="5">
        <f t="shared" si="321"/>
        <v>2.1116027827800443E-4</v>
      </c>
      <c r="BC90" s="5">
        <f t="shared" si="322"/>
        <v>5.6390244185550815E-5</v>
      </c>
      <c r="BD90" s="5">
        <f t="shared" si="323"/>
        <v>3.7989159380464709E-4</v>
      </c>
      <c r="BE90" s="5">
        <f t="shared" si="324"/>
        <v>6.442299318418815E-4</v>
      </c>
      <c r="BF90" s="5">
        <f t="shared" si="325"/>
        <v>5.4625084083121203E-4</v>
      </c>
      <c r="BG90" s="5">
        <f t="shared" si="326"/>
        <v>3.0878207335663122E-4</v>
      </c>
      <c r="BH90" s="5">
        <f t="shared" si="327"/>
        <v>1.3091014470751369E-4</v>
      </c>
      <c r="BI90" s="5">
        <f t="shared" si="328"/>
        <v>4.4400157822760803E-5</v>
      </c>
      <c r="BJ90" s="8">
        <f t="shared" si="329"/>
        <v>0.45798812702442665</v>
      </c>
      <c r="BK90" s="8">
        <f t="shared" si="330"/>
        <v>0.23951128071908739</v>
      </c>
      <c r="BL90" s="8">
        <f t="shared" si="331"/>
        <v>0.2831464556163531</v>
      </c>
      <c r="BM90" s="8">
        <f t="shared" si="332"/>
        <v>0.58141444639208706</v>
      </c>
      <c r="BN90" s="8">
        <f t="shared" si="333"/>
        <v>0.41626457164886466</v>
      </c>
    </row>
    <row r="91" spans="1:66" x14ac:dyDescent="0.25">
      <c r="A91" t="s">
        <v>350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350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351</v>
      </c>
      <c r="B93" t="s">
        <v>129</v>
      </c>
      <c r="C93" t="s">
        <v>116</v>
      </c>
      <c r="D93" t="s">
        <v>70</v>
      </c>
      <c r="E93">
        <f>VLOOKUP(A93,home!$A$2:$E$405,3,FALSE)</f>
        <v>1.1967000000000001</v>
      </c>
      <c r="F93">
        <f>VLOOKUP(B93,home!$B$2:$E$405,3,FALSE)</f>
        <v>0.27850000000000003</v>
      </c>
      <c r="G93">
        <f>VLOOKUP(C93,away!$B$2:$E$405,4,FALSE)</f>
        <v>0.83560000000000001</v>
      </c>
      <c r="H93">
        <f>VLOOKUP(A93,away!$A$2:$E$405,3,FALSE)</f>
        <v>1.0984</v>
      </c>
      <c r="I93">
        <f>VLOOKUP(C93,away!$B$2:$E$405,3,FALSE)</f>
        <v>0.6069</v>
      </c>
      <c r="J93">
        <f>VLOOKUP(B93,home!$B$2:$E$405,4,FALSE)</f>
        <v>1.0622</v>
      </c>
      <c r="K93" s="3">
        <f t="shared" si="278"/>
        <v>0.27848956182000006</v>
      </c>
      <c r="L93" s="3">
        <f t="shared" si="279"/>
        <v>0.70808265931199998</v>
      </c>
      <c r="M93" s="5">
        <f t="shared" si="280"/>
        <v>0.3728525591991082</v>
      </c>
      <c r="N93" s="5">
        <f t="shared" si="281"/>
        <v>0.10383554583482528</v>
      </c>
      <c r="O93" s="5">
        <f t="shared" si="282"/>
        <v>0.26401043164898941</v>
      </c>
      <c r="P93" s="5">
        <f t="shared" si="283"/>
        <v>7.3524149425836141E-2</v>
      </c>
      <c r="Q93" s="5">
        <f t="shared" si="284"/>
        <v>1.4458557830440512E-2</v>
      </c>
      <c r="R93" s="5">
        <f t="shared" si="285"/>
        <v>9.3470604264062715E-2</v>
      </c>
      <c r="S93" s="5">
        <f t="shared" si="286"/>
        <v>3.6246234707389469E-3</v>
      </c>
      <c r="T93" s="5">
        <f t="shared" si="287"/>
        <v>1.0237854078394658E-2</v>
      </c>
      <c r="U93" s="5">
        <f t="shared" si="288"/>
        <v>2.6030587624549455E-2</v>
      </c>
      <c r="V93" s="5">
        <f t="shared" si="289"/>
        <v>7.9416961983710653E-5</v>
      </c>
      <c r="W93" s="5">
        <f t="shared" si="290"/>
        <v>1.3421858115828366E-3</v>
      </c>
      <c r="X93" s="5">
        <f t="shared" si="291"/>
        <v>9.5037849875640986E-4</v>
      </c>
      <c r="Y93" s="5">
        <f t="shared" si="292"/>
        <v>3.3647326737619242E-4</v>
      </c>
      <c r="Z93" s="5">
        <f t="shared" si="293"/>
        <v>2.2061638011599032E-2</v>
      </c>
      <c r="AA93" s="5">
        <f t="shared" si="294"/>
        <v>6.1439359028816719E-3</v>
      </c>
      <c r="AB93" s="5">
        <f t="shared" si="295"/>
        <v>8.5551100872184171E-4</v>
      </c>
      <c r="AC93" s="5">
        <f t="shared" si="296"/>
        <v>9.7878243620928054E-7</v>
      </c>
      <c r="AD93" s="5">
        <f t="shared" si="297"/>
        <v>9.3446184637181317E-5</v>
      </c>
      <c r="AE93" s="5">
        <f t="shared" si="298"/>
        <v>6.6167622920455498E-5</v>
      </c>
      <c r="AF93" s="5">
        <f t="shared" si="299"/>
        <v>2.3426073198934885E-5</v>
      </c>
      <c r="AG93" s="5">
        <f t="shared" si="300"/>
        <v>5.5291987359797949E-6</v>
      </c>
      <c r="AH93" s="5">
        <f t="shared" si="301"/>
        <v>3.9053658280079366E-3</v>
      </c>
      <c r="AI93" s="5">
        <f t="shared" si="302"/>
        <v>1.0876036181887321E-3</v>
      </c>
      <c r="AJ93" s="5">
        <f t="shared" si="303"/>
        <v>1.5144312753161333E-4</v>
      </c>
      <c r="AK93" s="5">
        <f t="shared" si="304"/>
        <v>1.4058443408976462E-5</v>
      </c>
      <c r="AL93" s="5">
        <f t="shared" si="305"/>
        <v>7.7203864444235013E-9</v>
      </c>
      <c r="AM93" s="5">
        <f t="shared" si="306"/>
        <v>5.2047574026718936E-6</v>
      </c>
      <c r="AN93" s="5">
        <f t="shared" si="307"/>
        <v>3.6853984627577324E-6</v>
      </c>
      <c r="AO93" s="5">
        <f t="shared" si="308"/>
        <v>1.3047833720669258E-6</v>
      </c>
      <c r="AP93" s="5">
        <f t="shared" si="309"/>
        <v>3.0796482663974254E-7</v>
      </c>
      <c r="AQ93" s="5">
        <f t="shared" si="310"/>
        <v>5.4516138355406992E-8</v>
      </c>
      <c r="AR93" s="5">
        <f t="shared" si="311"/>
        <v>5.5306436421641411E-4</v>
      </c>
      <c r="AS93" s="5">
        <f t="shared" si="312"/>
        <v>1.5402265244888612E-4</v>
      </c>
      <c r="AT93" s="5">
        <f t="shared" si="313"/>
        <v>2.1446850495422228E-5</v>
      </c>
      <c r="AU93" s="5">
        <f t="shared" si="314"/>
        <v>1.9909079989630628E-6</v>
      </c>
      <c r="AV93" s="5">
        <f t="shared" si="315"/>
        <v>1.386117740637891E-7</v>
      </c>
      <c r="AW93" s="5">
        <f t="shared" si="316"/>
        <v>4.2289195119578687E-11</v>
      </c>
      <c r="AX93" s="5">
        <f t="shared" si="317"/>
        <v>2.415784347415827E-7</v>
      </c>
      <c r="AY93" s="5">
        <f t="shared" si="318"/>
        <v>1.7105750050425032E-7</v>
      </c>
      <c r="AZ93" s="5">
        <f t="shared" si="319"/>
        <v>6.0561424926156662E-8</v>
      </c>
      <c r="BA93" s="5">
        <f t="shared" si="320"/>
        <v>1.4294164937812353E-8</v>
      </c>
      <c r="BB93" s="5">
        <f t="shared" si="321"/>
        <v>2.5303625804526302E-9</v>
      </c>
      <c r="BC93" s="5">
        <f t="shared" si="322"/>
        <v>3.5834117299809459E-10</v>
      </c>
      <c r="BD93" s="5">
        <f t="shared" si="323"/>
        <v>6.5269214297509806E-5</v>
      </c>
      <c r="BE93" s="5">
        <f t="shared" si="324"/>
        <v>1.8176794890049189E-5</v>
      </c>
      <c r="BF93" s="5">
        <f t="shared" si="325"/>
        <v>2.5310238221109078E-6</v>
      </c>
      <c r="BG93" s="5">
        <f t="shared" si="326"/>
        <v>2.349545717252162E-7</v>
      </c>
      <c r="BH93" s="5">
        <f t="shared" si="327"/>
        <v>1.6358098931840306E-8</v>
      </c>
      <c r="BI93" s="5">
        <f t="shared" si="328"/>
        <v>9.1111196074728439E-10</v>
      </c>
      <c r="BJ93" s="8">
        <f t="shared" si="329"/>
        <v>0.13136061220129977</v>
      </c>
      <c r="BK93" s="8">
        <f t="shared" si="330"/>
        <v>0.45008190661799014</v>
      </c>
      <c r="BL93" s="8">
        <f t="shared" si="331"/>
        <v>0.39648643411006834</v>
      </c>
      <c r="BM93" s="8">
        <f t="shared" si="332"/>
        <v>7.7838571722483818E-2</v>
      </c>
      <c r="BN93" s="8">
        <f t="shared" si="333"/>
        <v>0.92215184820326224</v>
      </c>
    </row>
    <row r="94" spans="1:66" x14ac:dyDescent="0.25">
      <c r="A94" t="s">
        <v>351</v>
      </c>
      <c r="B94" t="s">
        <v>125</v>
      </c>
      <c r="C94" t="s">
        <v>117</v>
      </c>
      <c r="D94" t="s">
        <v>70</v>
      </c>
      <c r="E94">
        <f>VLOOKUP(A94,home!$A$2:$E$405,3,FALSE)</f>
        <v>1.1967000000000001</v>
      </c>
      <c r="F94">
        <f>VLOOKUP(B94,home!$B$2:$E$405,3,FALSE)</f>
        <v>0.69640000000000002</v>
      </c>
      <c r="G94">
        <f>VLOOKUP(C94,away!$B$2:$E$405,4,FALSE)</f>
        <v>1.6713</v>
      </c>
      <c r="H94">
        <f>VLOOKUP(A94,away!$A$2:$E$405,3,FALSE)</f>
        <v>1.0984</v>
      </c>
      <c r="I94">
        <f>VLOOKUP(C94,away!$B$2:$E$405,3,FALSE)</f>
        <v>1.2139</v>
      </c>
      <c r="J94">
        <f>VLOOKUP(B94,home!$B$2:$E$405,4,FALSE)</f>
        <v>1.0622</v>
      </c>
      <c r="K94" s="3">
        <f t="shared" si="278"/>
        <v>1.3928311360440002</v>
      </c>
      <c r="L94" s="3">
        <f t="shared" si="279"/>
        <v>1.4162819906720001</v>
      </c>
      <c r="M94" s="5">
        <f t="shared" si="280"/>
        <v>6.0258410275635228E-2</v>
      </c>
      <c r="N94" s="5">
        <f t="shared" si="281"/>
        <v>8.392979004041845E-2</v>
      </c>
      <c r="O94" s="5">
        <f t="shared" si="282"/>
        <v>8.5342901259906762E-2</v>
      </c>
      <c r="P94" s="5">
        <f t="shared" si="283"/>
        <v>0.11886825011512685</v>
      </c>
      <c r="Q94" s="5">
        <f t="shared" si="284"/>
        <v>5.8450012404965244E-2</v>
      </c>
      <c r="R94" s="5">
        <f t="shared" si="285"/>
        <v>6.0434807043052367E-2</v>
      </c>
      <c r="S94" s="5">
        <f t="shared" si="286"/>
        <v>5.8621115379580167E-2</v>
      </c>
      <c r="T94" s="5">
        <f t="shared" si="287"/>
        <v>8.2781699923707278E-2</v>
      </c>
      <c r="U94" s="5">
        <f t="shared" si="288"/>
        <v>8.4175480950374554E-2</v>
      </c>
      <c r="V94" s="5">
        <f t="shared" si="289"/>
        <v>1.284871711147155E-2</v>
      </c>
      <c r="W94" s="5">
        <f t="shared" si="290"/>
        <v>2.7136999059931218E-2</v>
      </c>
      <c r="X94" s="5">
        <f t="shared" si="291"/>
        <v>3.8433643049463576E-2</v>
      </c>
      <c r="Y94" s="5">
        <f t="shared" si="292"/>
        <v>2.7216438243435687E-2</v>
      </c>
      <c r="Z94" s="5">
        <f t="shared" si="293"/>
        <v>2.8530909608270805E-2</v>
      </c>
      <c r="AA94" s="5">
        <f t="shared" si="294"/>
        <v>3.9738739242056502E-2</v>
      </c>
      <c r="AB94" s="5">
        <f t="shared" si="295"/>
        <v>2.7674676661734933E-2</v>
      </c>
      <c r="AC94" s="5">
        <f t="shared" si="296"/>
        <v>1.5841196609306101E-3</v>
      </c>
      <c r="AD94" s="5">
        <f t="shared" si="297"/>
        <v>9.4493143073672396E-3</v>
      </c>
      <c r="AE94" s="5">
        <f t="shared" si="298"/>
        <v>1.3382893677723485E-2</v>
      </c>
      <c r="AF94" s="5">
        <f t="shared" si="299"/>
        <v>9.4769756494189738E-3</v>
      </c>
      <c r="AG94" s="5">
        <f t="shared" si="300"/>
        <v>4.4740233127697248E-3</v>
      </c>
      <c r="AH94" s="5">
        <f t="shared" si="301"/>
        <v>1.0101953363921164E-2</v>
      </c>
      <c r="AI94" s="5">
        <f t="shared" si="302"/>
        <v>1.4070315180133823E-2</v>
      </c>
      <c r="AJ94" s="5">
        <f t="shared" si="303"/>
        <v>9.7987865384214709E-3</v>
      </c>
      <c r="AK94" s="5">
        <f t="shared" si="304"/>
        <v>4.5493516620540783E-3</v>
      </c>
      <c r="AL94" s="5">
        <f t="shared" si="305"/>
        <v>1.2499601712455218E-4</v>
      </c>
      <c r="AM94" s="5">
        <f t="shared" si="306"/>
        <v>2.6322598363134274E-3</v>
      </c>
      <c r="AN94" s="5">
        <f t="shared" si="307"/>
        <v>3.7280222009399341E-3</v>
      </c>
      <c r="AO94" s="5">
        <f t="shared" si="308"/>
        <v>2.6399653520083111E-3</v>
      </c>
      <c r="AP94" s="5">
        <f t="shared" si="309"/>
        <v>1.2463117946824795E-3</v>
      </c>
      <c r="AQ94" s="5">
        <f t="shared" si="310"/>
        <v>4.4128223739272368E-4</v>
      </c>
      <c r="AR94" s="5">
        <f t="shared" si="311"/>
        <v>2.8614429239859954E-3</v>
      </c>
      <c r="AS94" s="5">
        <f t="shared" si="312"/>
        <v>3.9855067985404792E-3</v>
      </c>
      <c r="AT94" s="5">
        <f t="shared" si="313"/>
        <v>2.7755689809611118E-3</v>
      </c>
      <c r="AU94" s="5">
        <f t="shared" si="314"/>
        <v>1.2886329656401846E-3</v>
      </c>
      <c r="AV94" s="5">
        <f t="shared" si="315"/>
        <v>4.4871202936909172E-4</v>
      </c>
      <c r="AW94" s="5">
        <f t="shared" si="316"/>
        <v>6.8492319435355814E-6</v>
      </c>
      <c r="AX94" s="5">
        <f t="shared" si="317"/>
        <v>6.1104890969590367E-4</v>
      </c>
      <c r="AY94" s="5">
        <f t="shared" si="318"/>
        <v>8.6541756622206961E-4</v>
      </c>
      <c r="AZ94" s="5">
        <f t="shared" si="319"/>
        <v>6.1283765672575535E-4</v>
      </c>
      <c r="BA94" s="5">
        <f t="shared" si="320"/>
        <v>2.8931697880877217E-4</v>
      </c>
      <c r="BB94" s="5">
        <f t="shared" si="321"/>
        <v>1.0243860667062416E-4</v>
      </c>
      <c r="BC94" s="5">
        <f t="shared" si="322"/>
        <v>2.9016390755427525E-5</v>
      </c>
      <c r="BD94" s="5">
        <f t="shared" si="323"/>
        <v>6.7543501342953185E-4</v>
      </c>
      <c r="BE94" s="5">
        <f t="shared" si="324"/>
        <v>9.4076691707894924E-4</v>
      </c>
      <c r="BF94" s="5">
        <f t="shared" si="325"/>
        <v>6.5516472693384251E-4</v>
      </c>
      <c r="BG94" s="5">
        <f t="shared" si="326"/>
        <v>3.0417794363707374E-4</v>
      </c>
      <c r="BH94" s="5">
        <f t="shared" si="327"/>
        <v>1.059171276988883E-4</v>
      </c>
      <c r="BI94" s="5">
        <f t="shared" si="328"/>
        <v>2.9504934659872008E-5</v>
      </c>
      <c r="BJ94" s="8">
        <f t="shared" si="329"/>
        <v>0.36792970719941631</v>
      </c>
      <c r="BK94" s="8">
        <f t="shared" si="330"/>
        <v>0.25317102612609099</v>
      </c>
      <c r="BL94" s="8">
        <f t="shared" si="331"/>
        <v>0.34995784226359061</v>
      </c>
      <c r="BM94" s="8">
        <f t="shared" si="332"/>
        <v>0.5314467457239852</v>
      </c>
      <c r="BN94" s="8">
        <f t="shared" si="333"/>
        <v>0.46728417113910486</v>
      </c>
    </row>
    <row r="95" spans="1:66" x14ac:dyDescent="0.25">
      <c r="A95" t="s">
        <v>353</v>
      </c>
      <c r="B95" t="s">
        <v>156</v>
      </c>
      <c r="C95" t="s">
        <v>157</v>
      </c>
      <c r="D95" t="s">
        <v>70</v>
      </c>
      <c r="E95">
        <f>VLOOKUP(A95,home!$A$2:$E$405,3,FALSE)</f>
        <v>1.5907</v>
      </c>
      <c r="F95">
        <f>VLOOKUP(B95,home!$B$2:$E$405,3,FALSE)</f>
        <v>0.86439999999999995</v>
      </c>
      <c r="G95">
        <f>VLOOKUP(C95,away!$B$2:$E$405,4,FALSE)</f>
        <v>1.0609</v>
      </c>
      <c r="H95">
        <f>VLOOKUP(A95,away!$A$2:$E$405,3,FALSE)</f>
        <v>1.2952999999999999</v>
      </c>
      <c r="I95">
        <f>VLOOKUP(C95,away!$B$2:$E$405,3,FALSE)</f>
        <v>0.82030000000000003</v>
      </c>
      <c r="J95">
        <f>VLOOKUP(B95,home!$B$2:$E$405,4,FALSE)</f>
        <v>0.96499999999999997</v>
      </c>
      <c r="K95" s="3">
        <f t="shared" si="278"/>
        <v>1.4587386457719997</v>
      </c>
      <c r="L95" s="3">
        <f t="shared" si="279"/>
        <v>1.0253458793500001</v>
      </c>
      <c r="M95" s="5">
        <f t="shared" si="280"/>
        <v>8.3401871891926133E-2</v>
      </c>
      <c r="N95" s="5">
        <f t="shared" si="281"/>
        <v>0.12166153365847815</v>
      </c>
      <c r="O95" s="5">
        <f t="shared" si="282"/>
        <v>8.5515765674463048E-2</v>
      </c>
      <c r="P95" s="5">
        <f t="shared" si="283"/>
        <v>0.1247451522121219</v>
      </c>
      <c r="Q95" s="5">
        <f t="shared" si="284"/>
        <v>8.8736190425756492E-2</v>
      </c>
      <c r="R95" s="5">
        <f t="shared" si="285"/>
        <v>4.3841618976885433E-2</v>
      </c>
      <c r="S95" s="5">
        <f t="shared" si="286"/>
        <v>4.664569465716005E-2</v>
      </c>
      <c r="T95" s="5">
        <f t="shared" si="287"/>
        <v>9.0985287202266354E-2</v>
      </c>
      <c r="U95" s="5">
        <f t="shared" si="288"/>
        <v>6.3953463894793866E-2</v>
      </c>
      <c r="V95" s="5">
        <f t="shared" si="289"/>
        <v>7.7520565959741739E-3</v>
      </c>
      <c r="W95" s="5">
        <f t="shared" si="290"/>
        <v>4.3147636750878106E-2</v>
      </c>
      <c r="X95" s="5">
        <f t="shared" si="291"/>
        <v>4.4241251546203487E-2</v>
      </c>
      <c r="Y95" s="5">
        <f t="shared" si="292"/>
        <v>2.2681292485093284E-2</v>
      </c>
      <c r="Z95" s="5">
        <f t="shared" si="293"/>
        <v>1.4984274453994082E-2</v>
      </c>
      <c r="AA95" s="5">
        <f t="shared" si="294"/>
        <v>2.1858140224895298E-2</v>
      </c>
      <c r="AB95" s="5">
        <f t="shared" si="295"/>
        <v>1.5942656935379124E-2</v>
      </c>
      <c r="AC95" s="5">
        <f t="shared" si="296"/>
        <v>7.2467758972700395E-4</v>
      </c>
      <c r="AD95" s="5">
        <f t="shared" si="297"/>
        <v>1.5735281300559529E-2</v>
      </c>
      <c r="AE95" s="5">
        <f t="shared" si="298"/>
        <v>1.6134105841941825E-2</v>
      </c>
      <c r="AF95" s="5">
        <f t="shared" si="299"/>
        <v>8.2715194710159066E-3</v>
      </c>
      <c r="AG95" s="5">
        <f t="shared" si="300"/>
        <v>2.8270561351898173E-3</v>
      </c>
      <c r="AH95" s="5">
        <f t="shared" si="301"/>
        <v>3.841016016613076E-3</v>
      </c>
      <c r="AI95" s="5">
        <f t="shared" si="302"/>
        <v>5.6030385024627202E-3</v>
      </c>
      <c r="AJ95" s="5">
        <f t="shared" si="303"/>
        <v>4.0866843986454206E-3</v>
      </c>
      <c r="AK95" s="5">
        <f t="shared" si="304"/>
        <v>1.987134821792527E-3</v>
      </c>
      <c r="AL95" s="5">
        <f t="shared" si="305"/>
        <v>4.3356348813058227E-5</v>
      </c>
      <c r="AM95" s="5">
        <f t="shared" si="306"/>
        <v>4.5907325870439301E-3</v>
      </c>
      <c r="AN95" s="5">
        <f t="shared" si="307"/>
        <v>4.7070887413232596E-3</v>
      </c>
      <c r="AO95" s="5">
        <f t="shared" si="308"/>
        <v>2.4131970223252911E-3</v>
      </c>
      <c r="AP95" s="5">
        <f t="shared" si="309"/>
        <v>8.2478720763364249E-4</v>
      </c>
      <c r="AQ95" s="5">
        <f t="shared" si="310"/>
        <v>2.1142304117193706E-4</v>
      </c>
      <c r="AR95" s="5">
        <f t="shared" si="311"/>
        <v>7.8767398903031394E-4</v>
      </c>
      <c r="AS95" s="5">
        <f t="shared" si="312"/>
        <v>1.1490104880679092E-3</v>
      </c>
      <c r="AT95" s="5">
        <f t="shared" si="313"/>
        <v>8.3805300167100324E-4</v>
      </c>
      <c r="AU95" s="5">
        <f t="shared" si="314"/>
        <v>4.0750010024757287E-4</v>
      </c>
      <c r="AV95" s="5">
        <f t="shared" si="315"/>
        <v>1.486090360967747E-4</v>
      </c>
      <c r="AW95" s="5">
        <f t="shared" si="316"/>
        <v>1.8013499009068493E-6</v>
      </c>
      <c r="AX95" s="5">
        <f t="shared" si="317"/>
        <v>1.1161131728543109E-3</v>
      </c>
      <c r="AY95" s="5">
        <f t="shared" si="318"/>
        <v>1.144402042674422E-3</v>
      </c>
      <c r="AZ95" s="5">
        <f t="shared" si="319"/>
        <v>5.8670395938797081E-4</v>
      </c>
      <c r="BA95" s="5">
        <f t="shared" si="320"/>
        <v>2.0052482905226187E-4</v>
      </c>
      <c r="BB95" s="5">
        <f t="shared" si="321"/>
        <v>5.1401826794024972E-5</v>
      </c>
      <c r="BC95" s="5">
        <f t="shared" si="322"/>
        <v>1.0540930258863187E-5</v>
      </c>
      <c r="BD95" s="5">
        <f t="shared" si="323"/>
        <v>1.346063798205682E-4</v>
      </c>
      <c r="BE95" s="5">
        <f t="shared" si="324"/>
        <v>1.9635552821172712E-4</v>
      </c>
      <c r="BF95" s="5">
        <f t="shared" si="325"/>
        <v>1.4321569865671026E-4</v>
      </c>
      <c r="BG95" s="5">
        <f t="shared" si="326"/>
        <v>6.9638091437260121E-5</v>
      </c>
      <c r="BH95" s="5">
        <f t="shared" si="327"/>
        <v>2.5395943799333886E-5</v>
      </c>
      <c r="BI95" s="5">
        <f t="shared" si="328"/>
        <v>7.4092089331884177E-6</v>
      </c>
      <c r="BJ95" s="8">
        <f t="shared" si="329"/>
        <v>0.4702780701779028</v>
      </c>
      <c r="BK95" s="8">
        <f t="shared" si="330"/>
        <v>0.26445721133839672</v>
      </c>
      <c r="BL95" s="8">
        <f t="shared" si="331"/>
        <v>0.2505369869119029</v>
      </c>
      <c r="BM95" s="8">
        <f t="shared" si="332"/>
        <v>0.45121180934979183</v>
      </c>
      <c r="BN95" s="8">
        <f t="shared" si="333"/>
        <v>0.54790213283963118</v>
      </c>
    </row>
    <row r="96" spans="1:66" x14ac:dyDescent="0.25">
      <c r="A96" t="s">
        <v>356</v>
      </c>
      <c r="B96" t="s">
        <v>209</v>
      </c>
      <c r="C96" t="s">
        <v>212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356</v>
      </c>
      <c r="B97" t="s">
        <v>204</v>
      </c>
      <c r="C97" t="s">
        <v>216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358</v>
      </c>
      <c r="B98" t="s">
        <v>247</v>
      </c>
      <c r="C98" t="s">
        <v>249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359</v>
      </c>
      <c r="B99" t="s">
        <v>254</v>
      </c>
      <c r="C99" t="s">
        <v>265</v>
      </c>
      <c r="D99" t="s">
        <v>70</v>
      </c>
      <c r="E99">
        <f>VLOOKUP(A99,home!$A$2:$E$405,3,FALSE)</f>
        <v>1.1584000000000001</v>
      </c>
      <c r="F99">
        <f>VLOOKUP(B99,home!$B$2:$E$405,3,FALSE)</f>
        <v>0.90439999999999998</v>
      </c>
      <c r="G99">
        <f>VLOOKUP(C99,away!$B$2:$E$405,4,FALSE)</f>
        <v>0.90639999999999998</v>
      </c>
      <c r="H99">
        <f>VLOOKUP(A99,away!$A$2:$E$405,3,FALSE)</f>
        <v>1.0775999999999999</v>
      </c>
      <c r="I99">
        <f>VLOOKUP(C99,away!$B$2:$E$405,3,FALSE)</f>
        <v>1.2527999999999999</v>
      </c>
      <c r="J99">
        <f>VLOOKUP(B99,home!$B$2:$E$405,4,FALSE)</f>
        <v>1.0606</v>
      </c>
      <c r="K99" s="3">
        <f t="shared" si="278"/>
        <v>0.94959626854400003</v>
      </c>
      <c r="L99" s="3">
        <f t="shared" si="279"/>
        <v>1.4318283271679999</v>
      </c>
      <c r="M99" s="5">
        <f t="shared" si="280"/>
        <v>9.241882422434454E-2</v>
      </c>
      <c r="N99" s="5">
        <f t="shared" si="281"/>
        <v>8.7760570626661413E-2</v>
      </c>
      <c r="O99" s="5">
        <f t="shared" si="282"/>
        <v>0.13232789048797666</v>
      </c>
      <c r="P99" s="5">
        <f t="shared" si="283"/>
        <v>0.12565807103168172</v>
      </c>
      <c r="Q99" s="5">
        <f t="shared" si="284"/>
        <v>4.1668555196184925E-2</v>
      </c>
      <c r="R99" s="5">
        <f t="shared" si="285"/>
        <v>9.4735411037534981E-2</v>
      </c>
      <c r="S99" s="5">
        <f t="shared" si="286"/>
        <v>4.2713026669419195E-2</v>
      </c>
      <c r="T99" s="5">
        <f t="shared" si="287"/>
        <v>5.9662217682060925E-2</v>
      </c>
      <c r="U99" s="5">
        <f t="shared" si="288"/>
        <v>8.9960392820225304E-2</v>
      </c>
      <c r="V99" s="5">
        <f t="shared" si="289"/>
        <v>6.4527937946869049E-3</v>
      </c>
      <c r="W99" s="5">
        <f t="shared" si="290"/>
        <v>1.3189434843305637E-2</v>
      </c>
      <c r="X99" s="5">
        <f t="shared" si="291"/>
        <v>1.8885006427981639E-2</v>
      </c>
      <c r="Y99" s="5">
        <f t="shared" si="292"/>
        <v>1.3520043581166943E-2</v>
      </c>
      <c r="Z99" s="5">
        <f t="shared" si="293"/>
        <v>4.5214948369815516E-2</v>
      </c>
      <c r="AA99" s="5">
        <f t="shared" si="294"/>
        <v>4.2935946254386438E-2</v>
      </c>
      <c r="AB99" s="5">
        <f t="shared" si="295"/>
        <v>2.0385907174785545E-2</v>
      </c>
      <c r="AC99" s="5">
        <f t="shared" si="296"/>
        <v>5.4834988151145861E-4</v>
      </c>
      <c r="AD99" s="5">
        <f t="shared" si="297"/>
        <v>3.1311595278518123E-3</v>
      </c>
      <c r="AE99" s="5">
        <f t="shared" si="298"/>
        <v>4.4832829088602049E-3</v>
      </c>
      <c r="AF99" s="5">
        <f t="shared" si="299"/>
        <v>3.2096457338070964E-3</v>
      </c>
      <c r="AG99" s="5">
        <f t="shared" si="300"/>
        <v>1.5318872272796404E-3</v>
      </c>
      <c r="AH99" s="5">
        <f t="shared" si="301"/>
        <v>1.6185010971835116E-2</v>
      </c>
      <c r="AI99" s="5">
        <f t="shared" si="302"/>
        <v>1.5369226025198328E-2</v>
      </c>
      <c r="AJ99" s="5">
        <f t="shared" si="303"/>
        <v>7.2972798419688317E-3</v>
      </c>
      <c r="AK99" s="5">
        <f t="shared" si="304"/>
        <v>2.3098232361516511E-3</v>
      </c>
      <c r="AL99" s="5">
        <f t="shared" si="305"/>
        <v>2.9822750479455077E-5</v>
      </c>
      <c r="AM99" s="5">
        <f t="shared" si="306"/>
        <v>5.946674807728149E-4</v>
      </c>
      <c r="AN99" s="5">
        <f t="shared" si="307"/>
        <v>8.5146174421614821E-4</v>
      </c>
      <c r="AO99" s="5">
        <f t="shared" si="308"/>
        <v>6.0957352243427767E-4</v>
      </c>
      <c r="AP99" s="5">
        <f t="shared" si="309"/>
        <v>2.9093487897099231E-4</v>
      </c>
      <c r="AQ99" s="5">
        <f t="shared" si="310"/>
        <v>1.0414220026796514E-4</v>
      </c>
      <c r="AR99" s="5">
        <f t="shared" si="311"/>
        <v>4.6348314369996802E-3</v>
      </c>
      <c r="AS99" s="5">
        <f t="shared" si="312"/>
        <v>4.4012186379053225E-3</v>
      </c>
      <c r="AT99" s="5">
        <f t="shared" si="313"/>
        <v>2.0896903978006001E-3</v>
      </c>
      <c r="AU99" s="5">
        <f t="shared" si="314"/>
        <v>6.6145406805455907E-4</v>
      </c>
      <c r="AV99" s="5">
        <f t="shared" si="315"/>
        <v>1.5702857870946455E-4</v>
      </c>
      <c r="AW99" s="5">
        <f t="shared" si="316"/>
        <v>1.126354617314574E-6</v>
      </c>
      <c r="AX99" s="5">
        <f t="shared" si="317"/>
        <v>9.4115670127720936E-5</v>
      </c>
      <c r="AY99" s="5">
        <f t="shared" si="318"/>
        <v>1.3475748251926998E-4</v>
      </c>
      <c r="AZ99" s="5">
        <f t="shared" si="319"/>
        <v>9.6474790384468688E-5</v>
      </c>
      <c r="BA99" s="5">
        <f t="shared" si="320"/>
        <v>4.6045112576692404E-5</v>
      </c>
      <c r="BB99" s="5">
        <f t="shared" si="321"/>
        <v>1.6482174128736934E-5</v>
      </c>
      <c r="BC99" s="5">
        <f t="shared" si="322"/>
        <v>4.7199287621682193E-6</v>
      </c>
      <c r="BD99" s="5">
        <f t="shared" si="323"/>
        <v>1.1060471571908172E-3</v>
      </c>
      <c r="BE99" s="5">
        <f t="shared" si="324"/>
        <v>1.0502982533020992E-3</v>
      </c>
      <c r="BF99" s="5">
        <f t="shared" si="325"/>
        <v>4.9867965109697714E-4</v>
      </c>
      <c r="BG99" s="5">
        <f t="shared" si="326"/>
        <v>1.5784811196017115E-4</v>
      </c>
      <c r="BH99" s="5">
        <f t="shared" si="327"/>
        <v>3.7472994528523509E-5</v>
      </c>
      <c r="BI99" s="5">
        <f t="shared" si="328"/>
        <v>7.1168431550911324E-6</v>
      </c>
      <c r="BJ99" s="8">
        <f t="shared" si="329"/>
        <v>0.24988517874032146</v>
      </c>
      <c r="BK99" s="8">
        <f t="shared" si="330"/>
        <v>0.26795564583464254</v>
      </c>
      <c r="BL99" s="8">
        <f t="shared" si="331"/>
        <v>0.43630857398076611</v>
      </c>
      <c r="BM99" s="8">
        <f t="shared" si="332"/>
        <v>0.42466139319325946</v>
      </c>
      <c r="BN99" s="8">
        <f t="shared" si="333"/>
        <v>0.57456932260438431</v>
      </c>
    </row>
    <row r="100" spans="1:66" s="15" customFormat="1" x14ac:dyDescent="0.25">
      <c r="A100" t="s">
        <v>359</v>
      </c>
      <c r="B100" t="s">
        <v>337</v>
      </c>
      <c r="C100" t="s">
        <v>255</v>
      </c>
      <c r="D100" t="s">
        <v>70</v>
      </c>
      <c r="E100">
        <f>VLOOKUP(A100,home!$A$2:$E$405,3,FALSE)</f>
        <v>1.1584000000000001</v>
      </c>
      <c r="F100" t="e">
        <f>VLOOKUP(B100,home!$B$2:$E$405,3,FALSE)</f>
        <v>#N/A</v>
      </c>
      <c r="G100">
        <f>VLOOKUP(C100,away!$B$2:$E$405,4,FALSE)</f>
        <v>1.1654</v>
      </c>
      <c r="H100">
        <f>VLOOKUP(A100,away!$A$2:$E$405,3,FALSE)</f>
        <v>1.0775999999999999</v>
      </c>
      <c r="I100">
        <f>VLOOKUP(C100,away!$B$2:$E$405,3,FALSE)</f>
        <v>0.88160000000000005</v>
      </c>
      <c r="J100" t="e">
        <f>VLOOKUP(B100,home!$B$2:$E$405,4,FALSE)</f>
        <v>#N/A</v>
      </c>
      <c r="K100" s="3" t="e">
        <f t="shared" si="278"/>
        <v>#N/A</v>
      </c>
      <c r="L100" s="3" t="e">
        <f t="shared" si="279"/>
        <v>#N/A</v>
      </c>
      <c r="M100" s="5" t="e">
        <f t="shared" si="280"/>
        <v>#N/A</v>
      </c>
      <c r="N100" s="5" t="e">
        <f t="shared" si="281"/>
        <v>#N/A</v>
      </c>
      <c r="O100" s="5" t="e">
        <f t="shared" si="282"/>
        <v>#N/A</v>
      </c>
      <c r="P100" s="5" t="e">
        <f t="shared" si="283"/>
        <v>#N/A</v>
      </c>
      <c r="Q100" s="5" t="e">
        <f t="shared" si="284"/>
        <v>#N/A</v>
      </c>
      <c r="R100" s="5" t="e">
        <f t="shared" si="285"/>
        <v>#N/A</v>
      </c>
      <c r="S100" s="5" t="e">
        <f t="shared" si="286"/>
        <v>#N/A</v>
      </c>
      <c r="T100" s="5" t="e">
        <f t="shared" si="287"/>
        <v>#N/A</v>
      </c>
      <c r="U100" s="5" t="e">
        <f t="shared" si="288"/>
        <v>#N/A</v>
      </c>
      <c r="V100" s="5" t="e">
        <f t="shared" si="289"/>
        <v>#N/A</v>
      </c>
      <c r="W100" s="5" t="e">
        <f t="shared" si="290"/>
        <v>#N/A</v>
      </c>
      <c r="X100" s="5" t="e">
        <f t="shared" si="291"/>
        <v>#N/A</v>
      </c>
      <c r="Y100" s="5" t="e">
        <f t="shared" si="292"/>
        <v>#N/A</v>
      </c>
      <c r="Z100" s="5" t="e">
        <f t="shared" si="293"/>
        <v>#N/A</v>
      </c>
      <c r="AA100" s="5" t="e">
        <f t="shared" si="294"/>
        <v>#N/A</v>
      </c>
      <c r="AB100" s="5" t="e">
        <f t="shared" si="295"/>
        <v>#N/A</v>
      </c>
      <c r="AC100" s="5" t="e">
        <f t="shared" si="296"/>
        <v>#N/A</v>
      </c>
      <c r="AD100" s="5" t="e">
        <f t="shared" si="297"/>
        <v>#N/A</v>
      </c>
      <c r="AE100" s="5" t="e">
        <f t="shared" si="298"/>
        <v>#N/A</v>
      </c>
      <c r="AF100" s="5" t="e">
        <f t="shared" si="299"/>
        <v>#N/A</v>
      </c>
      <c r="AG100" s="5" t="e">
        <f t="shared" si="300"/>
        <v>#N/A</v>
      </c>
      <c r="AH100" s="5" t="e">
        <f t="shared" si="301"/>
        <v>#N/A</v>
      </c>
      <c r="AI100" s="5" t="e">
        <f t="shared" si="302"/>
        <v>#N/A</v>
      </c>
      <c r="AJ100" s="5" t="e">
        <f t="shared" si="303"/>
        <v>#N/A</v>
      </c>
      <c r="AK100" s="5" t="e">
        <f t="shared" si="304"/>
        <v>#N/A</v>
      </c>
      <c r="AL100" s="5" t="e">
        <f t="shared" si="305"/>
        <v>#N/A</v>
      </c>
      <c r="AM100" s="5" t="e">
        <f t="shared" si="306"/>
        <v>#N/A</v>
      </c>
      <c r="AN100" s="5" t="e">
        <f t="shared" si="307"/>
        <v>#N/A</v>
      </c>
      <c r="AO100" s="5" t="e">
        <f t="shared" si="308"/>
        <v>#N/A</v>
      </c>
      <c r="AP100" s="5" t="e">
        <f t="shared" si="309"/>
        <v>#N/A</v>
      </c>
      <c r="AQ100" s="5" t="e">
        <f t="shared" si="310"/>
        <v>#N/A</v>
      </c>
      <c r="AR100" s="5" t="e">
        <f t="shared" si="311"/>
        <v>#N/A</v>
      </c>
      <c r="AS100" s="5" t="e">
        <f t="shared" si="312"/>
        <v>#N/A</v>
      </c>
      <c r="AT100" s="5" t="e">
        <f t="shared" si="313"/>
        <v>#N/A</v>
      </c>
      <c r="AU100" s="5" t="e">
        <f t="shared" si="314"/>
        <v>#N/A</v>
      </c>
      <c r="AV100" s="5" t="e">
        <f t="shared" si="315"/>
        <v>#N/A</v>
      </c>
      <c r="AW100" s="5" t="e">
        <f t="shared" si="316"/>
        <v>#N/A</v>
      </c>
      <c r="AX100" s="5" t="e">
        <f t="shared" si="317"/>
        <v>#N/A</v>
      </c>
      <c r="AY100" s="5" t="e">
        <f t="shared" si="318"/>
        <v>#N/A</v>
      </c>
      <c r="AZ100" s="5" t="e">
        <f t="shared" si="319"/>
        <v>#N/A</v>
      </c>
      <c r="BA100" s="5" t="e">
        <f t="shared" si="320"/>
        <v>#N/A</v>
      </c>
      <c r="BB100" s="5" t="e">
        <f t="shared" si="321"/>
        <v>#N/A</v>
      </c>
      <c r="BC100" s="5" t="e">
        <f t="shared" si="322"/>
        <v>#N/A</v>
      </c>
      <c r="BD100" s="5" t="e">
        <f t="shared" si="323"/>
        <v>#N/A</v>
      </c>
      <c r="BE100" s="5" t="e">
        <f t="shared" si="324"/>
        <v>#N/A</v>
      </c>
      <c r="BF100" s="5" t="e">
        <f t="shared" si="325"/>
        <v>#N/A</v>
      </c>
      <c r="BG100" s="5" t="e">
        <f t="shared" si="326"/>
        <v>#N/A</v>
      </c>
      <c r="BH100" s="5" t="e">
        <f t="shared" si="327"/>
        <v>#N/A</v>
      </c>
      <c r="BI100" s="5" t="e">
        <f t="shared" si="328"/>
        <v>#N/A</v>
      </c>
      <c r="BJ100" s="8" t="e">
        <f t="shared" si="329"/>
        <v>#N/A</v>
      </c>
      <c r="BK100" s="8" t="e">
        <f t="shared" si="330"/>
        <v>#N/A</v>
      </c>
      <c r="BL100" s="8" t="e">
        <f t="shared" si="331"/>
        <v>#N/A</v>
      </c>
      <c r="BM100" s="8" t="e">
        <f t="shared" si="332"/>
        <v>#N/A</v>
      </c>
      <c r="BN100" s="8" t="e">
        <f t="shared" si="333"/>
        <v>#N/A</v>
      </c>
    </row>
    <row r="101" spans="1:66" x14ac:dyDescent="0.25">
      <c r="A101" t="s">
        <v>360</v>
      </c>
      <c r="B101" t="s">
        <v>339</v>
      </c>
      <c r="C101" t="s">
        <v>280</v>
      </c>
      <c r="D101" t="s">
        <v>70</v>
      </c>
      <c r="E101">
        <f>VLOOKUP(A101,home!$A$2:$E$405,3,FALSE)</f>
        <v>1.5583</v>
      </c>
      <c r="F101" t="e">
        <f>VLOOKUP(B101,home!$B$2:$E$405,3,FALSE)</f>
        <v>#N/A</v>
      </c>
      <c r="G101">
        <f>VLOOKUP(C101,away!$B$2:$E$405,4,FALSE)</f>
        <v>0.89839999999999998</v>
      </c>
      <c r="H101">
        <f>VLOOKUP(A101,away!$A$2:$E$405,3,FALSE)</f>
        <v>1.0958000000000001</v>
      </c>
      <c r="I101">
        <f>VLOOKUP(C101,away!$B$2:$E$405,3,FALSE)</f>
        <v>1.0951</v>
      </c>
      <c r="J101" t="e">
        <f>VLOOKUP(B101,home!$B$2:$E$405,4,FALSE)</f>
        <v>#N/A</v>
      </c>
      <c r="K101" s="3" t="e">
        <f t="shared" si="278"/>
        <v>#N/A</v>
      </c>
      <c r="L101" s="3" t="e">
        <f t="shared" si="279"/>
        <v>#N/A</v>
      </c>
      <c r="M101" s="5" t="e">
        <f t="shared" si="280"/>
        <v>#N/A</v>
      </c>
      <c r="N101" s="5" t="e">
        <f t="shared" si="281"/>
        <v>#N/A</v>
      </c>
      <c r="O101" s="5" t="e">
        <f t="shared" si="282"/>
        <v>#N/A</v>
      </c>
      <c r="P101" s="5" t="e">
        <f t="shared" si="283"/>
        <v>#N/A</v>
      </c>
      <c r="Q101" s="5" t="e">
        <f t="shared" si="284"/>
        <v>#N/A</v>
      </c>
      <c r="R101" s="5" t="e">
        <f t="shared" si="285"/>
        <v>#N/A</v>
      </c>
      <c r="S101" s="5" t="e">
        <f t="shared" si="286"/>
        <v>#N/A</v>
      </c>
      <c r="T101" s="5" t="e">
        <f t="shared" si="287"/>
        <v>#N/A</v>
      </c>
      <c r="U101" s="5" t="e">
        <f t="shared" si="288"/>
        <v>#N/A</v>
      </c>
      <c r="V101" s="5" t="e">
        <f t="shared" si="289"/>
        <v>#N/A</v>
      </c>
      <c r="W101" s="5" t="e">
        <f t="shared" si="290"/>
        <v>#N/A</v>
      </c>
      <c r="X101" s="5" t="e">
        <f t="shared" si="291"/>
        <v>#N/A</v>
      </c>
      <c r="Y101" s="5" t="e">
        <f t="shared" si="292"/>
        <v>#N/A</v>
      </c>
      <c r="Z101" s="5" t="e">
        <f t="shared" si="293"/>
        <v>#N/A</v>
      </c>
      <c r="AA101" s="5" t="e">
        <f t="shared" si="294"/>
        <v>#N/A</v>
      </c>
      <c r="AB101" s="5" t="e">
        <f t="shared" si="295"/>
        <v>#N/A</v>
      </c>
      <c r="AC101" s="5" t="e">
        <f t="shared" si="296"/>
        <v>#N/A</v>
      </c>
      <c r="AD101" s="5" t="e">
        <f t="shared" si="297"/>
        <v>#N/A</v>
      </c>
      <c r="AE101" s="5" t="e">
        <f t="shared" si="298"/>
        <v>#N/A</v>
      </c>
      <c r="AF101" s="5" t="e">
        <f t="shared" si="299"/>
        <v>#N/A</v>
      </c>
      <c r="AG101" s="5" t="e">
        <f t="shared" si="300"/>
        <v>#N/A</v>
      </c>
      <c r="AH101" s="5" t="e">
        <f t="shared" si="301"/>
        <v>#N/A</v>
      </c>
      <c r="AI101" s="5" t="e">
        <f t="shared" si="302"/>
        <v>#N/A</v>
      </c>
      <c r="AJ101" s="5" t="e">
        <f t="shared" si="303"/>
        <v>#N/A</v>
      </c>
      <c r="AK101" s="5" t="e">
        <f t="shared" si="304"/>
        <v>#N/A</v>
      </c>
      <c r="AL101" s="5" t="e">
        <f t="shared" si="305"/>
        <v>#N/A</v>
      </c>
      <c r="AM101" s="5" t="e">
        <f t="shared" si="306"/>
        <v>#N/A</v>
      </c>
      <c r="AN101" s="5" t="e">
        <f t="shared" si="307"/>
        <v>#N/A</v>
      </c>
      <c r="AO101" s="5" t="e">
        <f t="shared" si="308"/>
        <v>#N/A</v>
      </c>
      <c r="AP101" s="5" t="e">
        <f t="shared" si="309"/>
        <v>#N/A</v>
      </c>
      <c r="AQ101" s="5" t="e">
        <f t="shared" si="310"/>
        <v>#N/A</v>
      </c>
      <c r="AR101" s="5" t="e">
        <f t="shared" si="311"/>
        <v>#N/A</v>
      </c>
      <c r="AS101" s="5" t="e">
        <f t="shared" si="312"/>
        <v>#N/A</v>
      </c>
      <c r="AT101" s="5" t="e">
        <f t="shared" si="313"/>
        <v>#N/A</v>
      </c>
      <c r="AU101" s="5" t="e">
        <f t="shared" si="314"/>
        <v>#N/A</v>
      </c>
      <c r="AV101" s="5" t="e">
        <f t="shared" si="315"/>
        <v>#N/A</v>
      </c>
      <c r="AW101" s="5" t="e">
        <f t="shared" si="316"/>
        <v>#N/A</v>
      </c>
      <c r="AX101" s="5" t="e">
        <f t="shared" si="317"/>
        <v>#N/A</v>
      </c>
      <c r="AY101" s="5" t="e">
        <f t="shared" si="318"/>
        <v>#N/A</v>
      </c>
      <c r="AZ101" s="5" t="e">
        <f t="shared" si="319"/>
        <v>#N/A</v>
      </c>
      <c r="BA101" s="5" t="e">
        <f t="shared" si="320"/>
        <v>#N/A</v>
      </c>
      <c r="BB101" s="5" t="e">
        <f t="shared" si="321"/>
        <v>#N/A</v>
      </c>
      <c r="BC101" s="5" t="e">
        <f t="shared" si="322"/>
        <v>#N/A</v>
      </c>
      <c r="BD101" s="5" t="e">
        <f t="shared" si="323"/>
        <v>#N/A</v>
      </c>
      <c r="BE101" s="5" t="e">
        <f t="shared" si="324"/>
        <v>#N/A</v>
      </c>
      <c r="BF101" s="5" t="e">
        <f t="shared" si="325"/>
        <v>#N/A</v>
      </c>
      <c r="BG101" s="5" t="e">
        <f t="shared" si="326"/>
        <v>#N/A</v>
      </c>
      <c r="BH101" s="5" t="e">
        <f t="shared" si="327"/>
        <v>#N/A</v>
      </c>
      <c r="BI101" s="5" t="e">
        <f t="shared" si="328"/>
        <v>#N/A</v>
      </c>
      <c r="BJ101" s="8" t="e">
        <f t="shared" si="329"/>
        <v>#N/A</v>
      </c>
      <c r="BK101" s="8" t="e">
        <f t="shared" si="330"/>
        <v>#N/A</v>
      </c>
      <c r="BL101" s="8" t="e">
        <f t="shared" si="331"/>
        <v>#N/A</v>
      </c>
      <c r="BM101" s="8" t="e">
        <f t="shared" si="332"/>
        <v>#N/A</v>
      </c>
      <c r="BN101" s="8" t="e">
        <f t="shared" si="333"/>
        <v>#N/A</v>
      </c>
    </row>
    <row r="102" spans="1:66" x14ac:dyDescent="0.25">
      <c r="A102" t="s">
        <v>361</v>
      </c>
      <c r="B102" t="s">
        <v>298</v>
      </c>
      <c r="C102" t="s">
        <v>286</v>
      </c>
      <c r="D102" t="s">
        <v>70</v>
      </c>
      <c r="E102">
        <f>VLOOKUP(A102,home!$A$2:$E$405,3,FALSE)</f>
        <v>1.4308000000000001</v>
      </c>
      <c r="F102">
        <f>VLOOKUP(B102,home!$B$2:$E$405,3,FALSE)</f>
        <v>0.34949999999999998</v>
      </c>
      <c r="G102">
        <f>VLOOKUP(C102,away!$B$2:$E$405,4,FALSE)</f>
        <v>1.1648000000000001</v>
      </c>
      <c r="H102">
        <f>VLOOKUP(A102,away!$A$2:$E$405,3,FALSE)</f>
        <v>1.0307999999999999</v>
      </c>
      <c r="I102">
        <f>VLOOKUP(C102,away!$B$2:$E$405,3,FALSE)</f>
        <v>0.64670000000000005</v>
      </c>
      <c r="J102">
        <f>VLOOKUP(B102,home!$B$2:$E$405,4,FALSE)</f>
        <v>1.2126999999999999</v>
      </c>
      <c r="K102" s="3">
        <f t="shared" si="278"/>
        <v>0.58247524608000001</v>
      </c>
      <c r="L102" s="3">
        <f t="shared" si="279"/>
        <v>0.80840808517199991</v>
      </c>
      <c r="M102" s="5">
        <f t="shared" si="280"/>
        <v>0.24885538577588451</v>
      </c>
      <c r="N102" s="5">
        <f t="shared" si="281"/>
        <v>0.14495210206814166</v>
      </c>
      <c r="O102" s="5">
        <f t="shared" si="282"/>
        <v>0.20117670589982214</v>
      </c>
      <c r="P102" s="5">
        <f t="shared" si="283"/>
        <v>0.1171804512745627</v>
      </c>
      <c r="Q102" s="5">
        <f t="shared" si="284"/>
        <v>4.2215505660977044E-2</v>
      </c>
      <c r="R102" s="5">
        <f t="shared" si="285"/>
        <v>8.1316437798842886E-2</v>
      </c>
      <c r="S102" s="5">
        <f t="shared" si="286"/>
        <v>1.3794415296758261E-2</v>
      </c>
      <c r="T102" s="5">
        <f t="shared" si="287"/>
        <v>3.4127356095958176E-2</v>
      </c>
      <c r="U102" s="5">
        <f t="shared" si="288"/>
        <v>4.7364812117230023E-2</v>
      </c>
      <c r="V102" s="5">
        <f t="shared" si="289"/>
        <v>7.2172028054817629E-4</v>
      </c>
      <c r="W102" s="5">
        <f t="shared" si="290"/>
        <v>8.1964956827564137E-3</v>
      </c>
      <c r="X102" s="5">
        <f t="shared" si="291"/>
        <v>6.6261133800176765E-3</v>
      </c>
      <c r="Y102" s="5">
        <f t="shared" si="292"/>
        <v>2.6783018148363283E-3</v>
      </c>
      <c r="Z102" s="5">
        <f t="shared" si="293"/>
        <v>2.1912288591323541E-2</v>
      </c>
      <c r="AA102" s="5">
        <f t="shared" si="294"/>
        <v>1.2763365689407157E-2</v>
      </c>
      <c r="AB102" s="5">
        <f t="shared" si="295"/>
        <v>3.717172285373231E-3</v>
      </c>
      <c r="AC102" s="5">
        <f t="shared" si="296"/>
        <v>2.1240124034527403E-5</v>
      </c>
      <c r="AD102" s="5">
        <f t="shared" si="297"/>
        <v>1.1935639599517996E-3</v>
      </c>
      <c r="AE102" s="5">
        <f t="shared" si="298"/>
        <v>9.6488675539494395E-4</v>
      </c>
      <c r="AF102" s="5">
        <f t="shared" si="299"/>
        <v>3.9001112716832519E-4</v>
      </c>
      <c r="AG102" s="5">
        <f t="shared" si="300"/>
        <v>1.0509604950330639E-4</v>
      </c>
      <c r="AH102" s="5">
        <f t="shared" si="301"/>
        <v>4.4285178154620294E-3</v>
      </c>
      <c r="AI102" s="5">
        <f t="shared" si="302"/>
        <v>2.5795020043309098E-3</v>
      </c>
      <c r="AJ102" s="5">
        <f t="shared" si="303"/>
        <v>7.5124803236824994E-4</v>
      </c>
      <c r="AK102" s="5">
        <f t="shared" si="304"/>
        <v>1.4586112750693741E-4</v>
      </c>
      <c r="AL102" s="5">
        <f t="shared" si="305"/>
        <v>4.0006002871645296E-7</v>
      </c>
      <c r="AM102" s="5">
        <f t="shared" si="306"/>
        <v>1.390442922570288E-4</v>
      </c>
      <c r="AN102" s="5">
        <f t="shared" si="307"/>
        <v>1.124045300576006E-4</v>
      </c>
      <c r="AO102" s="5">
        <f t="shared" si="308"/>
        <v>4.5434365454261694E-5</v>
      </c>
      <c r="AP102" s="5">
        <f t="shared" si="309"/>
        <v>1.2243169459294854E-5</v>
      </c>
      <c r="AQ102" s="5">
        <f t="shared" si="310"/>
        <v>2.4743692947562151E-6</v>
      </c>
      <c r="AR102" s="5">
        <f t="shared" si="311"/>
        <v>7.1600992146954984E-4</v>
      </c>
      <c r="AS102" s="5">
        <f t="shared" si="312"/>
        <v>4.1705805520369756E-4</v>
      </c>
      <c r="AT102" s="5">
        <f t="shared" si="313"/>
        <v>1.2146299666720998E-4</v>
      </c>
      <c r="AU102" s="5">
        <f t="shared" si="314"/>
        <v>2.3583062957782452E-5</v>
      </c>
      <c r="AV102" s="5">
        <f t="shared" si="315"/>
        <v>3.4341375999136161E-6</v>
      </c>
      <c r="AW102" s="5">
        <f t="shared" si="316"/>
        <v>5.2327595978135184E-9</v>
      </c>
      <c r="AX102" s="5">
        <f t="shared" si="317"/>
        <v>1.349830972473871E-5</v>
      </c>
      <c r="AY102" s="5">
        <f t="shared" si="318"/>
        <v>1.0912142717634607E-5</v>
      </c>
      <c r="AZ102" s="5">
        <f t="shared" si="319"/>
        <v>4.4107321997432871E-6</v>
      </c>
      <c r="BA102" s="5">
        <f t="shared" si="320"/>
        <v>1.1885571906003182E-6</v>
      </c>
      <c r="BB102" s="5">
        <f t="shared" si="321"/>
        <v>2.4020981064265364E-7</v>
      </c>
      <c r="BC102" s="5">
        <f t="shared" si="322"/>
        <v>3.8837510612231288E-8</v>
      </c>
      <c r="BD102" s="5">
        <f t="shared" si="323"/>
        <v>9.6471368263225434E-5</v>
      </c>
      <c r="BE102" s="5">
        <f t="shared" si="324"/>
        <v>5.6192183968796543E-5</v>
      </c>
      <c r="BF102" s="5">
        <f t="shared" si="325"/>
        <v>1.6365278092498699E-5</v>
      </c>
      <c r="BG102" s="5">
        <f t="shared" si="326"/>
        <v>3.1774564613652707E-6</v>
      </c>
      <c r="BH102" s="5">
        <f t="shared" si="327"/>
        <v>4.6269743356055543E-7</v>
      </c>
      <c r="BI102" s="5">
        <f t="shared" si="328"/>
        <v>5.3901960294753816E-8</v>
      </c>
      <c r="BJ102" s="8">
        <f t="shared" si="329"/>
        <v>0.24179132211038265</v>
      </c>
      <c r="BK102" s="8">
        <f t="shared" si="330"/>
        <v>0.38058452495453454</v>
      </c>
      <c r="BL102" s="8">
        <f t="shared" si="331"/>
        <v>0.3556978938304215</v>
      </c>
      <c r="BM102" s="8">
        <f t="shared" si="332"/>
        <v>0.16427853409847321</v>
      </c>
      <c r="BN102" s="8">
        <f t="shared" si="333"/>
        <v>0.83569658847823103</v>
      </c>
    </row>
    <row r="103" spans="1:66" x14ac:dyDescent="0.25">
      <c r="A103" t="s">
        <v>361</v>
      </c>
      <c r="B103" t="s">
        <v>299</v>
      </c>
      <c r="C103" t="s">
        <v>292</v>
      </c>
      <c r="D103" t="s">
        <v>70</v>
      </c>
      <c r="E103">
        <f>VLOOKUP(A103,home!$A$2:$E$405,3,FALSE)</f>
        <v>1.4308000000000001</v>
      </c>
      <c r="F103">
        <f>VLOOKUP(B103,home!$B$2:$E$405,3,FALSE)</f>
        <v>1.7473000000000001</v>
      </c>
      <c r="G103">
        <f>VLOOKUP(C103,away!$B$2:$E$405,4,FALSE)</f>
        <v>1.0484</v>
      </c>
      <c r="H103">
        <f>VLOOKUP(A103,away!$A$2:$E$405,3,FALSE)</f>
        <v>1.0307999999999999</v>
      </c>
      <c r="I103">
        <f>VLOOKUP(C103,away!$B$2:$E$405,3,FALSE)</f>
        <v>0.97009999999999996</v>
      </c>
      <c r="J103">
        <f>VLOOKUP(B103,home!$B$2:$E$405,4,FALSE)</f>
        <v>0.97009999999999996</v>
      </c>
      <c r="K103" s="3">
        <f t="shared" si="278"/>
        <v>2.6210386230560005</v>
      </c>
      <c r="L103" s="3">
        <f t="shared" si="279"/>
        <v>0.97007970550799982</v>
      </c>
      <c r="M103" s="5">
        <f t="shared" si="280"/>
        <v>2.7567483673633739E-2</v>
      </c>
      <c r="N103" s="5">
        <f t="shared" si="281"/>
        <v>7.2255439449059752E-2</v>
      </c>
      <c r="O103" s="5">
        <f t="shared" si="282"/>
        <v>2.674265644371521E-2</v>
      </c>
      <c r="P103" s="5">
        <f t="shared" si="283"/>
        <v>7.0093535422094996E-2</v>
      </c>
      <c r="Q103" s="5">
        <f t="shared" si="284"/>
        <v>9.4692148760934916E-2</v>
      </c>
      <c r="R103" s="5">
        <f t="shared" si="285"/>
        <v>1.2971254143710434E-2</v>
      </c>
      <c r="S103" s="5">
        <f t="shared" si="286"/>
        <v>4.4555242746615896E-2</v>
      </c>
      <c r="T103" s="5">
        <f t="shared" si="287"/>
        <v>9.1858931783927456E-2</v>
      </c>
      <c r="U103" s="5">
        <f t="shared" si="288"/>
        <v>3.3998158100140237E-2</v>
      </c>
      <c r="V103" s="5">
        <f t="shared" si="289"/>
        <v>1.2587432202828285E-2</v>
      </c>
      <c r="W103" s="5">
        <f t="shared" si="290"/>
        <v>8.2730593067524949E-2</v>
      </c>
      <c r="X103" s="5">
        <f t="shared" si="291"/>
        <v>8.0255269359446768E-2</v>
      </c>
      <c r="Y103" s="5">
        <f t="shared" si="292"/>
        <v>3.8927004032838664E-2</v>
      </c>
      <c r="Z103" s="5">
        <f t="shared" si="293"/>
        <v>4.1943834666000133E-3</v>
      </c>
      <c r="AA103" s="5">
        <f t="shared" si="294"/>
        <v>1.0993641065866153E-2</v>
      </c>
      <c r="AB103" s="5">
        <f t="shared" si="295"/>
        <v>1.4407378920824864E-2</v>
      </c>
      <c r="AC103" s="5">
        <f t="shared" si="296"/>
        <v>2.0003132028378052E-3</v>
      </c>
      <c r="AD103" s="5">
        <f t="shared" si="297"/>
        <v>5.4210019934577962E-2</v>
      </c>
      <c r="AE103" s="5">
        <f t="shared" si="298"/>
        <v>5.2588040173718195E-2</v>
      </c>
      <c r="AF103" s="5">
        <f t="shared" si="299"/>
        <v>2.5507295262481706E-2</v>
      </c>
      <c r="AG103" s="5">
        <f t="shared" si="300"/>
        <v>8.2480364921779497E-3</v>
      </c>
      <c r="AH103" s="5">
        <f t="shared" si="301"/>
        <v>1.0172215695167409E-3</v>
      </c>
      <c r="AI103" s="5">
        <f t="shared" si="302"/>
        <v>2.6661770219090219E-3</v>
      </c>
      <c r="AJ103" s="5">
        <f t="shared" si="303"/>
        <v>3.4940764751639868E-3</v>
      </c>
      <c r="AK103" s="5">
        <f t="shared" si="304"/>
        <v>3.052703131105393E-3</v>
      </c>
      <c r="AL103" s="5">
        <f t="shared" si="305"/>
        <v>2.0344116423291203E-4</v>
      </c>
      <c r="AM103" s="5">
        <f t="shared" si="306"/>
        <v>2.8417311201032917E-2</v>
      </c>
      <c r="AN103" s="5">
        <f t="shared" si="307"/>
        <v>2.7567056881227198E-2</v>
      </c>
      <c r="AO103" s="5">
        <f t="shared" si="308"/>
        <v>1.337112121053158E-2</v>
      </c>
      <c r="AP103" s="5">
        <f t="shared" si="309"/>
        <v>4.3236844420747487E-3</v>
      </c>
      <c r="AQ103" s="5">
        <f t="shared" si="310"/>
        <v>1.048579632569348E-3</v>
      </c>
      <c r="AR103" s="5">
        <f t="shared" si="311"/>
        <v>1.9735720011863713E-4</v>
      </c>
      <c r="AS103" s="5">
        <f t="shared" si="312"/>
        <v>5.1728084404914021E-4</v>
      </c>
      <c r="AT103" s="5">
        <f t="shared" si="313"/>
        <v>6.7790653560990228E-4</v>
      </c>
      <c r="AU103" s="5">
        <f t="shared" si="314"/>
        <v>5.9227307088521397E-4</v>
      </c>
      <c r="AV103" s="5">
        <f t="shared" si="315"/>
        <v>3.8809264854653249E-4</v>
      </c>
      <c r="AW103" s="5">
        <f t="shared" si="316"/>
        <v>1.436868987904198E-5</v>
      </c>
      <c r="AX103" s="5">
        <f t="shared" si="317"/>
        <v>1.2413811703551533E-2</v>
      </c>
      <c r="AY103" s="5">
        <f t="shared" si="318"/>
        <v>1.2042386801613033E-2</v>
      </c>
      <c r="AZ103" s="5">
        <f t="shared" si="319"/>
        <v>5.8410375210610982E-3</v>
      </c>
      <c r="BA103" s="5">
        <f t="shared" si="320"/>
        <v>1.8887573194307089E-3</v>
      </c>
      <c r="BB103" s="5">
        <f t="shared" si="321"/>
        <v>4.5806128605235526E-4</v>
      </c>
      <c r="BC103" s="5">
        <f t="shared" si="322"/>
        <v>8.887119149565692E-5</v>
      </c>
      <c r="BD103" s="5">
        <f t="shared" si="323"/>
        <v>3.1908702428495137E-5</v>
      </c>
      <c r="BE103" s="5">
        <f t="shared" si="324"/>
        <v>8.3633941476686546E-5</v>
      </c>
      <c r="BF103" s="5">
        <f t="shared" si="325"/>
        <v>1.0960389540440035E-4</v>
      </c>
      <c r="BG103" s="5">
        <f t="shared" si="326"/>
        <v>9.5758681030774472E-5</v>
      </c>
      <c r="BH103" s="5">
        <f t="shared" si="327"/>
        <v>6.274680036863996E-5</v>
      </c>
      <c r="BI103" s="5">
        <f t="shared" si="328"/>
        <v>3.2892357447877967E-5</v>
      </c>
      <c r="BJ103" s="8">
        <f t="shared" si="329"/>
        <v>0.70873345750732863</v>
      </c>
      <c r="BK103" s="8">
        <f t="shared" si="330"/>
        <v>0.16904983521385666</v>
      </c>
      <c r="BL103" s="8">
        <f t="shared" si="331"/>
        <v>0.11213272154931836</v>
      </c>
      <c r="BM103" s="8">
        <f t="shared" si="332"/>
        <v>0.67775986173222047</v>
      </c>
      <c r="BN103" s="8">
        <f t="shared" si="333"/>
        <v>0.30432251789314901</v>
      </c>
    </row>
    <row r="104" spans="1:66" s="10" customFormat="1" x14ac:dyDescent="0.25">
      <c r="A104" t="s">
        <v>361</v>
      </c>
      <c r="B104" t="s">
        <v>301</v>
      </c>
      <c r="C104" t="s">
        <v>290</v>
      </c>
      <c r="D104" t="s">
        <v>70</v>
      </c>
      <c r="E104">
        <f>VLOOKUP(A104,home!$A$2:$E$405,3,FALSE)</f>
        <v>1.4308000000000001</v>
      </c>
      <c r="F104">
        <f>VLOOKUP(B104,home!$B$2:$E$405,3,FALSE)</f>
        <v>0.87360000000000004</v>
      </c>
      <c r="G104">
        <f>VLOOKUP(C104,away!$B$2:$E$405,4,FALSE)</f>
        <v>0.17469999999999999</v>
      </c>
      <c r="H104">
        <f>VLOOKUP(A104,away!$A$2:$E$405,3,FALSE)</f>
        <v>1.0307999999999999</v>
      </c>
      <c r="I104">
        <f>VLOOKUP(C104,away!$B$2:$E$405,3,FALSE)</f>
        <v>0.24249999999999999</v>
      </c>
      <c r="J104">
        <f>VLOOKUP(B104,home!$B$2:$E$405,4,FALSE)</f>
        <v>2.4253</v>
      </c>
      <c r="K104" s="3">
        <f t="shared" si="278"/>
        <v>0.21836571993600004</v>
      </c>
      <c r="L104" s="3">
        <f t="shared" si="279"/>
        <v>0.60624981569999992</v>
      </c>
      <c r="M104" s="5">
        <f t="shared" si="280"/>
        <v>0.43840351059514199</v>
      </c>
      <c r="N104" s="5">
        <f t="shared" si="281"/>
        <v>9.5732298213577982E-2</v>
      </c>
      <c r="O104" s="5">
        <f t="shared" si="282"/>
        <v>0.26578204750053774</v>
      </c>
      <c r="P104" s="5">
        <f t="shared" si="283"/>
        <v>5.8037688148519083E-2</v>
      </c>
      <c r="Q104" s="5">
        <f t="shared" si="284"/>
        <v>1.0452326110267904E-2</v>
      </c>
      <c r="R104" s="5">
        <f t="shared" si="285"/>
        <v>8.0565158656784805E-2</v>
      </c>
      <c r="S104" s="5">
        <f t="shared" si="286"/>
        <v>1.9208179018982505E-3</v>
      </c>
      <c r="T104" s="5">
        <f t="shared" si="287"/>
        <v>6.3367207779862125E-3</v>
      </c>
      <c r="U104" s="5">
        <f t="shared" si="288"/>
        <v>1.7592668871846878E-2</v>
      </c>
      <c r="V104" s="5">
        <f t="shared" si="289"/>
        <v>2.8253988667281322E-5</v>
      </c>
      <c r="W104" s="5">
        <f t="shared" si="290"/>
        <v>7.6080990535816711E-4</v>
      </c>
      <c r="X104" s="5">
        <f t="shared" si="291"/>
        <v>4.6124086490612314E-4</v>
      </c>
      <c r="Y104" s="5">
        <f t="shared" si="292"/>
        <v>1.3981359467132284E-4</v>
      </c>
      <c r="Z104" s="5">
        <f t="shared" si="293"/>
        <v>1.6280870862505684E-2</v>
      </c>
      <c r="AA104" s="5">
        <f t="shared" si="294"/>
        <v>3.5551840870760988E-3</v>
      </c>
      <c r="AB104" s="5">
        <f t="shared" si="295"/>
        <v>3.8816516633969164E-4</v>
      </c>
      <c r="AC104" s="5">
        <f t="shared" si="296"/>
        <v>2.3377381561643519E-7</v>
      </c>
      <c r="AD104" s="5">
        <f t="shared" si="297"/>
        <v>4.1533700679494064E-5</v>
      </c>
      <c r="AE104" s="5">
        <f t="shared" si="298"/>
        <v>2.5179798382282232E-5</v>
      </c>
      <c r="AF104" s="5">
        <f t="shared" si="299"/>
        <v>7.6326240643108793E-6</v>
      </c>
      <c r="AG104" s="5">
        <f t="shared" si="300"/>
        <v>1.5424256440986185E-6</v>
      </c>
      <c r="AH104" s="5">
        <f t="shared" si="301"/>
        <v>2.4675687399573916E-3</v>
      </c>
      <c r="AI104" s="5">
        <f t="shared" si="302"/>
        <v>5.3883242439236418E-4</v>
      </c>
      <c r="AJ104" s="5">
        <f t="shared" si="303"/>
        <v>5.8831265138649452E-5</v>
      </c>
      <c r="AK104" s="5">
        <f t="shared" si="304"/>
        <v>4.282243855582296E-6</v>
      </c>
      <c r="AL104" s="5">
        <f t="shared" si="305"/>
        <v>1.237918171742526E-9</v>
      </c>
      <c r="AM104" s="5">
        <f t="shared" si="306"/>
        <v>1.8139072900968117E-6</v>
      </c>
      <c r="AN104" s="5">
        <f t="shared" si="307"/>
        <v>1.0996809603180782E-6</v>
      </c>
      <c r="AO104" s="5">
        <f t="shared" si="308"/>
        <v>3.3334068976081691E-7</v>
      </c>
      <c r="AP104" s="5">
        <f t="shared" si="309"/>
        <v>6.7362577244268705E-8</v>
      </c>
      <c r="AQ104" s="5">
        <f t="shared" si="310"/>
        <v>1.0209637509853725E-8</v>
      </c>
      <c r="AR104" s="5">
        <f t="shared" si="311"/>
        <v>2.9919261876525007E-4</v>
      </c>
      <c r="AS104" s="5">
        <f t="shared" si="312"/>
        <v>6.5333411596211018E-5</v>
      </c>
      <c r="AT104" s="5">
        <f t="shared" si="313"/>
        <v>7.1332887295408162E-6</v>
      </c>
      <c r="AU104" s="5">
        <f t="shared" si="314"/>
        <v>5.1922190964584505E-7</v>
      </c>
      <c r="AV104" s="5">
        <f t="shared" si="315"/>
        <v>2.8345066526589936E-8</v>
      </c>
      <c r="AW104" s="5">
        <f t="shared" si="316"/>
        <v>4.5522438593566941E-12</v>
      </c>
      <c r="AX104" s="5">
        <f t="shared" si="317"/>
        <v>6.6015861883191459E-8</v>
      </c>
      <c r="AY104" s="5">
        <f t="shared" si="318"/>
        <v>4.0022104099961468E-8</v>
      </c>
      <c r="AZ104" s="5">
        <f t="shared" si="319"/>
        <v>1.2131696617263923E-8</v>
      </c>
      <c r="BA104" s="5">
        <f t="shared" si="320"/>
        <v>2.4516129461148556E-9</v>
      </c>
      <c r="BB104" s="5">
        <f t="shared" si="321"/>
        <v>3.7157247418746617E-10</v>
      </c>
      <c r="BC104" s="5">
        <f t="shared" si="322"/>
        <v>4.5053148799068889E-11</v>
      </c>
      <c r="BD104" s="5">
        <f t="shared" si="323"/>
        <v>3.0230911664205513E-5</v>
      </c>
      <c r="BE104" s="5">
        <f t="shared" si="324"/>
        <v>6.6013947898758563E-6</v>
      </c>
      <c r="BF104" s="5">
        <f t="shared" si="325"/>
        <v>7.2075916293650052E-7</v>
      </c>
      <c r="BG104" s="5">
        <f t="shared" si="326"/>
        <v>5.2463031171699228E-8</v>
      </c>
      <c r="BH104" s="5">
        <f t="shared" si="327"/>
        <v>2.8640318929582287E-9</v>
      </c>
      <c r="BI104" s="5">
        <f t="shared" si="328"/>
        <v>1.2508127724509778E-10</v>
      </c>
      <c r="BJ104" s="8">
        <f t="shared" si="329"/>
        <v>0.113962543554594</v>
      </c>
      <c r="BK104" s="8">
        <f t="shared" si="330"/>
        <v>0.49839054566806446</v>
      </c>
      <c r="BL104" s="8">
        <f t="shared" si="331"/>
        <v>0.37136255435975779</v>
      </c>
      <c r="BM104" s="8">
        <f t="shared" si="332"/>
        <v>5.1023445202540561E-2</v>
      </c>
      <c r="BN104" s="8">
        <f t="shared" si="333"/>
        <v>0.94897302922482951</v>
      </c>
    </row>
    <row r="105" spans="1:66" x14ac:dyDescent="0.25">
      <c r="A105" t="s">
        <v>302</v>
      </c>
      <c r="B105" t="s">
        <v>313</v>
      </c>
      <c r="C105" t="s">
        <v>322</v>
      </c>
      <c r="D105" t="s">
        <v>70</v>
      </c>
      <c r="E105">
        <f>VLOOKUP(A105,home!$A$2:$E$405,3,FALSE)</f>
        <v>1.5645</v>
      </c>
      <c r="F105">
        <f>VLOOKUP(B105,home!$B$2:$E$405,3,FALSE)</f>
        <v>0.42609999999999998</v>
      </c>
      <c r="G105">
        <f>VLOOKUP(C105,away!$B$2:$E$405,4,FALSE)</f>
        <v>0.71909999999999996</v>
      </c>
      <c r="H105">
        <f>VLOOKUP(A105,away!$A$2:$E$405,3,FALSE)</f>
        <v>1.0699000000000001</v>
      </c>
      <c r="I105">
        <f>VLOOKUP(C105,away!$B$2:$E$405,3,FALSE)</f>
        <v>1.1682999999999999</v>
      </c>
      <c r="J105">
        <f>VLOOKUP(B105,home!$B$2:$E$405,4,FALSE)</f>
        <v>2.4923999999999999</v>
      </c>
      <c r="K105" s="3">
        <f t="shared" si="278"/>
        <v>0.47937611389499996</v>
      </c>
      <c r="L105" s="3">
        <f t="shared" si="279"/>
        <v>3.1154106973079996</v>
      </c>
      <c r="M105" s="5">
        <f t="shared" si="280"/>
        <v>2.7466538110108209E-2</v>
      </c>
      <c r="N105" s="5">
        <f t="shared" si="281"/>
        <v>1.3166802301372588E-2</v>
      </c>
      <c r="O105" s="5">
        <f t="shared" si="282"/>
        <v>8.5569546646248967E-2</v>
      </c>
      <c r="P105" s="5">
        <f t="shared" si="283"/>
        <v>4.1019996739035752E-2</v>
      </c>
      <c r="Q105" s="5">
        <f t="shared" si="284"/>
        <v>3.1559252598278671E-3</v>
      </c>
      <c r="R105" s="5">
        <f t="shared" si="285"/>
        <v>0.13329214049275992</v>
      </c>
      <c r="S105" s="5">
        <f t="shared" si="286"/>
        <v>1.5315364150781529E-2</v>
      </c>
      <c r="T105" s="5">
        <f t="shared" si="287"/>
        <v>9.8320033143722649E-3</v>
      </c>
      <c r="U105" s="5">
        <f t="shared" si="288"/>
        <v>6.3897068322165615E-2</v>
      </c>
      <c r="V105" s="5">
        <f t="shared" si="289"/>
        <v>2.5414204205848278E-3</v>
      </c>
      <c r="W105" s="5">
        <f t="shared" si="290"/>
        <v>5.0429172893311713E-4</v>
      </c>
      <c r="X105" s="5">
        <f t="shared" si="291"/>
        <v>1.5710758468821791E-3</v>
      </c>
      <c r="Y105" s="5">
        <f t="shared" si="292"/>
        <v>2.4472732498294824E-3</v>
      </c>
      <c r="Z105" s="5">
        <f t="shared" si="293"/>
        <v>0.13841992011940837</v>
      </c>
      <c r="AA105" s="5">
        <f t="shared" si="294"/>
        <v>6.6355203392498299E-2</v>
      </c>
      <c r="AB105" s="5">
        <f t="shared" si="295"/>
        <v>1.5904549769504076E-2</v>
      </c>
      <c r="AC105" s="5">
        <f t="shared" si="296"/>
        <v>2.3721832213390327E-4</v>
      </c>
      <c r="AD105" s="5">
        <f t="shared" si="297"/>
        <v>6.0436352321337078E-5</v>
      </c>
      <c r="AE105" s="5">
        <f t="shared" si="298"/>
        <v>1.8828405852816868E-4</v>
      </c>
      <c r="AF105" s="5">
        <f t="shared" si="299"/>
        <v>2.9329108503561109E-4</v>
      </c>
      <c r="AG105" s="5">
        <f t="shared" si="300"/>
        <v>3.0457406124833767E-4</v>
      </c>
      <c r="AH105" s="5">
        <f t="shared" si="301"/>
        <v>0.1078087249651309</v>
      </c>
      <c r="AI105" s="5">
        <f t="shared" si="302"/>
        <v>5.168092761775931E-2</v>
      </c>
      <c r="AJ105" s="5">
        <f t="shared" si="303"/>
        <v>1.2387301121945119E-2</v>
      </c>
      <c r="AK105" s="5">
        <f t="shared" si="304"/>
        <v>1.9793920911617422E-3</v>
      </c>
      <c r="AL105" s="5">
        <f t="shared" si="305"/>
        <v>1.4170981084494471E-5</v>
      </c>
      <c r="AM105" s="5">
        <f t="shared" si="306"/>
        <v>5.7943487427583271E-6</v>
      </c>
      <c r="AN105" s="5">
        <f t="shared" si="307"/>
        <v>1.8051776057122452E-5</v>
      </c>
      <c r="AO105" s="5">
        <f t="shared" si="308"/>
        <v>2.811934811688385E-5</v>
      </c>
      <c r="AP105" s="5">
        <f t="shared" si="309"/>
        <v>2.920110597488917E-5</v>
      </c>
      <c r="AQ105" s="5">
        <f t="shared" si="310"/>
        <v>2.2743359481848564E-5</v>
      </c>
      <c r="AR105" s="5">
        <f t="shared" si="311"/>
        <v>6.7173691003900984E-2</v>
      </c>
      <c r="AS105" s="5">
        <f t="shared" si="312"/>
        <v>3.2201462949433567E-2</v>
      </c>
      <c r="AT105" s="5">
        <f t="shared" si="313"/>
        <v>7.7183060852166439E-3</v>
      </c>
      <c r="AU105" s="5">
        <f t="shared" si="314"/>
        <v>1.2333238589944287E-3</v>
      </c>
      <c r="AV105" s="5">
        <f t="shared" si="315"/>
        <v>1.4780649967468347E-4</v>
      </c>
      <c r="AW105" s="5">
        <f t="shared" si="316"/>
        <v>5.8788058111595361E-7</v>
      </c>
      <c r="AX105" s="5">
        <f t="shared" si="317"/>
        <v>4.6294539714264424E-7</v>
      </c>
      <c r="AY105" s="5">
        <f t="shared" si="318"/>
        <v>1.4422650425276941E-6</v>
      </c>
      <c r="AZ105" s="5">
        <f t="shared" si="319"/>
        <v>2.2466239709220772E-6</v>
      </c>
      <c r="BA105" s="5">
        <f t="shared" si="320"/>
        <v>2.333052117279739E-6</v>
      </c>
      <c r="BB105" s="5">
        <f t="shared" si="321"/>
        <v>1.8171038808875942E-6</v>
      </c>
      <c r="BC105" s="5">
        <f t="shared" si="322"/>
        <v>1.1322049737274186E-6</v>
      </c>
      <c r="BD105" s="5">
        <f t="shared" si="323"/>
        <v>3.487893925520253E-2</v>
      </c>
      <c r="BE105" s="5">
        <f t="shared" si="324"/>
        <v>1.6720130356938753E-2</v>
      </c>
      <c r="BF105" s="5">
        <f t="shared" si="325"/>
        <v>4.0076155571635592E-3</v>
      </c>
      <c r="BG105" s="5">
        <f t="shared" si="326"/>
        <v>6.4038505725940408E-4</v>
      </c>
      <c r="BH105" s="5">
        <f t="shared" si="327"/>
        <v>7.6746325036360023E-5</v>
      </c>
      <c r="BI105" s="5">
        <f t="shared" si="328"/>
        <v>7.3580710103305635E-6</v>
      </c>
      <c r="BJ105" s="8">
        <f t="shared" si="329"/>
        <v>3.163730139210693E-2</v>
      </c>
      <c r="BK105" s="8">
        <f t="shared" si="330"/>
        <v>8.6596150988771256E-2</v>
      </c>
      <c r="BL105" s="8">
        <f t="shared" si="331"/>
        <v>0.70368061943900528</v>
      </c>
      <c r="BM105" s="8">
        <f t="shared" si="332"/>
        <v>0.65666218800547727</v>
      </c>
      <c r="BN105" s="8">
        <f t="shared" si="333"/>
        <v>0.30367094954935325</v>
      </c>
    </row>
    <row r="106" spans="1:66" x14ac:dyDescent="0.25">
      <c r="A106" t="s">
        <v>302</v>
      </c>
      <c r="B106" t="s">
        <v>309</v>
      </c>
      <c r="C106" t="s">
        <v>320</v>
      </c>
      <c r="D106" t="s">
        <v>70</v>
      </c>
      <c r="E106">
        <f>VLOOKUP(A106,home!$A$2:$E$405,3,FALSE)</f>
        <v>1.5645</v>
      </c>
      <c r="F106">
        <f>VLOOKUP(B106,home!$B$2:$E$405,3,FALSE)</f>
        <v>1.1718</v>
      </c>
      <c r="G106">
        <f>VLOOKUP(C106,away!$B$2:$E$405,4,FALSE)</f>
        <v>1.0956999999999999</v>
      </c>
      <c r="H106">
        <f>VLOOKUP(A106,away!$A$2:$E$405,3,FALSE)</f>
        <v>1.0699000000000001</v>
      </c>
      <c r="I106">
        <f>VLOOKUP(C106,away!$B$2:$E$405,3,FALSE)</f>
        <v>1.0682</v>
      </c>
      <c r="J106">
        <f>VLOOKUP(B106,home!$B$2:$E$405,4,FALSE)</f>
        <v>0.62309999999999999</v>
      </c>
      <c r="K106" s="3">
        <f t="shared" si="278"/>
        <v>2.0087261012699997</v>
      </c>
      <c r="L106" s="3">
        <f t="shared" si="279"/>
        <v>0.71212053985800006</v>
      </c>
      <c r="M106" s="5">
        <f t="shared" si="280"/>
        <v>6.581900575289866E-2</v>
      </c>
      <c r="N106" s="5">
        <f t="shared" si="281"/>
        <v>0.13221235481548779</v>
      </c>
      <c r="O106" s="5">
        <f t="shared" si="282"/>
        <v>4.6871065909670995E-2</v>
      </c>
      <c r="P106" s="5">
        <f t="shared" si="283"/>
        <v>9.4151133487102606E-2</v>
      </c>
      <c r="Q106" s="5">
        <f t="shared" si="284"/>
        <v>0.13278920401412037</v>
      </c>
      <c r="R106" s="5">
        <f t="shared" si="285"/>
        <v>1.6688924379657407E-2</v>
      </c>
      <c r="S106" s="5">
        <f t="shared" si="286"/>
        <v>3.3669742635529826E-2</v>
      </c>
      <c r="T106" s="5">
        <f t="shared" si="287"/>
        <v>9.4561919649849488E-2</v>
      </c>
      <c r="U106" s="5">
        <f t="shared" si="288"/>
        <v>3.3523478003539067E-2</v>
      </c>
      <c r="V106" s="5">
        <f t="shared" si="289"/>
        <v>5.3514506217842879E-3</v>
      </c>
      <c r="W106" s="5">
        <f t="shared" si="290"/>
        <v>8.8912380023343535E-2</v>
      </c>
      <c r="X106" s="5">
        <f t="shared" si="291"/>
        <v>6.3316332062283057E-2</v>
      </c>
      <c r="Y106" s="5">
        <f t="shared" si="292"/>
        <v>2.2544430285010703E-2</v>
      </c>
      <c r="Z106" s="5">
        <f t="shared" si="293"/>
        <v>3.9615086129636563E-3</v>
      </c>
      <c r="AA106" s="5">
        <f t="shared" si="294"/>
        <v>7.9575857512660074E-3</v>
      </c>
      <c r="AB106" s="5">
        <f t="shared" si="295"/>
        <v>7.9923051008311385E-3</v>
      </c>
      <c r="AC106" s="5">
        <f t="shared" si="296"/>
        <v>4.784381198844127E-4</v>
      </c>
      <c r="AD106" s="5">
        <f t="shared" si="297"/>
        <v>4.4650154619731867E-2</v>
      </c>
      <c r="AE106" s="5">
        <f t="shared" si="298"/>
        <v>3.179629221254663E-2</v>
      </c>
      <c r="AF106" s="5">
        <f t="shared" si="299"/>
        <v>1.1321396387940715E-2</v>
      </c>
      <c r="AG106" s="5">
        <f t="shared" si="300"/>
        <v>2.6873996359089171E-3</v>
      </c>
      <c r="AH106" s="5">
        <f t="shared" si="301"/>
        <v>7.0526791302894898E-4</v>
      </c>
      <c r="AI106" s="5">
        <f t="shared" si="302"/>
        <v>1.4166900652894695E-3</v>
      </c>
      <c r="AJ106" s="5">
        <f t="shared" si="303"/>
        <v>1.4228711557784293E-3</v>
      </c>
      <c r="AK106" s="5">
        <f t="shared" si="304"/>
        <v>9.5271947645211429E-4</v>
      </c>
      <c r="AL106" s="5">
        <f t="shared" si="305"/>
        <v>2.7375370244678603E-5</v>
      </c>
      <c r="AM106" s="5">
        <f t="shared" si="306"/>
        <v>1.7937986202079342E-2</v>
      </c>
      <c r="AN106" s="5">
        <f t="shared" si="307"/>
        <v>1.2774008418190095E-2</v>
      </c>
      <c r="AO106" s="5">
        <f t="shared" si="308"/>
        <v>4.5483168854560836E-3</v>
      </c>
      <c r="AP106" s="5">
        <f t="shared" si="309"/>
        <v>1.0796499586387478E-3</v>
      </c>
      <c r="AQ106" s="5">
        <f t="shared" si="310"/>
        <v>1.922102278508731E-4</v>
      </c>
      <c r="AR106" s="5">
        <f t="shared" si="311"/>
        <v>1.0044715339414008E-4</v>
      </c>
      <c r="AS106" s="5">
        <f t="shared" si="312"/>
        <v>2.0177081882108059E-4</v>
      </c>
      <c r="AT106" s="5">
        <f t="shared" si="313"/>
        <v>2.026511551202624E-4</v>
      </c>
      <c r="AU106" s="5">
        <f t="shared" si="314"/>
        <v>1.3569022158086222E-4</v>
      </c>
      <c r="AV106" s="5">
        <f t="shared" si="315"/>
        <v>6.8141122444146941E-5</v>
      </c>
      <c r="AW106" s="5">
        <f t="shared" si="316"/>
        <v>1.0877566224909983E-6</v>
      </c>
      <c r="AX106" s="5">
        <f t="shared" si="317"/>
        <v>6.0054168480563148E-3</v>
      </c>
      <c r="AY106" s="5">
        <f t="shared" si="318"/>
        <v>4.2765806879101909E-3</v>
      </c>
      <c r="AZ106" s="5">
        <f t="shared" si="319"/>
        <v>1.5227204741104514E-3</v>
      </c>
      <c r="BA106" s="5">
        <f t="shared" si="320"/>
        <v>3.6145350869212138E-4</v>
      </c>
      <c r="BB106" s="5">
        <f t="shared" si="321"/>
        <v>6.4349616935850445E-5</v>
      </c>
      <c r="BC106" s="5">
        <f t="shared" si="322"/>
        <v>9.1649367904026684E-6</v>
      </c>
      <c r="BD106" s="5">
        <f t="shared" si="323"/>
        <v>1.1921746850372385E-5</v>
      </c>
      <c r="BE106" s="5">
        <f t="shared" si="324"/>
        <v>2.3947524071076418E-5</v>
      </c>
      <c r="BF106" s="5">
        <f t="shared" si="325"/>
        <v>2.405200833118141E-5</v>
      </c>
      <c r="BG106" s="5">
        <f t="shared" si="326"/>
        <v>1.6104632307602528E-5</v>
      </c>
      <c r="BH106" s="5">
        <f t="shared" si="327"/>
        <v>8.0874488169093279E-6</v>
      </c>
      <c r="BI106" s="5">
        <f t="shared" si="328"/>
        <v>3.2490939062421905E-6</v>
      </c>
      <c r="BJ106" s="8">
        <f t="shared" si="329"/>
        <v>0.67356372147093357</v>
      </c>
      <c r="BK106" s="8">
        <f t="shared" si="330"/>
        <v>0.20377372667535468</v>
      </c>
      <c r="BL106" s="8">
        <f t="shared" si="331"/>
        <v>0.11832697068115744</v>
      </c>
      <c r="BM106" s="8">
        <f t="shared" si="332"/>
        <v>0.50681874615018374</v>
      </c>
      <c r="BN106" s="8">
        <f t="shared" si="333"/>
        <v>0.48853168835893784</v>
      </c>
    </row>
    <row r="107" spans="1:66" x14ac:dyDescent="0.25">
      <c r="A107" t="s">
        <v>302</v>
      </c>
      <c r="B107" t="s">
        <v>326</v>
      </c>
      <c r="C107" t="s">
        <v>327</v>
      </c>
      <c r="D107" t="s">
        <v>70</v>
      </c>
      <c r="E107">
        <f>VLOOKUP(A107,home!$A$2:$E$405,3,FALSE)</f>
        <v>1.5645</v>
      </c>
      <c r="F107">
        <f>VLOOKUP(B107,home!$B$2:$E$405,3,FALSE)</f>
        <v>1.2784</v>
      </c>
      <c r="G107">
        <f>VLOOKUP(C107,away!$B$2:$E$405,4,FALSE)</f>
        <v>0.85219999999999996</v>
      </c>
      <c r="H107">
        <f>VLOOKUP(A107,away!$A$2:$E$405,3,FALSE)</f>
        <v>1.0699000000000001</v>
      </c>
      <c r="I107">
        <f>VLOOKUP(C107,away!$B$2:$E$405,3,FALSE)</f>
        <v>1.4019999999999999</v>
      </c>
      <c r="J107">
        <f>VLOOKUP(B107,home!$B$2:$E$405,4,FALSE)</f>
        <v>0.46729999999999999</v>
      </c>
      <c r="K107" s="3">
        <f t="shared" si="278"/>
        <v>1.7044484049599997</v>
      </c>
      <c r="L107" s="3">
        <f t="shared" si="279"/>
        <v>0.70094990654</v>
      </c>
      <c r="M107" s="5">
        <f t="shared" si="280"/>
        <v>9.0229548984282149E-2</v>
      </c>
      <c r="N107" s="5">
        <f t="shared" si="281"/>
        <v>0.15379161084651988</v>
      </c>
      <c r="O107" s="5">
        <f t="shared" si="282"/>
        <v>6.3246393927678918E-2</v>
      </c>
      <c r="P107" s="5">
        <f t="shared" si="283"/>
        <v>0.10780021524950414</v>
      </c>
      <c r="Q107" s="5">
        <f t="shared" si="284"/>
        <v>0.13106493290178992</v>
      </c>
      <c r="R107" s="5">
        <f t="shared" si="285"/>
        <v>2.2166276956299278E-2</v>
      </c>
      <c r="S107" s="5">
        <f t="shared" si="286"/>
        <v>3.2198117298202857E-2</v>
      </c>
      <c r="T107" s="5">
        <f t="shared" si="287"/>
        <v>9.1869952468181013E-2</v>
      </c>
      <c r="U107" s="5">
        <f t="shared" si="288"/>
        <v>3.7781275402065904E-2</v>
      </c>
      <c r="V107" s="5">
        <f t="shared" si="289"/>
        <v>4.2742390743606973E-3</v>
      </c>
      <c r="W107" s="5">
        <f t="shared" si="290"/>
        <v>7.446447194354841E-2</v>
      </c>
      <c r="X107" s="5">
        <f t="shared" si="291"/>
        <v>5.219586464938071E-2</v>
      </c>
      <c r="Y107" s="5">
        <f t="shared" si="292"/>
        <v>1.8293343223878947E-2</v>
      </c>
      <c r="Z107" s="5">
        <f t="shared" si="293"/>
        <v>5.1791499202859127E-3</v>
      </c>
      <c r="AA107" s="5">
        <f t="shared" si="294"/>
        <v>8.8275938206800325E-3</v>
      </c>
      <c r="AB107" s="5">
        <f t="shared" si="295"/>
        <v>7.5230891036464171E-3</v>
      </c>
      <c r="AC107" s="5">
        <f t="shared" si="296"/>
        <v>3.191608911872294E-4</v>
      </c>
      <c r="AD107" s="5">
        <f t="shared" si="297"/>
        <v>3.1730212607592415E-2</v>
      </c>
      <c r="AE107" s="5">
        <f t="shared" si="298"/>
        <v>2.2241289561786233E-2</v>
      </c>
      <c r="AF107" s="5">
        <f t="shared" si="299"/>
        <v>7.7950149198315671E-3</v>
      </c>
      <c r="AG107" s="5">
        <f t="shared" si="300"/>
        <v>1.8213049931779478E-3</v>
      </c>
      <c r="AH107" s="5">
        <f t="shared" si="301"/>
        <v>9.0758116314526441E-4</v>
      </c>
      <c r="AI107" s="5">
        <f t="shared" si="302"/>
        <v>1.5469252658946871E-3</v>
      </c>
      <c r="AJ107" s="5">
        <f t="shared" si="303"/>
        <v>1.3183271510232618E-3</v>
      </c>
      <c r="AK107" s="5">
        <f t="shared" si="304"/>
        <v>7.4900686992568648E-4</v>
      </c>
      <c r="AL107" s="5">
        <f t="shared" si="305"/>
        <v>1.525248132413932E-5</v>
      </c>
      <c r="AM107" s="5">
        <f t="shared" si="306"/>
        <v>1.0816502053610521E-2</v>
      </c>
      <c r="AN107" s="5">
        <f t="shared" si="307"/>
        <v>7.5818261035680125E-3</v>
      </c>
      <c r="AO107" s="5">
        <f t="shared" si="308"/>
        <v>2.6572401493492651E-3</v>
      </c>
      <c r="AP107" s="5">
        <f t="shared" si="309"/>
        <v>6.2086407811356775E-4</v>
      </c>
      <c r="AQ107" s="5">
        <f t="shared" si="310"/>
        <v>1.0879865438193712E-4</v>
      </c>
      <c r="AR107" s="5">
        <f t="shared" si="311"/>
        <v>1.2723378629682757E-4</v>
      </c>
      <c r="AS107" s="5">
        <f t="shared" si="312"/>
        <v>2.1686342411064919E-4</v>
      </c>
      <c r="AT107" s="5">
        <f t="shared" si="313"/>
        <v>1.8481625865978001E-4</v>
      </c>
      <c r="AU107" s="5">
        <f t="shared" si="314"/>
        <v>1.050032590944456E-4</v>
      </c>
      <c r="AV107" s="5">
        <f t="shared" si="315"/>
        <v>4.474315936978232E-5</v>
      </c>
      <c r="AW107" s="5">
        <f t="shared" si="316"/>
        <v>5.0618450026759583E-7</v>
      </c>
      <c r="AX107" s="5">
        <f t="shared" si="317"/>
        <v>3.0726949454204996E-3</v>
      </c>
      <c r="AY107" s="5">
        <f t="shared" si="318"/>
        <v>2.1538052348184294E-3</v>
      </c>
      <c r="AZ107" s="5">
        <f t="shared" si="319"/>
        <v>7.5485478902567033E-4</v>
      </c>
      <c r="BA107" s="5">
        <f t="shared" si="320"/>
        <v>1.7637179793960502E-4</v>
      </c>
      <c r="BB107" s="5">
        <f t="shared" si="321"/>
        <v>3.0906948820514472E-5</v>
      </c>
      <c r="BC107" s="5">
        <f t="shared" si="322"/>
        <v>4.3328445774352374E-6</v>
      </c>
      <c r="BD107" s="5">
        <f t="shared" si="323"/>
        <v>1.4864085102248599E-5</v>
      </c>
      <c r="BE107" s="5">
        <f t="shared" si="324"/>
        <v>2.5335066143717318E-5</v>
      </c>
      <c r="BF107" s="5">
        <f t="shared" si="325"/>
        <v>2.159115653910754E-5</v>
      </c>
      <c r="BG107" s="5">
        <f t="shared" si="326"/>
        <v>1.2267004108107839E-5</v>
      </c>
      <c r="BH107" s="5">
        <f t="shared" si="327"/>
        <v>5.2271188964255394E-6</v>
      </c>
      <c r="BI107" s="5">
        <f t="shared" si="328"/>
        <v>1.7818708931097583E-6</v>
      </c>
      <c r="BJ107" s="8">
        <f t="shared" si="329"/>
        <v>0.6132461957153128</v>
      </c>
      <c r="BK107" s="8">
        <f t="shared" si="330"/>
        <v>0.23699033921367962</v>
      </c>
      <c r="BL107" s="8">
        <f t="shared" si="331"/>
        <v>0.14482619584957365</v>
      </c>
      <c r="BM107" s="8">
        <f t="shared" si="332"/>
        <v>0.42978960278245931</v>
      </c>
      <c r="BN107" s="8">
        <f t="shared" si="333"/>
        <v>0.56829897886607417</v>
      </c>
    </row>
    <row r="108" spans="1:66" x14ac:dyDescent="0.25">
      <c r="A108" t="s">
        <v>350</v>
      </c>
      <c r="B108" t="s">
        <v>72</v>
      </c>
      <c r="C108" t="s">
        <v>86</v>
      </c>
      <c r="D108" t="s">
        <v>364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351</v>
      </c>
      <c r="B109" t="s">
        <v>119</v>
      </c>
      <c r="C109" t="s">
        <v>118</v>
      </c>
      <c r="D109" t="s">
        <v>364</v>
      </c>
      <c r="E109">
        <f>VLOOKUP(A109,home!$A$2:$E$405,3,FALSE)</f>
        <v>1.1967000000000001</v>
      </c>
      <c r="F109">
        <f>VLOOKUP(B109,home!$B$2:$E$405,3,FALSE)</f>
        <v>1.0027999999999999</v>
      </c>
      <c r="G109">
        <f>VLOOKUP(C109,away!$B$2:$E$405,4,FALSE)</f>
        <v>0.4178</v>
      </c>
      <c r="H109">
        <f>VLOOKUP(A109,away!$A$2:$E$405,3,FALSE)</f>
        <v>1.0984</v>
      </c>
      <c r="I109">
        <f>VLOOKUP(C109,away!$B$2:$E$405,3,FALSE)</f>
        <v>0.6069</v>
      </c>
      <c r="J109">
        <f>VLOOKUP(B109,home!$B$2:$E$405,4,FALSE)</f>
        <v>1.4567000000000001</v>
      </c>
      <c r="K109" s="3">
        <f t="shared" si="278"/>
        <v>0.50138120752799997</v>
      </c>
      <c r="L109" s="3">
        <f t="shared" si="279"/>
        <v>0.971063839032</v>
      </c>
      <c r="M109" s="5">
        <f t="shared" si="280"/>
        <v>0.22936399338663715</v>
      </c>
      <c r="N109" s="5">
        <f t="shared" si="281"/>
        <v>0.11499879596763633</v>
      </c>
      <c r="O109" s="5">
        <f t="shared" si="282"/>
        <v>0.22272707995373811</v>
      </c>
      <c r="P109" s="5">
        <f t="shared" si="283"/>
        <v>0.11167117229639061</v>
      </c>
      <c r="Q109" s="5">
        <f t="shared" si="284"/>
        <v>2.88291175932598E-2</v>
      </c>
      <c r="R109" s="5">
        <f t="shared" si="285"/>
        <v>0.10814110665813206</v>
      </c>
      <c r="S109" s="5">
        <f t="shared" si="286"/>
        <v>1.3592424139813451E-2</v>
      </c>
      <c r="T109" s="5">
        <f t="shared" si="287"/>
        <v>2.7994913606015831E-2</v>
      </c>
      <c r="U109" s="5">
        <f t="shared" si="288"/>
        <v>5.4219918639668491E-2</v>
      </c>
      <c r="V109" s="5">
        <f t="shared" si="289"/>
        <v>7.3530961063760381E-4</v>
      </c>
      <c r="W109" s="5">
        <f t="shared" si="290"/>
        <v>4.8181259302917685E-3</v>
      </c>
      <c r="X109" s="5">
        <f t="shared" si="291"/>
        <v>4.6787078628087505E-3</v>
      </c>
      <c r="Y109" s="5">
        <f t="shared" si="292"/>
        <v>2.2716620094841346E-3</v>
      </c>
      <c r="Z109" s="5">
        <f t="shared" si="293"/>
        <v>3.500397272953823E-2</v>
      </c>
      <c r="AA109" s="5">
        <f t="shared" si="294"/>
        <v>1.7550334115413062E-2</v>
      </c>
      <c r="AB109" s="5">
        <f t="shared" si="295"/>
        <v>4.3997038556528268E-3</v>
      </c>
      <c r="AC109" s="5">
        <f t="shared" si="296"/>
        <v>2.2375157116064494E-5</v>
      </c>
      <c r="AD109" s="5">
        <f t="shared" si="297"/>
        <v>6.0392944923791381E-4</v>
      </c>
      <c r="AE109" s="5">
        <f t="shared" si="298"/>
        <v>5.864540494814499E-4</v>
      </c>
      <c r="AF109" s="5">
        <f t="shared" si="299"/>
        <v>2.8474216035265958E-4</v>
      </c>
      <c r="AG109" s="5">
        <f t="shared" si="300"/>
        <v>9.2167605122106327E-5</v>
      </c>
      <c r="AH109" s="5">
        <f t="shared" si="301"/>
        <v>8.4977730350292071E-3</v>
      </c>
      <c r="AI109" s="5">
        <f t="shared" si="302"/>
        <v>4.2606237056018207E-3</v>
      </c>
      <c r="AJ109" s="5">
        <f t="shared" si="303"/>
        <v>1.0680983291685314E-3</v>
      </c>
      <c r="AK109" s="5">
        <f t="shared" si="304"/>
        <v>1.7850814334571913E-4</v>
      </c>
      <c r="AL109" s="5">
        <f t="shared" si="305"/>
        <v>4.3575453820336633E-7</v>
      </c>
      <c r="AM109" s="5">
        <f t="shared" si="306"/>
        <v>6.0559775304125066E-5</v>
      </c>
      <c r="AN109" s="5">
        <f t="shared" si="307"/>
        <v>5.880740789773899E-5</v>
      </c>
      <c r="AO109" s="5">
        <f t="shared" si="308"/>
        <v>2.8552873638349588E-5</v>
      </c>
      <c r="AP109" s="5">
        <f t="shared" si="309"/>
        <v>9.2422210302171145E-6</v>
      </c>
      <c r="AQ109" s="5">
        <f t="shared" si="310"/>
        <v>2.2436966586962286E-6</v>
      </c>
      <c r="AR109" s="5">
        <f t="shared" si="311"/>
        <v>1.6503760213236148E-3</v>
      </c>
      <c r="AS109" s="5">
        <f t="shared" si="312"/>
        <v>8.2746752244649028E-4</v>
      </c>
      <c r="AT109" s="5">
        <f t="shared" si="313"/>
        <v>2.0743833279721185E-4</v>
      </c>
      <c r="AU109" s="5">
        <f t="shared" si="314"/>
        <v>3.4668560595153727E-5</v>
      </c>
      <c r="AV109" s="5">
        <f t="shared" si="315"/>
        <v>4.345541193613954E-6</v>
      </c>
      <c r="AW109" s="5">
        <f t="shared" si="316"/>
        <v>5.8932552524123065E-9</v>
      </c>
      <c r="AX109" s="5">
        <f t="shared" si="317"/>
        <v>5.060588878267759E-6</v>
      </c>
      <c r="AY109" s="5">
        <f t="shared" si="318"/>
        <v>4.9141548638933315E-6</v>
      </c>
      <c r="AZ109" s="5">
        <f t="shared" si="319"/>
        <v>2.3859790438650172E-6</v>
      </c>
      <c r="BA109" s="5">
        <f t="shared" si="320"/>
        <v>7.723126567284881E-7</v>
      </c>
      <c r="BB109" s="5">
        <f t="shared" si="321"/>
        <v>1.8749122334394216E-7</v>
      </c>
      <c r="BC109" s="5">
        <f t="shared" si="322"/>
        <v>3.6413189425034933E-8</v>
      </c>
      <c r="BD109" s="5">
        <f t="shared" si="323"/>
        <v>2.6710341251881114E-4</v>
      </c>
      <c r="BE109" s="5">
        <f t="shared" si="324"/>
        <v>1.3392063150353105E-4</v>
      </c>
      <c r="BF109" s="5">
        <f t="shared" si="325"/>
        <v>3.3572643968076356E-5</v>
      </c>
      <c r="BG109" s="5">
        <f t="shared" si="326"/>
        <v>5.6108975908739151E-6</v>
      </c>
      <c r="BH109" s="5">
        <f t="shared" si="327"/>
        <v>7.0329965235707745E-7</v>
      </c>
      <c r="BI109" s="5">
        <f t="shared" si="328"/>
        <v>7.0524245790562854E-8</v>
      </c>
      <c r="BJ109" s="8">
        <f t="shared" si="329"/>
        <v>0.18533137914807538</v>
      </c>
      <c r="BK109" s="8">
        <f t="shared" si="330"/>
        <v>0.35539062449999698</v>
      </c>
      <c r="BL109" s="8">
        <f t="shared" si="331"/>
        <v>0.42420842382358537</v>
      </c>
      <c r="BM109" s="8">
        <f t="shared" si="332"/>
        <v>0.18419822608379327</v>
      </c>
      <c r="BN109" s="8">
        <f t="shared" si="333"/>
        <v>0.81573126585579403</v>
      </c>
    </row>
    <row r="110" spans="1:66" x14ac:dyDescent="0.25">
      <c r="A110" t="s">
        <v>355</v>
      </c>
      <c r="B110" t="s">
        <v>183</v>
      </c>
      <c r="C110" t="s">
        <v>189</v>
      </c>
      <c r="D110" t="s">
        <v>364</v>
      </c>
      <c r="E110">
        <f>VLOOKUP(A110,home!$A$2:$E$405,3,FALSE)</f>
        <v>1.2873000000000001</v>
      </c>
      <c r="F110">
        <f>VLOOKUP(B110,home!$B$2:$E$405,3,FALSE)</f>
        <v>0.55489999999999995</v>
      </c>
      <c r="G110">
        <f>VLOOKUP(C110,away!$B$2:$E$405,4,FALSE)</f>
        <v>1.3593999999999999</v>
      </c>
      <c r="H110">
        <f>VLOOKUP(A110,away!$A$2:$E$405,3,FALSE)</f>
        <v>1.0829</v>
      </c>
      <c r="I110">
        <f>VLOOKUP(C110,away!$B$2:$E$405,3,FALSE)</f>
        <v>0.57720000000000005</v>
      </c>
      <c r="J110">
        <f>VLOOKUP(B110,home!$B$2:$E$405,4,FALSE)</f>
        <v>1.0553999999999999</v>
      </c>
      <c r="K110" s="3">
        <f t="shared" si="278"/>
        <v>0.97105037353799994</v>
      </c>
      <c r="L110" s="3">
        <f t="shared" si="279"/>
        <v>0.65967764335199996</v>
      </c>
      <c r="M110" s="5">
        <f t="shared" si="280"/>
        <v>0.19578698599727556</v>
      </c>
      <c r="N110" s="5">
        <f t="shared" si="281"/>
        <v>0.19011902588653362</v>
      </c>
      <c r="O110" s="5">
        <f t="shared" si="282"/>
        <v>0.12915629752167374</v>
      </c>
      <c r="P110" s="5">
        <f t="shared" si="283"/>
        <v>0.12541727095320637</v>
      </c>
      <c r="Q110" s="5">
        <f t="shared" si="284"/>
        <v>9.2307575551899557E-2</v>
      </c>
      <c r="R110" s="5">
        <f t="shared" si="285"/>
        <v>4.260076098658374E-2</v>
      </c>
      <c r="S110" s="5">
        <f t="shared" si="286"/>
        <v>2.0084955817197239E-2</v>
      </c>
      <c r="T110" s="5">
        <f t="shared" si="287"/>
        <v>6.0893243903613781E-2</v>
      </c>
      <c r="U110" s="5">
        <f t="shared" si="288"/>
        <v>4.1367484869025202E-2</v>
      </c>
      <c r="V110" s="5">
        <f t="shared" si="289"/>
        <v>1.4295583840080257E-3</v>
      </c>
      <c r="W110" s="5">
        <f t="shared" si="290"/>
        <v>2.9878435240019742E-2</v>
      </c>
      <c r="X110" s="5">
        <f t="shared" si="291"/>
        <v>1.9710135746181568E-2</v>
      </c>
      <c r="Y110" s="5">
        <f t="shared" si="292"/>
        <v>6.5011679495945345E-3</v>
      </c>
      <c r="Z110" s="5">
        <f t="shared" si="293"/>
        <v>9.3675898708771299E-3</v>
      </c>
      <c r="AA110" s="5">
        <f t="shared" si="294"/>
        <v>9.0964016432660225E-3</v>
      </c>
      <c r="AB110" s="5">
        <f t="shared" si="295"/>
        <v>4.4165321067725725E-3</v>
      </c>
      <c r="AC110" s="5">
        <f t="shared" si="296"/>
        <v>5.7234176686115785E-5</v>
      </c>
      <c r="AD110" s="5">
        <f t="shared" si="297"/>
        <v>7.253366425138027E-3</v>
      </c>
      <c r="AE110" s="5">
        <f t="shared" si="298"/>
        <v>4.784883669703574E-3</v>
      </c>
      <c r="AF110" s="5">
        <f t="shared" si="299"/>
        <v>1.5782403914717613E-3</v>
      </c>
      <c r="AG110" s="5">
        <f t="shared" si="300"/>
        <v>3.4704330069634321E-4</v>
      </c>
      <c r="AH110" s="5">
        <f t="shared" si="301"/>
        <v>1.5448974024770724E-3</v>
      </c>
      <c r="AI110" s="5">
        <f t="shared" si="302"/>
        <v>1.5001731997532472E-3</v>
      </c>
      <c r="AJ110" s="5">
        <f t="shared" si="303"/>
        <v>7.2837187299604352E-4</v>
      </c>
      <c r="AK110" s="5">
        <f t="shared" si="304"/>
        <v>2.3576192644912694E-4</v>
      </c>
      <c r="AL110" s="5">
        <f t="shared" si="305"/>
        <v>1.4665232642840027E-6</v>
      </c>
      <c r="AM110" s="5">
        <f t="shared" si="306"/>
        <v>1.4086768353076542E-3</v>
      </c>
      <c r="AN110" s="5">
        <f t="shared" si="307"/>
        <v>9.2927261496030661E-4</v>
      </c>
      <c r="AO110" s="5">
        <f t="shared" si="308"/>
        <v>3.0651018433428272E-4</v>
      </c>
      <c r="AP110" s="5">
        <f t="shared" si="309"/>
        <v>6.739930535500892E-5</v>
      </c>
      <c r="AQ110" s="5">
        <f t="shared" si="310"/>
        <v>1.1115453730038528E-5</v>
      </c>
      <c r="AR110" s="5">
        <f t="shared" si="311"/>
        <v>2.0382685553734027E-4</v>
      </c>
      <c r="AS110" s="5">
        <f t="shared" si="312"/>
        <v>1.9792614420661024E-4</v>
      </c>
      <c r="AT110" s="5">
        <f t="shared" si="313"/>
        <v>9.6098128132382445E-5</v>
      </c>
      <c r="AU110" s="5">
        <f t="shared" si="314"/>
        <v>3.1105374406417519E-5</v>
      </c>
      <c r="AV110" s="5">
        <f t="shared" si="315"/>
        <v>7.5512213590977687E-6</v>
      </c>
      <c r="AW110" s="5">
        <f t="shared" si="316"/>
        <v>2.609516106085921E-8</v>
      </c>
      <c r="AX110" s="5">
        <f t="shared" si="317"/>
        <v>2.2798269451997075E-4</v>
      </c>
      <c r="AY110" s="5">
        <f t="shared" si="318"/>
        <v>1.5039508664597322E-4</v>
      </c>
      <c r="AZ110" s="5">
        <f t="shared" si="319"/>
        <v>4.9606138165167721E-5</v>
      </c>
      <c r="BA110" s="5">
        <f t="shared" si="320"/>
        <v>1.0908020106863851E-5</v>
      </c>
      <c r="BB110" s="5">
        <f t="shared" si="321"/>
        <v>1.7989442494330438E-6</v>
      </c>
      <c r="BC110" s="5">
        <f t="shared" si="322"/>
        <v>2.3734466059752457E-7</v>
      </c>
      <c r="BD110" s="5">
        <f t="shared" si="323"/>
        <v>2.2410003285453524E-5</v>
      </c>
      <c r="BE110" s="5">
        <f t="shared" si="324"/>
        <v>2.1761242061327455E-5</v>
      </c>
      <c r="BF110" s="5">
        <f t="shared" si="325"/>
        <v>1.0565631116151428E-5</v>
      </c>
      <c r="BG110" s="5">
        <f t="shared" si="326"/>
        <v>3.4199200140011867E-6</v>
      </c>
      <c r="BH110" s="5">
        <f t="shared" si="327"/>
        <v>8.3022865176648358E-7</v>
      </c>
      <c r="BI110" s="5">
        <f t="shared" si="328"/>
        <v>1.6123876848395885E-7</v>
      </c>
      <c r="BJ110" s="8">
        <f t="shared" si="329"/>
        <v>0.41653702068688786</v>
      </c>
      <c r="BK110" s="8">
        <f t="shared" si="330"/>
        <v>0.34292786693828359</v>
      </c>
      <c r="BL110" s="8">
        <f t="shared" si="331"/>
        <v>0.23124233751653581</v>
      </c>
      <c r="BM110" s="8">
        <f t="shared" si="332"/>
        <v>0.2245365291239268</v>
      </c>
      <c r="BN110" s="8">
        <f t="shared" si="333"/>
        <v>0.77538791689717268</v>
      </c>
    </row>
    <row r="111" spans="1:66" s="15" customFormat="1" x14ac:dyDescent="0.25">
      <c r="A111" s="15" t="s">
        <v>356</v>
      </c>
      <c r="B111" s="15" t="s">
        <v>205</v>
      </c>
      <c r="C111" s="15" t="s">
        <v>208</v>
      </c>
      <c r="D111" s="15" t="s">
        <v>364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9">
        <f t="shared" si="278"/>
        <v>2.471561603694</v>
      </c>
      <c r="L111" s="19">
        <f t="shared" si="279"/>
        <v>0.90945208575000003</v>
      </c>
      <c r="M111" s="20">
        <f t="shared" si="280"/>
        <v>3.4012958676238839E-2</v>
      </c>
      <c r="N111" s="20">
        <f t="shared" si="281"/>
        <v>8.4065122692222605E-2</v>
      </c>
      <c r="O111" s="20">
        <f t="shared" si="282"/>
        <v>3.0933156210633972E-2</v>
      </c>
      <c r="P111" s="20">
        <f t="shared" si="283"/>
        <v>7.6453201171271509E-2</v>
      </c>
      <c r="Q111" s="20">
        <f t="shared" si="284"/>
        <v>0.10388606472796129</v>
      </c>
      <c r="R111" s="20">
        <f t="shared" si="285"/>
        <v>1.4066111717295814E-2</v>
      </c>
      <c r="S111" s="20">
        <f t="shared" si="286"/>
        <v>4.2962242898162237E-2</v>
      </c>
      <c r="T111" s="20">
        <f t="shared" si="287"/>
        <v>9.4479398247203916E-2</v>
      </c>
      <c r="U111" s="20">
        <f t="shared" si="288"/>
        <v>3.4765261633738602E-2</v>
      </c>
      <c r="V111" s="20">
        <f t="shared" si="289"/>
        <v>1.0729900625123353E-2</v>
      </c>
      <c r="W111" s="20">
        <f t="shared" si="290"/>
        <v>8.5586936246832904E-2</v>
      </c>
      <c r="X111" s="20">
        <f t="shared" si="291"/>
        <v>7.7837217682634463E-2</v>
      </c>
      <c r="Y111" s="20">
        <f t="shared" si="292"/>
        <v>3.539460998522434E-2</v>
      </c>
      <c r="Z111" s="20">
        <f t="shared" si="293"/>
        <v>4.2641515465623985E-3</v>
      </c>
      <c r="AA111" s="20">
        <f t="shared" si="294"/>
        <v>1.053911323481601E-2</v>
      </c>
      <c r="AB111" s="20">
        <f t="shared" si="295"/>
        <v>1.302403380407726E-2</v>
      </c>
      <c r="AC111" s="20">
        <f t="shared" si="296"/>
        <v>1.5073946867737993E-3</v>
      </c>
      <c r="AD111" s="20">
        <f t="shared" si="297"/>
        <v>5.2883346351369619E-2</v>
      </c>
      <c r="AE111" s="20">
        <f t="shared" si="298"/>
        <v>4.8094869640692761E-2</v>
      </c>
      <c r="AF111" s="20">
        <f t="shared" si="299"/>
        <v>2.1869989754301187E-2</v>
      </c>
      <c r="AG111" s="20">
        <f t="shared" si="300"/>
        <v>6.6299025991267829E-3</v>
      </c>
      <c r="AH111" s="20">
        <f t="shared" si="301"/>
        <v>9.6951037949381509E-4</v>
      </c>
      <c r="AI111" s="20">
        <f t="shared" si="302"/>
        <v>2.3962046283397117E-3</v>
      </c>
      <c r="AJ111" s="20">
        <f t="shared" si="303"/>
        <v>2.9611836769991421E-3</v>
      </c>
      <c r="AK111" s="20">
        <f t="shared" si="304"/>
        <v>2.4395826258521648E-3</v>
      </c>
      <c r="AL111" s="20">
        <f t="shared" si="305"/>
        <v>1.3553087260583706E-4</v>
      </c>
      <c r="AM111" s="20">
        <f t="shared" si="306"/>
        <v>2.6140889663379272E-2</v>
      </c>
      <c r="AN111" s="20">
        <f t="shared" si="307"/>
        <v>2.3773886627720897E-2</v>
      </c>
      <c r="AO111" s="20">
        <f t="shared" si="308"/>
        <v>1.08106053899824E-2</v>
      </c>
      <c r="AP111" s="20">
        <f t="shared" si="309"/>
        <v>3.2772425400465627E-3</v>
      </c>
      <c r="AQ111" s="20">
        <f t="shared" si="310"/>
        <v>7.4512376588849335E-4</v>
      </c>
      <c r="AR111" s="20">
        <f t="shared" si="311"/>
        <v>1.7634464735738492E-4</v>
      </c>
      <c r="AS111" s="20">
        <f t="shared" si="312"/>
        <v>4.3584665942547114E-4</v>
      </c>
      <c r="AT111" s="20">
        <f t="shared" si="313"/>
        <v>5.3861093426714511E-4</v>
      </c>
      <c r="AU111" s="20">
        <f t="shared" si="314"/>
        <v>4.4373670148814288E-4</v>
      </c>
      <c r="AV111" s="20">
        <f t="shared" si="315"/>
        <v>2.7418064838698013E-4</v>
      </c>
      <c r="AW111" s="20">
        <f t="shared" si="316"/>
        <v>8.4622723151582189E-6</v>
      </c>
      <c r="AX111" s="20">
        <f t="shared" si="317"/>
        <v>1.0768136529734936E-2</v>
      </c>
      <c r="AY111" s="20">
        <f t="shared" si="318"/>
        <v>9.7931042266082048E-3</v>
      </c>
      <c r="AZ111" s="20">
        <f t="shared" si="319"/>
        <v>4.4531795324279852E-3</v>
      </c>
      <c r="BA111" s="20">
        <f t="shared" si="320"/>
        <v>1.349984471328614E-3</v>
      </c>
      <c r="BB111" s="20">
        <f t="shared" si="321"/>
        <v>3.0693654829497968E-4</v>
      </c>
      <c r="BC111" s="20">
        <f t="shared" si="322"/>
        <v>5.5828816807955008E-5</v>
      </c>
      <c r="BD111" s="20">
        <f t="shared" si="323"/>
        <v>2.6729501225003645E-5</v>
      </c>
      <c r="BE111" s="20">
        <f t="shared" si="324"/>
        <v>6.6063608913610744E-5</v>
      </c>
      <c r="BF111" s="20">
        <f t="shared" si="325"/>
        <v>8.1640139596168512E-5</v>
      </c>
      <c r="BG111" s="20">
        <f t="shared" si="326"/>
        <v>6.725954478203608E-5</v>
      </c>
      <c r="BH111" s="20">
        <f t="shared" si="327"/>
        <v>4.1559027091304385E-5</v>
      </c>
      <c r="BI111" s="20">
        <f t="shared" si="328"/>
        <v>2.0543139129149336E-5</v>
      </c>
      <c r="BJ111" s="21">
        <f t="shared" si="329"/>
        <v>0.70220237603979008</v>
      </c>
      <c r="BK111" s="21">
        <f t="shared" si="330"/>
        <v>0.1755943331567838</v>
      </c>
      <c r="BL111" s="21">
        <f t="shared" si="331"/>
        <v>0.11426667246290891</v>
      </c>
      <c r="BM111" s="21">
        <f t="shared" si="332"/>
        <v>0.64312627605612793</v>
      </c>
      <c r="BN111" s="21">
        <f t="shared" si="333"/>
        <v>0.34341661519562405</v>
      </c>
    </row>
    <row r="112" spans="1:66" x14ac:dyDescent="0.25">
      <c r="A112" t="s">
        <v>350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350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362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362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362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351</v>
      </c>
      <c r="B117" t="s">
        <v>124</v>
      </c>
      <c r="C117" t="s">
        <v>119</v>
      </c>
      <c r="D117" s="11">
        <v>44204</v>
      </c>
      <c r="E117">
        <f>VLOOKUP(A117,home!$A$2:$E$405,3,FALSE)</f>
        <v>1.1967000000000001</v>
      </c>
      <c r="F117">
        <f>VLOOKUP(B117,home!$B$2:$E$405,3,FALSE)</f>
        <v>0.83560000000000001</v>
      </c>
      <c r="G117">
        <f>VLOOKUP(C117,away!$B$2:$E$405,4,FALSE)</f>
        <v>0.83560000000000001</v>
      </c>
      <c r="H117">
        <f>VLOOKUP(A117,away!$A$2:$E$405,3,FALSE)</f>
        <v>1.0984</v>
      </c>
      <c r="I117">
        <f>VLOOKUP(C117,away!$B$2:$E$405,3,FALSE)</f>
        <v>0.91039999999999999</v>
      </c>
      <c r="J117">
        <f>VLOOKUP(B117,home!$B$2:$E$405,4,FALSE)</f>
        <v>1.1705000000000001</v>
      </c>
      <c r="K117" s="3">
        <f t="shared" si="334"/>
        <v>0.83556868171200005</v>
      </c>
      <c r="L117" s="3">
        <f t="shared" si="335"/>
        <v>1.1704805228800002</v>
      </c>
      <c r="M117" s="5">
        <f t="shared" si="336"/>
        <v>0.13451908358805204</v>
      </c>
      <c r="N117" s="5">
        <f t="shared" si="337"/>
        <v>0.11239993333877497</v>
      </c>
      <c r="O117" s="5">
        <f t="shared" si="338"/>
        <v>0.15745196729548158</v>
      </c>
      <c r="P117" s="5">
        <f t="shared" si="339"/>
        <v>0.13156193274604649</v>
      </c>
      <c r="Q117" s="5">
        <f t="shared" si="340"/>
        <v>4.6958932062198429E-2</v>
      </c>
      <c r="R117" s="5">
        <f t="shared" si="341"/>
        <v>9.2147230504250013E-2</v>
      </c>
      <c r="S117" s="5">
        <f t="shared" si="342"/>
        <v>3.2167447335726213E-2</v>
      </c>
      <c r="T117" s="5">
        <f t="shared" si="343"/>
        <v>5.4964515354048428E-2</v>
      </c>
      <c r="U117" s="5">
        <f t="shared" si="344"/>
        <v>7.6995339915847977E-2</v>
      </c>
      <c r="V117" s="5">
        <f t="shared" si="345"/>
        <v>3.4955895642078683E-3</v>
      </c>
      <c r="W117" s="5">
        <f t="shared" si="346"/>
        <v>1.3079137652604841E-2</v>
      </c>
      <c r="X117" s="5">
        <f t="shared" si="347"/>
        <v>1.5308875878440414E-2</v>
      </c>
      <c r="Y117" s="5">
        <f t="shared" si="348"/>
        <v>8.9593705214509808E-3</v>
      </c>
      <c r="Z117" s="5">
        <f t="shared" si="349"/>
        <v>3.5952179514186153E-2</v>
      </c>
      <c r="AA117" s="5">
        <f t="shared" si="350"/>
        <v>3.00405152413417E-2</v>
      </c>
      <c r="AB117" s="5">
        <f t="shared" si="351"/>
        <v>1.2550456859078562E-2</v>
      </c>
      <c r="AC117" s="5">
        <f t="shared" si="352"/>
        <v>2.1367159722223992E-4</v>
      </c>
      <c r="AD117" s="5">
        <f t="shared" si="353"/>
        <v>2.7321294515792018E-3</v>
      </c>
      <c r="AE117" s="5">
        <f t="shared" si="354"/>
        <v>3.1979043090602723E-3</v>
      </c>
      <c r="AF117" s="5">
        <f t="shared" si="355"/>
        <v>1.8715423538945371E-3</v>
      </c>
      <c r="AG117" s="5">
        <f t="shared" si="356"/>
        <v>7.3020129099284807E-4</v>
      </c>
      <c r="AH117" s="5">
        <f t="shared" si="357"/>
        <v>1.0520331469110055E-2</v>
      </c>
      <c r="AI117" s="5">
        <f t="shared" si="358"/>
        <v>8.790459496817558E-3</v>
      </c>
      <c r="AJ117" s="5">
        <f t="shared" si="359"/>
        <v>3.6725163266992881E-3</v>
      </c>
      <c r="AK117" s="5">
        <f t="shared" si="360"/>
        <v>1.0228798752219739E-3</v>
      </c>
      <c r="AL117" s="5">
        <f t="shared" si="361"/>
        <v>8.3589770473249009E-6</v>
      </c>
      <c r="AM117" s="5">
        <f t="shared" si="362"/>
        <v>4.5657636082451278E-4</v>
      </c>
      <c r="AN117" s="5">
        <f t="shared" si="363"/>
        <v>5.3441373755252336E-4</v>
      </c>
      <c r="AO117" s="5">
        <f t="shared" si="364"/>
        <v>3.1276043548236646E-4</v>
      </c>
      <c r="AP117" s="5">
        <f t="shared" si="365"/>
        <v>1.2202666601985896E-4</v>
      </c>
      <c r="AQ117" s="5">
        <f t="shared" si="366"/>
        <v>3.5707458962056899E-5</v>
      </c>
      <c r="AR117" s="5">
        <f t="shared" si="367"/>
        <v>2.4627686157669714E-3</v>
      </c>
      <c r="AS117" s="5">
        <f t="shared" si="368"/>
        <v>2.0578123256380951E-3</v>
      </c>
      <c r="AT117" s="5">
        <f t="shared" si="369"/>
        <v>8.5972176607206389E-4</v>
      </c>
      <c r="AU117" s="5">
        <f t="shared" si="370"/>
        <v>2.3945219423864903E-4</v>
      </c>
      <c r="AV117" s="5">
        <f t="shared" si="371"/>
        <v>5.0019688568258425E-5</v>
      </c>
      <c r="AW117" s="5">
        <f t="shared" si="372"/>
        <v>2.2708945964162521E-7</v>
      </c>
      <c r="AX117" s="5">
        <f t="shared" si="373"/>
        <v>6.3583484652500089E-5</v>
      </c>
      <c r="AY117" s="5">
        <f t="shared" si="374"/>
        <v>7.4423230362590781E-5</v>
      </c>
      <c r="AZ117" s="5">
        <f t="shared" si="375"/>
        <v>4.3555470794611994E-5</v>
      </c>
      <c r="BA117" s="5">
        <f t="shared" si="376"/>
        <v>1.6993610076654008E-5</v>
      </c>
      <c r="BB117" s="5">
        <f t="shared" si="377"/>
        <v>4.9726724020352039E-6</v>
      </c>
      <c r="BC117" s="5">
        <f t="shared" si="378"/>
        <v>1.164083238649022E-6</v>
      </c>
      <c r="BD117" s="5">
        <f t="shared" si="379"/>
        <v>4.8043711618589642E-4</v>
      </c>
      <c r="BE117" s="5">
        <f t="shared" si="380"/>
        <v>4.0143820781696443E-4</v>
      </c>
      <c r="BF117" s="5">
        <f t="shared" si="381"/>
        <v>1.6771459704722442E-4</v>
      </c>
      <c r="BG117" s="5">
        <f t="shared" si="382"/>
        <v>4.6712354919536207E-5</v>
      </c>
      <c r="BH117" s="5">
        <f t="shared" si="383"/>
        <v>9.7578452049449797E-6</v>
      </c>
      <c r="BI117" s="5">
        <f t="shared" si="384"/>
        <v>1.6306699708491281E-6</v>
      </c>
      <c r="BJ117" s="8">
        <f t="shared" si="385"/>
        <v>0.26186871942341317</v>
      </c>
      <c r="BK117" s="8">
        <f t="shared" si="386"/>
        <v>0.30204050703866475</v>
      </c>
      <c r="BL117" s="8">
        <f t="shared" si="387"/>
        <v>0.3999691623652783</v>
      </c>
      <c r="BM117" s="8">
        <f t="shared" si="388"/>
        <v>0.32471729266583593</v>
      </c>
      <c r="BN117" s="8">
        <f t="shared" si="389"/>
        <v>0.67503907953480358</v>
      </c>
    </row>
    <row r="118" spans="1:66" x14ac:dyDescent="0.25">
      <c r="A118" t="s">
        <v>351</v>
      </c>
      <c r="B118" t="s">
        <v>115</v>
      </c>
      <c r="C118" t="s">
        <v>123</v>
      </c>
      <c r="D118" s="11">
        <v>44204</v>
      </c>
      <c r="E118">
        <f>VLOOKUP(A118,home!$A$2:$E$405,3,FALSE)</f>
        <v>1.1967000000000001</v>
      </c>
      <c r="F118">
        <f>VLOOKUP(B118,home!$B$2:$E$405,3,FALSE)</f>
        <v>1.532</v>
      </c>
      <c r="G118">
        <f>VLOOKUP(C118,away!$B$2:$E$405,4,FALSE)</f>
        <v>1.337</v>
      </c>
      <c r="H118">
        <f>VLOOKUP(A118,away!$A$2:$E$405,3,FALSE)</f>
        <v>1.0984</v>
      </c>
      <c r="I118">
        <f>VLOOKUP(C118,away!$B$2:$E$405,3,FALSE)</f>
        <v>0.54620000000000002</v>
      </c>
      <c r="J118">
        <f>VLOOKUP(B118,home!$B$2:$E$405,4,FALSE)</f>
        <v>1.3655999999999999</v>
      </c>
      <c r="K118" s="3">
        <f t="shared" si="334"/>
        <v>2.4511814628000002</v>
      </c>
      <c r="L118" s="3">
        <f t="shared" si="335"/>
        <v>0.81928636684800005</v>
      </c>
      <c r="M118" s="5">
        <f t="shared" si="336"/>
        <v>3.7988650700255817E-2</v>
      </c>
      <c r="N118" s="5">
        <f t="shared" si="337"/>
        <v>9.3117076393251313E-2</v>
      </c>
      <c r="O118" s="5">
        <f t="shared" si="338"/>
        <v>3.1123583613670319E-2</v>
      </c>
      <c r="P118" s="5">
        <f t="shared" si="339"/>
        <v>7.6289551209734532E-2</v>
      </c>
      <c r="Q118" s="5">
        <f t="shared" si="340"/>
        <v>0.11412342576263457</v>
      </c>
      <c r="R118" s="5">
        <f t="shared" si="341"/>
        <v>1.2749563871066953E-2</v>
      </c>
      <c r="S118" s="5">
        <f t="shared" si="342"/>
        <v>3.8301542148110018E-2</v>
      </c>
      <c r="T118" s="5">
        <f t="shared" si="343"/>
        <v>9.3499766865316331E-2</v>
      </c>
      <c r="U118" s="5">
        <f t="shared" si="344"/>
        <v>3.1251494619543928E-2</v>
      </c>
      <c r="V118" s="5">
        <f t="shared" si="345"/>
        <v>8.5464339926613585E-3</v>
      </c>
      <c r="W118" s="5">
        <f t="shared" si="346"/>
        <v>9.3245741900200615E-2</v>
      </c>
      <c r="X118" s="5">
        <f t="shared" si="347"/>
        <v>7.639496510546169E-2</v>
      </c>
      <c r="Y118" s="5">
        <f t="shared" si="348"/>
        <v>3.1294676703366726E-2</v>
      </c>
      <c r="Z118" s="5">
        <f t="shared" si="349"/>
        <v>3.4818479542743229E-3</v>
      </c>
      <c r="AA118" s="5">
        <f t="shared" si="350"/>
        <v>8.5346411618053234E-3</v>
      </c>
      <c r="AB118" s="5">
        <f t="shared" si="351"/>
        <v>1.0459977103733534E-2</v>
      </c>
      <c r="AC118" s="5">
        <f t="shared" si="352"/>
        <v>1.0726947419248624E-3</v>
      </c>
      <c r="AD118" s="5">
        <f t="shared" si="353"/>
        <v>5.714055850770125E-2</v>
      </c>
      <c r="AE118" s="5">
        <f t="shared" si="354"/>
        <v>4.6814480579440133E-2</v>
      </c>
      <c r="AF118" s="5">
        <f t="shared" si="355"/>
        <v>1.9177232854902884E-2</v>
      </c>
      <c r="AG118" s="5">
        <f t="shared" si="356"/>
        <v>5.2372151439638286E-3</v>
      </c>
      <c r="AH118" s="5">
        <f t="shared" si="357"/>
        <v>7.1315764009363767E-4</v>
      </c>
      <c r="AI118" s="5">
        <f t="shared" si="358"/>
        <v>1.748078787451719E-3</v>
      </c>
      <c r="AJ118" s="5">
        <f t="shared" si="359"/>
        <v>2.1424291596577778E-3</v>
      </c>
      <c r="AK118" s="5">
        <f t="shared" si="360"/>
        <v>1.7504942138384424E-3</v>
      </c>
      <c r="AL118" s="5">
        <f t="shared" si="361"/>
        <v>8.6168262297285243E-5</v>
      </c>
      <c r="AM118" s="5">
        <f t="shared" si="362"/>
        <v>2.8012375557623238E-2</v>
      </c>
      <c r="AN118" s="5">
        <f t="shared" si="363"/>
        <v>2.2950157397386862E-2</v>
      </c>
      <c r="AO118" s="5">
        <f t="shared" si="364"/>
        <v>9.4013755363474179E-3</v>
      </c>
      <c r="AP118" s="5">
        <f t="shared" si="365"/>
        <v>2.5674729355159151E-3</v>
      </c>
      <c r="AQ118" s="5">
        <f t="shared" si="366"/>
        <v>5.2587389332985079E-4</v>
      </c>
      <c r="AR118" s="5">
        <f t="shared" si="367"/>
        <v>1.1685606638844203E-4</v>
      </c>
      <c r="AS118" s="5">
        <f t="shared" si="368"/>
        <v>2.8643542374707528E-4</v>
      </c>
      <c r="AT118" s="5">
        <f t="shared" si="369"/>
        <v>3.5105260048904702E-4</v>
      </c>
      <c r="AU118" s="5">
        <f t="shared" si="370"/>
        <v>2.8683120892882875E-4</v>
      </c>
      <c r="AV118" s="5">
        <f t="shared" si="371"/>
        <v>1.7576883556971474E-4</v>
      </c>
      <c r="AW118" s="5">
        <f t="shared" si="372"/>
        <v>4.8067997049461943E-6</v>
      </c>
      <c r="AX118" s="5">
        <f t="shared" si="373"/>
        <v>1.1443902615972976E-2</v>
      </c>
      <c r="AY118" s="5">
        <f t="shared" si="374"/>
        <v>9.3758333968028233E-3</v>
      </c>
      <c r="AZ118" s="5">
        <f t="shared" si="375"/>
        <v>3.8407462399193638E-3</v>
      </c>
      <c r="BA118" s="5">
        <f t="shared" si="376"/>
        <v>1.0488903442962179E-3</v>
      </c>
      <c r="BB118" s="5">
        <f t="shared" si="377"/>
        <v>2.1483538985009901E-4</v>
      </c>
      <c r="BC118" s="5">
        <f t="shared" si="378"/>
        <v>3.5202341204132269E-5</v>
      </c>
      <c r="BD118" s="5">
        <f t="shared" si="379"/>
        <v>1.5956430345922554E-5</v>
      </c>
      <c r="BE118" s="5">
        <f t="shared" si="380"/>
        <v>3.9112106276384761E-5</v>
      </c>
      <c r="BF118" s="5">
        <f t="shared" si="381"/>
        <v>4.7935434937868938E-5</v>
      </c>
      <c r="BG118" s="5">
        <f t="shared" si="382"/>
        <v>3.9166149843653277E-5</v>
      </c>
      <c r="BH118" s="5">
        <f t="shared" si="383"/>
        <v>2.4000835116502509E-5</v>
      </c>
      <c r="BI118" s="5">
        <f t="shared" si="384"/>
        <v>1.176608042585805E-5</v>
      </c>
      <c r="BJ118" s="8">
        <f t="shared" si="385"/>
        <v>0.71946180546448835</v>
      </c>
      <c r="BK118" s="8">
        <f t="shared" si="386"/>
        <v>0.17166087445178671</v>
      </c>
      <c r="BL118" s="8">
        <f t="shared" si="387"/>
        <v>0.10186830134293094</v>
      </c>
      <c r="BM118" s="8">
        <f t="shared" si="388"/>
        <v>0.62170995106576876</v>
      </c>
      <c r="BN118" s="8">
        <f t="shared" si="389"/>
        <v>0.36539185155061349</v>
      </c>
    </row>
    <row r="119" spans="1:66" x14ac:dyDescent="0.25">
      <c r="A119" t="s">
        <v>351</v>
      </c>
      <c r="B119" t="s">
        <v>112</v>
      </c>
      <c r="C119" t="s">
        <v>111</v>
      </c>
      <c r="D119" s="11">
        <v>44204</v>
      </c>
      <c r="E119">
        <f>VLOOKUP(A119,home!$A$2:$E$405,3,FALSE)</f>
        <v>1.1967000000000001</v>
      </c>
      <c r="F119">
        <f>VLOOKUP(B119,home!$B$2:$E$405,3,FALSE)</f>
        <v>1.532</v>
      </c>
      <c r="G119">
        <f>VLOOKUP(C119,away!$B$2:$E$405,4,FALSE)</f>
        <v>0.71630000000000005</v>
      </c>
      <c r="H119">
        <f>VLOOKUP(A119,away!$A$2:$E$405,3,FALSE)</f>
        <v>1.0984</v>
      </c>
      <c r="I119">
        <f>VLOOKUP(C119,away!$B$2:$E$405,3,FALSE)</f>
        <v>1.5607</v>
      </c>
      <c r="J119">
        <f>VLOOKUP(B119,home!$B$2:$E$405,4,FALSE)</f>
        <v>0.75870000000000004</v>
      </c>
      <c r="K119" s="3">
        <f t="shared" si="334"/>
        <v>1.3132245937200002</v>
      </c>
      <c r="L119" s="3">
        <f t="shared" si="335"/>
        <v>1.3006188340560001</v>
      </c>
      <c r="M119" s="5">
        <f t="shared" si="336"/>
        <v>7.3252461483738096E-2</v>
      </c>
      <c r="N119" s="5">
        <f t="shared" si="337"/>
        <v>9.6196933970971912E-2</v>
      </c>
      <c r="O119" s="5">
        <f t="shared" si="338"/>
        <v>9.5273531046711477E-2</v>
      </c>
      <c r="P119" s="5">
        <f t="shared" si="339"/>
        <v>0.12511554410108749</v>
      </c>
      <c r="Q119" s="5">
        <f t="shared" si="340"/>
        <v>6.3164089765569656E-2</v>
      </c>
      <c r="R119" s="5">
        <f t="shared" si="341"/>
        <v>6.1957274433186008E-2</v>
      </c>
      <c r="S119" s="5">
        <f t="shared" si="342"/>
        <v>5.3424482463249087E-2</v>
      </c>
      <c r="T119" s="5">
        <f t="shared" si="343"/>
        <v>8.215240478510373E-2</v>
      </c>
      <c r="U119" s="5">
        <f t="shared" si="344"/>
        <v>8.1363816545519246E-2</v>
      </c>
      <c r="V119" s="5">
        <f t="shared" si="345"/>
        <v>1.0138807103722617E-2</v>
      </c>
      <c r="W119" s="5">
        <f t="shared" si="346"/>
        <v>2.7649545373361287E-2</v>
      </c>
      <c r="X119" s="5">
        <f t="shared" si="347"/>
        <v>3.5961519465679617E-2</v>
      </c>
      <c r="Y119" s="5">
        <f t="shared" si="348"/>
        <v>2.3386114759167194E-2</v>
      </c>
      <c r="Z119" s="5">
        <f t="shared" si="349"/>
        <v>2.6860932678192669E-2</v>
      </c>
      <c r="AA119" s="5">
        <f t="shared" si="350"/>
        <v>3.5274437403259848E-2</v>
      </c>
      <c r="AB119" s="5">
        <f t="shared" si="351"/>
        <v>2.3161629363798751E-2</v>
      </c>
      <c r="AC119" s="5">
        <f t="shared" si="352"/>
        <v>1.0823205985370165E-3</v>
      </c>
      <c r="AD119" s="5">
        <f t="shared" si="353"/>
        <v>9.077515747368774E-3</v>
      </c>
      <c r="AE119" s="5">
        <f t="shared" si="354"/>
        <v>1.1806387947467753E-2</v>
      </c>
      <c r="AF119" s="5">
        <f t="shared" si="355"/>
        <v>7.6778052633241613E-3</v>
      </c>
      <c r="AG119" s="5">
        <f t="shared" si="356"/>
        <v>3.3286327098978972E-3</v>
      </c>
      <c r="AH119" s="5">
        <f t="shared" si="357"/>
        <v>8.7339587353919123E-3</v>
      </c>
      <c r="AI119" s="5">
        <f t="shared" si="358"/>
        <v>1.1469649411852292E-2</v>
      </c>
      <c r="AJ119" s="5">
        <f t="shared" si="359"/>
        <v>7.5311128444952849E-3</v>
      </c>
      <c r="AK119" s="5">
        <f t="shared" si="360"/>
        <v>3.2966808684905991E-3</v>
      </c>
      <c r="AL119" s="5">
        <f t="shared" si="361"/>
        <v>7.3944344168057913E-5</v>
      </c>
      <c r="AM119" s="5">
        <f t="shared" si="362"/>
        <v>2.3841633858650503E-3</v>
      </c>
      <c r="AN119" s="5">
        <f t="shared" si="363"/>
        <v>3.1008878031228062E-3</v>
      </c>
      <c r="AO119" s="5">
        <f t="shared" si="364"/>
        <v>2.0165365395180281E-3</v>
      </c>
      <c r="AP119" s="5">
        <f t="shared" si="365"/>
        <v>8.7424846761975292E-4</v>
      </c>
      <c r="AQ119" s="5">
        <f t="shared" si="366"/>
        <v>2.8426600565771191E-4</v>
      </c>
      <c r="AR119" s="5">
        <f t="shared" si="367"/>
        <v>2.2719102454237293E-3</v>
      </c>
      <c r="AS119" s="5">
        <f t="shared" si="368"/>
        <v>2.9835284090148828E-3</v>
      </c>
      <c r="AT119" s="5">
        <f t="shared" si="369"/>
        <v>1.9590214413903245E-3</v>
      </c>
      <c r="AU119" s="5">
        <f t="shared" si="370"/>
        <v>8.5754504548619297E-4</v>
      </c>
      <c r="AV119" s="5">
        <f t="shared" si="371"/>
        <v>2.8153731098880128E-4</v>
      </c>
      <c r="AW119" s="5">
        <f t="shared" si="372"/>
        <v>3.5082578593388425E-6</v>
      </c>
      <c r="AX119" s="5">
        <f t="shared" si="373"/>
        <v>5.2182366562745499E-4</v>
      </c>
      <c r="AY119" s="5">
        <f t="shared" si="374"/>
        <v>6.7869368757120848E-4</v>
      </c>
      <c r="AZ119" s="5">
        <f t="shared" si="375"/>
        <v>4.4136089630501623E-4</v>
      </c>
      <c r="BA119" s="5">
        <f t="shared" si="376"/>
        <v>1.913474314500471E-4</v>
      </c>
      <c r="BB119" s="5">
        <f t="shared" si="377"/>
        <v>6.2217518298042645E-5</v>
      </c>
      <c r="BC119" s="5">
        <f t="shared" si="378"/>
        <v>1.6184255221331617E-5</v>
      </c>
      <c r="BD119" s="5">
        <f t="shared" si="379"/>
        <v>4.9248154241381527E-4</v>
      </c>
      <c r="BE119" s="5">
        <f t="shared" si="380"/>
        <v>6.4673887345098157E-4</v>
      </c>
      <c r="BF119" s="5">
        <f t="shared" si="381"/>
        <v>4.2465669716529807E-4</v>
      </c>
      <c r="BG119" s="5">
        <f t="shared" si="382"/>
        <v>1.8588987286845862E-4</v>
      </c>
      <c r="BH119" s="5">
        <f t="shared" si="383"/>
        <v>6.1028788193586034E-5</v>
      </c>
      <c r="BI119" s="5">
        <f t="shared" si="384"/>
        <v>1.6028901116149177E-5</v>
      </c>
      <c r="BJ119" s="8">
        <f t="shared" si="385"/>
        <v>0.37097267944416851</v>
      </c>
      <c r="BK119" s="8">
        <f t="shared" si="386"/>
        <v>0.26376625378207363</v>
      </c>
      <c r="BL119" s="8">
        <f t="shared" si="387"/>
        <v>0.3382424577802175</v>
      </c>
      <c r="BM119" s="8">
        <f t="shared" si="388"/>
        <v>0.4842073034536758</v>
      </c>
      <c r="BN119" s="8">
        <f t="shared" si="389"/>
        <v>0.51495983480126462</v>
      </c>
    </row>
    <row r="120" spans="1:66" x14ac:dyDescent="0.25">
      <c r="A120" t="s">
        <v>351</v>
      </c>
      <c r="B120" t="s">
        <v>118</v>
      </c>
      <c r="C120" t="s">
        <v>120</v>
      </c>
      <c r="D120" s="11">
        <v>44204</v>
      </c>
      <c r="E120">
        <f>VLOOKUP(A120,home!$A$2:$E$405,3,FALSE)</f>
        <v>1.1967000000000001</v>
      </c>
      <c r="F120">
        <f>VLOOKUP(B120,home!$B$2:$E$405,3,FALSE)</f>
        <v>0.69640000000000002</v>
      </c>
      <c r="G120">
        <f>VLOOKUP(C120,away!$B$2:$E$405,4,FALSE)</f>
        <v>0.50139999999999996</v>
      </c>
      <c r="H120">
        <f>VLOOKUP(A120,away!$A$2:$E$405,3,FALSE)</f>
        <v>1.0984</v>
      </c>
      <c r="I120">
        <f>VLOOKUP(C120,away!$B$2:$E$405,3,FALSE)</f>
        <v>2.0028999999999999</v>
      </c>
      <c r="J120">
        <f>VLOOKUP(B120,home!$B$2:$E$405,4,FALSE)</f>
        <v>1.0622</v>
      </c>
      <c r="K120" s="3">
        <f t="shared" si="334"/>
        <v>0.41785767463200002</v>
      </c>
      <c r="L120" s="3">
        <f t="shared" si="335"/>
        <v>2.3368244493920001</v>
      </c>
      <c r="M120" s="5">
        <f t="shared" si="336"/>
        <v>6.3629242662012975E-2</v>
      </c>
      <c r="N120" s="5">
        <f t="shared" si="337"/>
        <v>2.6587967377343993E-2</v>
      </c>
      <c r="O120" s="5">
        <f t="shared" si="338"/>
        <v>0.14869036994888843</v>
      </c>
      <c r="P120" s="5">
        <f t="shared" si="339"/>
        <v>6.2131412227014335E-2</v>
      </c>
      <c r="Q120" s="5">
        <f t="shared" si="340"/>
        <v>5.5549931107442187E-3</v>
      </c>
      <c r="R120" s="5">
        <f t="shared" si="341"/>
        <v>0.17373164594285204</v>
      </c>
      <c r="S120" s="5">
        <f t="shared" si="342"/>
        <v>1.5167210168713105E-2</v>
      </c>
      <c r="T120" s="5">
        <f t="shared" si="343"/>
        <v>1.2981043717391212E-2</v>
      </c>
      <c r="U120" s="5">
        <f t="shared" si="344"/>
        <v>7.2595101583670094E-2</v>
      </c>
      <c r="V120" s="5">
        <f t="shared" si="345"/>
        <v>1.6455749447916305E-3</v>
      </c>
      <c r="W120" s="5">
        <f t="shared" si="346"/>
        <v>7.7373216795078648E-4</v>
      </c>
      <c r="X120" s="5">
        <f t="shared" si="347"/>
        <v>1.8080762473484751E-3</v>
      </c>
      <c r="Y120" s="5">
        <f t="shared" si="348"/>
        <v>2.1125783905844276E-3</v>
      </c>
      <c r="Z120" s="5">
        <f t="shared" si="349"/>
        <v>0.13532678595745701</v>
      </c>
      <c r="AA120" s="5">
        <f t="shared" si="350"/>
        <v>5.6547336095605381E-2</v>
      </c>
      <c r="AB120" s="5">
        <f t="shared" si="351"/>
        <v>1.1814369183771913E-2</v>
      </c>
      <c r="AC120" s="5">
        <f t="shared" si="352"/>
        <v>1.0042738504329059E-4</v>
      </c>
      <c r="AD120" s="5">
        <f t="shared" si="353"/>
        <v>8.082748112197294E-5</v>
      </c>
      <c r="AE120" s="5">
        <f t="shared" si="354"/>
        <v>1.8887963406859668E-4</v>
      </c>
      <c r="AF120" s="5">
        <f t="shared" si="355"/>
        <v>2.2068927344185549E-4</v>
      </c>
      <c r="AG120" s="5">
        <f t="shared" si="356"/>
        <v>1.7190402996582814E-4</v>
      </c>
      <c r="AH120" s="5">
        <f t="shared" si="357"/>
        <v>7.9058735520755916E-2</v>
      </c>
      <c r="AI120" s="5">
        <f t="shared" si="358"/>
        <v>3.3035299384049366E-2</v>
      </c>
      <c r="AJ120" s="5">
        <f t="shared" si="359"/>
        <v>6.9020266906954057E-3</v>
      </c>
      <c r="AK120" s="5">
        <f t="shared" si="360"/>
        <v>9.6135494107399356E-4</v>
      </c>
      <c r="AL120" s="5">
        <f t="shared" si="361"/>
        <v>3.9225330982799297E-6</v>
      </c>
      <c r="AM120" s="5">
        <f t="shared" si="362"/>
        <v>6.754876661597898E-6</v>
      </c>
      <c r="AN120" s="5">
        <f t="shared" si="363"/>
        <v>1.578496093544938E-5</v>
      </c>
      <c r="AO120" s="5">
        <f t="shared" si="364"/>
        <v>1.8443341323327867E-5</v>
      </c>
      <c r="AP120" s="5">
        <f t="shared" si="365"/>
        <v>1.436628364427812E-5</v>
      </c>
      <c r="AQ120" s="5">
        <f t="shared" si="366"/>
        <v>8.3928707167123816E-6</v>
      </c>
      <c r="AR120" s="5">
        <f t="shared" si="367"/>
        <v>3.694927722058363E-2</v>
      </c>
      <c r="AS120" s="5">
        <f t="shared" si="368"/>
        <v>1.5439539058726205E-2</v>
      </c>
      <c r="AT120" s="5">
        <f t="shared" si="369"/>
        <v>3.2257649442346352E-3</v>
      </c>
      <c r="AU120" s="5">
        <f t="shared" si="370"/>
        <v>4.4930354616910264E-4</v>
      </c>
      <c r="AV120" s="5">
        <f t="shared" si="371"/>
        <v>4.6936233751533171E-5</v>
      </c>
      <c r="AW120" s="5">
        <f t="shared" si="372"/>
        <v>1.0639435523812305E-7</v>
      </c>
      <c r="AX120" s="5">
        <f t="shared" si="373"/>
        <v>4.7042950904021075E-7</v>
      </c>
      <c r="AY120" s="5">
        <f t="shared" si="374"/>
        <v>1.0993111784406394E-6</v>
      </c>
      <c r="AZ120" s="5">
        <f t="shared" si="375"/>
        <v>1.2844486196350092E-6</v>
      </c>
      <c r="BA120" s="5">
        <f t="shared" si="376"/>
        <v>1.0005103127836314E-6</v>
      </c>
      <c r="BB120" s="5">
        <f t="shared" si="377"/>
        <v>5.8450424019540711E-7</v>
      </c>
      <c r="BC120" s="5">
        <f t="shared" si="378"/>
        <v>2.7317675985238419E-7</v>
      </c>
      <c r="BD120" s="5">
        <f t="shared" si="379"/>
        <v>1.4390662399403783E-2</v>
      </c>
      <c r="BE120" s="5">
        <f t="shared" si="380"/>
        <v>6.0132487266290223E-3</v>
      </c>
      <c r="BF120" s="5">
        <f t="shared" si="381"/>
        <v>1.2563410649465193E-3</v>
      </c>
      <c r="BG120" s="5">
        <f t="shared" si="382"/>
        <v>1.7499058531441434E-4</v>
      </c>
      <c r="BH120" s="5">
        <f t="shared" si="383"/>
        <v>1.8280289765493448E-5</v>
      </c>
      <c r="BI120" s="5">
        <f t="shared" si="384"/>
        <v>1.5277118746016484E-6</v>
      </c>
      <c r="BJ120" s="8">
        <f t="shared" si="385"/>
        <v>5.0549146143862682E-2</v>
      </c>
      <c r="BK120" s="8">
        <f t="shared" si="386"/>
        <v>0.14267888923185207</v>
      </c>
      <c r="BL120" s="8">
        <f t="shared" si="387"/>
        <v>0.66130211107276138</v>
      </c>
      <c r="BM120" s="8">
        <f t="shared" si="388"/>
        <v>0.5095303082202538</v>
      </c>
      <c r="BN120" s="8">
        <f t="shared" si="389"/>
        <v>0.48032563126885597</v>
      </c>
    </row>
    <row r="121" spans="1:66" x14ac:dyDescent="0.25">
      <c r="A121" t="s">
        <v>351</v>
      </c>
      <c r="B121" t="s">
        <v>114</v>
      </c>
      <c r="C121" t="s">
        <v>129</v>
      </c>
      <c r="D121" s="11">
        <v>44204</v>
      </c>
      <c r="E121">
        <f>VLOOKUP(A121,home!$A$2:$E$405,3,FALSE)</f>
        <v>1.1967000000000001</v>
      </c>
      <c r="F121">
        <f>VLOOKUP(B121,home!$B$2:$E$405,3,FALSE)</f>
        <v>1.0744</v>
      </c>
      <c r="G121">
        <f>VLOOKUP(C121,away!$B$2:$E$405,4,FALSE)</f>
        <v>0.83560000000000001</v>
      </c>
      <c r="H121">
        <f>VLOOKUP(A121,away!$A$2:$E$405,3,FALSE)</f>
        <v>1.0984</v>
      </c>
      <c r="I121">
        <f>VLOOKUP(C121,away!$B$2:$E$405,3,FALSE)</f>
        <v>0.65029999999999999</v>
      </c>
      <c r="J121">
        <f>VLOOKUP(B121,home!$B$2:$E$405,4,FALSE)</f>
        <v>1.4307000000000001</v>
      </c>
      <c r="K121" s="3">
        <f t="shared" si="334"/>
        <v>1.074359731488</v>
      </c>
      <c r="L121" s="3">
        <f t="shared" si="335"/>
        <v>1.021934016264</v>
      </c>
      <c r="M121" s="5">
        <f t="shared" si="336"/>
        <v>0.12291112475495547</v>
      </c>
      <c r="N121" s="5">
        <f t="shared" si="337"/>
        <v>0.13205076298862206</v>
      </c>
      <c r="O121" s="5">
        <f t="shared" si="338"/>
        <v>0.1256070593643572</v>
      </c>
      <c r="P121" s="5">
        <f t="shared" si="339"/>
        <v>0.13494716657168809</v>
      </c>
      <c r="Q121" s="5">
        <f t="shared" si="340"/>
        <v>7.0935011133620732E-2</v>
      </c>
      <c r="R121" s="5">
        <f t="shared" si="341"/>
        <v>6.4181063323664106E-2</v>
      </c>
      <c r="S121" s="5">
        <f t="shared" si="342"/>
        <v>3.7040458709561824E-2</v>
      </c>
      <c r="T121" s="5">
        <f t="shared" si="343"/>
        <v>7.2490900821512591E-2</v>
      </c>
      <c r="U121" s="5">
        <f t="shared" si="344"/>
        <v>6.8953549959026098E-2</v>
      </c>
      <c r="V121" s="5">
        <f t="shared" si="345"/>
        <v>4.5186262850371289E-3</v>
      </c>
      <c r="W121" s="5">
        <f t="shared" si="346"/>
        <v>2.5403239838205024E-2</v>
      </c>
      <c r="X121" s="5">
        <f t="shared" si="347"/>
        <v>2.5960434913974508E-2</v>
      </c>
      <c r="Y121" s="5">
        <f t="shared" si="348"/>
        <v>1.3264925757799067E-2</v>
      </c>
      <c r="Z121" s="5">
        <f t="shared" si="349"/>
        <v>2.1862937270148722E-2</v>
      </c>
      <c r="AA121" s="5">
        <f t="shared" si="350"/>
        <v>2.3488659415095973E-2</v>
      </c>
      <c r="AB121" s="5">
        <f t="shared" si="351"/>
        <v>1.2617634911107792E-2</v>
      </c>
      <c r="AC121" s="5">
        <f t="shared" si="352"/>
        <v>3.1006947864656612E-4</v>
      </c>
      <c r="AD121" s="5">
        <f t="shared" si="353"/>
        <v>6.8230544828748029E-3</v>
      </c>
      <c r="AE121" s="5">
        <f t="shared" si="354"/>
        <v>6.9727114708723371E-3</v>
      </c>
      <c r="AF121" s="5">
        <f t="shared" si="355"/>
        <v>3.5628255188393148E-3</v>
      </c>
      <c r="AG121" s="5">
        <f t="shared" si="356"/>
        <v>1.213657530571777E-3</v>
      </c>
      <c r="AH121" s="5">
        <f t="shared" si="357"/>
        <v>5.585619822952745E-3</v>
      </c>
      <c r="AI121" s="5">
        <f t="shared" si="358"/>
        <v>6.0009650131815622E-3</v>
      </c>
      <c r="AJ121" s="5">
        <f t="shared" si="359"/>
        <v>3.2235975801153116E-3</v>
      </c>
      <c r="AK121" s="5">
        <f t="shared" si="360"/>
        <v>1.1544344768660178E-3</v>
      </c>
      <c r="AL121" s="5">
        <f t="shared" si="361"/>
        <v>1.3617318258908101E-5</v>
      </c>
      <c r="AM121" s="5">
        <f t="shared" si="362"/>
        <v>1.466082996429874E-3</v>
      </c>
      <c r="AN121" s="5">
        <f t="shared" si="363"/>
        <v>1.4982400847179409E-3</v>
      </c>
      <c r="AO121" s="5">
        <f t="shared" si="364"/>
        <v>7.6555125355176037E-4</v>
      </c>
      <c r="AP121" s="5">
        <f t="shared" si="365"/>
        <v>2.6078095573269677E-4</v>
      </c>
      <c r="AQ121" s="5">
        <f t="shared" si="366"/>
        <v>6.6625232364269813E-5</v>
      </c>
      <c r="AR121" s="5">
        <f t="shared" si="367"/>
        <v>1.1416269797987824E-3</v>
      </c>
      <c r="AS121" s="5">
        <f t="shared" si="368"/>
        <v>1.2265180554760766E-3</v>
      </c>
      <c r="AT121" s="5">
        <f t="shared" si="369"/>
        <v>6.588608043732305E-4</v>
      </c>
      <c r="AU121" s="5">
        <f t="shared" si="370"/>
        <v>2.3595117229146395E-4</v>
      </c>
      <c r="AV121" s="5">
        <f t="shared" si="371"/>
        <v>6.3374109526833993E-5</v>
      </c>
      <c r="AW121" s="5">
        <f t="shared" si="372"/>
        <v>4.1529974492819939E-7</v>
      </c>
      <c r="AX121" s="5">
        <f t="shared" si="373"/>
        <v>2.6251675573058691E-4</v>
      </c>
      <c r="AY121" s="5">
        <f t="shared" si="374"/>
        <v>2.6827480252035414E-4</v>
      </c>
      <c r="AZ121" s="5">
        <f t="shared" si="375"/>
        <v>1.3707957320102846E-4</v>
      </c>
      <c r="BA121" s="5">
        <f t="shared" si="376"/>
        <v>4.6695426263027337E-5</v>
      </c>
      <c r="BB121" s="5">
        <f t="shared" si="377"/>
        <v>1.192991112553375E-5</v>
      </c>
      <c r="BC121" s="5">
        <f t="shared" si="378"/>
        <v>2.4383163980378569E-6</v>
      </c>
      <c r="BD121" s="5">
        <f t="shared" si="379"/>
        <v>1.9444457409018497E-4</v>
      </c>
      <c r="BE121" s="5">
        <f t="shared" si="380"/>
        <v>2.0890342040882971E-4</v>
      </c>
      <c r="BF121" s="5">
        <f t="shared" si="381"/>
        <v>1.1221871132867748E-4</v>
      </c>
      <c r="BG121" s="5">
        <f t="shared" si="382"/>
        <v>4.0187754857002453E-5</v>
      </c>
      <c r="BH121" s="5">
        <f t="shared" si="383"/>
        <v>1.0794026379318679E-5</v>
      </c>
      <c r="BI121" s="5">
        <f t="shared" si="384"/>
        <v>2.3193334565118419E-6</v>
      </c>
      <c r="BJ121" s="8">
        <f t="shared" si="385"/>
        <v>0.36346373976492724</v>
      </c>
      <c r="BK121" s="8">
        <f t="shared" si="386"/>
        <v>0.30000933792066831</v>
      </c>
      <c r="BL121" s="8">
        <f t="shared" si="387"/>
        <v>0.31470778280835371</v>
      </c>
      <c r="BM121" s="8">
        <f t="shared" si="388"/>
        <v>0.34914375012441495</v>
      </c>
      <c r="BN121" s="8">
        <f t="shared" si="389"/>
        <v>0.65063218813690782</v>
      </c>
    </row>
    <row r="122" spans="1:66" x14ac:dyDescent="0.25">
      <c r="A122" t="s">
        <v>351</v>
      </c>
      <c r="B122" t="s">
        <v>117</v>
      </c>
      <c r="C122" t="s">
        <v>127</v>
      </c>
      <c r="D122" s="11">
        <v>44204</v>
      </c>
      <c r="E122">
        <f>VLOOKUP(A122,home!$A$2:$E$405,3,FALSE)</f>
        <v>1.1967000000000001</v>
      </c>
      <c r="F122">
        <f>VLOOKUP(B122,home!$B$2:$E$405,3,FALSE)</f>
        <v>0.4178</v>
      </c>
      <c r="G122">
        <f>VLOOKUP(C122,away!$B$2:$E$405,4,FALSE)</f>
        <v>1.8105</v>
      </c>
      <c r="H122">
        <f>VLOOKUP(A122,away!$A$2:$E$405,3,FALSE)</f>
        <v>1.0984</v>
      </c>
      <c r="I122">
        <f>VLOOKUP(C122,away!$B$2:$E$405,3,FALSE)</f>
        <v>0.91039999999999999</v>
      </c>
      <c r="J122">
        <f>VLOOKUP(B122,home!$B$2:$E$405,4,FALSE)</f>
        <v>1.6691</v>
      </c>
      <c r="K122" s="3">
        <f t="shared" si="334"/>
        <v>0.90521607123000003</v>
      </c>
      <c r="L122" s="3">
        <f t="shared" si="335"/>
        <v>1.669072226176</v>
      </c>
      <c r="M122" s="5">
        <f t="shared" si="336"/>
        <v>7.6208040963154741E-2</v>
      </c>
      <c r="N122" s="5">
        <f t="shared" si="337"/>
        <v>6.8984743436801846E-2</v>
      </c>
      <c r="O122" s="5">
        <f t="shared" si="338"/>
        <v>0.12719672458288447</v>
      </c>
      <c r="P122" s="5">
        <f t="shared" si="339"/>
        <v>0.11514051930024306</v>
      </c>
      <c r="Q122" s="5">
        <f t="shared" si="340"/>
        <v>3.1223049214335642E-2</v>
      </c>
      <c r="R122" s="5">
        <f t="shared" si="341"/>
        <v>0.10615026013092529</v>
      </c>
      <c r="S122" s="5">
        <f t="shared" si="342"/>
        <v>4.3490617975402809E-2</v>
      </c>
      <c r="T122" s="5">
        <f t="shared" si="343"/>
        <v>5.2113524260173995E-2</v>
      </c>
      <c r="U122" s="5">
        <f t="shared" si="344"/>
        <v>9.6088921435758715E-2</v>
      </c>
      <c r="V122" s="5">
        <f t="shared" si="345"/>
        <v>7.3009681788149426E-3</v>
      </c>
      <c r="W122" s="5">
        <f t="shared" si="346"/>
        <v>9.4212019805406163E-3</v>
      </c>
      <c r="X122" s="5">
        <f t="shared" si="347"/>
        <v>1.5724666562914668E-2</v>
      </c>
      <c r="Y122" s="5">
        <f t="shared" si="348"/>
        <v>1.312280211301965E-2</v>
      </c>
      <c r="Z122" s="5">
        <f t="shared" si="349"/>
        <v>5.9057483661961667E-2</v>
      </c>
      <c r="AA122" s="5">
        <f t="shared" si="350"/>
        <v>5.345978333721086E-2</v>
      </c>
      <c r="AB122" s="5">
        <f t="shared" si="351"/>
        <v>2.4196327520658513E-2</v>
      </c>
      <c r="AC122" s="5">
        <f t="shared" si="352"/>
        <v>6.8942631978111699E-4</v>
      </c>
      <c r="AD122" s="5">
        <f t="shared" si="353"/>
        <v>2.1320558607723183E-3</v>
      </c>
      <c r="AE122" s="5">
        <f t="shared" si="354"/>
        <v>3.5585552218708413E-3</v>
      </c>
      <c r="AF122" s="5">
        <f t="shared" si="355"/>
        <v>2.9697428430690981E-3</v>
      </c>
      <c r="AG122" s="5">
        <f t="shared" si="356"/>
        <v>1.6522384327505278E-3</v>
      </c>
      <c r="AH122" s="5">
        <f t="shared" si="357"/>
        <v>2.464280143200577E-2</v>
      </c>
      <c r="AI122" s="5">
        <f t="shared" si="358"/>
        <v>2.2307059896381286E-2</v>
      </c>
      <c r="AJ122" s="5">
        <f t="shared" si="359"/>
        <v>1.0096354560047276E-2</v>
      </c>
      <c r="AK122" s="5">
        <f t="shared" si="360"/>
        <v>3.0464608028636974E-3</v>
      </c>
      <c r="AL122" s="5">
        <f t="shared" si="361"/>
        <v>4.1665369415404579E-5</v>
      </c>
      <c r="AM122" s="5">
        <f t="shared" si="362"/>
        <v>3.8599424598624284E-4</v>
      </c>
      <c r="AN122" s="5">
        <f t="shared" si="363"/>
        <v>6.4425227543938484E-4</v>
      </c>
      <c r="AO122" s="5">
        <f t="shared" si="364"/>
        <v>5.3765178979328404E-4</v>
      </c>
      <c r="AP122" s="5">
        <f t="shared" si="365"/>
        <v>2.9912655656592912E-4</v>
      </c>
      <c r="AQ122" s="5">
        <f t="shared" si="366"/>
        <v>1.2481595691896409E-4</v>
      </c>
      <c r="AR122" s="5">
        <f t="shared" si="367"/>
        <v>8.2261230890661903E-3</v>
      </c>
      <c r="AS122" s="5">
        <f t="shared" si="368"/>
        <v>7.4464188241388889E-3</v>
      </c>
      <c r="AT122" s="5">
        <f t="shared" si="369"/>
        <v>3.3703089963600602E-3</v>
      </c>
      <c r="AU122" s="5">
        <f t="shared" si="370"/>
        <v>1.0169526228387261E-3</v>
      </c>
      <c r="AV122" s="5">
        <f t="shared" si="371"/>
        <v>2.3014046446827893E-4</v>
      </c>
      <c r="AW122" s="5">
        <f t="shared" si="372"/>
        <v>1.7486388468455684E-6</v>
      </c>
      <c r="AX122" s="5">
        <f t="shared" si="373"/>
        <v>5.823469914484213E-5</v>
      </c>
      <c r="AY122" s="5">
        <f t="shared" si="374"/>
        <v>9.7197918942371251E-5</v>
      </c>
      <c r="AZ122" s="5">
        <f t="shared" si="375"/>
        <v>8.1115173474409017E-5</v>
      </c>
      <c r="BA122" s="5">
        <f t="shared" si="376"/>
        <v>4.5129027722528098E-5</v>
      </c>
      <c r="BB122" s="5">
        <f t="shared" si="377"/>
        <v>1.8830901691499591E-5</v>
      </c>
      <c r="BC122" s="5">
        <f t="shared" si="378"/>
        <v>6.2860270014265197E-6</v>
      </c>
      <c r="BD122" s="5">
        <f t="shared" si="379"/>
        <v>2.2883322628442508E-3</v>
      </c>
      <c r="BE122" s="5">
        <f t="shared" si="380"/>
        <v>2.071435140640729E-3</v>
      </c>
      <c r="BF122" s="5">
        <f t="shared" si="381"/>
        <v>9.3754818990928141E-4</v>
      </c>
      <c r="BG122" s="5">
        <f t="shared" si="382"/>
        <v>2.8289456301949258E-4</v>
      </c>
      <c r="BH122" s="5">
        <f t="shared" si="383"/>
        <v>6.4020176227208187E-5</v>
      </c>
      <c r="BI122" s="5">
        <f t="shared" si="384"/>
        <v>1.1590418480769131E-5</v>
      </c>
      <c r="BJ122" s="8">
        <f t="shared" si="385"/>
        <v>0.20320121449893003</v>
      </c>
      <c r="BK122" s="8">
        <f t="shared" si="386"/>
        <v>0.24296843602575446</v>
      </c>
      <c r="BL122" s="8">
        <f t="shared" si="387"/>
        <v>0.49313045844672965</v>
      </c>
      <c r="BM122" s="8">
        <f t="shared" si="388"/>
        <v>0.47335880572493533</v>
      </c>
      <c r="BN122" s="8">
        <f t="shared" si="389"/>
        <v>0.52490333762834507</v>
      </c>
    </row>
    <row r="123" spans="1:66" x14ac:dyDescent="0.25">
      <c r="A123" t="s">
        <v>353</v>
      </c>
      <c r="B123" t="s">
        <v>147</v>
      </c>
      <c r="C123" t="s">
        <v>155</v>
      </c>
      <c r="D123" s="11">
        <v>44204</v>
      </c>
      <c r="E123">
        <f>VLOOKUP(A123,home!$A$2:$E$405,3,FALSE)</f>
        <v>1.5907</v>
      </c>
      <c r="F123">
        <f>VLOOKUP(B123,home!$B$2:$E$405,3,FALSE)</f>
        <v>1.1464000000000001</v>
      </c>
      <c r="G123">
        <f>VLOOKUP(C123,away!$B$2:$E$405,4,FALSE)</f>
        <v>0.58940000000000003</v>
      </c>
      <c r="H123">
        <f>VLOOKUP(A123,away!$A$2:$E$405,3,FALSE)</f>
        <v>1.2952999999999999</v>
      </c>
      <c r="I123">
        <f>VLOOKUP(C123,away!$B$2:$E$405,3,FALSE)</f>
        <v>0.82030000000000003</v>
      </c>
      <c r="J123">
        <f>VLOOKUP(B123,home!$B$2:$E$405,4,FALSE)</f>
        <v>0.9083</v>
      </c>
      <c r="K123" s="3">
        <f t="shared" si="334"/>
        <v>1.0748171561120001</v>
      </c>
      <c r="L123" s="3">
        <f t="shared" si="335"/>
        <v>0.96510016809700006</v>
      </c>
      <c r="M123" s="5">
        <f t="shared" si="336"/>
        <v>0.13003946154935447</v>
      </c>
      <c r="N123" s="5">
        <f t="shared" si="337"/>
        <v>0.13976864424481295</v>
      </c>
      <c r="O123" s="5">
        <f t="shared" si="338"/>
        <v>0.12550110620052535</v>
      </c>
      <c r="P123" s="5">
        <f t="shared" si="339"/>
        <v>0.13489074205535875</v>
      </c>
      <c r="Q123" s="5">
        <f t="shared" si="340"/>
        <v>7.5112868360419846E-2</v>
      </c>
      <c r="R123" s="5">
        <f t="shared" si="341"/>
        <v>6.0560569345243231E-2</v>
      </c>
      <c r="S123" s="5">
        <f t="shared" si="342"/>
        <v>3.4980751372419953E-2</v>
      </c>
      <c r="T123" s="5">
        <f t="shared" si="343"/>
        <v>7.2491441880889032E-2</v>
      </c>
      <c r="U123" s="5">
        <f t="shared" si="344"/>
        <v>6.5091538916177902E-2</v>
      </c>
      <c r="V123" s="5">
        <f t="shared" si="345"/>
        <v>4.0317501011361808E-3</v>
      </c>
      <c r="W123" s="5">
        <f t="shared" si="346"/>
        <v>2.6910866519520505E-2</v>
      </c>
      <c r="X123" s="5">
        <f t="shared" si="347"/>
        <v>2.5971681801625169E-2</v>
      </c>
      <c r="Y123" s="5">
        <f t="shared" si="348"/>
        <v>1.2532637236255122E-2</v>
      </c>
      <c r="Z123" s="5">
        <f t="shared" si="349"/>
        <v>1.9482338551714763E-2</v>
      </c>
      <c r="AA123" s="5">
        <f t="shared" si="350"/>
        <v>2.0939951716565243E-2</v>
      </c>
      <c r="AB123" s="5">
        <f t="shared" si="351"/>
        <v>1.1253309676560623E-2</v>
      </c>
      <c r="AC123" s="5">
        <f t="shared" si="352"/>
        <v>2.6138496559254963E-4</v>
      </c>
      <c r="AD123" s="5">
        <f t="shared" si="353"/>
        <v>7.231065255255166E-3</v>
      </c>
      <c r="AE123" s="5">
        <f t="shared" si="354"/>
        <v>6.9787022933671368E-3</v>
      </c>
      <c r="AF123" s="5">
        <f t="shared" si="355"/>
        <v>3.3675733782137715E-3</v>
      </c>
      <c r="AG123" s="5">
        <f t="shared" si="356"/>
        <v>1.0833485444643647E-3</v>
      </c>
      <c r="AH123" s="5">
        <f t="shared" si="357"/>
        <v>4.7006020527956445E-3</v>
      </c>
      <c r="AI123" s="5">
        <f t="shared" si="358"/>
        <v>5.0522877304000442E-3</v>
      </c>
      <c r="AJ123" s="5">
        <f t="shared" si="359"/>
        <v>2.7151427651240633E-3</v>
      </c>
      <c r="AK123" s="5">
        <f t="shared" si="360"/>
        <v>9.7276067508290617E-4</v>
      </c>
      <c r="AL123" s="5">
        <f t="shared" si="361"/>
        <v>1.0845450004423982E-5</v>
      </c>
      <c r="AM123" s="5">
        <f t="shared" si="362"/>
        <v>1.5544145986627308E-3</v>
      </c>
      <c r="AN123" s="5">
        <f t="shared" si="363"/>
        <v>1.5001657904618322E-3</v>
      </c>
      <c r="AO123" s="5">
        <f t="shared" si="364"/>
        <v>7.2390512827404162E-4</v>
      </c>
      <c r="AP123" s="5">
        <f t="shared" si="365"/>
        <v>2.3288032032785268E-4</v>
      </c>
      <c r="AQ123" s="5">
        <f t="shared" si="366"/>
        <v>5.6188209073723454E-5</v>
      </c>
      <c r="AR123" s="5">
        <f t="shared" si="367"/>
        <v>9.0731036626203636E-4</v>
      </c>
      <c r="AS123" s="5">
        <f t="shared" si="368"/>
        <v>9.7519274757669906E-4</v>
      </c>
      <c r="AT123" s="5">
        <f t="shared" si="369"/>
        <v>5.2407694780571754E-4</v>
      </c>
      <c r="AU123" s="5">
        <f t="shared" si="370"/>
        <v>1.8776229820813287E-4</v>
      </c>
      <c r="AV123" s="5">
        <f t="shared" si="371"/>
        <v>5.0452534846279662E-5</v>
      </c>
      <c r="AW123" s="5">
        <f t="shared" si="372"/>
        <v>3.1250146463891392E-7</v>
      </c>
      <c r="AX123" s="5">
        <f t="shared" si="373"/>
        <v>2.7845191305894197E-4</v>
      </c>
      <c r="AY123" s="5">
        <f t="shared" si="374"/>
        <v>2.6873398810011611E-4</v>
      </c>
      <c r="AZ123" s="5">
        <f t="shared" si="375"/>
        <v>1.296776085443996E-4</v>
      </c>
      <c r="BA123" s="5">
        <f t="shared" si="376"/>
        <v>4.171729393487236E-5</v>
      </c>
      <c r="BB123" s="5">
        <f t="shared" si="377"/>
        <v>1.0065341847274317E-5</v>
      </c>
      <c r="BC123" s="5">
        <f t="shared" si="378"/>
        <v>1.9428126217516433E-6</v>
      </c>
      <c r="BD123" s="5">
        <f t="shared" si="379"/>
        <v>1.4594089783260693E-4</v>
      </c>
      <c r="BE123" s="5">
        <f t="shared" si="380"/>
        <v>1.5685978076887454E-4</v>
      </c>
      <c r="BF123" s="5">
        <f t="shared" si="381"/>
        <v>8.4297791737176765E-5</v>
      </c>
      <c r="BG123" s="5">
        <f t="shared" si="382"/>
        <v>3.0201570927158002E-5</v>
      </c>
      <c r="BH123" s="5">
        <f t="shared" si="383"/>
        <v>8.1152916435107053E-6</v>
      </c>
      <c r="BI123" s="5">
        <f t="shared" si="384"/>
        <v>1.7444909370595318E-6</v>
      </c>
      <c r="BJ123" s="8">
        <f t="shared" si="385"/>
        <v>0.37624697251973049</v>
      </c>
      <c r="BK123" s="8">
        <f t="shared" si="386"/>
        <v>0.30448366948196637</v>
      </c>
      <c r="BL123" s="8">
        <f t="shared" si="387"/>
        <v>0.29985922379702024</v>
      </c>
      <c r="BM123" s="8">
        <f t="shared" si="388"/>
        <v>0.33393039110808181</v>
      </c>
      <c r="BN123" s="8">
        <f t="shared" si="389"/>
        <v>0.66587339175571458</v>
      </c>
    </row>
    <row r="124" spans="1:66" x14ac:dyDescent="0.25">
      <c r="A124" t="s">
        <v>353</v>
      </c>
      <c r="B124" t="s">
        <v>330</v>
      </c>
      <c r="C124" t="s">
        <v>146</v>
      </c>
      <c r="D124" s="11">
        <v>44204</v>
      </c>
      <c r="E124">
        <f>VLOOKUP(A124,home!$A$2:$E$405,3,FALSE)</f>
        <v>1.5907</v>
      </c>
      <c r="F124" t="e">
        <f>VLOOKUP(B124,home!$B$2:$E$405,3,FALSE)</f>
        <v>#N/A</v>
      </c>
      <c r="G124">
        <f>VLOOKUP(C124,away!$B$2:$E$405,4,FALSE)</f>
        <v>0.77659999999999996</v>
      </c>
      <c r="H124">
        <f>VLOOKUP(A124,away!$A$2:$E$405,3,FALSE)</f>
        <v>1.2952999999999999</v>
      </c>
      <c r="I124">
        <f>VLOOKUP(C124,away!$B$2:$E$405,3,FALSE)</f>
        <v>0.9083</v>
      </c>
      <c r="J124" t="e">
        <f>VLOOKUP(B124,home!$B$2:$E$405,4,FALSE)</f>
        <v>#N/A</v>
      </c>
      <c r="K124" s="3" t="e">
        <f t="shared" si="334"/>
        <v>#N/A</v>
      </c>
      <c r="L124" s="3" t="e">
        <f t="shared" si="335"/>
        <v>#N/A</v>
      </c>
      <c r="M124" s="5" t="e">
        <f t="shared" si="336"/>
        <v>#N/A</v>
      </c>
      <c r="N124" s="5" t="e">
        <f t="shared" si="337"/>
        <v>#N/A</v>
      </c>
      <c r="O124" s="5" t="e">
        <f t="shared" si="338"/>
        <v>#N/A</v>
      </c>
      <c r="P124" s="5" t="e">
        <f t="shared" si="339"/>
        <v>#N/A</v>
      </c>
      <c r="Q124" s="5" t="e">
        <f t="shared" si="340"/>
        <v>#N/A</v>
      </c>
      <c r="R124" s="5" t="e">
        <f t="shared" si="341"/>
        <v>#N/A</v>
      </c>
      <c r="S124" s="5" t="e">
        <f t="shared" si="342"/>
        <v>#N/A</v>
      </c>
      <c r="T124" s="5" t="e">
        <f t="shared" si="343"/>
        <v>#N/A</v>
      </c>
      <c r="U124" s="5" t="e">
        <f t="shared" si="344"/>
        <v>#N/A</v>
      </c>
      <c r="V124" s="5" t="e">
        <f t="shared" si="345"/>
        <v>#N/A</v>
      </c>
      <c r="W124" s="5" t="e">
        <f t="shared" si="346"/>
        <v>#N/A</v>
      </c>
      <c r="X124" s="5" t="e">
        <f t="shared" si="347"/>
        <v>#N/A</v>
      </c>
      <c r="Y124" s="5" t="e">
        <f t="shared" si="348"/>
        <v>#N/A</v>
      </c>
      <c r="Z124" s="5" t="e">
        <f t="shared" si="349"/>
        <v>#N/A</v>
      </c>
      <c r="AA124" s="5" t="e">
        <f t="shared" si="350"/>
        <v>#N/A</v>
      </c>
      <c r="AB124" s="5" t="e">
        <f t="shared" si="351"/>
        <v>#N/A</v>
      </c>
      <c r="AC124" s="5" t="e">
        <f t="shared" si="352"/>
        <v>#N/A</v>
      </c>
      <c r="AD124" s="5" t="e">
        <f t="shared" si="353"/>
        <v>#N/A</v>
      </c>
      <c r="AE124" s="5" t="e">
        <f t="shared" si="354"/>
        <v>#N/A</v>
      </c>
      <c r="AF124" s="5" t="e">
        <f t="shared" si="355"/>
        <v>#N/A</v>
      </c>
      <c r="AG124" s="5" t="e">
        <f t="shared" si="356"/>
        <v>#N/A</v>
      </c>
      <c r="AH124" s="5" t="e">
        <f t="shared" si="357"/>
        <v>#N/A</v>
      </c>
      <c r="AI124" s="5" t="e">
        <f t="shared" si="358"/>
        <v>#N/A</v>
      </c>
      <c r="AJ124" s="5" t="e">
        <f t="shared" si="359"/>
        <v>#N/A</v>
      </c>
      <c r="AK124" s="5" t="e">
        <f t="shared" si="360"/>
        <v>#N/A</v>
      </c>
      <c r="AL124" s="5" t="e">
        <f t="shared" si="361"/>
        <v>#N/A</v>
      </c>
      <c r="AM124" s="5" t="e">
        <f t="shared" si="362"/>
        <v>#N/A</v>
      </c>
      <c r="AN124" s="5" t="e">
        <f t="shared" si="363"/>
        <v>#N/A</v>
      </c>
      <c r="AO124" s="5" t="e">
        <f t="shared" si="364"/>
        <v>#N/A</v>
      </c>
      <c r="AP124" s="5" t="e">
        <f t="shared" si="365"/>
        <v>#N/A</v>
      </c>
      <c r="AQ124" s="5" t="e">
        <f t="shared" si="366"/>
        <v>#N/A</v>
      </c>
      <c r="AR124" s="5" t="e">
        <f t="shared" si="367"/>
        <v>#N/A</v>
      </c>
      <c r="AS124" s="5" t="e">
        <f t="shared" si="368"/>
        <v>#N/A</v>
      </c>
      <c r="AT124" s="5" t="e">
        <f t="shared" si="369"/>
        <v>#N/A</v>
      </c>
      <c r="AU124" s="5" t="e">
        <f t="shared" si="370"/>
        <v>#N/A</v>
      </c>
      <c r="AV124" s="5" t="e">
        <f t="shared" si="371"/>
        <v>#N/A</v>
      </c>
      <c r="AW124" s="5" t="e">
        <f t="shared" si="372"/>
        <v>#N/A</v>
      </c>
      <c r="AX124" s="5" t="e">
        <f t="shared" si="373"/>
        <v>#N/A</v>
      </c>
      <c r="AY124" s="5" t="e">
        <f t="shared" si="374"/>
        <v>#N/A</v>
      </c>
      <c r="AZ124" s="5" t="e">
        <f t="shared" si="375"/>
        <v>#N/A</v>
      </c>
      <c r="BA124" s="5" t="e">
        <f t="shared" si="376"/>
        <v>#N/A</v>
      </c>
      <c r="BB124" s="5" t="e">
        <f t="shared" si="377"/>
        <v>#N/A</v>
      </c>
      <c r="BC124" s="5" t="e">
        <f t="shared" si="378"/>
        <v>#N/A</v>
      </c>
      <c r="BD124" s="5" t="e">
        <f t="shared" si="379"/>
        <v>#N/A</v>
      </c>
      <c r="BE124" s="5" t="e">
        <f t="shared" si="380"/>
        <v>#N/A</v>
      </c>
      <c r="BF124" s="5" t="e">
        <f t="shared" si="381"/>
        <v>#N/A</v>
      </c>
      <c r="BG124" s="5" t="e">
        <f t="shared" si="382"/>
        <v>#N/A</v>
      </c>
      <c r="BH124" s="5" t="e">
        <f t="shared" si="383"/>
        <v>#N/A</v>
      </c>
      <c r="BI124" s="5" t="e">
        <f t="shared" si="384"/>
        <v>#N/A</v>
      </c>
      <c r="BJ124" s="8" t="e">
        <f t="shared" si="385"/>
        <v>#N/A</v>
      </c>
      <c r="BK124" s="8" t="e">
        <f t="shared" si="386"/>
        <v>#N/A</v>
      </c>
      <c r="BL124" s="8" t="e">
        <f t="shared" si="387"/>
        <v>#N/A</v>
      </c>
      <c r="BM124" s="8" t="e">
        <f t="shared" si="388"/>
        <v>#N/A</v>
      </c>
      <c r="BN124" s="8" t="e">
        <f t="shared" si="389"/>
        <v>#N/A</v>
      </c>
    </row>
    <row r="125" spans="1:66" x14ac:dyDescent="0.25">
      <c r="A125" t="s">
        <v>353</v>
      </c>
      <c r="B125" t="s">
        <v>157</v>
      </c>
      <c r="C125" t="s">
        <v>148</v>
      </c>
      <c r="D125" s="11">
        <v>44204</v>
      </c>
      <c r="E125">
        <f>VLOOKUP(A125,home!$A$2:$E$405,3,FALSE)</f>
        <v>1.5907</v>
      </c>
      <c r="F125">
        <f>VLOOKUP(B125,home!$B$2:$E$405,3,FALSE)</f>
        <v>0.98229999999999995</v>
      </c>
      <c r="G125">
        <f>VLOOKUP(C125,away!$B$2:$E$405,4,FALSE)</f>
        <v>0.74650000000000005</v>
      </c>
      <c r="H125">
        <f>VLOOKUP(A125,away!$A$2:$E$405,3,FALSE)</f>
        <v>1.2952999999999999</v>
      </c>
      <c r="I125">
        <f>VLOOKUP(C125,away!$B$2:$E$405,3,FALSE)</f>
        <v>1.2544999999999999</v>
      </c>
      <c r="J125">
        <f>VLOOKUP(B125,home!$B$2:$E$405,4,FALSE)</f>
        <v>1.1097999999999999</v>
      </c>
      <c r="K125" s="3">
        <f t="shared" si="334"/>
        <v>1.1664395513650001</v>
      </c>
      <c r="L125" s="3">
        <f t="shared" si="335"/>
        <v>1.8033737827299996</v>
      </c>
      <c r="M125" s="5">
        <f t="shared" si="336"/>
        <v>5.1312887804637733E-2</v>
      </c>
      <c r="N125" s="5">
        <f t="shared" si="337"/>
        <v>5.9853381830084221E-2</v>
      </c>
      <c r="O125" s="5">
        <f t="shared" si="338"/>
        <v>9.2536316583049602E-2</v>
      </c>
      <c r="P125" s="5">
        <f t="shared" si="339"/>
        <v>0.10793801960010198</v>
      </c>
      <c r="Q125" s="5">
        <f t="shared" si="340"/>
        <v>3.4907675924780758E-2</v>
      </c>
      <c r="R125" s="5">
        <f t="shared" si="341"/>
        <v>8.343878363813749E-2</v>
      </c>
      <c r="S125" s="5">
        <f t="shared" si="342"/>
        <v>5.676262131040602E-2</v>
      </c>
      <c r="T125" s="5">
        <f t="shared" si="343"/>
        <v>6.2951587578784801E-2</v>
      </c>
      <c r="U125" s="5">
        <f t="shared" si="344"/>
        <v>9.7326297353310401E-2</v>
      </c>
      <c r="V125" s="5">
        <f t="shared" si="345"/>
        <v>1.3266853164500962E-2</v>
      </c>
      <c r="W125" s="5">
        <f t="shared" si="346"/>
        <v>1.3572564614965355E-2</v>
      </c>
      <c r="X125" s="5">
        <f t="shared" si="347"/>
        <v>2.447640719103741E-2</v>
      </c>
      <c r="Y125" s="5">
        <f t="shared" si="348"/>
        <v>2.2070055511870454E-2</v>
      </c>
      <c r="Z125" s="5">
        <f t="shared" si="349"/>
        <v>5.0157104958632653E-2</v>
      </c>
      <c r="AA125" s="5">
        <f t="shared" si="350"/>
        <v>5.850523100571469E-2</v>
      </c>
      <c r="AB125" s="5">
        <f t="shared" si="351"/>
        <v>3.4121407703405784E-2</v>
      </c>
      <c r="AC125" s="5">
        <f t="shared" si="352"/>
        <v>1.7441985802299702E-3</v>
      </c>
      <c r="AD125" s="5">
        <f t="shared" si="353"/>
        <v>3.9578940450881693E-3</v>
      </c>
      <c r="AE125" s="5">
        <f t="shared" si="354"/>
        <v>7.1375623557351896E-3</v>
      </c>
      <c r="AF125" s="5">
        <f t="shared" si="355"/>
        <v>6.4358464124667095E-3</v>
      </c>
      <c r="AG125" s="5">
        <f t="shared" si="356"/>
        <v>3.8687455633064612E-3</v>
      </c>
      <c r="AH125" s="5">
        <f t="shared" si="357"/>
        <v>2.2613002025008759E-2</v>
      </c>
      <c r="AI125" s="5">
        <f t="shared" si="358"/>
        <v>2.6376699937067056E-2</v>
      </c>
      <c r="AJ125" s="5">
        <f t="shared" si="359"/>
        <v>1.5383413020540868E-2</v>
      </c>
      <c r="AK125" s="5">
        <f t="shared" si="360"/>
        <v>5.9812737940473952E-3</v>
      </c>
      <c r="AL125" s="5">
        <f t="shared" si="361"/>
        <v>1.4675871781460453E-4</v>
      </c>
      <c r="AM125" s="5">
        <f t="shared" si="362"/>
        <v>9.2332883086056845E-4</v>
      </c>
      <c r="AN125" s="5">
        <f t="shared" si="363"/>
        <v>1.665107006412691E-3</v>
      </c>
      <c r="AO125" s="5">
        <f t="shared" si="364"/>
        <v>1.5014051604023406E-3</v>
      </c>
      <c r="AP125" s="5">
        <f t="shared" si="365"/>
        <v>9.0253156784170327E-4</v>
      </c>
      <c r="AQ125" s="5">
        <f t="shared" si="366"/>
        <v>4.0690044188298265E-4</v>
      </c>
      <c r="AR125" s="5">
        <f t="shared" si="367"/>
        <v>8.1559390001442363E-3</v>
      </c>
      <c r="AS125" s="5">
        <f t="shared" si="368"/>
        <v>9.5134098282885493E-3</v>
      </c>
      <c r="AT125" s="5">
        <f t="shared" si="369"/>
        <v>5.5484087460301416E-3</v>
      </c>
      <c r="AU125" s="5">
        <f t="shared" si="370"/>
        <v>2.157294469503013E-3</v>
      </c>
      <c r="AV125" s="5">
        <f t="shared" si="371"/>
        <v>6.2908839829232304E-4</v>
      </c>
      <c r="AW125" s="5">
        <f t="shared" si="372"/>
        <v>8.5753014700003408E-6</v>
      </c>
      <c r="AX125" s="5">
        <f t="shared" si="373"/>
        <v>1.7950121120522851E-4</v>
      </c>
      <c r="AY125" s="5">
        <f t="shared" si="374"/>
        <v>3.2370777825578947E-4</v>
      </c>
      <c r="AZ125" s="5">
        <f t="shared" si="375"/>
        <v>2.9188306028613356E-4</v>
      </c>
      <c r="BA125" s="5">
        <f t="shared" si="376"/>
        <v>1.7545808618100434E-4</v>
      </c>
      <c r="BB125" s="5">
        <f t="shared" si="377"/>
        <v>7.9104128146701062E-5</v>
      </c>
      <c r="BC125" s="5">
        <f t="shared" si="378"/>
        <v>2.8530862161094981E-5</v>
      </c>
      <c r="BD125" s="5">
        <f t="shared" si="379"/>
        <v>2.4513677610675392E-3</v>
      </c>
      <c r="BE125" s="5">
        <f t="shared" si="380"/>
        <v>2.8593723114502452E-3</v>
      </c>
      <c r="BF125" s="5">
        <f t="shared" si="381"/>
        <v>1.6676424780767644E-3</v>
      </c>
      <c r="BG125" s="5">
        <f t="shared" si="382"/>
        <v>6.4840138132169238E-4</v>
      </c>
      <c r="BH125" s="5">
        <f t="shared" si="383"/>
        <v>1.8908025408333044E-4</v>
      </c>
      <c r="BI125" s="5">
        <f t="shared" si="384"/>
        <v>4.4110137348987973E-5</v>
      </c>
      <c r="BJ125" s="8">
        <f t="shared" si="385"/>
        <v>0.24570917916175583</v>
      </c>
      <c r="BK125" s="8">
        <f t="shared" si="386"/>
        <v>0.23149504695594708</v>
      </c>
      <c r="BL125" s="8">
        <f t="shared" si="387"/>
        <v>0.47014653982588883</v>
      </c>
      <c r="BM125" s="8">
        <f t="shared" si="388"/>
        <v>0.56720567304464686</v>
      </c>
      <c r="BN125" s="8">
        <f t="shared" si="389"/>
        <v>0.42998706538079179</v>
      </c>
    </row>
    <row r="126" spans="1:66" x14ac:dyDescent="0.25">
      <c r="A126" t="s">
        <v>353</v>
      </c>
      <c r="B126" t="s">
        <v>154</v>
      </c>
      <c r="C126" t="s">
        <v>149</v>
      </c>
      <c r="D126" s="11">
        <v>44204</v>
      </c>
      <c r="E126">
        <f>VLOOKUP(A126,home!$A$2:$E$405,3,FALSE)</f>
        <v>1.5907</v>
      </c>
      <c r="F126">
        <f>VLOOKUP(B126,home!$B$2:$E$405,3,FALSE)</f>
        <v>0.74650000000000005</v>
      </c>
      <c r="G126">
        <f>VLOOKUP(C126,away!$B$2:$E$405,4,FALSE)</f>
        <v>1.1001000000000001</v>
      </c>
      <c r="H126">
        <f>VLOOKUP(A126,away!$A$2:$E$405,3,FALSE)</f>
        <v>1.2952999999999999</v>
      </c>
      <c r="I126">
        <f>VLOOKUP(C126,away!$B$2:$E$405,3,FALSE)</f>
        <v>1.3028</v>
      </c>
      <c r="J126">
        <f>VLOOKUP(B126,home!$B$2:$E$405,4,FALSE)</f>
        <v>0.67549999999999999</v>
      </c>
      <c r="K126" s="3">
        <f t="shared" si="334"/>
        <v>1.3063220507550004</v>
      </c>
      <c r="L126" s="3">
        <f t="shared" si="335"/>
        <v>1.1399176254199999</v>
      </c>
      <c r="M126" s="5">
        <f t="shared" si="336"/>
        <v>8.6618689191247475E-2</v>
      </c>
      <c r="N126" s="5">
        <f t="shared" si="337"/>
        <v>0.1131519036980204</v>
      </c>
      <c r="O126" s="5">
        <f t="shared" si="338"/>
        <v>9.8738170499879846E-2</v>
      </c>
      <c r="P126" s="5">
        <f t="shared" si="339"/>
        <v>0.12898384937519991</v>
      </c>
      <c r="Q126" s="5">
        <f t="shared" si="340"/>
        <v>7.3906413442815164E-2</v>
      </c>
      <c r="R126" s="5">
        <f t="shared" si="341"/>
        <v>5.6276690427269078E-2</v>
      </c>
      <c r="S126" s="5">
        <f t="shared" si="342"/>
        <v>4.8017447374755932E-2</v>
      </c>
      <c r="T126" s="5">
        <f t="shared" si="343"/>
        <v>8.4247223315042613E-2</v>
      </c>
      <c r="U126" s="5">
        <f t="shared" si="344"/>
        <v>7.3515481648654443E-2</v>
      </c>
      <c r="V126" s="5">
        <f t="shared" si="345"/>
        <v>7.9447509248679413E-3</v>
      </c>
      <c r="W126" s="5">
        <f t="shared" si="346"/>
        <v>3.2181859190855082E-2</v>
      </c>
      <c r="X126" s="5">
        <f t="shared" si="347"/>
        <v>3.6684668510440326E-2</v>
      </c>
      <c r="Y126" s="5">
        <f t="shared" si="348"/>
        <v>2.0908750108870496E-2</v>
      </c>
      <c r="Z126" s="5">
        <f t="shared" si="349"/>
        <v>2.1383597106116339E-2</v>
      </c>
      <c r="AA126" s="5">
        <f t="shared" si="350"/>
        <v>2.7933864424180586E-2</v>
      </c>
      <c r="AB126" s="5">
        <f t="shared" si="351"/>
        <v>1.8245311530053866E-2</v>
      </c>
      <c r="AC126" s="5">
        <f t="shared" si="352"/>
        <v>7.394078043265062E-4</v>
      </c>
      <c r="AD126" s="5">
        <f t="shared" si="353"/>
        <v>1.0509968073826613E-2</v>
      </c>
      <c r="AE126" s="5">
        <f t="shared" si="354"/>
        <v>1.1980497849956443E-2</v>
      </c>
      <c r="AF126" s="5">
        <f t="shared" si="355"/>
        <v>6.8283903302358839E-3</v>
      </c>
      <c r="AG126" s="5">
        <f t="shared" si="356"/>
        <v>2.5946008302277931E-3</v>
      </c>
      <c r="AH126" s="5">
        <f t="shared" si="357"/>
        <v>6.0938848090355269E-3</v>
      </c>
      <c r="AI126" s="5">
        <f t="shared" si="358"/>
        <v>7.960576100804034E-3</v>
      </c>
      <c r="AJ126" s="5">
        <f t="shared" si="359"/>
        <v>5.1995380485967855E-3</v>
      </c>
      <c r="AK126" s="5">
        <f t="shared" si="360"/>
        <v>2.2640904022072023E-3</v>
      </c>
      <c r="AL126" s="5">
        <f t="shared" si="361"/>
        <v>4.4042072559894782E-5</v>
      </c>
      <c r="AM126" s="5">
        <f t="shared" si="362"/>
        <v>2.7458806095141536E-3</v>
      </c>
      <c r="AN126" s="5">
        <f t="shared" si="363"/>
        <v>3.1300777040841961E-3</v>
      </c>
      <c r="AO126" s="5">
        <f t="shared" si="364"/>
        <v>1.7840153719098715E-3</v>
      </c>
      <c r="AP126" s="5">
        <f t="shared" si="365"/>
        <v>6.7787685548675967E-4</v>
      </c>
      <c r="AQ126" s="5">
        <f t="shared" si="366"/>
        <v>1.9318094385841083E-4</v>
      </c>
      <c r="AR126" s="5">
        <f t="shared" si="367"/>
        <v>1.3893053402197573E-3</v>
      </c>
      <c r="AS126" s="5">
        <f t="shared" si="368"/>
        <v>1.8148802011607467E-3</v>
      </c>
      <c r="AT126" s="5">
        <f t="shared" si="369"/>
        <v>1.1854090131274773E-3</v>
      </c>
      <c r="AU126" s="5">
        <f t="shared" si="370"/>
        <v>5.1617531100404913E-4</v>
      </c>
      <c r="AV126" s="5">
        <f t="shared" si="371"/>
        <v>1.6857279770497735E-4</v>
      </c>
      <c r="AW126" s="5">
        <f t="shared" si="372"/>
        <v>1.8217508209697053E-6</v>
      </c>
      <c r="AX126" s="5">
        <f t="shared" si="373"/>
        <v>5.9783406482481999E-4</v>
      </c>
      <c r="AY126" s="5">
        <f t="shared" si="374"/>
        <v>6.814815875702951E-4</v>
      </c>
      <c r="AZ126" s="5">
        <f t="shared" si="375"/>
        <v>3.8841643653529141E-4</v>
      </c>
      <c r="BA126" s="5">
        <f t="shared" si="376"/>
        <v>1.4758758066980249E-4</v>
      </c>
      <c r="BB126" s="5">
        <f t="shared" si="377"/>
        <v>4.2059421124650971E-5</v>
      </c>
      <c r="BC126" s="5">
        <f t="shared" si="378"/>
        <v>9.5888550909903807E-6</v>
      </c>
      <c r="BD126" s="5">
        <f t="shared" si="379"/>
        <v>2.6394894073443844E-4</v>
      </c>
      <c r="BE126" s="5">
        <f t="shared" si="380"/>
        <v>3.4480232155482168E-4</v>
      </c>
      <c r="BF126" s="5">
        <f t="shared" si="381"/>
        <v>2.2521143789928989E-4</v>
      </c>
      <c r="BG126" s="5">
        <f t="shared" si="382"/>
        <v>9.8066222470027608E-5</v>
      </c>
      <c r="BH126" s="5">
        <f t="shared" si="383"/>
        <v>3.2026517211710629E-5</v>
      </c>
      <c r="BI126" s="5">
        <f t="shared" si="384"/>
        <v>8.3673891285084325E-6</v>
      </c>
      <c r="BJ126" s="8">
        <f t="shared" si="385"/>
        <v>0.40339227478096001</v>
      </c>
      <c r="BK126" s="8">
        <f t="shared" si="386"/>
        <v>0.273029668330528</v>
      </c>
      <c r="BL126" s="8">
        <f t="shared" si="387"/>
        <v>0.30227437338289731</v>
      </c>
      <c r="BM126" s="8">
        <f t="shared" si="388"/>
        <v>0.44172453712932036</v>
      </c>
      <c r="BN126" s="8">
        <f t="shared" si="389"/>
        <v>0.55767571663443194</v>
      </c>
    </row>
    <row r="127" spans="1:66" x14ac:dyDescent="0.25">
      <c r="A127" t="s">
        <v>356</v>
      </c>
      <c r="B127" t="s">
        <v>202</v>
      </c>
      <c r="C127" t="s">
        <v>210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356</v>
      </c>
      <c r="B128" t="s">
        <v>209</v>
      </c>
      <c r="C128" t="s">
        <v>217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356</v>
      </c>
      <c r="B129" t="s">
        <v>201</v>
      </c>
      <c r="C129" t="s">
        <v>207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356</v>
      </c>
      <c r="B130" t="s">
        <v>215</v>
      </c>
      <c r="C130" t="s">
        <v>216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358</v>
      </c>
      <c r="B131" t="s">
        <v>246</v>
      </c>
      <c r="C131" t="s">
        <v>242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358</v>
      </c>
      <c r="B132" t="s">
        <v>234</v>
      </c>
      <c r="C132" t="s">
        <v>244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358</v>
      </c>
      <c r="B133" t="s">
        <v>236</v>
      </c>
      <c r="C133" t="s">
        <v>243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359</v>
      </c>
      <c r="B134" t="s">
        <v>267</v>
      </c>
      <c r="C134" t="s">
        <v>257</v>
      </c>
      <c r="D134" s="11">
        <v>44204</v>
      </c>
      <c r="E134">
        <f>VLOOKUP(A134,home!$A$2:$E$405,3,FALSE)</f>
        <v>1.1584000000000001</v>
      </c>
      <c r="F134">
        <f>VLOOKUP(B134,home!$B$2:$E$405,3,FALSE)</f>
        <v>0.86329999999999996</v>
      </c>
      <c r="G134">
        <f>VLOOKUP(C134,away!$B$2:$E$405,4,FALSE)</f>
        <v>1.4244000000000001</v>
      </c>
      <c r="H134">
        <f>VLOOKUP(A134,away!$A$2:$E$405,3,FALSE)</f>
        <v>1.0775999999999999</v>
      </c>
      <c r="I134">
        <f>VLOOKUP(C134,away!$B$2:$E$405,3,FALSE)</f>
        <v>1.2527999999999999</v>
      </c>
      <c r="J134">
        <f>VLOOKUP(B134,home!$B$2:$E$405,4,FALSE)</f>
        <v>0.61870000000000003</v>
      </c>
      <c r="K134" s="3">
        <f t="shared" si="334"/>
        <v>1.4244665479680001</v>
      </c>
      <c r="L134" s="3">
        <f t="shared" si="335"/>
        <v>0.83525569113599996</v>
      </c>
      <c r="M134" s="5">
        <f t="shared" si="336"/>
        <v>0.10437947326465939</v>
      </c>
      <c r="N134" s="5">
        <f t="shared" si="337"/>
        <v>0.14868506796002751</v>
      </c>
      <c r="O134" s="5">
        <f t="shared" si="338"/>
        <v>8.7183549082084713E-2</v>
      </c>
      <c r="P134" s="5">
        <f t="shared" si="339"/>
        <v>0.1241900492005559</v>
      </c>
      <c r="Q134" s="5">
        <f t="shared" si="340"/>
        <v>0.10589845274570397</v>
      </c>
      <c r="R134" s="5">
        <f t="shared" si="341"/>
        <v>3.6410277772123016E-2</v>
      </c>
      <c r="S134" s="5">
        <f t="shared" si="342"/>
        <v>3.6940137361419434E-2</v>
      </c>
      <c r="T134" s="5">
        <f t="shared" si="343"/>
        <v>8.8452285338345996E-2</v>
      </c>
      <c r="U134" s="5">
        <f t="shared" si="344"/>
        <v>5.186522268861208E-2</v>
      </c>
      <c r="V134" s="5">
        <f t="shared" si="345"/>
        <v>4.88346067468424E-3</v>
      </c>
      <c r="W134" s="5">
        <f t="shared" si="346"/>
        <v>5.0282934472608433E-2</v>
      </c>
      <c r="X134" s="5">
        <f t="shared" si="347"/>
        <v>4.1999107185264756E-2</v>
      </c>
      <c r="Y134" s="5">
        <f t="shared" si="348"/>
        <v>1.7539996649561629E-2</v>
      </c>
      <c r="Z134" s="5">
        <f t="shared" si="349"/>
        <v>1.0137297241669448E-2</v>
      </c>
      <c r="AA134" s="5">
        <f t="shared" si="350"/>
        <v>1.444024080756641E-2</v>
      </c>
      <c r="AB134" s="5">
        <f t="shared" si="351"/>
        <v>1.0284819987490387E-2</v>
      </c>
      <c r="AC134" s="5">
        <f t="shared" si="352"/>
        <v>3.6314444934030659E-4</v>
      </c>
      <c r="AD134" s="5">
        <f t="shared" si="353"/>
        <v>1.7906589522474429E-2</v>
      </c>
      <c r="AE134" s="5">
        <f t="shared" si="354"/>
        <v>1.4956580807483034E-2</v>
      </c>
      <c r="AF134" s="5">
        <f t="shared" si="355"/>
        <v>6.2462846196928365E-3</v>
      </c>
      <c r="AG134" s="5">
        <f t="shared" si="356"/>
        <v>1.7390815923512355E-3</v>
      </c>
      <c r="AH134" s="5">
        <f t="shared" si="357"/>
        <v>2.1168088034604201E-3</v>
      </c>
      <c r="AI134" s="5">
        <f t="shared" si="358"/>
        <v>3.0153233289735375E-3</v>
      </c>
      <c r="AJ134" s="5">
        <f t="shared" si="359"/>
        <v>2.1476136067151569E-3</v>
      </c>
      <c r="AK134" s="5">
        <f t="shared" si="360"/>
        <v>1.0197345802422152E-3</v>
      </c>
      <c r="AL134" s="5">
        <f t="shared" si="361"/>
        <v>1.7282680442784334E-5</v>
      </c>
      <c r="AM134" s="5">
        <f t="shared" si="362"/>
        <v>5.1014675525918214E-3</v>
      </c>
      <c r="AN134" s="5">
        <f t="shared" si="363"/>
        <v>4.26102980644796E-3</v>
      </c>
      <c r="AO134" s="5">
        <f t="shared" si="364"/>
        <v>1.7795246979678933E-3</v>
      </c>
      <c r="AP134" s="5">
        <f t="shared" si="365"/>
        <v>4.9545271049825145E-4</v>
      </c>
      <c r="AQ134" s="5">
        <f t="shared" si="366"/>
        <v>1.0345742403310536E-4</v>
      </c>
      <c r="AR134" s="5">
        <f t="shared" si="367"/>
        <v>3.5361532002742063E-4</v>
      </c>
      <c r="AS134" s="5">
        <f t="shared" si="368"/>
        <v>5.0371319422805945E-4</v>
      </c>
      <c r="AT134" s="5">
        <f t="shared" si="369"/>
        <v>3.5876129747398937E-4</v>
      </c>
      <c r="AU134" s="5">
        <f t="shared" si="370"/>
        <v>1.7034782231909812E-4</v>
      </c>
      <c r="AV134" s="5">
        <f t="shared" si="371"/>
        <v>6.0663693603188005E-5</v>
      </c>
      <c r="AW134" s="5">
        <f t="shared" si="372"/>
        <v>5.711896078628205E-7</v>
      </c>
      <c r="AX134" s="5">
        <f t="shared" si="373"/>
        <v>1.2111449790352042E-3</v>
      </c>
      <c r="AY134" s="5">
        <f t="shared" si="374"/>
        <v>1.0116157365299458E-3</v>
      </c>
      <c r="AZ134" s="5">
        <f t="shared" si="375"/>
        <v>4.224789005896867E-4</v>
      </c>
      <c r="BA134" s="5">
        <f t="shared" si="376"/>
        <v>1.1762596870080539E-4</v>
      </c>
      <c r="BB134" s="5">
        <f t="shared" si="377"/>
        <v>2.4561939945683174E-5</v>
      </c>
      <c r="BC134" s="5">
        <f t="shared" si="378"/>
        <v>4.1031000249945063E-6</v>
      </c>
      <c r="BD134" s="5">
        <f t="shared" si="379"/>
        <v>4.9226534754296812E-5</v>
      </c>
      <c r="BE134" s="5">
        <f t="shared" si="380"/>
        <v>7.0121552029879953E-5</v>
      </c>
      <c r="BF134" s="5">
        <f t="shared" si="381"/>
        <v>4.9942902579080815E-5</v>
      </c>
      <c r="BG134" s="5">
        <f t="shared" si="382"/>
        <v>2.3713998010775125E-5</v>
      </c>
      <c r="BH134" s="5">
        <f t="shared" si="383"/>
        <v>8.4449492212322191E-6</v>
      </c>
      <c r="BI134" s="5">
        <f t="shared" si="384"/>
        <v>2.4059095329867417E-6</v>
      </c>
      <c r="BJ134" s="8">
        <f t="shared" si="385"/>
        <v>0.50823884370987915</v>
      </c>
      <c r="BK134" s="8">
        <f t="shared" si="386"/>
        <v>0.27178516336763203</v>
      </c>
      <c r="BL134" s="8">
        <f t="shared" si="387"/>
        <v>0.21013454783104796</v>
      </c>
      <c r="BM134" s="8">
        <f t="shared" si="388"/>
        <v>0.39253793757815209</v>
      </c>
      <c r="BN134" s="8">
        <f t="shared" si="389"/>
        <v>0.60674687002515448</v>
      </c>
    </row>
    <row r="135" spans="1:66" x14ac:dyDescent="0.25">
      <c r="A135" t="s">
        <v>359</v>
      </c>
      <c r="B135" t="s">
        <v>268</v>
      </c>
      <c r="C135" t="s">
        <v>261</v>
      </c>
      <c r="D135" s="11">
        <v>44204</v>
      </c>
      <c r="E135">
        <f>VLOOKUP(A135,home!$A$2:$E$405,3,FALSE)</f>
        <v>1.1584000000000001</v>
      </c>
      <c r="F135">
        <f>VLOOKUP(B135,home!$B$2:$E$405,3,FALSE)</f>
        <v>0.51800000000000002</v>
      </c>
      <c r="G135">
        <f>VLOOKUP(C135,away!$B$2:$E$405,4,FALSE)</f>
        <v>0</v>
      </c>
      <c r="H135">
        <f>VLOOKUP(A135,away!$A$2:$E$405,3,FALSE)</f>
        <v>1.0775999999999999</v>
      </c>
      <c r="I135">
        <f>VLOOKUP(C135,away!$B$2:$E$405,3,FALSE)</f>
        <v>1.8560000000000001</v>
      </c>
      <c r="J135">
        <f>VLOOKUP(B135,home!$B$2:$E$405,4,FALSE)</f>
        <v>1.1135999999999999</v>
      </c>
      <c r="K135" s="3">
        <f t="shared" si="334"/>
        <v>0</v>
      </c>
      <c r="L135" s="3">
        <f t="shared" si="335"/>
        <v>2.2272285081599996</v>
      </c>
      <c r="M135" s="5">
        <f t="shared" si="336"/>
        <v>0.10782685765618054</v>
      </c>
      <c r="N135" s="5">
        <f t="shared" si="337"/>
        <v>0</v>
      </c>
      <c r="O135" s="5">
        <f t="shared" si="338"/>
        <v>0.24015505131715559</v>
      </c>
      <c r="P135" s="5">
        <f t="shared" si="339"/>
        <v>0</v>
      </c>
      <c r="Q135" s="5">
        <f t="shared" si="340"/>
        <v>0</v>
      </c>
      <c r="R135" s="5">
        <f t="shared" si="341"/>
        <v>0.26744008833609839</v>
      </c>
      <c r="S135" s="5">
        <f t="shared" si="342"/>
        <v>0</v>
      </c>
      <c r="T135" s="5">
        <f t="shared" si="343"/>
        <v>0</v>
      </c>
      <c r="U135" s="5">
        <f t="shared" si="344"/>
        <v>0</v>
      </c>
      <c r="V135" s="5">
        <f t="shared" si="345"/>
        <v>0</v>
      </c>
      <c r="W135" s="5">
        <f t="shared" si="346"/>
        <v>0</v>
      </c>
      <c r="X135" s="5">
        <f t="shared" si="347"/>
        <v>0</v>
      </c>
      <c r="Y135" s="5">
        <f t="shared" si="348"/>
        <v>0</v>
      </c>
      <c r="Z135" s="5">
        <f t="shared" si="349"/>
        <v>0.19855006298899563</v>
      </c>
      <c r="AA135" s="5">
        <f t="shared" si="350"/>
        <v>0</v>
      </c>
      <c r="AB135" s="5">
        <f t="shared" si="351"/>
        <v>0</v>
      </c>
      <c r="AC135" s="5">
        <f t="shared" si="352"/>
        <v>0</v>
      </c>
      <c r="AD135" s="5">
        <f t="shared" si="353"/>
        <v>0</v>
      </c>
      <c r="AE135" s="5">
        <f t="shared" si="354"/>
        <v>0</v>
      </c>
      <c r="AF135" s="5">
        <f t="shared" si="355"/>
        <v>0</v>
      </c>
      <c r="AG135" s="5">
        <f t="shared" si="356"/>
        <v>0</v>
      </c>
      <c r="AH135" s="5">
        <f t="shared" si="357"/>
        <v>0.11055409014651368</v>
      </c>
      <c r="AI135" s="5">
        <f t="shared" si="358"/>
        <v>0</v>
      </c>
      <c r="AJ135" s="5">
        <f t="shared" si="359"/>
        <v>0</v>
      </c>
      <c r="AK135" s="5">
        <f t="shared" si="360"/>
        <v>0</v>
      </c>
      <c r="AL135" s="5">
        <f t="shared" si="361"/>
        <v>0</v>
      </c>
      <c r="AM135" s="5">
        <f t="shared" si="362"/>
        <v>0</v>
      </c>
      <c r="AN135" s="5">
        <f t="shared" si="363"/>
        <v>0</v>
      </c>
      <c r="AO135" s="5">
        <f t="shared" si="364"/>
        <v>0</v>
      </c>
      <c r="AP135" s="5">
        <f t="shared" si="365"/>
        <v>0</v>
      </c>
      <c r="AQ135" s="5">
        <f t="shared" si="366"/>
        <v>0</v>
      </c>
      <c r="AR135" s="5">
        <f t="shared" si="367"/>
        <v>4.9245844253601144E-2</v>
      </c>
      <c r="AS135" s="5">
        <f t="shared" si="368"/>
        <v>0</v>
      </c>
      <c r="AT135" s="5">
        <f t="shared" si="369"/>
        <v>0</v>
      </c>
      <c r="AU135" s="5">
        <f t="shared" si="370"/>
        <v>0</v>
      </c>
      <c r="AV135" s="5">
        <f t="shared" si="371"/>
        <v>0</v>
      </c>
      <c r="AW135" s="5">
        <f t="shared" si="372"/>
        <v>0</v>
      </c>
      <c r="AX135" s="5">
        <f t="shared" si="373"/>
        <v>0</v>
      </c>
      <c r="AY135" s="5">
        <f t="shared" si="374"/>
        <v>0</v>
      </c>
      <c r="AZ135" s="5">
        <f t="shared" si="375"/>
        <v>0</v>
      </c>
      <c r="BA135" s="5">
        <f t="shared" si="376"/>
        <v>0</v>
      </c>
      <c r="BB135" s="5">
        <f t="shared" si="377"/>
        <v>0</v>
      </c>
      <c r="BC135" s="5">
        <f t="shared" si="378"/>
        <v>0</v>
      </c>
      <c r="BD135" s="5">
        <f t="shared" si="379"/>
        <v>1.8280291371671316E-2</v>
      </c>
      <c r="BE135" s="5">
        <f t="shared" si="380"/>
        <v>0</v>
      </c>
      <c r="BF135" s="5">
        <f t="shared" si="381"/>
        <v>0</v>
      </c>
      <c r="BG135" s="5">
        <f t="shared" si="382"/>
        <v>0</v>
      </c>
      <c r="BH135" s="5">
        <f t="shared" si="383"/>
        <v>0</v>
      </c>
      <c r="BI135" s="5">
        <f t="shared" si="384"/>
        <v>0</v>
      </c>
      <c r="BJ135" s="8">
        <f t="shared" si="385"/>
        <v>0</v>
      </c>
      <c r="BK135" s="8">
        <f t="shared" si="386"/>
        <v>0.10782685765618054</v>
      </c>
      <c r="BL135" s="8">
        <f t="shared" si="387"/>
        <v>0.68567536542504015</v>
      </c>
      <c r="BM135" s="8">
        <f t="shared" si="388"/>
        <v>0.37663028876078175</v>
      </c>
      <c r="BN135" s="8">
        <f t="shared" si="389"/>
        <v>0.61542199730943459</v>
      </c>
    </row>
    <row r="136" spans="1:66" x14ac:dyDescent="0.25">
      <c r="A136" t="s">
        <v>360</v>
      </c>
      <c r="B136" t="s">
        <v>284</v>
      </c>
      <c r="C136" t="s">
        <v>339</v>
      </c>
      <c r="D136" s="11">
        <v>44204</v>
      </c>
      <c r="E136">
        <f>VLOOKUP(A136,home!$A$2:$E$405,3,FALSE)</f>
        <v>1.5583</v>
      </c>
      <c r="F136">
        <f>VLOOKUP(B136,home!$B$2:$E$405,3,FALSE)</f>
        <v>0.59889999999999999</v>
      </c>
      <c r="G136" t="e">
        <f>VLOOKUP(C136,away!$B$2:$E$405,4,FALSE)</f>
        <v>#N/A</v>
      </c>
      <c r="H136">
        <f>VLOOKUP(A136,away!$A$2:$E$405,3,FALSE)</f>
        <v>1.0958000000000001</v>
      </c>
      <c r="I136" t="e">
        <f>VLOOKUP(C136,away!$B$2:$E$405,3,FALSE)</f>
        <v>#N/A</v>
      </c>
      <c r="J136">
        <f>VLOOKUP(B136,home!$B$2:$E$405,4,FALSE)</f>
        <v>0.66920000000000002</v>
      </c>
      <c r="K136" s="3" t="e">
        <f t="shared" si="334"/>
        <v>#N/A</v>
      </c>
      <c r="L136" s="3" t="e">
        <f t="shared" si="335"/>
        <v>#N/A</v>
      </c>
      <c r="M136" s="5" t="e">
        <f t="shared" si="336"/>
        <v>#N/A</v>
      </c>
      <c r="N136" s="5" t="e">
        <f t="shared" si="337"/>
        <v>#N/A</v>
      </c>
      <c r="O136" s="5" t="e">
        <f t="shared" si="338"/>
        <v>#N/A</v>
      </c>
      <c r="P136" s="5" t="e">
        <f t="shared" si="339"/>
        <v>#N/A</v>
      </c>
      <c r="Q136" s="5" t="e">
        <f t="shared" si="340"/>
        <v>#N/A</v>
      </c>
      <c r="R136" s="5" t="e">
        <f t="shared" si="341"/>
        <v>#N/A</v>
      </c>
      <c r="S136" s="5" t="e">
        <f t="shared" si="342"/>
        <v>#N/A</v>
      </c>
      <c r="T136" s="5" t="e">
        <f t="shared" si="343"/>
        <v>#N/A</v>
      </c>
      <c r="U136" s="5" t="e">
        <f t="shared" si="344"/>
        <v>#N/A</v>
      </c>
      <c r="V136" s="5" t="e">
        <f t="shared" si="345"/>
        <v>#N/A</v>
      </c>
      <c r="W136" s="5" t="e">
        <f t="shared" si="346"/>
        <v>#N/A</v>
      </c>
      <c r="X136" s="5" t="e">
        <f t="shared" si="347"/>
        <v>#N/A</v>
      </c>
      <c r="Y136" s="5" t="e">
        <f t="shared" si="348"/>
        <v>#N/A</v>
      </c>
      <c r="Z136" s="5" t="e">
        <f t="shared" si="349"/>
        <v>#N/A</v>
      </c>
      <c r="AA136" s="5" t="e">
        <f t="shared" si="350"/>
        <v>#N/A</v>
      </c>
      <c r="AB136" s="5" t="e">
        <f t="shared" si="351"/>
        <v>#N/A</v>
      </c>
      <c r="AC136" s="5" t="e">
        <f t="shared" si="352"/>
        <v>#N/A</v>
      </c>
      <c r="AD136" s="5" t="e">
        <f t="shared" si="353"/>
        <v>#N/A</v>
      </c>
      <c r="AE136" s="5" t="e">
        <f t="shared" si="354"/>
        <v>#N/A</v>
      </c>
      <c r="AF136" s="5" t="e">
        <f t="shared" si="355"/>
        <v>#N/A</v>
      </c>
      <c r="AG136" s="5" t="e">
        <f t="shared" si="356"/>
        <v>#N/A</v>
      </c>
      <c r="AH136" s="5" t="e">
        <f t="shared" si="357"/>
        <v>#N/A</v>
      </c>
      <c r="AI136" s="5" t="e">
        <f t="shared" si="358"/>
        <v>#N/A</v>
      </c>
      <c r="AJ136" s="5" t="e">
        <f t="shared" si="359"/>
        <v>#N/A</v>
      </c>
      <c r="AK136" s="5" t="e">
        <f t="shared" si="360"/>
        <v>#N/A</v>
      </c>
      <c r="AL136" s="5" t="e">
        <f t="shared" si="361"/>
        <v>#N/A</v>
      </c>
      <c r="AM136" s="5" t="e">
        <f t="shared" si="362"/>
        <v>#N/A</v>
      </c>
      <c r="AN136" s="5" t="e">
        <f t="shared" si="363"/>
        <v>#N/A</v>
      </c>
      <c r="AO136" s="5" t="e">
        <f t="shared" si="364"/>
        <v>#N/A</v>
      </c>
      <c r="AP136" s="5" t="e">
        <f t="shared" si="365"/>
        <v>#N/A</v>
      </c>
      <c r="AQ136" s="5" t="e">
        <f t="shared" si="366"/>
        <v>#N/A</v>
      </c>
      <c r="AR136" s="5" t="e">
        <f t="shared" si="367"/>
        <v>#N/A</v>
      </c>
      <c r="AS136" s="5" t="e">
        <f t="shared" si="368"/>
        <v>#N/A</v>
      </c>
      <c r="AT136" s="5" t="e">
        <f t="shared" si="369"/>
        <v>#N/A</v>
      </c>
      <c r="AU136" s="5" t="e">
        <f t="shared" si="370"/>
        <v>#N/A</v>
      </c>
      <c r="AV136" s="5" t="e">
        <f t="shared" si="371"/>
        <v>#N/A</v>
      </c>
      <c r="AW136" s="5" t="e">
        <f t="shared" si="372"/>
        <v>#N/A</v>
      </c>
      <c r="AX136" s="5" t="e">
        <f t="shared" si="373"/>
        <v>#N/A</v>
      </c>
      <c r="AY136" s="5" t="e">
        <f t="shared" si="374"/>
        <v>#N/A</v>
      </c>
      <c r="AZ136" s="5" t="e">
        <f t="shared" si="375"/>
        <v>#N/A</v>
      </c>
      <c r="BA136" s="5" t="e">
        <f t="shared" si="376"/>
        <v>#N/A</v>
      </c>
      <c r="BB136" s="5" t="e">
        <f t="shared" si="377"/>
        <v>#N/A</v>
      </c>
      <c r="BC136" s="5" t="e">
        <f t="shared" si="378"/>
        <v>#N/A</v>
      </c>
      <c r="BD136" s="5" t="e">
        <f t="shared" si="379"/>
        <v>#N/A</v>
      </c>
      <c r="BE136" s="5" t="e">
        <f t="shared" si="380"/>
        <v>#N/A</v>
      </c>
      <c r="BF136" s="5" t="e">
        <f t="shared" si="381"/>
        <v>#N/A</v>
      </c>
      <c r="BG136" s="5" t="e">
        <f t="shared" si="382"/>
        <v>#N/A</v>
      </c>
      <c r="BH136" s="5" t="e">
        <f t="shared" si="383"/>
        <v>#N/A</v>
      </c>
      <c r="BI136" s="5" t="e">
        <f t="shared" si="384"/>
        <v>#N/A</v>
      </c>
      <c r="BJ136" s="8" t="e">
        <f t="shared" si="385"/>
        <v>#N/A</v>
      </c>
      <c r="BK136" s="8" t="e">
        <f t="shared" si="386"/>
        <v>#N/A</v>
      </c>
      <c r="BL136" s="8" t="e">
        <f t="shared" si="387"/>
        <v>#N/A</v>
      </c>
      <c r="BM136" s="8" t="e">
        <f t="shared" si="388"/>
        <v>#N/A</v>
      </c>
      <c r="BN136" s="8" t="e">
        <f t="shared" si="389"/>
        <v>#N/A</v>
      </c>
    </row>
    <row r="137" spans="1:66" x14ac:dyDescent="0.25">
      <c r="A137" t="s">
        <v>360</v>
      </c>
      <c r="B137" t="s">
        <v>274</v>
      </c>
      <c r="C137" t="s">
        <v>285</v>
      </c>
      <c r="D137" s="11">
        <v>44204</v>
      </c>
      <c r="E137">
        <f>VLOOKUP(A137,home!$A$2:$E$405,3,FALSE)</f>
        <v>1.5583</v>
      </c>
      <c r="F137">
        <f>VLOOKUP(B137,home!$B$2:$E$405,3,FALSE)</f>
        <v>0.77010000000000001</v>
      </c>
      <c r="G137">
        <f>VLOOKUP(C137,away!$B$2:$E$405,4,FALSE)</f>
        <v>0.55620000000000003</v>
      </c>
      <c r="H137">
        <f>VLOOKUP(A137,away!$A$2:$E$405,3,FALSE)</f>
        <v>1.0958000000000001</v>
      </c>
      <c r="I137">
        <f>VLOOKUP(C137,away!$B$2:$E$405,3,FALSE)</f>
        <v>1.3993</v>
      </c>
      <c r="J137">
        <f>VLOOKUP(B137,home!$B$2:$E$405,4,FALSE)</f>
        <v>0.97340000000000004</v>
      </c>
      <c r="K137" s="3">
        <f t="shared" si="334"/>
        <v>0.66746604684600008</v>
      </c>
      <c r="L137" s="3">
        <f t="shared" si="335"/>
        <v>1.4925657517960003</v>
      </c>
      <c r="M137" s="5">
        <f t="shared" si="336"/>
        <v>0.1153214539141301</v>
      </c>
      <c r="N137" s="5">
        <f t="shared" si="337"/>
        <v>7.697315496059759E-2</v>
      </c>
      <c r="O137" s="5">
        <f t="shared" si="338"/>
        <v>0.17212485255955137</v>
      </c>
      <c r="P137" s="5">
        <f t="shared" si="339"/>
        <v>0.11488749490187436</v>
      </c>
      <c r="Q137" s="5">
        <f t="shared" si="340"/>
        <v>2.5688483727407327E-2</v>
      </c>
      <c r="R137" s="5">
        <f t="shared" si="341"/>
        <v>0.12845382998166127</v>
      </c>
      <c r="S137" s="5">
        <f t="shared" si="342"/>
        <v>2.8613792223467081E-2</v>
      </c>
      <c r="T137" s="5">
        <f t="shared" si="343"/>
        <v>3.8341751027097033E-2</v>
      </c>
      <c r="U137" s="5">
        <f t="shared" si="344"/>
        <v>8.573857010008766E-2</v>
      </c>
      <c r="V137" s="5">
        <f t="shared" si="345"/>
        <v>3.1673463818070783E-3</v>
      </c>
      <c r="W137" s="5">
        <f t="shared" si="346"/>
        <v>5.7153968943334564E-3</v>
      </c>
      <c r="X137" s="5">
        <f t="shared" si="347"/>
        <v>8.5306056624033406E-3</v>
      </c>
      <c r="Y137" s="5">
        <f t="shared" si="348"/>
        <v>6.3662449268901316E-3</v>
      </c>
      <c r="Z137" s="5">
        <f t="shared" si="349"/>
        <v>6.3908595772551244E-2</v>
      </c>
      <c r="AA137" s="5">
        <f t="shared" si="350"/>
        <v>4.2656817779783772E-2</v>
      </c>
      <c r="AB137" s="5">
        <f t="shared" si="351"/>
        <v>1.4235988767251221E-2</v>
      </c>
      <c r="AC137" s="5">
        <f t="shared" si="352"/>
        <v>1.9721422106510616E-4</v>
      </c>
      <c r="AD137" s="5">
        <f t="shared" si="353"/>
        <v>9.5370834280416466E-4</v>
      </c>
      <c r="AE137" s="5">
        <f t="shared" si="354"/>
        <v>1.4234724096716155E-3</v>
      </c>
      <c r="AF137" s="5">
        <f t="shared" si="355"/>
        <v>1.0623130836511898E-3</v>
      </c>
      <c r="AG137" s="5">
        <f t="shared" si="356"/>
        <v>5.2852404211418806E-4</v>
      </c>
      <c r="AH137" s="5">
        <f t="shared" si="357"/>
        <v>2.3846945323871178E-2</v>
      </c>
      <c r="AI137" s="5">
        <f t="shared" si="358"/>
        <v>1.5917026324677001E-2</v>
      </c>
      <c r="AJ137" s="5">
        <f t="shared" si="359"/>
        <v>5.3120373192379377E-3</v>
      </c>
      <c r="AK137" s="5">
        <f t="shared" si="360"/>
        <v>1.1818681833900568E-3</v>
      </c>
      <c r="AL137" s="5">
        <f t="shared" si="361"/>
        <v>7.8588838583549406E-6</v>
      </c>
      <c r="AM137" s="5">
        <f t="shared" si="362"/>
        <v>1.2731358748310914E-4</v>
      </c>
      <c r="AN137" s="5">
        <f t="shared" si="363"/>
        <v>1.9002390041557261E-4</v>
      </c>
      <c r="AO137" s="5">
        <f t="shared" si="364"/>
        <v>1.4181158289148875E-4</v>
      </c>
      <c r="AP137" s="5">
        <f t="shared" si="365"/>
        <v>7.0554370610605196E-5</v>
      </c>
      <c r="AQ137" s="5">
        <f t="shared" si="366"/>
        <v>2.6326759303227913E-5</v>
      </c>
      <c r="AR137" s="5">
        <f t="shared" si="367"/>
        <v>7.1186267750723781E-3</v>
      </c>
      <c r="AS137" s="5">
        <f t="shared" si="368"/>
        <v>4.7514416725296504E-3</v>
      </c>
      <c r="AT137" s="5">
        <f t="shared" si="369"/>
        <v>1.585712994991356E-3</v>
      </c>
      <c r="AU137" s="5">
        <f t="shared" si="370"/>
        <v>3.5280319473307055E-4</v>
      </c>
      <c r="AV137" s="5">
        <f t="shared" si="371"/>
        <v>5.8871038425780542E-5</v>
      </c>
      <c r="AW137" s="5">
        <f t="shared" si="372"/>
        <v>2.1748084943969792E-7</v>
      </c>
      <c r="AX137" s="5">
        <f t="shared" si="373"/>
        <v>1.4162916157855537E-5</v>
      </c>
      <c r="AY137" s="5">
        <f t="shared" si="374"/>
        <v>2.1139083602773368E-5</v>
      </c>
      <c r="AZ137" s="5">
        <f t="shared" si="375"/>
        <v>1.5775736104925973E-5</v>
      </c>
      <c r="BA137" s="5">
        <f t="shared" si="376"/>
        <v>7.8487744731947076E-6</v>
      </c>
      <c r="BB137" s="5">
        <f t="shared" si="377"/>
        <v>2.928702993065281E-6</v>
      </c>
      <c r="BC137" s="5">
        <f t="shared" si="378"/>
        <v>8.7425635692633525E-7</v>
      </c>
      <c r="BD137" s="5">
        <f t="shared" si="379"/>
        <v>1.770836420715173E-3</v>
      </c>
      <c r="BE137" s="5">
        <f t="shared" si="380"/>
        <v>1.1819731853456767E-3</v>
      </c>
      <c r="BF137" s="5">
        <f t="shared" si="381"/>
        <v>3.9446348475032669E-4</v>
      </c>
      <c r="BG137" s="5">
        <f t="shared" si="382"/>
        <v>8.7763660930466003E-5</v>
      </c>
      <c r="BH137" s="5">
        <f t="shared" si="383"/>
        <v>1.4644815954497722E-5</v>
      </c>
      <c r="BI137" s="5">
        <f t="shared" si="384"/>
        <v>1.9549834823871651E-6</v>
      </c>
      <c r="BJ137" s="8">
        <f t="shared" si="385"/>
        <v>0.16620241474736272</v>
      </c>
      <c r="BK137" s="8">
        <f t="shared" si="386"/>
        <v>0.26221629960980491</v>
      </c>
      <c r="BL137" s="8">
        <f t="shared" si="387"/>
        <v>0.50678702856644231</v>
      </c>
      <c r="BM137" s="8">
        <f t="shared" si="388"/>
        <v>0.36564414704818576</v>
      </c>
      <c r="BN137" s="8">
        <f t="shared" si="389"/>
        <v>0.63344927004522189</v>
      </c>
    </row>
    <row r="138" spans="1:66" x14ac:dyDescent="0.25">
      <c r="A138" t="s">
        <v>360</v>
      </c>
      <c r="B138" t="s">
        <v>276</v>
      </c>
      <c r="C138" t="s">
        <v>275</v>
      </c>
      <c r="D138" s="11">
        <v>44204</v>
      </c>
      <c r="E138">
        <f>VLOOKUP(A138,home!$A$2:$E$405,3,FALSE)</f>
        <v>1.5583</v>
      </c>
      <c r="F138">
        <f>VLOOKUP(B138,home!$B$2:$E$405,3,FALSE)</f>
        <v>1.4545999999999999</v>
      </c>
      <c r="G138">
        <f>VLOOKUP(C138,away!$B$2:$E$405,4,FALSE)</f>
        <v>1.1123000000000001</v>
      </c>
      <c r="H138">
        <f>VLOOKUP(A138,away!$A$2:$E$405,3,FALSE)</f>
        <v>1.0958000000000001</v>
      </c>
      <c r="I138">
        <f>VLOOKUP(C138,away!$B$2:$E$405,3,FALSE)</f>
        <v>1.0951</v>
      </c>
      <c r="J138">
        <f>VLOOKUP(B138,home!$B$2:$E$405,4,FALSE)</f>
        <v>1.3993</v>
      </c>
      <c r="K138" s="3">
        <f t="shared" si="334"/>
        <v>2.5212539471139999</v>
      </c>
      <c r="L138" s="3">
        <f t="shared" si="335"/>
        <v>1.679174804594</v>
      </c>
      <c r="M138" s="5">
        <f t="shared" si="336"/>
        <v>1.4989148819410171E-2</v>
      </c>
      <c r="N138" s="5">
        <f t="shared" si="337"/>
        <v>3.779145062481705E-2</v>
      </c>
      <c r="O138" s="5">
        <f t="shared" si="338"/>
        <v>2.5169401039863461E-2</v>
      </c>
      <c r="P138" s="5">
        <f t="shared" si="339"/>
        <v>6.3458451718250972E-2</v>
      </c>
      <c r="Q138" s="5">
        <f t="shared" si="340"/>
        <v>4.7640922027491914E-2</v>
      </c>
      <c r="R138" s="5">
        <f t="shared" si="341"/>
        <v>2.1131912036430379E-2</v>
      </c>
      <c r="S138" s="5">
        <f t="shared" si="342"/>
        <v>6.7164839428087902E-2</v>
      </c>
      <c r="T138" s="5">
        <f t="shared" si="343"/>
        <v>7.9997435936191727E-2</v>
      </c>
      <c r="U138" s="5">
        <f t="shared" si="344"/>
        <v>5.3278916631915932E-2</v>
      </c>
      <c r="V138" s="5">
        <f t="shared" si="345"/>
        <v>3.1594535274686308E-2</v>
      </c>
      <c r="W138" s="5">
        <f t="shared" si="346"/>
        <v>4.0038287568654768E-2</v>
      </c>
      <c r="X138" s="5">
        <f t="shared" si="347"/>
        <v>6.7231283704374242E-2</v>
      </c>
      <c r="Y138" s="5">
        <f t="shared" si="348"/>
        <v>5.6446538838448211E-2</v>
      </c>
      <c r="Z138" s="5">
        <f t="shared" si="349"/>
        <v>1.1828058088156859E-2</v>
      </c>
      <c r="AA138" s="5">
        <f t="shared" si="350"/>
        <v>2.9821538141459155E-2</v>
      </c>
      <c r="AB138" s="5">
        <f t="shared" si="351"/>
        <v>3.7593835374082299E-2</v>
      </c>
      <c r="AC138" s="5">
        <f t="shared" si="352"/>
        <v>8.3599655801208858E-3</v>
      </c>
      <c r="AD138" s="5">
        <f t="shared" si="353"/>
        <v>2.5236672642039062E-2</v>
      </c>
      <c r="AE138" s="5">
        <f t="shared" si="354"/>
        <v>4.2376784852298691E-2</v>
      </c>
      <c r="AF138" s="5">
        <f t="shared" si="355"/>
        <v>3.5579014711840322E-2</v>
      </c>
      <c r="AG138" s="5">
        <f t="shared" si="356"/>
        <v>1.9914461692133845E-2</v>
      </c>
      <c r="AH138" s="5">
        <f t="shared" si="357"/>
        <v>4.9653442822268183E-3</v>
      </c>
      <c r="AI138" s="5">
        <f t="shared" si="358"/>
        <v>1.2518893870344296E-2</v>
      </c>
      <c r="AJ138" s="5">
        <f t="shared" si="359"/>
        <v>1.5781655292053408E-2</v>
      </c>
      <c r="AK138" s="5">
        <f t="shared" si="360"/>
        <v>1.3263186899027401E-2</v>
      </c>
      <c r="AL138" s="5">
        <f t="shared" si="361"/>
        <v>1.4157187403339598E-3</v>
      </c>
      <c r="AM138" s="5">
        <f t="shared" si="362"/>
        <v>1.2725612102152973E-2</v>
      </c>
      <c r="AN138" s="5">
        <f t="shared" si="363"/>
        <v>2.1368527214971761E-2</v>
      </c>
      <c r="AO138" s="5">
        <f t="shared" si="364"/>
        <v>1.7940746255330892E-2</v>
      </c>
      <c r="AP138" s="5">
        <f t="shared" si="365"/>
        <v>1.0041883029188597E-2</v>
      </c>
      <c r="AQ138" s="5">
        <f t="shared" si="366"/>
        <v>4.215519243323391E-3</v>
      </c>
      <c r="AR138" s="5">
        <f t="shared" si="367"/>
        <v>1.6675362029700297E-3</v>
      </c>
      <c r="AS138" s="5">
        <f t="shared" si="368"/>
        <v>4.20428223369368E-3</v>
      </c>
      <c r="AT138" s="5">
        <f t="shared" si="369"/>
        <v>5.300031588240728E-3</v>
      </c>
      <c r="AU138" s="5">
        <f t="shared" si="370"/>
        <v>4.4542418538936063E-3</v>
      </c>
      <c r="AV138" s="5">
        <f t="shared" si="371"/>
        <v>2.8075687138824097E-3</v>
      </c>
      <c r="AW138" s="5">
        <f t="shared" si="372"/>
        <v>1.6648955041575814E-4</v>
      </c>
      <c r="AX138" s="5">
        <f t="shared" si="373"/>
        <v>5.3474166236658063E-3</v>
      </c>
      <c r="AY138" s="5">
        <f t="shared" si="374"/>
        <v>8.9792472641267388E-3</v>
      </c>
      <c r="AZ138" s="5">
        <f t="shared" si="375"/>
        <v>7.5388628850706135E-3</v>
      </c>
      <c r="BA138" s="5">
        <f t="shared" si="376"/>
        <v>4.2196895372998032E-3</v>
      </c>
      <c r="BB138" s="5">
        <f t="shared" si="377"/>
        <v>1.7713990885606854E-3</v>
      </c>
      <c r="BC138" s="5">
        <f t="shared" si="378"/>
        <v>5.9489774367837544E-4</v>
      </c>
      <c r="BD138" s="5">
        <f t="shared" si="379"/>
        <v>4.6668079629593736E-4</v>
      </c>
      <c r="BE138" s="5">
        <f t="shared" si="380"/>
        <v>1.1766207997034367E-3</v>
      </c>
      <c r="BF138" s="5">
        <f t="shared" si="381"/>
        <v>1.4832799177543605E-3</v>
      </c>
      <c r="BG138" s="5">
        <f t="shared" si="382"/>
        <v>1.2465751157710368E-3</v>
      </c>
      <c r="BH138" s="5">
        <f t="shared" si="383"/>
        <v>7.8573310775295483E-4</v>
      </c>
      <c r="BI138" s="5">
        <f t="shared" si="384"/>
        <v>3.9620653986005729E-4</v>
      </c>
      <c r="BJ138" s="8">
        <f t="shared" si="385"/>
        <v>0.54699665358565952</v>
      </c>
      <c r="BK138" s="8">
        <f t="shared" si="386"/>
        <v>0.19596190682501696</v>
      </c>
      <c r="BL138" s="8">
        <f t="shared" si="387"/>
        <v>0.23751344043722133</v>
      </c>
      <c r="BM138" s="8">
        <f t="shared" si="388"/>
        <v>0.77330601495608009</v>
      </c>
      <c r="BN138" s="8">
        <f t="shared" si="389"/>
        <v>0.21018128626626398</v>
      </c>
    </row>
    <row r="139" spans="1:66" x14ac:dyDescent="0.25">
      <c r="A139" t="s">
        <v>361</v>
      </c>
      <c r="B139" t="s">
        <v>288</v>
      </c>
      <c r="C139" t="s">
        <v>291</v>
      </c>
      <c r="D139" s="11">
        <v>44204</v>
      </c>
      <c r="E139">
        <f>VLOOKUP(A139,home!$A$2:$E$405,3,FALSE)</f>
        <v>1.4308000000000001</v>
      </c>
      <c r="F139">
        <f>VLOOKUP(B139,home!$B$2:$E$405,3,FALSE)</f>
        <v>1.0484</v>
      </c>
      <c r="G139">
        <f>VLOOKUP(C139,away!$B$2:$E$405,4,FALSE)</f>
        <v>0.69889999999999997</v>
      </c>
      <c r="H139">
        <f>VLOOKUP(A139,away!$A$2:$E$405,3,FALSE)</f>
        <v>1.0307999999999999</v>
      </c>
      <c r="I139">
        <f>VLOOKUP(C139,away!$B$2:$E$405,3,FALSE)</f>
        <v>0.72760000000000002</v>
      </c>
      <c r="J139">
        <f>VLOOKUP(B139,home!$B$2:$E$405,4,FALSE)</f>
        <v>0.24249999999999999</v>
      </c>
      <c r="K139" s="3">
        <f t="shared" si="334"/>
        <v>1.0483854482080002</v>
      </c>
      <c r="L139" s="3">
        <f t="shared" si="335"/>
        <v>0.1818774444</v>
      </c>
      <c r="M139" s="5">
        <f t="shared" si="336"/>
        <v>0.29221574622246754</v>
      </c>
      <c r="N139" s="5">
        <f t="shared" si="337"/>
        <v>0.30635473607687685</v>
      </c>
      <c r="O139" s="5">
        <f t="shared" si="338"/>
        <v>5.3147453136381348E-2</v>
      </c>
      <c r="P139" s="5">
        <f t="shared" si="339"/>
        <v>5.5719016477498842E-2</v>
      </c>
      <c r="Q139" s="5">
        <f t="shared" si="340"/>
        <v>0.16058892364630004</v>
      </c>
      <c r="R139" s="5">
        <f t="shared" si="341"/>
        <v>4.8331614764069025E-3</v>
      </c>
      <c r="S139" s="5">
        <f t="shared" si="342"/>
        <v>2.6560930043586779E-3</v>
      </c>
      <c r="T139" s="5">
        <f t="shared" si="343"/>
        <v>2.920750303173578E-2</v>
      </c>
      <c r="U139" s="5">
        <f t="shared" si="344"/>
        <v>5.0670161607044894E-3</v>
      </c>
      <c r="V139" s="5">
        <f t="shared" si="345"/>
        <v>5.6273068325102894E-5</v>
      </c>
      <c r="W139" s="5">
        <f t="shared" si="346"/>
        <v>5.6119696898055543E-2</v>
      </c>
      <c r="X139" s="5">
        <f t="shared" si="347"/>
        <v>1.0206907052320949E-2</v>
      </c>
      <c r="Y139" s="5">
        <f t="shared" si="348"/>
        <v>9.2820308495223562E-4</v>
      </c>
      <c r="Z139" s="5">
        <f t="shared" si="349"/>
        <v>2.9301435256713935E-4</v>
      </c>
      <c r="AA139" s="5">
        <f t="shared" si="350"/>
        <v>3.0719198334747735E-4</v>
      </c>
      <c r="AB139" s="5">
        <f t="shared" si="351"/>
        <v>1.6102780257382476E-4</v>
      </c>
      <c r="AC139" s="5">
        <f t="shared" si="352"/>
        <v>6.7062608316347074E-7</v>
      </c>
      <c r="AD139" s="5">
        <f t="shared" si="353"/>
        <v>1.4708768396441268E-2</v>
      </c>
      <c r="AE139" s="5">
        <f t="shared" si="354"/>
        <v>2.675193206216224E-3</v>
      </c>
      <c r="AF139" s="5">
        <f t="shared" si="355"/>
        <v>2.4327865181142448E-4</v>
      </c>
      <c r="AG139" s="5">
        <f t="shared" si="356"/>
        <v>1.4748966489513103E-5</v>
      </c>
      <c r="AH139" s="5">
        <f t="shared" si="357"/>
        <v>1.3323175404357976E-5</v>
      </c>
      <c r="AI139" s="5">
        <f t="shared" si="358"/>
        <v>1.3967823217851639E-5</v>
      </c>
      <c r="AJ139" s="5">
        <f t="shared" si="359"/>
        <v>7.3218313023687492E-6</v>
      </c>
      <c r="AK139" s="5">
        <f t="shared" si="360"/>
        <v>2.5587004638790765E-6</v>
      </c>
      <c r="AL139" s="5">
        <f t="shared" si="361"/>
        <v>5.1149366536296473E-9</v>
      </c>
      <c r="AM139" s="5">
        <f t="shared" si="362"/>
        <v>3.0840917495781497E-3</v>
      </c>
      <c r="AN139" s="5">
        <f t="shared" si="363"/>
        <v>5.6092672570839865E-4</v>
      </c>
      <c r="AO139" s="5">
        <f t="shared" si="364"/>
        <v>5.1009959683751662E-5</v>
      </c>
      <c r="AP139" s="5">
        <f t="shared" si="365"/>
        <v>3.092520368742594E-6</v>
      </c>
      <c r="AQ139" s="5">
        <f t="shared" si="366"/>
        <v>1.4061492535546221E-7</v>
      </c>
      <c r="AR139" s="5">
        <f t="shared" si="367"/>
        <v>4.8463701876751319E-7</v>
      </c>
      <c r="AS139" s="5">
        <f t="shared" si="368"/>
        <v>5.080863981387683E-7</v>
      </c>
      <c r="AT139" s="5">
        <f t="shared" si="369"/>
        <v>2.6633519312055049E-7</v>
      </c>
      <c r="AU139" s="5">
        <f t="shared" si="370"/>
        <v>9.3073980271084223E-8</v>
      </c>
      <c r="AV139" s="5">
        <f t="shared" si="371"/>
        <v>2.4394351630750796E-8</v>
      </c>
      <c r="AW139" s="5">
        <f t="shared" si="372"/>
        <v>2.7091782866407209E-11</v>
      </c>
      <c r="AX139" s="5">
        <f t="shared" si="373"/>
        <v>5.3888615186601372E-4</v>
      </c>
      <c r="AY139" s="5">
        <f t="shared" si="374"/>
        <v>9.8011236123940869E-5</v>
      </c>
      <c r="AZ139" s="5">
        <f t="shared" si="375"/>
        <v>8.9130165743536628E-6</v>
      </c>
      <c r="BA139" s="5">
        <f t="shared" si="376"/>
        <v>5.4035889214609551E-7</v>
      </c>
      <c r="BB139" s="5">
        <f t="shared" si="377"/>
        <v>2.4569773590586779E-8</v>
      </c>
      <c r="BC139" s="5">
        <f t="shared" si="378"/>
        <v>8.9373752602850737E-10</v>
      </c>
      <c r="BD139" s="5">
        <f t="shared" si="379"/>
        <v>1.4690757072511676E-8</v>
      </c>
      <c r="BE139" s="5">
        <f t="shared" si="380"/>
        <v>1.5401575937980001E-8</v>
      </c>
      <c r="BF139" s="5">
        <f t="shared" si="381"/>
        <v>8.0733940464243559E-9</v>
      </c>
      <c r="BG139" s="5">
        <f t="shared" si="382"/>
        <v>2.8213429453067999E-9</v>
      </c>
      <c r="BH139" s="5">
        <f t="shared" si="383"/>
        <v>7.3946372206598716E-10</v>
      </c>
      <c r="BI139" s="5">
        <f t="shared" si="384"/>
        <v>1.5504860113834121E-10</v>
      </c>
      <c r="BJ139" s="8">
        <f t="shared" si="385"/>
        <v>0.58539359680843195</v>
      </c>
      <c r="BK139" s="8">
        <f t="shared" si="386"/>
        <v>0.35074581574979391</v>
      </c>
      <c r="BL139" s="8">
        <f t="shared" si="387"/>
        <v>6.3554440498326731E-2</v>
      </c>
      <c r="BM139" s="8">
        <f t="shared" si="388"/>
        <v>0.12702981916415587</v>
      </c>
      <c r="BN139" s="8">
        <f t="shared" si="389"/>
        <v>0.8728590370359316</v>
      </c>
    </row>
    <row r="140" spans="1:66" x14ac:dyDescent="0.25">
      <c r="A140" t="s">
        <v>361</v>
      </c>
      <c r="B140" t="s">
        <v>294</v>
      </c>
      <c r="C140" t="s">
        <v>296</v>
      </c>
      <c r="D140" s="11">
        <v>44204</v>
      </c>
      <c r="E140">
        <f>VLOOKUP(A140,home!$A$2:$E$405,3,FALSE)</f>
        <v>1.4308000000000001</v>
      </c>
      <c r="F140">
        <f>VLOOKUP(B140,home!$B$2:$E$405,3,FALSE)</f>
        <v>0.5242</v>
      </c>
      <c r="G140">
        <f>VLOOKUP(C140,away!$B$2:$E$405,4,FALSE)</f>
        <v>1.0484</v>
      </c>
      <c r="H140">
        <f>VLOOKUP(A140,away!$A$2:$E$405,3,FALSE)</f>
        <v>1.0307999999999999</v>
      </c>
      <c r="I140">
        <f>VLOOKUP(C140,away!$B$2:$E$405,3,FALSE)</f>
        <v>0.72760000000000002</v>
      </c>
      <c r="J140">
        <f>VLOOKUP(B140,home!$B$2:$E$405,4,FALSE)</f>
        <v>0.24249999999999999</v>
      </c>
      <c r="K140" s="3">
        <f t="shared" si="334"/>
        <v>0.78632658742400008</v>
      </c>
      <c r="L140" s="3">
        <f t="shared" si="335"/>
        <v>0.1818774444</v>
      </c>
      <c r="M140" s="5">
        <f t="shared" si="336"/>
        <v>0.37976447090854637</v>
      </c>
      <c r="N140" s="5">
        <f t="shared" si="337"/>
        <v>0.29861890043439826</v>
      </c>
      <c r="O140" s="5">
        <f t="shared" si="338"/>
        <v>6.9070591442764562E-2</v>
      </c>
      <c r="P140" s="5">
        <f t="shared" si="339"/>
        <v>5.4312042460546411E-2</v>
      </c>
      <c r="Q140" s="5">
        <f t="shared" si="340"/>
        <v>0.1174059904594438</v>
      </c>
      <c r="R140" s="5">
        <f t="shared" si="341"/>
        <v>6.2811913274032636E-3</v>
      </c>
      <c r="S140" s="5">
        <f t="shared" si="342"/>
        <v>1.9418601410889722E-3</v>
      </c>
      <c r="T140" s="5">
        <f t="shared" si="343"/>
        <v>2.1353501502014424E-2</v>
      </c>
      <c r="U140" s="5">
        <f t="shared" si="344"/>
        <v>4.9390677414342344E-3</v>
      </c>
      <c r="V140" s="5">
        <f t="shared" si="345"/>
        <v>3.0857251596247328E-5</v>
      </c>
      <c r="W140" s="5">
        <f t="shared" si="346"/>
        <v>3.0773150607036389E-2</v>
      </c>
      <c r="X140" s="5">
        <f t="shared" si="347"/>
        <v>5.5969419885440871E-3</v>
      </c>
      <c r="Y140" s="5">
        <f t="shared" si="348"/>
        <v>5.0897875266572629E-4</v>
      </c>
      <c r="Z140" s="5">
        <f t="shared" si="349"/>
        <v>3.8080234213851637E-4</v>
      </c>
      <c r="AA140" s="5">
        <f t="shared" si="350"/>
        <v>2.9943500617684611E-4</v>
      </c>
      <c r="AB140" s="5">
        <f t="shared" si="351"/>
        <v>1.1772685328116188E-4</v>
      </c>
      <c r="AC140" s="5">
        <f t="shared" si="352"/>
        <v>2.7581575017103451E-7</v>
      </c>
      <c r="AD140" s="5">
        <f t="shared" si="353"/>
        <v>6.0494366252789276E-3</v>
      </c>
      <c r="AE140" s="5">
        <f t="shared" si="354"/>
        <v>1.1002560734654919E-3</v>
      </c>
      <c r="AF140" s="5">
        <f t="shared" si="355"/>
        <v>1.0005588141374115E-4</v>
      </c>
      <c r="AG140" s="5">
        <f t="shared" si="356"/>
        <v>6.0659693362402327E-6</v>
      </c>
      <c r="AH140" s="5">
        <f t="shared" si="357"/>
        <v>1.7314839202421951E-5</v>
      </c>
      <c r="AI140" s="5">
        <f t="shared" si="358"/>
        <v>1.3615118421835749E-5</v>
      </c>
      <c r="AJ140" s="5">
        <f t="shared" si="359"/>
        <v>5.3529648030078704E-6</v>
      </c>
      <c r="AK140" s="5">
        <f t="shared" si="360"/>
        <v>1.4030595153833213E-6</v>
      </c>
      <c r="AL140" s="5">
        <f t="shared" si="361"/>
        <v>1.5778323547474938E-9</v>
      </c>
      <c r="AM140" s="5">
        <f t="shared" si="362"/>
        <v>9.5136657147866814E-4</v>
      </c>
      <c r="AN140" s="5">
        <f t="shared" si="363"/>
        <v>1.7303212070813012E-4</v>
      </c>
      <c r="AO140" s="5">
        <f t="shared" si="364"/>
        <v>1.5735319956753509E-5</v>
      </c>
      <c r="AP140" s="5">
        <f t="shared" si="365"/>
        <v>9.539665935168821E-7</v>
      </c>
      <c r="AQ140" s="5">
        <f t="shared" si="366"/>
        <v>4.3376251517956043E-8</v>
      </c>
      <c r="AR140" s="5">
        <f t="shared" si="367"/>
        <v>6.2983574086668796E-7</v>
      </c>
      <c r="AS140" s="5">
        <f t="shared" si="368"/>
        <v>4.9525658875336965E-7</v>
      </c>
      <c r="AT140" s="5">
        <f t="shared" si="369"/>
        <v>1.9471671166684428E-7</v>
      </c>
      <c r="AU140" s="5">
        <f t="shared" si="370"/>
        <v>5.1036975799804214E-8</v>
      </c>
      <c r="AV140" s="5">
        <f t="shared" si="371"/>
        <v>1.0032932753275328E-8</v>
      </c>
      <c r="AW140" s="5">
        <f t="shared" si="372"/>
        <v>6.268161248708585E-12</v>
      </c>
      <c r="AX140" s="5">
        <f t="shared" si="373"/>
        <v>1.2468080492334866E-4</v>
      </c>
      <c r="AY140" s="5">
        <f t="shared" si="374"/>
        <v>2.2676626165193593E-5</v>
      </c>
      <c r="AZ140" s="5">
        <f t="shared" si="375"/>
        <v>2.0621834072697914E-6</v>
      </c>
      <c r="BA140" s="5">
        <f t="shared" si="376"/>
        <v>1.2502154933277132E-7</v>
      </c>
      <c r="BB140" s="5">
        <f t="shared" si="377"/>
        <v>5.6846499718932451E-9</v>
      </c>
      <c r="BC140" s="5">
        <f t="shared" si="378"/>
        <v>2.0678192183929514E-10</v>
      </c>
      <c r="BD140" s="5">
        <f t="shared" si="379"/>
        <v>1.9092152490102291E-8</v>
      </c>
      <c r="BE140" s="5">
        <f t="shared" si="380"/>
        <v>1.5012667114120762E-8</v>
      </c>
      <c r="BF140" s="5">
        <f t="shared" si="381"/>
        <v>5.9024296499895446E-9</v>
      </c>
      <c r="BG140" s="5">
        <f t="shared" si="382"/>
        <v>1.5470791213955046E-9</v>
      </c>
      <c r="BH140" s="5">
        <f t="shared" si="383"/>
        <v>3.0412736150046178E-10</v>
      </c>
      <c r="BI140" s="5">
        <f t="shared" si="384"/>
        <v>4.7828686062184687E-11</v>
      </c>
      <c r="BJ140" s="8">
        <f t="shared" si="385"/>
        <v>0.48280396017606264</v>
      </c>
      <c r="BK140" s="8">
        <f t="shared" si="386"/>
        <v>0.43607218478152576</v>
      </c>
      <c r="BL140" s="8">
        <f t="shared" si="387"/>
        <v>8.0747121138236982E-2</v>
      </c>
      <c r="BM140" s="8">
        <f t="shared" si="388"/>
        <v>7.4528204784964219E-2</v>
      </c>
      <c r="BN140" s="8">
        <f t="shared" si="389"/>
        <v>0.92545318703310253</v>
      </c>
    </row>
    <row r="141" spans="1:66" x14ac:dyDescent="0.25">
      <c r="A141" t="s">
        <v>361</v>
      </c>
      <c r="B141" t="s">
        <v>299</v>
      </c>
      <c r="C141" t="s">
        <v>293</v>
      </c>
      <c r="D141" s="11">
        <v>44204</v>
      </c>
      <c r="E141">
        <f>VLOOKUP(A141,home!$A$2:$E$405,3,FALSE)</f>
        <v>1.4308000000000001</v>
      </c>
      <c r="F141">
        <f>VLOOKUP(B141,home!$B$2:$E$405,3,FALSE)</f>
        <v>1.7473000000000001</v>
      </c>
      <c r="G141">
        <f>VLOOKUP(C141,away!$B$2:$E$405,4,FALSE)</f>
        <v>1.3977999999999999</v>
      </c>
      <c r="H141">
        <f>VLOOKUP(A141,away!$A$2:$E$405,3,FALSE)</f>
        <v>1.0307999999999999</v>
      </c>
      <c r="I141">
        <f>VLOOKUP(C141,away!$B$2:$E$405,3,FALSE)</f>
        <v>1.4552</v>
      </c>
      <c r="J141">
        <f>VLOOKUP(B141,home!$B$2:$E$405,4,FALSE)</f>
        <v>0.97009999999999996</v>
      </c>
      <c r="K141" s="3">
        <f t="shared" si="334"/>
        <v>3.4945514949520002</v>
      </c>
      <c r="L141" s="3">
        <f t="shared" si="335"/>
        <v>1.4551695572159999</v>
      </c>
      <c r="M141" s="5">
        <f t="shared" si="336"/>
        <v>7.0853851062284024E-3</v>
      </c>
      <c r="N141" s="5">
        <f t="shared" si="337"/>
        <v>2.4760243115281098E-2</v>
      </c>
      <c r="O141" s="5">
        <f t="shared" si="338"/>
        <v>1.0310436707735224E-2</v>
      </c>
      <c r="P141" s="5">
        <f t="shared" si="339"/>
        <v>3.60303520106241E-2</v>
      </c>
      <c r="Q141" s="5">
        <f t="shared" si="340"/>
        <v>4.3262972296940268E-2</v>
      </c>
      <c r="R141" s="5">
        <f t="shared" si="341"/>
        <v>7.5017168093493318E-3</v>
      </c>
      <c r="S141" s="5">
        <f t="shared" si="342"/>
        <v>4.5805070809359229E-2</v>
      </c>
      <c r="T141" s="5">
        <f t="shared" si="343"/>
        <v>6.295496024118663E-2</v>
      </c>
      <c r="U141" s="5">
        <f t="shared" si="344"/>
        <v>2.6215135690818254E-2</v>
      </c>
      <c r="V141" s="5">
        <f t="shared" si="345"/>
        <v>2.5880704520477058E-2</v>
      </c>
      <c r="W141" s="5">
        <f t="shared" si="346"/>
        <v>5.0394894838779875E-2</v>
      </c>
      <c r="X141" s="5">
        <f t="shared" si="347"/>
        <v>7.3333116808494178E-2</v>
      </c>
      <c r="Y141" s="5">
        <f t="shared" si="348"/>
        <v>5.3356059557742856E-2</v>
      </c>
      <c r="Z141" s="5">
        <f t="shared" si="349"/>
        <v>3.638756642606896E-3</v>
      </c>
      <c r="AA141" s="5">
        <f t="shared" si="350"/>
        <v>1.271582246518845E-2</v>
      </c>
      <c r="AB141" s="5">
        <f t="shared" si="351"/>
        <v>2.2218048202634261E-2</v>
      </c>
      <c r="AC141" s="5">
        <f t="shared" si="352"/>
        <v>8.2254782218544615E-3</v>
      </c>
      <c r="AD141" s="5">
        <f t="shared" si="353"/>
        <v>4.4026888774201765E-2</v>
      </c>
      <c r="AE141" s="5">
        <f t="shared" si="354"/>
        <v>6.4066588243153255E-2</v>
      </c>
      <c r="AF141" s="5">
        <f t="shared" si="355"/>
        <v>4.6613874423064569E-2</v>
      </c>
      <c r="AG141" s="5">
        <f t="shared" si="356"/>
        <v>2.2610363668111026E-2</v>
      </c>
      <c r="AH141" s="5">
        <f t="shared" si="357"/>
        <v>1.3237519731097635E-3</v>
      </c>
      <c r="AI141" s="5">
        <f t="shared" si="358"/>
        <v>4.6259194365763845E-3</v>
      </c>
      <c r="AJ141" s="5">
        <f t="shared" si="359"/>
        <v>8.0827568413077578E-3</v>
      </c>
      <c r="AK141" s="5">
        <f t="shared" si="360"/>
        <v>9.4152033343751808E-3</v>
      </c>
      <c r="AL141" s="5">
        <f t="shared" si="361"/>
        <v>1.6731165425496344E-3</v>
      </c>
      <c r="AM141" s="5">
        <f t="shared" si="362"/>
        <v>3.0770845996794437E-2</v>
      </c>
      <c r="AN141" s="5">
        <f t="shared" si="363"/>
        <v>4.4776798344317074E-2</v>
      </c>
      <c r="AO141" s="5">
        <f t="shared" si="364"/>
        <v>3.257891691012501E-2</v>
      </c>
      <c r="AP141" s="5">
        <f t="shared" si="365"/>
        <v>1.5802616031561151E-2</v>
      </c>
      <c r="AQ141" s="5">
        <f t="shared" si="366"/>
        <v>5.7488714433753243E-3</v>
      </c>
      <c r="AR141" s="5">
        <f t="shared" si="367"/>
        <v>3.8525671451478788E-4</v>
      </c>
      <c r="AS141" s="5">
        <f t="shared" si="368"/>
        <v>1.3462994276479479E-3</v>
      </c>
      <c r="AT141" s="5">
        <f t="shared" si="369"/>
        <v>2.3523563387700792E-3</v>
      </c>
      <c r="AU141" s="5">
        <f t="shared" si="370"/>
        <v>2.7401434534362655E-3</v>
      </c>
      <c r="AV141" s="5">
        <f t="shared" si="371"/>
        <v>2.39389310039716E-3</v>
      </c>
      <c r="AW141" s="5">
        <f t="shared" si="372"/>
        <v>2.363353778355125E-4</v>
      </c>
      <c r="AX141" s="5">
        <f t="shared" si="373"/>
        <v>1.7921717646505964E-2</v>
      </c>
      <c r="AY141" s="5">
        <f t="shared" si="374"/>
        <v>2.6079137932216254E-2</v>
      </c>
      <c r="AZ141" s="5">
        <f t="shared" si="375"/>
        <v>1.8974783798699064E-2</v>
      </c>
      <c r="BA141" s="5">
        <f t="shared" si="376"/>
        <v>9.2038425795407473E-3</v>
      </c>
      <c r="BB141" s="5">
        <f t="shared" si="377"/>
        <v>3.3482878827890178E-3</v>
      </c>
      <c r="BC141" s="5">
        <f t="shared" si="378"/>
        <v>9.7446531916595797E-4</v>
      </c>
      <c r="BD141" s="5">
        <f t="shared" si="379"/>
        <v>9.343564044582913E-5</v>
      </c>
      <c r="BE141" s="5">
        <f t="shared" si="380"/>
        <v>3.2651565700176976E-4</v>
      </c>
      <c r="BF141" s="5">
        <f t="shared" si="381"/>
        <v>5.7051288865038452E-4</v>
      </c>
      <c r="BG141" s="5">
        <f t="shared" si="382"/>
        <v>6.6456222264086185E-4</v>
      </c>
      <c r="BH141" s="5">
        <f t="shared" si="383"/>
        <v>5.8058672715456206E-4</v>
      </c>
      <c r="BI141" s="5">
        <f t="shared" si="384"/>
        <v>4.0577804306545266E-4</v>
      </c>
      <c r="BJ141" s="8">
        <f t="shared" si="385"/>
        <v>0.69156024585204579</v>
      </c>
      <c r="BK141" s="8">
        <f t="shared" si="386"/>
        <v>0.15077924514330915</v>
      </c>
      <c r="BL141" s="8">
        <f t="shared" si="387"/>
        <v>0.11426813167481968</v>
      </c>
      <c r="BM141" s="8">
        <f t="shared" si="388"/>
        <v>0.80545247071224246</v>
      </c>
      <c r="BN141" s="8">
        <f t="shared" si="389"/>
        <v>0.12895110604615842</v>
      </c>
    </row>
    <row r="142" spans="1:66" x14ac:dyDescent="0.25">
      <c r="A142" t="s">
        <v>352</v>
      </c>
      <c r="B142" t="s">
        <v>343</v>
      </c>
      <c r="C142" t="s">
        <v>340</v>
      </c>
      <c r="D142" s="11">
        <v>44204</v>
      </c>
      <c r="E142">
        <f>VLOOKUP(A142,home!$A$2:$E$405,3,FALSE)</f>
        <v>1.1578999999999999</v>
      </c>
      <c r="F142" t="e">
        <f>VLOOKUP(B142,home!$B$2:$E$405,3,FALSE)</f>
        <v>#N/A</v>
      </c>
      <c r="G142" t="e">
        <f>VLOOKUP(C142,away!$B$2:$E$405,4,FALSE)</f>
        <v>#N/A</v>
      </c>
      <c r="H142">
        <f>VLOOKUP(A142,away!$A$2:$E$405,3,FALSE)</f>
        <v>1.1315999999999999</v>
      </c>
      <c r="I142" t="e">
        <f>VLOOKUP(C142,away!$B$2:$E$405,3,FALSE)</f>
        <v>#N/A</v>
      </c>
      <c r="J142" t="e">
        <f>VLOOKUP(B142,home!$B$2:$E$405,4,FALSE)</f>
        <v>#N/A</v>
      </c>
      <c r="K142" s="3" t="e">
        <f t="shared" si="334"/>
        <v>#N/A</v>
      </c>
      <c r="L142" s="3" t="e">
        <f t="shared" si="335"/>
        <v>#N/A</v>
      </c>
      <c r="M142" s="5" t="e">
        <f t="shared" si="336"/>
        <v>#N/A</v>
      </c>
      <c r="N142" s="5" t="e">
        <f t="shared" si="337"/>
        <v>#N/A</v>
      </c>
      <c r="O142" s="5" t="e">
        <f t="shared" si="338"/>
        <v>#N/A</v>
      </c>
      <c r="P142" s="5" t="e">
        <f t="shared" si="339"/>
        <v>#N/A</v>
      </c>
      <c r="Q142" s="5" t="e">
        <f t="shared" si="340"/>
        <v>#N/A</v>
      </c>
      <c r="R142" s="5" t="e">
        <f t="shared" si="341"/>
        <v>#N/A</v>
      </c>
      <c r="S142" s="5" t="e">
        <f t="shared" si="342"/>
        <v>#N/A</v>
      </c>
      <c r="T142" s="5" t="e">
        <f t="shared" si="343"/>
        <v>#N/A</v>
      </c>
      <c r="U142" s="5" t="e">
        <f t="shared" si="344"/>
        <v>#N/A</v>
      </c>
      <c r="V142" s="5" t="e">
        <f t="shared" si="345"/>
        <v>#N/A</v>
      </c>
      <c r="W142" s="5" t="e">
        <f t="shared" si="346"/>
        <v>#N/A</v>
      </c>
      <c r="X142" s="5" t="e">
        <f t="shared" si="347"/>
        <v>#N/A</v>
      </c>
      <c r="Y142" s="5" t="e">
        <f t="shared" si="348"/>
        <v>#N/A</v>
      </c>
      <c r="Z142" s="5" t="e">
        <f t="shared" si="349"/>
        <v>#N/A</v>
      </c>
      <c r="AA142" s="5" t="e">
        <f t="shared" si="350"/>
        <v>#N/A</v>
      </c>
      <c r="AB142" s="5" t="e">
        <f t="shared" si="351"/>
        <v>#N/A</v>
      </c>
      <c r="AC142" s="5" t="e">
        <f t="shared" si="352"/>
        <v>#N/A</v>
      </c>
      <c r="AD142" s="5" t="e">
        <f t="shared" si="353"/>
        <v>#N/A</v>
      </c>
      <c r="AE142" s="5" t="e">
        <f t="shared" si="354"/>
        <v>#N/A</v>
      </c>
      <c r="AF142" s="5" t="e">
        <f t="shared" si="355"/>
        <v>#N/A</v>
      </c>
      <c r="AG142" s="5" t="e">
        <f t="shared" si="356"/>
        <v>#N/A</v>
      </c>
      <c r="AH142" s="5" t="e">
        <f t="shared" si="357"/>
        <v>#N/A</v>
      </c>
      <c r="AI142" s="5" t="e">
        <f t="shared" si="358"/>
        <v>#N/A</v>
      </c>
      <c r="AJ142" s="5" t="e">
        <f t="shared" si="359"/>
        <v>#N/A</v>
      </c>
      <c r="AK142" s="5" t="e">
        <f t="shared" si="360"/>
        <v>#N/A</v>
      </c>
      <c r="AL142" s="5" t="e">
        <f t="shared" si="361"/>
        <v>#N/A</v>
      </c>
      <c r="AM142" s="5" t="e">
        <f t="shared" si="362"/>
        <v>#N/A</v>
      </c>
      <c r="AN142" s="5" t="e">
        <f t="shared" si="363"/>
        <v>#N/A</v>
      </c>
      <c r="AO142" s="5" t="e">
        <f t="shared" si="364"/>
        <v>#N/A</v>
      </c>
      <c r="AP142" s="5" t="e">
        <f t="shared" si="365"/>
        <v>#N/A</v>
      </c>
      <c r="AQ142" s="5" t="e">
        <f t="shared" si="366"/>
        <v>#N/A</v>
      </c>
      <c r="AR142" s="5" t="e">
        <f t="shared" si="367"/>
        <v>#N/A</v>
      </c>
      <c r="AS142" s="5" t="e">
        <f t="shared" si="368"/>
        <v>#N/A</v>
      </c>
      <c r="AT142" s="5" t="e">
        <f t="shared" si="369"/>
        <v>#N/A</v>
      </c>
      <c r="AU142" s="5" t="e">
        <f t="shared" si="370"/>
        <v>#N/A</v>
      </c>
      <c r="AV142" s="5" t="e">
        <f t="shared" si="371"/>
        <v>#N/A</v>
      </c>
      <c r="AW142" s="5" t="e">
        <f t="shared" si="372"/>
        <v>#N/A</v>
      </c>
      <c r="AX142" s="5" t="e">
        <f t="shared" si="373"/>
        <v>#N/A</v>
      </c>
      <c r="AY142" s="5" t="e">
        <f t="shared" si="374"/>
        <v>#N/A</v>
      </c>
      <c r="AZ142" s="5" t="e">
        <f t="shared" si="375"/>
        <v>#N/A</v>
      </c>
      <c r="BA142" s="5" t="e">
        <f t="shared" si="376"/>
        <v>#N/A</v>
      </c>
      <c r="BB142" s="5" t="e">
        <f t="shared" si="377"/>
        <v>#N/A</v>
      </c>
      <c r="BC142" s="5" t="e">
        <f t="shared" si="378"/>
        <v>#N/A</v>
      </c>
      <c r="BD142" s="5" t="e">
        <f t="shared" si="379"/>
        <v>#N/A</v>
      </c>
      <c r="BE142" s="5" t="e">
        <f t="shared" si="380"/>
        <v>#N/A</v>
      </c>
      <c r="BF142" s="5" t="e">
        <f t="shared" si="381"/>
        <v>#N/A</v>
      </c>
      <c r="BG142" s="5" t="e">
        <f t="shared" si="382"/>
        <v>#N/A</v>
      </c>
      <c r="BH142" s="5" t="e">
        <f t="shared" si="383"/>
        <v>#N/A</v>
      </c>
      <c r="BI142" s="5" t="e">
        <f t="shared" si="384"/>
        <v>#N/A</v>
      </c>
      <c r="BJ142" s="8" t="e">
        <f t="shared" si="385"/>
        <v>#N/A</v>
      </c>
      <c r="BK142" s="8" t="e">
        <f t="shared" si="386"/>
        <v>#N/A</v>
      </c>
      <c r="BL142" s="8" t="e">
        <f t="shared" si="387"/>
        <v>#N/A</v>
      </c>
      <c r="BM142" s="8" t="e">
        <f t="shared" si="388"/>
        <v>#N/A</v>
      </c>
      <c r="BN142" s="8" t="e">
        <f t="shared" si="389"/>
        <v>#N/A</v>
      </c>
    </row>
    <row r="143" spans="1:66" x14ac:dyDescent="0.25">
      <c r="A143" t="s">
        <v>352</v>
      </c>
      <c r="B143" t="s">
        <v>347</v>
      </c>
      <c r="C143" t="s">
        <v>348</v>
      </c>
      <c r="D143" s="11">
        <v>44204</v>
      </c>
      <c r="E143">
        <f>VLOOKUP(A143,home!$A$2:$E$405,3,FALSE)</f>
        <v>1.1578999999999999</v>
      </c>
      <c r="F143" t="e">
        <f>VLOOKUP(B143,home!$B$2:$E$405,3,FALSE)</f>
        <v>#N/A</v>
      </c>
      <c r="G143" t="e">
        <f>VLOOKUP(C143,away!$B$2:$E$405,4,FALSE)</f>
        <v>#N/A</v>
      </c>
      <c r="H143">
        <f>VLOOKUP(A143,away!$A$2:$E$405,3,FALSE)</f>
        <v>1.1315999999999999</v>
      </c>
      <c r="I143" t="e">
        <f>VLOOKUP(C143,away!$B$2:$E$405,3,FALSE)</f>
        <v>#N/A</v>
      </c>
      <c r="J143" t="e">
        <f>VLOOKUP(B143,home!$B$2:$E$405,4,FALSE)</f>
        <v>#N/A</v>
      </c>
      <c r="K143" s="3" t="e">
        <f t="shared" si="334"/>
        <v>#N/A</v>
      </c>
      <c r="L143" s="3" t="e">
        <f t="shared" si="335"/>
        <v>#N/A</v>
      </c>
      <c r="M143" s="5" t="e">
        <f t="shared" si="336"/>
        <v>#N/A</v>
      </c>
      <c r="N143" s="5" t="e">
        <f t="shared" si="337"/>
        <v>#N/A</v>
      </c>
      <c r="O143" s="5" t="e">
        <f t="shared" si="338"/>
        <v>#N/A</v>
      </c>
      <c r="P143" s="5" t="e">
        <f t="shared" si="339"/>
        <v>#N/A</v>
      </c>
      <c r="Q143" s="5" t="e">
        <f t="shared" si="340"/>
        <v>#N/A</v>
      </c>
      <c r="R143" s="5" t="e">
        <f t="shared" si="341"/>
        <v>#N/A</v>
      </c>
      <c r="S143" s="5" t="e">
        <f t="shared" si="342"/>
        <v>#N/A</v>
      </c>
      <c r="T143" s="5" t="e">
        <f t="shared" si="343"/>
        <v>#N/A</v>
      </c>
      <c r="U143" s="5" t="e">
        <f t="shared" si="344"/>
        <v>#N/A</v>
      </c>
      <c r="V143" s="5" t="e">
        <f t="shared" si="345"/>
        <v>#N/A</v>
      </c>
      <c r="W143" s="5" t="e">
        <f t="shared" si="346"/>
        <v>#N/A</v>
      </c>
      <c r="X143" s="5" t="e">
        <f t="shared" si="347"/>
        <v>#N/A</v>
      </c>
      <c r="Y143" s="5" t="e">
        <f t="shared" si="348"/>
        <v>#N/A</v>
      </c>
      <c r="Z143" s="5" t="e">
        <f t="shared" si="349"/>
        <v>#N/A</v>
      </c>
      <c r="AA143" s="5" t="e">
        <f t="shared" si="350"/>
        <v>#N/A</v>
      </c>
      <c r="AB143" s="5" t="e">
        <f t="shared" si="351"/>
        <v>#N/A</v>
      </c>
      <c r="AC143" s="5" t="e">
        <f t="shared" si="352"/>
        <v>#N/A</v>
      </c>
      <c r="AD143" s="5" t="e">
        <f t="shared" si="353"/>
        <v>#N/A</v>
      </c>
      <c r="AE143" s="5" t="e">
        <f t="shared" si="354"/>
        <v>#N/A</v>
      </c>
      <c r="AF143" s="5" t="e">
        <f t="shared" si="355"/>
        <v>#N/A</v>
      </c>
      <c r="AG143" s="5" t="e">
        <f t="shared" si="356"/>
        <v>#N/A</v>
      </c>
      <c r="AH143" s="5" t="e">
        <f t="shared" si="357"/>
        <v>#N/A</v>
      </c>
      <c r="AI143" s="5" t="e">
        <f t="shared" si="358"/>
        <v>#N/A</v>
      </c>
      <c r="AJ143" s="5" t="e">
        <f t="shared" si="359"/>
        <v>#N/A</v>
      </c>
      <c r="AK143" s="5" t="e">
        <f t="shared" si="360"/>
        <v>#N/A</v>
      </c>
      <c r="AL143" s="5" t="e">
        <f t="shared" si="361"/>
        <v>#N/A</v>
      </c>
      <c r="AM143" s="5" t="e">
        <f t="shared" si="362"/>
        <v>#N/A</v>
      </c>
      <c r="AN143" s="5" t="e">
        <f t="shared" si="363"/>
        <v>#N/A</v>
      </c>
      <c r="AO143" s="5" t="e">
        <f t="shared" si="364"/>
        <v>#N/A</v>
      </c>
      <c r="AP143" s="5" t="e">
        <f t="shared" si="365"/>
        <v>#N/A</v>
      </c>
      <c r="AQ143" s="5" t="e">
        <f t="shared" si="366"/>
        <v>#N/A</v>
      </c>
      <c r="AR143" s="5" t="e">
        <f t="shared" si="367"/>
        <v>#N/A</v>
      </c>
      <c r="AS143" s="5" t="e">
        <f t="shared" si="368"/>
        <v>#N/A</v>
      </c>
      <c r="AT143" s="5" t="e">
        <f t="shared" si="369"/>
        <v>#N/A</v>
      </c>
      <c r="AU143" s="5" t="e">
        <f t="shared" si="370"/>
        <v>#N/A</v>
      </c>
      <c r="AV143" s="5" t="e">
        <f t="shared" si="371"/>
        <v>#N/A</v>
      </c>
      <c r="AW143" s="5" t="e">
        <f t="shared" si="372"/>
        <v>#N/A</v>
      </c>
      <c r="AX143" s="5" t="e">
        <f t="shared" si="373"/>
        <v>#N/A</v>
      </c>
      <c r="AY143" s="5" t="e">
        <f t="shared" si="374"/>
        <v>#N/A</v>
      </c>
      <c r="AZ143" s="5" t="e">
        <f t="shared" si="375"/>
        <v>#N/A</v>
      </c>
      <c r="BA143" s="5" t="e">
        <f t="shared" si="376"/>
        <v>#N/A</v>
      </c>
      <c r="BB143" s="5" t="e">
        <f t="shared" si="377"/>
        <v>#N/A</v>
      </c>
      <c r="BC143" s="5" t="e">
        <f t="shared" si="378"/>
        <v>#N/A</v>
      </c>
      <c r="BD143" s="5" t="e">
        <f t="shared" si="379"/>
        <v>#N/A</v>
      </c>
      <c r="BE143" s="5" t="e">
        <f t="shared" si="380"/>
        <v>#N/A</v>
      </c>
      <c r="BF143" s="5" t="e">
        <f t="shared" si="381"/>
        <v>#N/A</v>
      </c>
      <c r="BG143" s="5" t="e">
        <f t="shared" si="382"/>
        <v>#N/A</v>
      </c>
      <c r="BH143" s="5" t="e">
        <f t="shared" si="383"/>
        <v>#N/A</v>
      </c>
      <c r="BI143" s="5" t="e">
        <f t="shared" si="384"/>
        <v>#N/A</v>
      </c>
      <c r="BJ143" s="8" t="e">
        <f t="shared" si="385"/>
        <v>#N/A</v>
      </c>
      <c r="BK143" s="8" t="e">
        <f t="shared" si="386"/>
        <v>#N/A</v>
      </c>
      <c r="BL143" s="8" t="e">
        <f t="shared" si="387"/>
        <v>#N/A</v>
      </c>
      <c r="BM143" s="8" t="e">
        <f t="shared" si="388"/>
        <v>#N/A</v>
      </c>
      <c r="BN143" s="8" t="e">
        <f t="shared" si="389"/>
        <v>#N/A</v>
      </c>
    </row>
    <row r="144" spans="1:66" x14ac:dyDescent="0.25">
      <c r="A144" t="s">
        <v>352</v>
      </c>
      <c r="B144" t="s">
        <v>349</v>
      </c>
      <c r="C144" t="s">
        <v>344</v>
      </c>
      <c r="D144" s="11">
        <v>44204</v>
      </c>
      <c r="E144">
        <f>VLOOKUP(A144,home!$A$2:$E$405,3,FALSE)</f>
        <v>1.1578999999999999</v>
      </c>
      <c r="F144" t="e">
        <f>VLOOKUP(B144,home!$B$2:$E$405,3,FALSE)</f>
        <v>#N/A</v>
      </c>
      <c r="G144" t="e">
        <f>VLOOKUP(C144,away!$B$2:$E$405,4,FALSE)</f>
        <v>#N/A</v>
      </c>
      <c r="H144">
        <f>VLOOKUP(A144,away!$A$2:$E$405,3,FALSE)</f>
        <v>1.1315999999999999</v>
      </c>
      <c r="I144" t="e">
        <f>VLOOKUP(C144,away!$B$2:$E$405,3,FALSE)</f>
        <v>#N/A</v>
      </c>
      <c r="J144" t="e">
        <f>VLOOKUP(B144,home!$B$2:$E$405,4,FALSE)</f>
        <v>#N/A</v>
      </c>
      <c r="K144" s="3" t="e">
        <f t="shared" si="334"/>
        <v>#N/A</v>
      </c>
      <c r="L144" s="3" t="e">
        <f t="shared" si="335"/>
        <v>#N/A</v>
      </c>
      <c r="M144" s="5" t="e">
        <f t="shared" si="336"/>
        <v>#N/A</v>
      </c>
      <c r="N144" s="5" t="e">
        <f t="shared" si="337"/>
        <v>#N/A</v>
      </c>
      <c r="O144" s="5" t="e">
        <f t="shared" si="338"/>
        <v>#N/A</v>
      </c>
      <c r="P144" s="5" t="e">
        <f t="shared" si="339"/>
        <v>#N/A</v>
      </c>
      <c r="Q144" s="5" t="e">
        <f t="shared" si="340"/>
        <v>#N/A</v>
      </c>
      <c r="R144" s="5" t="e">
        <f t="shared" si="341"/>
        <v>#N/A</v>
      </c>
      <c r="S144" s="5" t="e">
        <f t="shared" si="342"/>
        <v>#N/A</v>
      </c>
      <c r="T144" s="5" t="e">
        <f t="shared" si="343"/>
        <v>#N/A</v>
      </c>
      <c r="U144" s="5" t="e">
        <f t="shared" si="344"/>
        <v>#N/A</v>
      </c>
      <c r="V144" s="5" t="e">
        <f t="shared" si="345"/>
        <v>#N/A</v>
      </c>
      <c r="W144" s="5" t="e">
        <f t="shared" si="346"/>
        <v>#N/A</v>
      </c>
      <c r="X144" s="5" t="e">
        <f t="shared" si="347"/>
        <v>#N/A</v>
      </c>
      <c r="Y144" s="5" t="e">
        <f t="shared" si="348"/>
        <v>#N/A</v>
      </c>
      <c r="Z144" s="5" t="e">
        <f t="shared" si="349"/>
        <v>#N/A</v>
      </c>
      <c r="AA144" s="5" t="e">
        <f t="shared" si="350"/>
        <v>#N/A</v>
      </c>
      <c r="AB144" s="5" t="e">
        <f t="shared" si="351"/>
        <v>#N/A</v>
      </c>
      <c r="AC144" s="5" t="e">
        <f t="shared" si="352"/>
        <v>#N/A</v>
      </c>
      <c r="AD144" s="5" t="e">
        <f t="shared" si="353"/>
        <v>#N/A</v>
      </c>
      <c r="AE144" s="5" t="e">
        <f t="shared" si="354"/>
        <v>#N/A</v>
      </c>
      <c r="AF144" s="5" t="e">
        <f t="shared" si="355"/>
        <v>#N/A</v>
      </c>
      <c r="AG144" s="5" t="e">
        <f t="shared" si="356"/>
        <v>#N/A</v>
      </c>
      <c r="AH144" s="5" t="e">
        <f t="shared" si="357"/>
        <v>#N/A</v>
      </c>
      <c r="AI144" s="5" t="e">
        <f t="shared" si="358"/>
        <v>#N/A</v>
      </c>
      <c r="AJ144" s="5" t="e">
        <f t="shared" si="359"/>
        <v>#N/A</v>
      </c>
      <c r="AK144" s="5" t="e">
        <f t="shared" si="360"/>
        <v>#N/A</v>
      </c>
      <c r="AL144" s="5" t="e">
        <f t="shared" si="361"/>
        <v>#N/A</v>
      </c>
      <c r="AM144" s="5" t="e">
        <f t="shared" si="362"/>
        <v>#N/A</v>
      </c>
      <c r="AN144" s="5" t="e">
        <f t="shared" si="363"/>
        <v>#N/A</v>
      </c>
      <c r="AO144" s="5" t="e">
        <f t="shared" si="364"/>
        <v>#N/A</v>
      </c>
      <c r="AP144" s="5" t="e">
        <f t="shared" si="365"/>
        <v>#N/A</v>
      </c>
      <c r="AQ144" s="5" t="e">
        <f t="shared" si="366"/>
        <v>#N/A</v>
      </c>
      <c r="AR144" s="5" t="e">
        <f t="shared" si="367"/>
        <v>#N/A</v>
      </c>
      <c r="AS144" s="5" t="e">
        <f t="shared" si="368"/>
        <v>#N/A</v>
      </c>
      <c r="AT144" s="5" t="e">
        <f t="shared" si="369"/>
        <v>#N/A</v>
      </c>
      <c r="AU144" s="5" t="e">
        <f t="shared" si="370"/>
        <v>#N/A</v>
      </c>
      <c r="AV144" s="5" t="e">
        <f t="shared" si="371"/>
        <v>#N/A</v>
      </c>
      <c r="AW144" s="5" t="e">
        <f t="shared" si="372"/>
        <v>#N/A</v>
      </c>
      <c r="AX144" s="5" t="e">
        <f t="shared" si="373"/>
        <v>#N/A</v>
      </c>
      <c r="AY144" s="5" t="e">
        <f t="shared" si="374"/>
        <v>#N/A</v>
      </c>
      <c r="AZ144" s="5" t="e">
        <f t="shared" si="375"/>
        <v>#N/A</v>
      </c>
      <c r="BA144" s="5" t="e">
        <f t="shared" si="376"/>
        <v>#N/A</v>
      </c>
      <c r="BB144" s="5" t="e">
        <f t="shared" si="377"/>
        <v>#N/A</v>
      </c>
      <c r="BC144" s="5" t="e">
        <f t="shared" si="378"/>
        <v>#N/A</v>
      </c>
      <c r="BD144" s="5" t="e">
        <f t="shared" si="379"/>
        <v>#N/A</v>
      </c>
      <c r="BE144" s="5" t="e">
        <f t="shared" si="380"/>
        <v>#N/A</v>
      </c>
      <c r="BF144" s="5" t="e">
        <f t="shared" si="381"/>
        <v>#N/A</v>
      </c>
      <c r="BG144" s="5" t="e">
        <f t="shared" si="382"/>
        <v>#N/A</v>
      </c>
      <c r="BH144" s="5" t="e">
        <f t="shared" si="383"/>
        <v>#N/A</v>
      </c>
      <c r="BI144" s="5" t="e">
        <f t="shared" si="384"/>
        <v>#N/A</v>
      </c>
      <c r="BJ144" s="8" t="e">
        <f t="shared" si="385"/>
        <v>#N/A</v>
      </c>
      <c r="BK144" s="8" t="e">
        <f t="shared" si="386"/>
        <v>#N/A</v>
      </c>
      <c r="BL144" s="8" t="e">
        <f t="shared" si="387"/>
        <v>#N/A</v>
      </c>
      <c r="BM144" s="8" t="e">
        <f t="shared" si="388"/>
        <v>#N/A</v>
      </c>
      <c r="BN144" s="8" t="e">
        <f t="shared" si="389"/>
        <v>#N/A</v>
      </c>
    </row>
    <row r="145" spans="1:66" x14ac:dyDescent="0.25">
      <c r="A145" t="s">
        <v>302</v>
      </c>
      <c r="B145" t="s">
        <v>310</v>
      </c>
      <c r="C145" t="s">
        <v>309</v>
      </c>
      <c r="D145" s="11">
        <v>44204</v>
      </c>
      <c r="E145">
        <f>VLOOKUP(A145,home!$A$2:$E$405,3,FALSE)</f>
        <v>1.5645</v>
      </c>
      <c r="F145">
        <f>VLOOKUP(B145,home!$B$2:$E$405,3,FALSE)</f>
        <v>0.63919999999999999</v>
      </c>
      <c r="G145">
        <f>VLOOKUP(C145,away!$B$2:$E$405,4,FALSE)</f>
        <v>1.1186</v>
      </c>
      <c r="H145">
        <f>VLOOKUP(A145,away!$A$2:$E$405,3,FALSE)</f>
        <v>1.0699000000000001</v>
      </c>
      <c r="I145">
        <f>VLOOKUP(C145,away!$B$2:$E$405,3,FALSE)</f>
        <v>1.0515000000000001</v>
      </c>
      <c r="J145">
        <f>VLOOKUP(B145,home!$B$2:$E$405,4,FALSE)</f>
        <v>1.6823999999999999</v>
      </c>
      <c r="K145" s="3">
        <f t="shared" si="334"/>
        <v>1.11863176824</v>
      </c>
      <c r="L145" s="3">
        <f t="shared" si="335"/>
        <v>1.8926997476400003</v>
      </c>
      <c r="M145" s="5">
        <f t="shared" si="336"/>
        <v>4.9226089783513324E-2</v>
      </c>
      <c r="N145" s="5">
        <f t="shared" si="337"/>
        <v>5.5065867858072506E-2</v>
      </c>
      <c r="O145" s="5">
        <f t="shared" si="338"/>
        <v>9.3170207710559672E-2</v>
      </c>
      <c r="P145" s="5">
        <f t="shared" si="339"/>
        <v>0.10422315419855145</v>
      </c>
      <c r="Q145" s="5">
        <f t="shared" si="340"/>
        <v>3.079921456587293E-2</v>
      </c>
      <c r="R145" s="5">
        <f t="shared" si="341"/>
        <v>8.8171614310671345E-2</v>
      </c>
      <c r="S145" s="5">
        <f t="shared" si="342"/>
        <v>5.5166203119453666E-2</v>
      </c>
      <c r="T145" s="5">
        <f t="shared" si="343"/>
        <v>5.8293665636337921E-2</v>
      </c>
      <c r="U145" s="5">
        <f t="shared" si="344"/>
        <v>9.8631568824921578E-2</v>
      </c>
      <c r="V145" s="5">
        <f t="shared" si="345"/>
        <v>1.2977751611781971E-2</v>
      </c>
      <c r="W145" s="5">
        <f t="shared" si="346"/>
        <v>1.1484326616741862E-2</v>
      </c>
      <c r="X145" s="5">
        <f t="shared" si="347"/>
        <v>2.1736382089322662E-2</v>
      </c>
      <c r="Y145" s="5">
        <f t="shared" si="348"/>
        <v>2.0570222447533811E-2</v>
      </c>
      <c r="Z145" s="5">
        <f t="shared" si="349"/>
        <v>5.5627464051606366E-2</v>
      </c>
      <c r="AA145" s="5">
        <f t="shared" si="350"/>
        <v>6.2226648474755467E-2</v>
      </c>
      <c r="AB145" s="5">
        <f t="shared" si="351"/>
        <v>3.4804352907482322E-2</v>
      </c>
      <c r="AC145" s="5">
        <f t="shared" si="352"/>
        <v>1.7173086128382874E-3</v>
      </c>
      <c r="AD145" s="5">
        <f t="shared" si="353"/>
        <v>3.2116831475829119E-3</v>
      </c>
      <c r="AE145" s="5">
        <f t="shared" si="354"/>
        <v>6.078751882929819E-3</v>
      </c>
      <c r="AF145" s="5">
        <f t="shared" si="355"/>
        <v>5.7526260773937228E-3</v>
      </c>
      <c r="AG145" s="5">
        <f t="shared" si="356"/>
        <v>3.6293313083167948E-3</v>
      </c>
      <c r="AH145" s="5">
        <f t="shared" si="357"/>
        <v>2.6321521793082139E-2</v>
      </c>
      <c r="AI145" s="5">
        <f t="shared" si="358"/>
        <v>2.944409046616317E-2</v>
      </c>
      <c r="AJ145" s="5">
        <f t="shared" si="359"/>
        <v>1.6468547491191324E-2</v>
      </c>
      <c r="AK145" s="5">
        <f t="shared" si="360"/>
        <v>6.1407468001385863E-3</v>
      </c>
      <c r="AL145" s="5">
        <f t="shared" si="361"/>
        <v>1.4543777183967165E-4</v>
      </c>
      <c r="AM145" s="5">
        <f t="shared" si="362"/>
        <v>7.1853815968145546E-4</v>
      </c>
      <c r="AN145" s="5">
        <f t="shared" si="363"/>
        <v>1.3599769934988012E-3</v>
      </c>
      <c r="AO145" s="5">
        <f t="shared" si="364"/>
        <v>1.2870140561956937E-3</v>
      </c>
      <c r="AP145" s="5">
        <f t="shared" si="365"/>
        <v>8.1197705979024087E-4</v>
      </c>
      <c r="AQ145" s="5">
        <f t="shared" si="366"/>
        <v>3.8420719403861457E-4</v>
      </c>
      <c r="AR145" s="5">
        <f t="shared" si="367"/>
        <v>9.9637475310534653E-3</v>
      </c>
      <c r="AS145" s="5">
        <f t="shared" si="368"/>
        <v>1.1145764518959272E-2</v>
      </c>
      <c r="AT145" s="5">
        <f t="shared" si="369"/>
        <v>6.2340031361150352E-3</v>
      </c>
      <c r="AU145" s="5">
        <f t="shared" si="370"/>
        <v>2.324517983788688E-3</v>
      </c>
      <c r="AV145" s="5">
        <f t="shared" si="371"/>
        <v>6.5006991562780499E-4</v>
      </c>
      <c r="AW145" s="5">
        <f t="shared" si="372"/>
        <v>8.5534945817246817E-6</v>
      </c>
      <c r="AX145" s="5">
        <f t="shared" si="373"/>
        <v>1.3396326868539714E-4</v>
      </c>
      <c r="AY145" s="5">
        <f t="shared" si="374"/>
        <v>2.535522448338807E-4</v>
      </c>
      <c r="AZ145" s="5">
        <f t="shared" si="375"/>
        <v>2.3994913490532079E-4</v>
      </c>
      <c r="BA145" s="5">
        <f t="shared" si="376"/>
        <v>1.513838890272457E-4</v>
      </c>
      <c r="BB145" s="5">
        <f t="shared" si="377"/>
        <v>7.1631062139657426E-5</v>
      </c>
      <c r="BC145" s="5">
        <f t="shared" si="378"/>
        <v>2.7115218646982956E-5</v>
      </c>
      <c r="BD145" s="5">
        <f t="shared" si="379"/>
        <v>3.1430637395955963E-3</v>
      </c>
      <c r="BE145" s="5">
        <f t="shared" si="380"/>
        <v>3.5159309487148489E-3</v>
      </c>
      <c r="BF145" s="5">
        <f t="shared" si="381"/>
        <v>1.9665160270853168E-3</v>
      </c>
      <c r="BG145" s="5">
        <f t="shared" si="382"/>
        <v>7.3326910021691565E-4</v>
      </c>
      <c r="BH145" s="5">
        <f t="shared" si="383"/>
        <v>2.0506452754285055E-4</v>
      </c>
      <c r="BI145" s="5">
        <f t="shared" si="384"/>
        <v>4.5878339009711772E-5</v>
      </c>
      <c r="BJ145" s="8">
        <f t="shared" si="385"/>
        <v>0.22206137991154826</v>
      </c>
      <c r="BK145" s="8">
        <f t="shared" si="386"/>
        <v>0.22370949734281226</v>
      </c>
      <c r="BL145" s="8">
        <f t="shared" si="387"/>
        <v>0.49530712454667503</v>
      </c>
      <c r="BM145" s="8">
        <f t="shared" si="388"/>
        <v>0.57580431867514847</v>
      </c>
      <c r="BN145" s="8">
        <f t="shared" si="389"/>
        <v>0.42065614842724119</v>
      </c>
    </row>
    <row r="146" spans="1:66" x14ac:dyDescent="0.25">
      <c r="A146" t="s">
        <v>302</v>
      </c>
      <c r="B146" t="s">
        <v>313</v>
      </c>
      <c r="C146" t="s">
        <v>306</v>
      </c>
      <c r="D146" s="11">
        <v>44204</v>
      </c>
      <c r="E146">
        <f>VLOOKUP(A146,home!$A$2:$E$405,3,FALSE)</f>
        <v>1.5645</v>
      </c>
      <c r="F146">
        <f>VLOOKUP(B146,home!$B$2:$E$405,3,FALSE)</f>
        <v>0.42609999999999998</v>
      </c>
      <c r="G146">
        <f>VLOOKUP(C146,away!$B$2:$E$405,4,FALSE)</f>
        <v>0.63919999999999999</v>
      </c>
      <c r="H146">
        <f>VLOOKUP(A146,away!$A$2:$E$405,3,FALSE)</f>
        <v>1.0699000000000001</v>
      </c>
      <c r="I146">
        <f>VLOOKUP(C146,away!$B$2:$E$405,3,FALSE)</f>
        <v>0.80110000000000003</v>
      </c>
      <c r="J146">
        <f>VLOOKUP(B146,home!$B$2:$E$405,4,FALSE)</f>
        <v>2.4923999999999999</v>
      </c>
      <c r="K146" s="3">
        <f t="shared" si="334"/>
        <v>0.42611210123999999</v>
      </c>
      <c r="L146" s="3">
        <f t="shared" si="335"/>
        <v>2.1362282886360004</v>
      </c>
      <c r="M146" s="5">
        <f t="shared" si="336"/>
        <v>7.7124028761780566E-2</v>
      </c>
      <c r="N146" s="5">
        <f t="shared" si="337"/>
        <v>3.2863481951776512E-2</v>
      </c>
      <c r="O146" s="5">
        <f t="shared" si="338"/>
        <v>0.16475453197449219</v>
      </c>
      <c r="P146" s="5">
        <f t="shared" si="339"/>
        <v>7.020389980846363E-2</v>
      </c>
      <c r="Q146" s="5">
        <f t="shared" si="340"/>
        <v>7.0017636742671519E-3</v>
      </c>
      <c r="R146" s="5">
        <f t="shared" si="341"/>
        <v>0.17597664594244736</v>
      </c>
      <c r="S146" s="5">
        <f t="shared" si="342"/>
        <v>1.5976173792541817E-2</v>
      </c>
      <c r="T146" s="5">
        <f t="shared" si="343"/>
        <v>1.4957365631313436E-2</v>
      </c>
      <c r="U146" s="5">
        <f t="shared" si="344"/>
        <v>7.4985778371703768E-2</v>
      </c>
      <c r="V146" s="5">
        <f t="shared" si="345"/>
        <v>1.6158528055555176E-3</v>
      </c>
      <c r="W146" s="5">
        <f t="shared" si="346"/>
        <v>9.9451207720929313E-4</v>
      </c>
      <c r="X146" s="5">
        <f t="shared" si="347"/>
        <v>2.1245048327246424E-3</v>
      </c>
      <c r="Y146" s="5">
        <f t="shared" si="348"/>
        <v>2.269213661505138E-3</v>
      </c>
      <c r="Z146" s="5">
        <f t="shared" si="349"/>
        <v>0.12530876306717922</v>
      </c>
      <c r="AA146" s="5">
        <f t="shared" si="350"/>
        <v>5.3395580334341046E-2</v>
      </c>
      <c r="AB146" s="5">
        <f t="shared" si="351"/>
        <v>1.1376251466597641E-2</v>
      </c>
      <c r="AC146" s="5">
        <f t="shared" si="352"/>
        <v>9.1929171011697133E-5</v>
      </c>
      <c r="AD146" s="5">
        <f t="shared" si="353"/>
        <v>1.0594340773205222E-4</v>
      </c>
      <c r="AE146" s="5">
        <f t="shared" si="354"/>
        <v>2.2631930459170797E-4</v>
      </c>
      <c r="AF146" s="5">
        <f t="shared" si="355"/>
        <v>2.4173485036661703E-4</v>
      </c>
      <c r="AG146" s="5">
        <f t="shared" si="356"/>
        <v>1.7213360856745263E-4</v>
      </c>
      <c r="AH146" s="5">
        <f t="shared" si="357"/>
        <v>6.6922031119523578E-2</v>
      </c>
      <c r="AI146" s="5">
        <f t="shared" si="358"/>
        <v>2.8516287299588862E-2</v>
      </c>
      <c r="AJ146" s="5">
        <f t="shared" si="359"/>
        <v>6.075567550395667E-3</v>
      </c>
      <c r="AK146" s="5">
        <f t="shared" si="360"/>
        <v>8.6295761837488583E-4</v>
      </c>
      <c r="AL146" s="5">
        <f t="shared" si="361"/>
        <v>3.3472246794132879E-6</v>
      </c>
      <c r="AM146" s="5">
        <f t="shared" si="362"/>
        <v>9.0287536162461683E-6</v>
      </c>
      <c r="AN146" s="5">
        <f t="shared" si="363"/>
        <v>1.9287478886149655E-5</v>
      </c>
      <c r="AO146" s="5">
        <f t="shared" si="364"/>
        <v>2.0601229006531239E-5</v>
      </c>
      <c r="AP146" s="5">
        <f t="shared" si="365"/>
        <v>1.4669642728140185E-5</v>
      </c>
      <c r="AQ146" s="5">
        <f t="shared" si="366"/>
        <v>7.8344264450091132E-6</v>
      </c>
      <c r="AR146" s="5">
        <f t="shared" si="367"/>
        <v>2.8592147202100997E-2</v>
      </c>
      <c r="AS146" s="5">
        <f t="shared" si="368"/>
        <v>1.2183459923250642E-2</v>
      </c>
      <c r="AT146" s="5">
        <f t="shared" si="369"/>
        <v>2.5957598541348297E-3</v>
      </c>
      <c r="AU146" s="5">
        <f t="shared" si="370"/>
        <v>3.6869489525327611E-4</v>
      </c>
      <c r="AV146" s="5">
        <f t="shared" si="371"/>
        <v>3.9276339133208788E-5</v>
      </c>
      <c r="AW146" s="5">
        <f t="shared" si="372"/>
        <v>8.463575915122339E-8</v>
      </c>
      <c r="AX146" s="5">
        <f t="shared" si="373"/>
        <v>6.4121019583281722E-7</v>
      </c>
      <c r="AY146" s="5">
        <f t="shared" si="374"/>
        <v>1.3697713592998939E-6</v>
      </c>
      <c r="AZ146" s="5">
        <f t="shared" si="375"/>
        <v>1.4630721633499103E-6</v>
      </c>
      <c r="BA146" s="5">
        <f t="shared" si="376"/>
        <v>1.0418187145546499E-6</v>
      </c>
      <c r="BB146" s="5">
        <f t="shared" si="377"/>
        <v>5.5639065241550942E-7</v>
      </c>
      <c r="BC146" s="5">
        <f t="shared" si="378"/>
        <v>2.3771549024453022E-7</v>
      </c>
      <c r="BD146" s="5">
        <f t="shared" si="379"/>
        <v>1.0179892280995464E-2</v>
      </c>
      <c r="BE146" s="5">
        <f t="shared" si="380"/>
        <v>4.3377752902518342E-3</v>
      </c>
      <c r="BF146" s="5">
        <f t="shared" si="381"/>
        <v>9.2418927181807983E-4</v>
      </c>
      <c r="BG146" s="5">
        <f t="shared" si="382"/>
        <v>1.3126941085262251E-4</v>
      </c>
      <c r="BH146" s="5">
        <f t="shared" si="383"/>
        <v>1.3983871121736955E-5</v>
      </c>
      <c r="BI146" s="5">
        <f t="shared" si="384"/>
        <v>1.1917393414305382E-6</v>
      </c>
      <c r="BJ146" s="8">
        <f t="shared" si="385"/>
        <v>6.1033704509311788E-2</v>
      </c>
      <c r="BK146" s="8">
        <f t="shared" si="386"/>
        <v>0.16501660133539192</v>
      </c>
      <c r="BL146" s="8">
        <f t="shared" si="387"/>
        <v>0.64223327175571909</v>
      </c>
      <c r="BM146" s="8">
        <f t="shared" si="388"/>
        <v>0.46566670341877459</v>
      </c>
      <c r="BN146" s="8">
        <f t="shared" si="389"/>
        <v>0.52792435211322741</v>
      </c>
    </row>
    <row r="147" spans="1:66" x14ac:dyDescent="0.25">
      <c r="A147" t="s">
        <v>302</v>
      </c>
      <c r="B147" t="s">
        <v>312</v>
      </c>
      <c r="C147" t="s">
        <v>324</v>
      </c>
      <c r="D147" s="11">
        <v>44204</v>
      </c>
      <c r="E147">
        <f>VLOOKUP(A147,home!$A$2:$E$405,3,FALSE)</f>
        <v>1.5645</v>
      </c>
      <c r="F147">
        <f>VLOOKUP(B147,home!$B$2:$E$405,3,FALSE)</f>
        <v>0.95879999999999999</v>
      </c>
      <c r="G147">
        <f>VLOOKUP(C147,away!$B$2:$E$405,4,FALSE)</f>
        <v>0.89490000000000003</v>
      </c>
      <c r="H147">
        <f>VLOOKUP(A147,away!$A$2:$E$405,3,FALSE)</f>
        <v>1.0699000000000001</v>
      </c>
      <c r="I147">
        <f>VLOOKUP(C147,away!$B$2:$E$405,3,FALSE)</f>
        <v>1.8693</v>
      </c>
      <c r="J147">
        <f>VLOOKUP(B147,home!$B$2:$E$405,4,FALSE)</f>
        <v>0.93469999999999998</v>
      </c>
      <c r="K147" s="3">
        <f t="shared" si="334"/>
        <v>1.3423881227400001</v>
      </c>
      <c r="L147" s="3">
        <f t="shared" si="335"/>
        <v>1.869366416229</v>
      </c>
      <c r="M147" s="5">
        <f t="shared" si="336"/>
        <v>4.0285868102115777E-2</v>
      </c>
      <c r="N147" s="5">
        <f t="shared" si="337"/>
        <v>5.4079270854550443E-2</v>
      </c>
      <c r="O147" s="5">
        <f t="shared" si="338"/>
        <v>7.5309048878726359E-2</v>
      </c>
      <c r="P147" s="5">
        <f t="shared" si="339"/>
        <v>0.10109397274964839</v>
      </c>
      <c r="Q147" s="5">
        <f t="shared" si="340"/>
        <v>3.6297685440793995E-2</v>
      </c>
      <c r="R147" s="5">
        <f t="shared" si="341"/>
        <v>7.0390103406019658E-2</v>
      </c>
      <c r="S147" s="5">
        <f t="shared" si="342"/>
        <v>6.3421689836751408E-2</v>
      </c>
      <c r="T147" s="5">
        <f t="shared" si="343"/>
        <v>6.7853674149864637E-2</v>
      </c>
      <c r="U147" s="5">
        <f t="shared" si="344"/>
        <v>9.4490838770681207E-2</v>
      </c>
      <c r="V147" s="5">
        <f t="shared" si="345"/>
        <v>1.7683484132399136E-2</v>
      </c>
      <c r="W147" s="5">
        <f t="shared" si="346"/>
        <v>1.6241860606224831E-2</v>
      </c>
      <c r="X147" s="5">
        <f t="shared" si="347"/>
        <v>3.0361988754349489E-2</v>
      </c>
      <c r="Y147" s="5">
        <f t="shared" si="348"/>
        <v>2.8378841053651759E-2</v>
      </c>
      <c r="Z147" s="5">
        <f t="shared" si="349"/>
        <v>4.3861631780699899E-2</v>
      </c>
      <c r="AA147" s="5">
        <f t="shared" si="350"/>
        <v>5.8879333546406863E-2</v>
      </c>
      <c r="AB147" s="5">
        <f t="shared" si="351"/>
        <v>3.9519459013771727E-2</v>
      </c>
      <c r="AC147" s="5">
        <f t="shared" si="352"/>
        <v>2.7734503239265373E-3</v>
      </c>
      <c r="AD147" s="5">
        <f t="shared" si="353"/>
        <v>5.4507201922487257E-3</v>
      </c>
      <c r="AE147" s="5">
        <f t="shared" si="354"/>
        <v>1.0189393271651047E-2</v>
      </c>
      <c r="AF147" s="5">
        <f t="shared" si="355"/>
        <v>9.5238547918871045E-3</v>
      </c>
      <c r="AG147" s="5">
        <f t="shared" si="356"/>
        <v>5.9345247669984622E-3</v>
      </c>
      <c r="AH147" s="5">
        <f t="shared" si="357"/>
        <v>2.0498365352960735E-2</v>
      </c>
      <c r="AI147" s="5">
        <f t="shared" si="358"/>
        <v>2.7516762185399619E-2</v>
      </c>
      <c r="AJ147" s="5">
        <f t="shared" si="359"/>
        <v>1.8469087366970817E-2</v>
      </c>
      <c r="AK147" s="5">
        <f t="shared" si="360"/>
        <v>8.2642278397563346E-3</v>
      </c>
      <c r="AL147" s="5">
        <f t="shared" si="361"/>
        <v>2.7838954420327639E-4</v>
      </c>
      <c r="AM147" s="5">
        <f t="shared" si="362"/>
        <v>1.4633964092907554E-3</v>
      </c>
      <c r="AN147" s="5">
        <f t="shared" si="363"/>
        <v>2.7356241011582466E-3</v>
      </c>
      <c r="AO147" s="5">
        <f t="shared" si="364"/>
        <v>2.5569419110659359E-3</v>
      </c>
      <c r="AP147" s="5">
        <f t="shared" si="365"/>
        <v>1.5932871122650199E-3</v>
      </c>
      <c r="AQ147" s="5">
        <f t="shared" si="366"/>
        <v>7.4460935476967775E-4</v>
      </c>
      <c r="AR147" s="5">
        <f t="shared" si="367"/>
        <v>7.6637911556833894E-3</v>
      </c>
      <c r="AS147" s="5">
        <f t="shared" si="368"/>
        <v>1.028778222254924E-2</v>
      </c>
      <c r="AT147" s="5">
        <f t="shared" si="369"/>
        <v>6.9050983324429127E-3</v>
      </c>
      <c r="AU147" s="5">
        <f t="shared" si="370"/>
        <v>3.0897739959410493E-3</v>
      </c>
      <c r="AV147" s="5">
        <f t="shared" si="371"/>
        <v>1.0369189785255431E-3</v>
      </c>
      <c r="AW147" s="5">
        <f t="shared" si="372"/>
        <v>1.9405415955551207E-5</v>
      </c>
      <c r="AX147" s="5">
        <f t="shared" si="373"/>
        <v>3.2740765978204583E-4</v>
      </c>
      <c r="AY147" s="5">
        <f t="shared" si="374"/>
        <v>6.1204488361268677E-4</v>
      </c>
      <c r="AZ147" s="5">
        <f t="shared" si="375"/>
        <v>5.72068075325172E-4</v>
      </c>
      <c r="BA147" s="5">
        <f t="shared" si="376"/>
        <v>3.5646828260321283E-4</v>
      </c>
      <c r="BB147" s="5">
        <f t="shared" si="377"/>
        <v>1.665924589873185E-4</v>
      </c>
      <c r="BC147" s="5">
        <f t="shared" si="378"/>
        <v>6.2284469605580105E-5</v>
      </c>
      <c r="BD147" s="5">
        <f t="shared" si="379"/>
        <v>2.3877389679045581E-3</v>
      </c>
      <c r="BE147" s="5">
        <f t="shared" si="380"/>
        <v>3.2052724307185449E-3</v>
      </c>
      <c r="BF147" s="5">
        <f t="shared" si="381"/>
        <v>2.1513598205712731E-3</v>
      </c>
      <c r="BG147" s="5">
        <f t="shared" si="382"/>
        <v>9.6265329029164505E-4</v>
      </c>
      <c r="BH147" s="5">
        <f t="shared" si="383"/>
        <v>3.230635858010213E-4</v>
      </c>
      <c r="BI147" s="5">
        <f t="shared" si="384"/>
        <v>8.6735344093817162E-5</v>
      </c>
      <c r="BJ147" s="8">
        <f t="shared" si="385"/>
        <v>0.27550253860068619</v>
      </c>
      <c r="BK147" s="8">
        <f t="shared" si="386"/>
        <v>0.22614889957265724</v>
      </c>
      <c r="BL147" s="8">
        <f t="shared" si="387"/>
        <v>0.45143741448521635</v>
      </c>
      <c r="BM147" s="8">
        <f t="shared" si="388"/>
        <v>0.61890189553974773</v>
      </c>
      <c r="BN147" s="8">
        <f t="shared" si="389"/>
        <v>0.37745594943185456</v>
      </c>
    </row>
    <row r="148" spans="1:66" x14ac:dyDescent="0.25">
      <c r="A148" t="s">
        <v>302</v>
      </c>
      <c r="B148" t="s">
        <v>327</v>
      </c>
      <c r="C148" t="s">
        <v>311</v>
      </c>
      <c r="D148" s="11">
        <v>44204</v>
      </c>
      <c r="E148">
        <f>VLOOKUP(A148,home!$A$2:$E$405,3,FALSE)</f>
        <v>1.5645</v>
      </c>
      <c r="F148">
        <f>VLOOKUP(B148,home!$B$2:$E$405,3,FALSE)</f>
        <v>1.2784</v>
      </c>
      <c r="G148">
        <f>VLOOKUP(C148,away!$B$2:$E$405,4,FALSE)</f>
        <v>1.3696999999999999</v>
      </c>
      <c r="H148">
        <f>VLOOKUP(A148,away!$A$2:$E$405,3,FALSE)</f>
        <v>1.0699000000000001</v>
      </c>
      <c r="I148">
        <f>VLOOKUP(C148,away!$B$2:$E$405,3,FALSE)</f>
        <v>0.26700000000000002</v>
      </c>
      <c r="J148">
        <f>VLOOKUP(B148,home!$B$2:$E$405,4,FALSE)</f>
        <v>0.93469999999999998</v>
      </c>
      <c r="K148" s="3">
        <f t="shared" si="334"/>
        <v>2.7394777989599994</v>
      </c>
      <c r="L148" s="3">
        <f t="shared" si="335"/>
        <v>0.26700948651</v>
      </c>
      <c r="M148" s="5">
        <f t="shared" si="336"/>
        <v>4.9465130822086312E-2</v>
      </c>
      <c r="N148" s="5">
        <f t="shared" si="337"/>
        <v>0.13550862770975744</v>
      </c>
      <c r="O148" s="5">
        <f t="shared" si="338"/>
        <v>1.3207659180955239E-2</v>
      </c>
      <c r="P148" s="5">
        <f t="shared" si="339"/>
        <v>3.6182089102457092E-2</v>
      </c>
      <c r="Q148" s="5">
        <f t="shared" si="340"/>
        <v>0.1856114385892082</v>
      </c>
      <c r="R148" s="5">
        <f t="shared" si="341"/>
        <v>1.7632851479529724E-3</v>
      </c>
      <c r="S148" s="5">
        <f t="shared" si="342"/>
        <v>6.6164970660181092E-3</v>
      </c>
      <c r="T148" s="5">
        <f t="shared" si="343"/>
        <v>4.9560014908086876E-2</v>
      </c>
      <c r="U148" s="5">
        <f t="shared" si="344"/>
        <v>4.8304805160530664E-3</v>
      </c>
      <c r="V148" s="5">
        <f t="shared" si="345"/>
        <v>5.3774959453507722E-4</v>
      </c>
      <c r="W148" s="5">
        <f t="shared" si="346"/>
        <v>0.16949280508272105</v>
      </c>
      <c r="X148" s="5">
        <f t="shared" si="347"/>
        <v>4.5256186852276857E-2</v>
      </c>
      <c r="Y148" s="5">
        <f t="shared" si="348"/>
        <v>6.0419156064135272E-3</v>
      </c>
      <c r="Z148" s="5">
        <f t="shared" si="349"/>
        <v>1.5693795397521087E-4</v>
      </c>
      <c r="AA148" s="5">
        <f t="shared" si="350"/>
        <v>4.2992804072929645E-4</v>
      </c>
      <c r="AB148" s="5">
        <f t="shared" si="351"/>
        <v>5.8888916136413906E-4</v>
      </c>
      <c r="AC148" s="5">
        <f t="shared" si="352"/>
        <v>2.4584115392138482E-5</v>
      </c>
      <c r="AD148" s="5">
        <f t="shared" si="353"/>
        <v>0.11608044415189223</v>
      </c>
      <c r="AE148" s="5">
        <f t="shared" si="354"/>
        <v>3.0994579786849472E-2</v>
      </c>
      <c r="AF148" s="5">
        <f t="shared" si="355"/>
        <v>4.1379234167399498E-3</v>
      </c>
      <c r="AG148" s="5">
        <f t="shared" si="356"/>
        <v>3.6828826890714637E-4</v>
      </c>
      <c r="AH148" s="5">
        <f t="shared" si="357"/>
        <v>1.0475980626212765E-5</v>
      </c>
      <c r="AI148" s="5">
        <f t="shared" si="358"/>
        <v>2.8698716347844946E-5</v>
      </c>
      <c r="AJ148" s="5">
        <f t="shared" si="359"/>
        <v>3.9309748146785821E-5</v>
      </c>
      <c r="AK148" s="5">
        <f t="shared" si="360"/>
        <v>3.5896060776942903E-5</v>
      </c>
      <c r="AL148" s="5">
        <f t="shared" si="361"/>
        <v>7.1929833306032593E-7</v>
      </c>
      <c r="AM148" s="5">
        <f t="shared" si="362"/>
        <v>6.3599959929504929E-2</v>
      </c>
      <c r="AN148" s="5">
        <f t="shared" si="363"/>
        <v>1.6981792642833685E-2</v>
      </c>
      <c r="AO148" s="5">
        <f t="shared" si="364"/>
        <v>2.2671498667911588E-3</v>
      </c>
      <c r="AP148" s="5">
        <f t="shared" si="365"/>
        <v>2.0178350725770744E-4</v>
      </c>
      <c r="AQ148" s="5">
        <f t="shared" si="366"/>
        <v>1.3469527664766826E-5</v>
      </c>
      <c r="AR148" s="5">
        <f t="shared" si="367"/>
        <v>5.5943724153875571E-7</v>
      </c>
      <c r="AS148" s="5">
        <f t="shared" si="368"/>
        <v>1.5325659031068441E-6</v>
      </c>
      <c r="AT148" s="5">
        <f t="shared" si="369"/>
        <v>2.0992151335021409E-6</v>
      </c>
      <c r="AU148" s="5">
        <f t="shared" si="370"/>
        <v>1.9169177511566553E-6</v>
      </c>
      <c r="AV148" s="5">
        <f t="shared" si="371"/>
        <v>1.3128384054314966E-6</v>
      </c>
      <c r="AW148" s="5">
        <f t="shared" si="372"/>
        <v>1.4615074377480598E-8</v>
      </c>
      <c r="AX148" s="5">
        <f t="shared" si="373"/>
        <v>2.903844637360406E-2</v>
      </c>
      <c r="AY148" s="5">
        <f t="shared" si="374"/>
        <v>7.7535406552641907E-3</v>
      </c>
      <c r="AZ148" s="5">
        <f t="shared" si="375"/>
        <v>1.0351344544982501E-3</v>
      </c>
      <c r="BA148" s="5">
        <f t="shared" si="376"/>
        <v>9.2130239721462259E-5</v>
      </c>
      <c r="BB148" s="5">
        <f t="shared" si="377"/>
        <v>6.1499120000177086E-6</v>
      </c>
      <c r="BC148" s="5">
        <f t="shared" si="378"/>
        <v>3.284169690412831E-7</v>
      </c>
      <c r="BD148" s="5">
        <f t="shared" si="379"/>
        <v>2.4895841766305674E-8</v>
      </c>
      <c r="BE148" s="5">
        <f t="shared" si="380"/>
        <v>6.82016058052155E-8</v>
      </c>
      <c r="BF148" s="5">
        <f t="shared" si="381"/>
        <v>9.3418392478404648E-8</v>
      </c>
      <c r="BG148" s="5">
        <f t="shared" si="382"/>
        <v>8.5305870736373772E-8</v>
      </c>
      <c r="BH148" s="5">
        <f t="shared" si="383"/>
        <v>5.8423384750811867E-8</v>
      </c>
      <c r="BI148" s="5">
        <f t="shared" si="384"/>
        <v>3.2009913092989436E-8</v>
      </c>
      <c r="BJ148" s="8">
        <f t="shared" si="385"/>
        <v>0.86404210989896202</v>
      </c>
      <c r="BK148" s="8">
        <f t="shared" si="386"/>
        <v>0.10058031065408599</v>
      </c>
      <c r="BL148" s="8">
        <f t="shared" si="387"/>
        <v>2.0942405782395871E-2</v>
      </c>
      <c r="BM148" s="8">
        <f t="shared" si="388"/>
        <v>0.55623000769681197</v>
      </c>
      <c r="BN148" s="8">
        <f t="shared" si="389"/>
        <v>0.42173823055241727</v>
      </c>
    </row>
    <row r="149" spans="1:66" x14ac:dyDescent="0.25">
      <c r="A149" t="s">
        <v>302</v>
      </c>
      <c r="B149" t="s">
        <v>304</v>
      </c>
      <c r="C149" t="s">
        <v>307</v>
      </c>
      <c r="D149" s="11">
        <v>44204</v>
      </c>
      <c r="E149">
        <f>VLOOKUP(A149,home!$A$2:$E$405,3,FALSE)</f>
        <v>1.5645</v>
      </c>
      <c r="F149">
        <f>VLOOKUP(B149,home!$B$2:$E$405,3,FALSE)</f>
        <v>0.51129999999999998</v>
      </c>
      <c r="G149">
        <f>VLOOKUP(C149,away!$B$2:$E$405,4,FALSE)</f>
        <v>0.63919999999999999</v>
      </c>
      <c r="H149">
        <f>VLOOKUP(A149,away!$A$2:$E$405,3,FALSE)</f>
        <v>1.0699000000000001</v>
      </c>
      <c r="I149">
        <f>VLOOKUP(C149,away!$B$2:$E$405,3,FALSE)</f>
        <v>0.93469999999999998</v>
      </c>
      <c r="J149">
        <f>VLOOKUP(B149,home!$B$2:$E$405,4,FALSE)</f>
        <v>0.74770000000000003</v>
      </c>
      <c r="K149" s="3">
        <f t="shared" si="334"/>
        <v>0.51131452091999996</v>
      </c>
      <c r="L149" s="3">
        <f t="shared" si="335"/>
        <v>0.74772656578100016</v>
      </c>
      <c r="M149" s="5">
        <f t="shared" si="336"/>
        <v>0.28392615657181614</v>
      </c>
      <c r="N149" s="5">
        <f t="shared" si="337"/>
        <v>0.14517556672417506</v>
      </c>
      <c r="O149" s="5">
        <f t="shared" si="338"/>
        <v>0.21229912998884262</v>
      </c>
      <c r="P149" s="5">
        <f t="shared" si="339"/>
        <v>0.10855162794197785</v>
      </c>
      <c r="Q149" s="5">
        <f t="shared" si="340"/>
        <v>3.7115187674430519E-2</v>
      </c>
      <c r="R149" s="5">
        <f t="shared" si="341"/>
        <v>7.9370849692425707E-2</v>
      </c>
      <c r="S149" s="5">
        <f t="shared" si="342"/>
        <v>1.0375458245138011E-2</v>
      </c>
      <c r="T149" s="5">
        <f t="shared" si="343"/>
        <v>2.7752011818119236E-2</v>
      </c>
      <c r="U149" s="5">
        <f t="shared" si="344"/>
        <v>4.0583467985495975E-2</v>
      </c>
      <c r="V149" s="5">
        <f t="shared" si="345"/>
        <v>4.4075344439030006E-4</v>
      </c>
      <c r="W149" s="5">
        <f t="shared" si="346"/>
        <v>6.3258448015357759E-3</v>
      </c>
      <c r="X149" s="5">
        <f t="shared" si="347"/>
        <v>4.7300022091159378E-3</v>
      </c>
      <c r="Y149" s="5">
        <f t="shared" si="348"/>
        <v>1.7683741539794018E-3</v>
      </c>
      <c r="Z149" s="5">
        <f t="shared" si="349"/>
        <v>1.978256428787915E-2</v>
      </c>
      <c r="AA149" s="5">
        <f t="shared" si="350"/>
        <v>1.0115112381426027E-2</v>
      </c>
      <c r="AB149" s="5">
        <f t="shared" si="351"/>
        <v>2.5860019206804035E-3</v>
      </c>
      <c r="AC149" s="5">
        <f t="shared" si="352"/>
        <v>1.0531898612143919E-5</v>
      </c>
      <c r="AD149" s="5">
        <f t="shared" si="353"/>
        <v>8.0862407602788438E-4</v>
      </c>
      <c r="AE149" s="5">
        <f t="shared" si="354"/>
        <v>6.0462970337616436E-4</v>
      </c>
      <c r="AF149" s="5">
        <f t="shared" si="355"/>
        <v>2.2604884583732205E-4</v>
      </c>
      <c r="AG149" s="5">
        <f t="shared" si="356"/>
        <v>5.6340909065566536E-5</v>
      </c>
      <c r="AH149" s="5">
        <f t="shared" si="357"/>
        <v>3.6979872143294329E-3</v>
      </c>
      <c r="AI149" s="5">
        <f t="shared" si="358"/>
        <v>1.8908345608631388E-3</v>
      </c>
      <c r="AJ149" s="5">
        <f t="shared" si="359"/>
        <v>4.8340558381335704E-4</v>
      </c>
      <c r="AK149" s="5">
        <f t="shared" si="360"/>
        <v>8.2390764832526511E-5</v>
      </c>
      <c r="AL149" s="5">
        <f t="shared" si="361"/>
        <v>1.6106367281859167E-7</v>
      </c>
      <c r="AM149" s="5">
        <f t="shared" si="362"/>
        <v>8.2692246407715101E-5</v>
      </c>
      <c r="AN149" s="5">
        <f t="shared" si="363"/>
        <v>6.1831189423157049E-5</v>
      </c>
      <c r="AO149" s="5">
        <f t="shared" si="364"/>
        <v>2.3116411462765861E-5</v>
      </c>
      <c r="AP149" s="5">
        <f t="shared" si="365"/>
        <v>5.7615849854114895E-6</v>
      </c>
      <c r="AQ149" s="5">
        <f t="shared" si="366"/>
        <v>1.0770225386492764E-6</v>
      </c>
      <c r="AR149" s="5">
        <f t="shared" si="367"/>
        <v>5.53016656014519E-4</v>
      </c>
      <c r="AS149" s="5">
        <f t="shared" si="368"/>
        <v>2.8276544653084413E-4</v>
      </c>
      <c r="AT149" s="5">
        <f t="shared" si="369"/>
        <v>7.2291039412824204E-5</v>
      </c>
      <c r="AU149" s="5">
        <f t="shared" si="370"/>
        <v>1.2321152728059013E-5</v>
      </c>
      <c r="AV149" s="5">
        <f t="shared" si="371"/>
        <v>1.5749960760824113E-6</v>
      </c>
      <c r="AW149" s="5">
        <f t="shared" si="372"/>
        <v>1.7105116440088909E-9</v>
      </c>
      <c r="AX149" s="5">
        <f t="shared" si="373"/>
        <v>7.0469577259598979E-6</v>
      </c>
      <c r="AY149" s="5">
        <f t="shared" si="374"/>
        <v>5.2691974996358801E-6</v>
      </c>
      <c r="AZ149" s="5">
        <f t="shared" si="375"/>
        <v>1.9699594754122847E-6</v>
      </c>
      <c r="BA149" s="5">
        <f t="shared" si="376"/>
        <v>4.9099701109258959E-7</v>
      </c>
      <c r="BB149" s="5">
        <f t="shared" si="377"/>
        <v>9.1782877228249398E-8</v>
      </c>
      <c r="BC149" s="5">
        <f t="shared" si="378"/>
        <v>1.372569911747562E-8</v>
      </c>
      <c r="BD149" s="5">
        <f t="shared" si="379"/>
        <v>6.8917540836904793E-5</v>
      </c>
      <c r="BE149" s="5">
        <f t="shared" si="380"/>
        <v>3.5238539376006502E-5</v>
      </c>
      <c r="BF149" s="5">
        <f t="shared" si="381"/>
        <v>9.0089884394816574E-6</v>
      </c>
      <c r="BG149" s="5">
        <f t="shared" si="382"/>
        <v>1.5354755359691271E-6</v>
      </c>
      <c r="BH149" s="5">
        <f t="shared" si="383"/>
        <v>1.9627773451460861E-7</v>
      </c>
      <c r="BI149" s="5">
        <f t="shared" si="384"/>
        <v>2.0071931158120018E-8</v>
      </c>
      <c r="BJ149" s="8">
        <f t="shared" si="385"/>
        <v>0.22475199199076901</v>
      </c>
      <c r="BK149" s="8">
        <f t="shared" si="386"/>
        <v>0.40330995836310701</v>
      </c>
      <c r="BL149" s="8">
        <f t="shared" si="387"/>
        <v>0.35214606627732564</v>
      </c>
      <c r="BM149" s="8">
        <f t="shared" si="388"/>
        <v>0.13354679483842466</v>
      </c>
      <c r="BN149" s="8">
        <f t="shared" si="389"/>
        <v>0.86643851859366783</v>
      </c>
    </row>
    <row r="150" spans="1:66" x14ac:dyDescent="0.25">
      <c r="A150" t="s">
        <v>302</v>
      </c>
      <c r="B150" t="s">
        <v>329</v>
      </c>
      <c r="C150" t="s">
        <v>316</v>
      </c>
      <c r="D150" s="11">
        <v>44204</v>
      </c>
      <c r="E150">
        <f>VLOOKUP(A150,home!$A$2:$E$405,3,FALSE)</f>
        <v>1.5645</v>
      </c>
      <c r="F150">
        <f>VLOOKUP(B150,home!$B$2:$E$405,3,FALSE)</f>
        <v>0.54790000000000005</v>
      </c>
      <c r="G150">
        <f>VLOOKUP(C150,away!$B$2:$E$405,4,FALSE)</f>
        <v>1.1718</v>
      </c>
      <c r="H150">
        <f>VLOOKUP(A150,away!$A$2:$E$405,3,FALSE)</f>
        <v>1.0699000000000001</v>
      </c>
      <c r="I150">
        <f>VLOOKUP(C150,away!$B$2:$E$405,3,FALSE)</f>
        <v>0.77890000000000004</v>
      </c>
      <c r="J150">
        <f>VLOOKUP(B150,home!$B$2:$E$405,4,FALSE)</f>
        <v>1.0682</v>
      </c>
      <c r="K150" s="3">
        <f t="shared" si="334"/>
        <v>1.00445471469</v>
      </c>
      <c r="L150" s="3">
        <f t="shared" si="335"/>
        <v>0.8901792465020002</v>
      </c>
      <c r="M150" s="5">
        <f t="shared" si="336"/>
        <v>0.15037336746196667</v>
      </c>
      <c r="N150" s="5">
        <f t="shared" si="337"/>
        <v>0.15104323791098426</v>
      </c>
      <c r="O150" s="5">
        <f t="shared" si="338"/>
        <v>0.13385925094126189</v>
      </c>
      <c r="P150" s="5">
        <f t="shared" si="339"/>
        <v>0.13445555571282231</v>
      </c>
      <c r="Q150" s="5">
        <f t="shared" si="340"/>
        <v>7.5858046220865727E-2</v>
      </c>
      <c r="R150" s="5">
        <f t="shared" si="341"/>
        <v>5.9579363570107319E-2</v>
      </c>
      <c r="S150" s="5">
        <f t="shared" si="342"/>
        <v>3.0055682012003107E-2</v>
      </c>
      <c r="T150" s="5">
        <f t="shared" si="343"/>
        <v>6.7527258426004155E-2</v>
      </c>
      <c r="U150" s="5">
        <f t="shared" si="344"/>
        <v>5.9844772636223925E-2</v>
      </c>
      <c r="V150" s="5">
        <f t="shared" si="345"/>
        <v>2.9860144455831615E-3</v>
      </c>
      <c r="W150" s="5">
        <f t="shared" si="346"/>
        <v>2.5398657391240177E-2</v>
      </c>
      <c r="X150" s="5">
        <f t="shared" si="347"/>
        <v>2.2609357698696639E-2</v>
      </c>
      <c r="Y150" s="5">
        <f t="shared" si="348"/>
        <v>1.0063190500059984E-2</v>
      </c>
      <c r="Z150" s="5">
        <f t="shared" si="349"/>
        <v>1.7678770989968954E-2</v>
      </c>
      <c r="AA150" s="5">
        <f t="shared" si="350"/>
        <v>1.7757524870799114E-2</v>
      </c>
      <c r="AB150" s="5">
        <f t="shared" si="351"/>
        <v>8.9183147888495518E-3</v>
      </c>
      <c r="AC150" s="5">
        <f t="shared" si="352"/>
        <v>1.6687056957947742E-4</v>
      </c>
      <c r="AD150" s="5">
        <f t="shared" si="353"/>
        <v>6.3779502908568025E-3</v>
      </c>
      <c r="AE150" s="5">
        <f t="shared" si="354"/>
        <v>5.6775189841421214E-3</v>
      </c>
      <c r="AF150" s="5">
        <f t="shared" si="355"/>
        <v>2.5270047856522171E-3</v>
      </c>
      <c r="AG150" s="5">
        <f t="shared" si="356"/>
        <v>7.4982907199961323E-4</v>
      </c>
      <c r="AH150" s="5">
        <f t="shared" si="357"/>
        <v>3.9343187597329953E-3</v>
      </c>
      <c r="AI150" s="5">
        <f t="shared" si="358"/>
        <v>3.9518450273071199E-3</v>
      </c>
      <c r="AJ150" s="5">
        <f t="shared" si="359"/>
        <v>1.9847246847014342E-3</v>
      </c>
      <c r="AK150" s="5">
        <f t="shared" si="360"/>
        <v>6.6452202230332658E-4</v>
      </c>
      <c r="AL150" s="5">
        <f t="shared" si="361"/>
        <v>5.9682576891413031E-6</v>
      </c>
      <c r="AM150" s="5">
        <f t="shared" si="362"/>
        <v>1.2812724479419149E-3</v>
      </c>
      <c r="AN150" s="5">
        <f t="shared" si="363"/>
        <v>1.140562142272707E-3</v>
      </c>
      <c r="AO150" s="5">
        <f t="shared" si="364"/>
        <v>5.076523741985126E-4</v>
      </c>
      <c r="AP150" s="5">
        <f t="shared" si="365"/>
        <v>1.5063386931632783E-4</v>
      </c>
      <c r="AQ150" s="5">
        <f t="shared" si="366"/>
        <v>3.3522786071422366E-5</v>
      </c>
      <c r="AR150" s="5">
        <f t="shared" si="367"/>
        <v>7.0044978180756055E-4</v>
      </c>
      <c r="AS150" s="5">
        <f t="shared" si="368"/>
        <v>7.0357008574018593E-4</v>
      </c>
      <c r="AT150" s="5">
        <f t="shared" si="369"/>
        <v>3.5335214486828862E-4</v>
      </c>
      <c r="AU150" s="5">
        <f t="shared" si="370"/>
        <v>1.1830874261959216E-4</v>
      </c>
      <c r="AV150" s="5">
        <f t="shared" si="371"/>
        <v>2.9708943578323766E-5</v>
      </c>
      <c r="AW150" s="5">
        <f t="shared" si="372"/>
        <v>1.4823572850236383E-7</v>
      </c>
      <c r="AX150" s="5">
        <f t="shared" si="373"/>
        <v>2.1449669185627559E-4</v>
      </c>
      <c r="AY150" s="5">
        <f t="shared" si="374"/>
        <v>1.9094050353379112E-4</v>
      </c>
      <c r="AZ150" s="5">
        <f t="shared" si="375"/>
        <v>8.4985636781211325E-5</v>
      </c>
      <c r="BA150" s="5">
        <f t="shared" si="376"/>
        <v>2.5217483371130461E-5</v>
      </c>
      <c r="BB150" s="5">
        <f t="shared" si="377"/>
        <v>5.6120200864974083E-6</v>
      </c>
      <c r="BC150" s="5">
        <f t="shared" si="378"/>
        <v>9.991407623904707E-7</v>
      </c>
      <c r="BD150" s="5">
        <f t="shared" si="379"/>
        <v>1.0392097649699074E-4</v>
      </c>
      <c r="BE150" s="5">
        <f t="shared" si="380"/>
        <v>1.0438391479759102E-4</v>
      </c>
      <c r="BF150" s="5">
        <f t="shared" si="381"/>
        <v>5.242445767811978E-5</v>
      </c>
      <c r="BG150" s="5">
        <f t="shared" si="382"/>
        <v>1.7552664559951262E-5</v>
      </c>
      <c r="BH150" s="5">
        <f t="shared" si="383"/>
        <v>4.4077141681537796E-6</v>
      </c>
      <c r="BI150" s="5">
        <f t="shared" si="384"/>
        <v>8.8546985544159539E-7</v>
      </c>
      <c r="BJ150" s="8">
        <f t="shared" si="385"/>
        <v>0.371467946376694</v>
      </c>
      <c r="BK150" s="8">
        <f t="shared" si="386"/>
        <v>0.31823439896317762</v>
      </c>
      <c r="BL150" s="8">
        <f t="shared" si="387"/>
        <v>0.29268360219745693</v>
      </c>
      <c r="BM150" s="8">
        <f t="shared" si="388"/>
        <v>0.29470510444148401</v>
      </c>
      <c r="BN150" s="8">
        <f t="shared" si="389"/>
        <v>0.70516882181800822</v>
      </c>
    </row>
    <row r="151" spans="1:66" x14ac:dyDescent="0.25">
      <c r="A151" t="s">
        <v>302</v>
      </c>
      <c r="B151" t="s">
        <v>322</v>
      </c>
      <c r="C151" t="s">
        <v>305</v>
      </c>
      <c r="D151" s="11">
        <v>44204</v>
      </c>
      <c r="E151">
        <f>VLOOKUP(A151,home!$A$2:$E$405,3,FALSE)</f>
        <v>1.5645</v>
      </c>
      <c r="F151">
        <f>VLOOKUP(B151,home!$B$2:$E$405,3,FALSE)</f>
        <v>0.82179999999999997</v>
      </c>
      <c r="G151">
        <f>VLOOKUP(C151,away!$B$2:$E$405,4,FALSE)</f>
        <v>1.6618999999999999</v>
      </c>
      <c r="H151">
        <f>VLOOKUP(A151,away!$A$2:$E$405,3,FALSE)</f>
        <v>1.0699000000000001</v>
      </c>
      <c r="I151">
        <f>VLOOKUP(C151,away!$B$2:$E$405,3,FALSE)</f>
        <v>0.37390000000000001</v>
      </c>
      <c r="J151">
        <f>VLOOKUP(B151,home!$B$2:$E$405,4,FALSE)</f>
        <v>0.80110000000000003</v>
      </c>
      <c r="K151" s="3">
        <f t="shared" si="334"/>
        <v>2.1367149675899997</v>
      </c>
      <c r="L151" s="3">
        <f t="shared" si="335"/>
        <v>0.32046852717100005</v>
      </c>
      <c r="M151" s="5">
        <f t="shared" si="336"/>
        <v>8.5675918137669907E-2</v>
      </c>
      <c r="N151" s="5">
        <f t="shared" si="337"/>
        <v>0.1830650166467748</v>
      </c>
      <c r="O151" s="5">
        <f t="shared" si="338"/>
        <v>2.7456435299602244E-2</v>
      </c>
      <c r="P151" s="5">
        <f t="shared" si="339"/>
        <v>5.8666576261326528E-2</v>
      </c>
      <c r="Q151" s="5">
        <f t="shared" si="340"/>
        <v>0.19557888055563816</v>
      </c>
      <c r="R151" s="5">
        <f t="shared" si="341"/>
        <v>4.3994616909146921E-3</v>
      </c>
      <c r="S151" s="5">
        <f t="shared" si="342"/>
        <v>1.0042983037239167E-2</v>
      </c>
      <c r="T151" s="5">
        <f t="shared" si="343"/>
        <v>6.2676875797418291E-2</v>
      </c>
      <c r="U151" s="5">
        <f t="shared" si="344"/>
        <v>9.4003956443162295E-3</v>
      </c>
      <c r="V151" s="5">
        <f t="shared" si="345"/>
        <v>7.6410351298567523E-4</v>
      </c>
      <c r="W151" s="5">
        <f t="shared" si="346"/>
        <v>0.13929877380924291</v>
      </c>
      <c r="X151" s="5">
        <f t="shared" si="347"/>
        <v>4.4640872879374356E-2</v>
      </c>
      <c r="Y151" s="5">
        <f t="shared" si="348"/>
        <v>7.1529973916404669E-3</v>
      </c>
      <c r="Z151" s="5">
        <f t="shared" si="349"/>
        <v>4.699630028108896E-4</v>
      </c>
      <c r="AA151" s="5">
        <f t="shared" si="350"/>
        <v>1.0041769823195689E-3</v>
      </c>
      <c r="AB151" s="5">
        <f t="shared" si="351"/>
        <v>1.0728199941157908E-3</v>
      </c>
      <c r="AC151" s="5">
        <f t="shared" si="352"/>
        <v>3.2701237692085501E-5</v>
      </c>
      <c r="AD151" s="5">
        <f t="shared" si="353"/>
        <v>7.4410443741285845E-2</v>
      </c>
      <c r="AE151" s="5">
        <f t="shared" si="354"/>
        <v>2.384620531191043E-2</v>
      </c>
      <c r="AF151" s="5">
        <f t="shared" si="355"/>
        <v>3.8209791474626054E-3</v>
      </c>
      <c r="AG151" s="5">
        <f t="shared" si="356"/>
        <v>4.0816785324614818E-4</v>
      </c>
      <c r="AH151" s="5">
        <f t="shared" si="357"/>
        <v>3.7652087833916591E-5</v>
      </c>
      <c r="AI151" s="5">
        <f t="shared" si="358"/>
        <v>8.0451779635742893E-5</v>
      </c>
      <c r="AJ151" s="5">
        <f t="shared" si="359"/>
        <v>8.5951260858472116E-5</v>
      </c>
      <c r="AK151" s="5">
        <f t="shared" si="360"/>
        <v>6.1217781853176609E-5</v>
      </c>
      <c r="AL151" s="5">
        <f t="shared" si="361"/>
        <v>8.9568676781252421E-7</v>
      </c>
      <c r="AM151" s="5">
        <f t="shared" si="362"/>
        <v>3.1798781777403792E-2</v>
      </c>
      <c r="AN151" s="5">
        <f t="shared" si="363"/>
        <v>1.0190508762036629E-2</v>
      </c>
      <c r="AO151" s="5">
        <f t="shared" si="364"/>
        <v>1.6328686670465241E-3</v>
      </c>
      <c r="AP151" s="5">
        <f t="shared" si="365"/>
        <v>1.7442767226402456E-4</v>
      </c>
      <c r="AQ151" s="5">
        <f t="shared" si="366"/>
        <v>1.3974644807079462E-5</v>
      </c>
      <c r="AR151" s="5">
        <f t="shared" si="367"/>
        <v>2.4132618266096766E-6</v>
      </c>
      <c r="AS151" s="5">
        <f t="shared" si="368"/>
        <v>5.1564526656304782E-6</v>
      </c>
      <c r="AT151" s="5">
        <f t="shared" si="369"/>
        <v>5.5089347951609989E-6</v>
      </c>
      <c r="AU151" s="5">
        <f t="shared" si="370"/>
        <v>3.9236744774326177E-6</v>
      </c>
      <c r="AV151" s="5">
        <f t="shared" si="371"/>
        <v>2.0959434959702877E-6</v>
      </c>
      <c r="AW151" s="5">
        <f t="shared" si="372"/>
        <v>1.7036706207772207E-8</v>
      </c>
      <c r="AX151" s="5">
        <f t="shared" si="373"/>
        <v>1.1324155495817806E-2</v>
      </c>
      <c r="AY151" s="5">
        <f t="shared" si="374"/>
        <v>3.6290354332001178E-3</v>
      </c>
      <c r="AZ151" s="5">
        <f t="shared" si="375"/>
        <v>5.8149582016450675E-4</v>
      </c>
      <c r="BA151" s="5">
        <f t="shared" si="376"/>
        <v>6.2117036348070727E-5</v>
      </c>
      <c r="BB151" s="5">
        <f t="shared" si="377"/>
        <v>4.976638787673426E-6</v>
      </c>
      <c r="BC151" s="5">
        <f t="shared" si="378"/>
        <v>3.1897122050955494E-7</v>
      </c>
      <c r="BD151" s="5">
        <f t="shared" si="379"/>
        <v>1.2889574387526658E-7</v>
      </c>
      <c r="BE151" s="5">
        <f t="shared" si="380"/>
        <v>2.754134651969291E-7</v>
      </c>
      <c r="BF151" s="5">
        <f t="shared" si="381"/>
        <v>2.9424003668105302E-7</v>
      </c>
      <c r="BG151" s="5">
        <f t="shared" si="382"/>
        <v>2.0956903014687884E-7</v>
      </c>
      <c r="BH151" s="5">
        <f t="shared" si="383"/>
        <v>1.1194732086453904E-7</v>
      </c>
      <c r="BI151" s="5">
        <f t="shared" si="384"/>
        <v>4.7839903214572136E-8</v>
      </c>
      <c r="BJ151" s="8">
        <f t="shared" si="385"/>
        <v>0.79431187405309078</v>
      </c>
      <c r="BK151" s="8">
        <f t="shared" si="386"/>
        <v>0.15881221330688128</v>
      </c>
      <c r="BL151" s="8">
        <f t="shared" si="387"/>
        <v>4.3618728694210615E-2</v>
      </c>
      <c r="BM151" s="8">
        <f t="shared" si="388"/>
        <v>0.43874147206857333</v>
      </c>
      <c r="BN151" s="8">
        <f t="shared" si="389"/>
        <v>0.5548422885919263</v>
      </c>
    </row>
    <row r="152" spans="1:66" x14ac:dyDescent="0.25">
      <c r="A152" t="s">
        <v>350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351</v>
      </c>
      <c r="B153" t="s">
        <v>113</v>
      </c>
      <c r="C153" t="s">
        <v>110</v>
      </c>
      <c r="D153" s="11">
        <v>44235</v>
      </c>
      <c r="E153">
        <f>VLOOKUP(A153,home!$A$2:$E$405,3,FALSE)</f>
        <v>1.1967000000000001</v>
      </c>
      <c r="F153">
        <f>VLOOKUP(B153,home!$B$2:$E$405,3,FALSE)</f>
        <v>0.71630000000000005</v>
      </c>
      <c r="G153">
        <f>VLOOKUP(C153,away!$B$2:$E$405,4,FALSE)</f>
        <v>2.0055000000000001</v>
      </c>
      <c r="H153">
        <f>VLOOKUP(A153,away!$A$2:$E$405,3,FALSE)</f>
        <v>1.0984</v>
      </c>
      <c r="I153">
        <f>VLOOKUP(C153,away!$B$2:$E$405,3,FALSE)</f>
        <v>0.91039999999999999</v>
      </c>
      <c r="J153">
        <f>VLOOKUP(B153,home!$B$2:$E$405,4,FALSE)</f>
        <v>0.78039999999999998</v>
      </c>
      <c r="K153" s="3">
        <f t="shared" si="334"/>
        <v>1.7191069991550003</v>
      </c>
      <c r="L153" s="3">
        <f t="shared" si="335"/>
        <v>0.78038701414400002</v>
      </c>
      <c r="M153" s="5">
        <f t="shared" si="336"/>
        <v>8.212654305113154E-2</v>
      </c>
      <c r="N153" s="5">
        <f t="shared" si="337"/>
        <v>0.14118431497560469</v>
      </c>
      <c r="O153" s="5">
        <f t="shared" si="338"/>
        <v>6.4090487713641231E-2</v>
      </c>
      <c r="P153" s="5">
        <f t="shared" si="339"/>
        <v>0.11017840600777819</v>
      </c>
      <c r="Q153" s="5">
        <f t="shared" si="340"/>
        <v>0.1213554720227331</v>
      </c>
      <c r="R153" s="5">
        <f t="shared" si="341"/>
        <v>2.500769217094059E-2</v>
      </c>
      <c r="S153" s="5">
        <f t="shared" si="342"/>
        <v>3.6952977379240713E-2</v>
      </c>
      <c r="T153" s="5">
        <f t="shared" si="343"/>
        <v>9.4704234461856426E-2</v>
      </c>
      <c r="U153" s="5">
        <f t="shared" si="344"/>
        <v>4.2990898643777677E-2</v>
      </c>
      <c r="V153" s="5">
        <f t="shared" si="345"/>
        <v>5.5083289676130676E-3</v>
      </c>
      <c r="W153" s="5">
        <f t="shared" si="346"/>
        <v>6.9541013780013095E-2</v>
      </c>
      <c r="X153" s="5">
        <f t="shared" si="347"/>
        <v>5.4268904104331189E-2</v>
      </c>
      <c r="Y153" s="5">
        <f t="shared" si="348"/>
        <v>2.1175374017423036E-2</v>
      </c>
      <c r="Z153" s="5">
        <f t="shared" si="349"/>
        <v>6.5052260746375386E-3</v>
      </c>
      <c r="AA153" s="5">
        <f t="shared" si="350"/>
        <v>1.1183179675995001E-2</v>
      </c>
      <c r="AB153" s="5">
        <f t="shared" si="351"/>
        <v>9.6125412269054793E-3</v>
      </c>
      <c r="AC153" s="5">
        <f t="shared" si="352"/>
        <v>4.6186263514116406E-4</v>
      </c>
      <c r="AD153" s="5">
        <f t="shared" si="353"/>
        <v>2.9887110879388706E-2</v>
      </c>
      <c r="AE153" s="5">
        <f t="shared" si="354"/>
        <v>2.3323513220556813E-2</v>
      </c>
      <c r="AF153" s="5">
        <f t="shared" si="355"/>
        <v>9.1006834207692181E-3</v>
      </c>
      <c r="AG153" s="5">
        <f t="shared" si="356"/>
        <v>2.367351720467965E-3</v>
      </c>
      <c r="AH153" s="5">
        <f t="shared" si="357"/>
        <v>1.2691484881795204E-3</v>
      </c>
      <c r="AI153" s="5">
        <f t="shared" si="358"/>
        <v>2.1818020489964007E-3</v>
      </c>
      <c r="AJ153" s="5">
        <f t="shared" si="359"/>
        <v>1.8753755866002168E-3</v>
      </c>
      <c r="AK153" s="5">
        <f t="shared" si="360"/>
        <v>1.0746570989896157E-3</v>
      </c>
      <c r="AL153" s="5">
        <f t="shared" si="361"/>
        <v>2.4784819642401516E-5</v>
      </c>
      <c r="AM153" s="5">
        <f t="shared" si="362"/>
        <v>1.0275828299455732E-2</v>
      </c>
      <c r="AN153" s="5">
        <f t="shared" si="363"/>
        <v>8.0191229644686769E-3</v>
      </c>
      <c r="AO153" s="5">
        <f t="shared" si="364"/>
        <v>3.1290097131476454E-3</v>
      </c>
      <c r="AP153" s="5">
        <f t="shared" si="365"/>
        <v>8.1394618242362174E-4</v>
      </c>
      <c r="AQ153" s="5">
        <f t="shared" si="366"/>
        <v>1.5879825774386939E-4</v>
      </c>
      <c r="AR153" s="5">
        <f t="shared" si="367"/>
        <v>1.9808539983915755E-4</v>
      </c>
      <c r="AS153" s="5">
        <f t="shared" si="368"/>
        <v>3.405299972939125E-4</v>
      </c>
      <c r="AT153" s="5">
        <f t="shared" si="369"/>
        <v>2.9270375088509922E-4</v>
      </c>
      <c r="AU153" s="5">
        <f t="shared" si="370"/>
        <v>1.6772968894183189E-4</v>
      </c>
      <c r="AV153" s="5">
        <f t="shared" si="371"/>
        <v>7.2086320556498555E-5</v>
      </c>
      <c r="AW153" s="5">
        <f t="shared" si="372"/>
        <v>9.2362611672801795E-7</v>
      </c>
      <c r="AX153" s="5">
        <f t="shared" si="373"/>
        <v>2.9442080586182277E-3</v>
      </c>
      <c r="AY153" s="5">
        <f t="shared" si="374"/>
        <v>2.297621735883782E-3</v>
      </c>
      <c r="AZ153" s="5">
        <f t="shared" si="375"/>
        <v>8.9651708304934919E-4</v>
      </c>
      <c r="BA153" s="5">
        <f t="shared" si="376"/>
        <v>2.332100965233234E-4</v>
      </c>
      <c r="BB153" s="5">
        <f t="shared" si="377"/>
        <v>4.5498532723517585E-5</v>
      </c>
      <c r="BC153" s="5">
        <f t="shared" si="378"/>
        <v>7.1012928200077943E-6</v>
      </c>
      <c r="BD153" s="5">
        <f t="shared" si="379"/>
        <v>2.576387895433342E-5</v>
      </c>
      <c r="BE153" s="5">
        <f t="shared" si="380"/>
        <v>4.4290864635776792E-5</v>
      </c>
      <c r="BF153" s="5">
        <f t="shared" si="381"/>
        <v>3.8070367696995288E-5</v>
      </c>
      <c r="BG153" s="5">
        <f t="shared" si="382"/>
        <v>2.1815678522769679E-5</v>
      </c>
      <c r="BH153" s="5">
        <f t="shared" si="383"/>
        <v>9.3758714099521915E-6</v>
      </c>
      <c r="BI153" s="5">
        <f t="shared" si="384"/>
        <v>3.2236252328052132E-6</v>
      </c>
      <c r="BJ153" s="8">
        <f t="shared" si="385"/>
        <v>0.59572883482000216</v>
      </c>
      <c r="BK153" s="8">
        <f t="shared" si="386"/>
        <v>0.23755052459643086</v>
      </c>
      <c r="BL153" s="8">
        <f t="shared" si="387"/>
        <v>0.16049945809799487</v>
      </c>
      <c r="BM153" s="8">
        <f t="shared" si="388"/>
        <v>0.45404442953746887</v>
      </c>
      <c r="BN153" s="8">
        <f t="shared" si="389"/>
        <v>0.54394291594182931</v>
      </c>
    </row>
    <row r="154" spans="1:66" x14ac:dyDescent="0.25">
      <c r="A154" t="s">
        <v>351</v>
      </c>
      <c r="B154" t="s">
        <v>116</v>
      </c>
      <c r="C154" t="s">
        <v>122</v>
      </c>
      <c r="D154" s="11">
        <v>44235</v>
      </c>
      <c r="E154">
        <f>VLOOKUP(A154,home!$A$2:$E$405,3,FALSE)</f>
        <v>1.1967000000000001</v>
      </c>
      <c r="F154">
        <f>VLOOKUP(B154,home!$B$2:$E$405,3,FALSE)</f>
        <v>1.1938</v>
      </c>
      <c r="G154">
        <f>VLOOKUP(C154,away!$B$2:$E$405,4,FALSE)</f>
        <v>0.83560000000000001</v>
      </c>
      <c r="H154">
        <f>VLOOKUP(A154,away!$A$2:$E$405,3,FALSE)</f>
        <v>1.0984</v>
      </c>
      <c r="I154">
        <f>VLOOKUP(C154,away!$B$2:$E$405,3,FALSE)</f>
        <v>0.65029999999999999</v>
      </c>
      <c r="J154">
        <f>VLOOKUP(B154,home!$B$2:$E$405,4,FALSE)</f>
        <v>1.0405</v>
      </c>
      <c r="K154" s="3">
        <f t="shared" si="334"/>
        <v>1.1937552563760001</v>
      </c>
      <c r="L154" s="3">
        <f t="shared" si="335"/>
        <v>0.74321824556000005</v>
      </c>
      <c r="M154" s="5">
        <f t="shared" si="336"/>
        <v>0.144139528309806</v>
      </c>
      <c r="N154" s="5">
        <f t="shared" si="337"/>
        <v>0.17206731957138818</v>
      </c>
      <c r="O154" s="5">
        <f t="shared" si="338"/>
        <v>0.10712712734625997</v>
      </c>
      <c r="P154" s="5">
        <f t="shared" si="339"/>
        <v>0.12788357137005896</v>
      </c>
      <c r="Q154" s="5">
        <f t="shared" si="340"/>
        <v>0.10270313359443684</v>
      </c>
      <c r="R154" s="5">
        <f t="shared" si="341"/>
        <v>3.9809417819085015E-2</v>
      </c>
      <c r="S154" s="5">
        <f t="shared" si="342"/>
        <v>2.8365237520428965E-2</v>
      </c>
      <c r="T154" s="5">
        <f t="shared" si="343"/>
        <v>7.6330842763571632E-2</v>
      </c>
      <c r="U154" s="5">
        <f t="shared" si="344"/>
        <v>4.7522701774801134E-2</v>
      </c>
      <c r="V154" s="5">
        <f t="shared" si="345"/>
        <v>2.7962472808336467E-3</v>
      </c>
      <c r="W154" s="5">
        <f t="shared" si="346"/>
        <v>4.0867468524881864E-2</v>
      </c>
      <c r="X154" s="5">
        <f t="shared" si="347"/>
        <v>3.0373448257541215E-2</v>
      </c>
      <c r="Y154" s="5">
        <f t="shared" si="348"/>
        <v>1.1287050462788611E-2</v>
      </c>
      <c r="Z154" s="5">
        <f t="shared" si="349"/>
        <v>9.8623618894217932E-3</v>
      </c>
      <c r="AA154" s="5">
        <f t="shared" si="350"/>
        <v>1.1773246345779604E-2</v>
      </c>
      <c r="AB154" s="5">
        <f t="shared" si="351"/>
        <v>7.0271873549419698E-3</v>
      </c>
      <c r="AC154" s="5">
        <f t="shared" si="352"/>
        <v>1.5505552714269538E-4</v>
      </c>
      <c r="AD154" s="5">
        <f t="shared" si="353"/>
        <v>1.2196438841589614E-2</v>
      </c>
      <c r="AE154" s="5">
        <f t="shared" si="354"/>
        <v>9.0646158779260702E-3</v>
      </c>
      <c r="AF154" s="5">
        <f t="shared" si="355"/>
        <v>3.3684939547337671E-3</v>
      </c>
      <c r="AG154" s="5">
        <f t="shared" si="356"/>
        <v>8.3450872240556568E-4</v>
      </c>
      <c r="AH154" s="5">
        <f t="shared" si="357"/>
        <v>1.8324718251334676E-3</v>
      </c>
      <c r="AI154" s="5">
        <f t="shared" si="358"/>
        <v>2.1875228734139994E-3</v>
      </c>
      <c r="AJ154" s="5">
        <f t="shared" si="359"/>
        <v>1.3056834642903468E-3</v>
      </c>
      <c r="AK154" s="5">
        <f t="shared" si="360"/>
        <v>5.195554995532758E-4</v>
      </c>
      <c r="AL154" s="5">
        <f t="shared" si="361"/>
        <v>5.5027388542733303E-6</v>
      </c>
      <c r="AM154" s="5">
        <f t="shared" si="362"/>
        <v>2.9119125952432028E-3</v>
      </c>
      <c r="AN154" s="5">
        <f t="shared" si="363"/>
        <v>2.1641865702607191E-3</v>
      </c>
      <c r="AO154" s="5">
        <f t="shared" si="364"/>
        <v>8.0423147290684279E-4</v>
      </c>
      <c r="AP154" s="5">
        <f t="shared" si="365"/>
        <v>1.9923983477265284E-4</v>
      </c>
      <c r="AQ154" s="5">
        <f t="shared" si="366"/>
        <v>3.7019670111348829E-5</v>
      </c>
      <c r="AR154" s="5">
        <f t="shared" si="367"/>
        <v>2.7238529898276545E-4</v>
      </c>
      <c r="AS154" s="5">
        <f t="shared" si="368"/>
        <v>3.2516138242022458E-4</v>
      </c>
      <c r="AT154" s="5">
        <f t="shared" si="369"/>
        <v>1.9408155471731492E-4</v>
      </c>
      <c r="AU154" s="5">
        <f t="shared" si="370"/>
        <v>7.7228625369807019E-5</v>
      </c>
      <c r="AV154" s="5">
        <f t="shared" si="371"/>
        <v>2.3048019369475012E-5</v>
      </c>
      <c r="AW154" s="5">
        <f t="shared" si="372"/>
        <v>1.3561510411571144E-7</v>
      </c>
      <c r="AX154" s="5">
        <f t="shared" si="373"/>
        <v>5.7935182777984204E-4</v>
      </c>
      <c r="AY154" s="5">
        <f t="shared" si="374"/>
        <v>4.3058484900451342E-4</v>
      </c>
      <c r="AZ154" s="5">
        <f t="shared" si="375"/>
        <v>1.6000925802092599E-4</v>
      </c>
      <c r="BA154" s="5">
        <f t="shared" si="376"/>
        <v>3.9640600006556673E-5</v>
      </c>
      <c r="BB154" s="5">
        <f t="shared" si="377"/>
        <v>7.3654042974546928E-6</v>
      </c>
      <c r="BC154" s="5">
        <f t="shared" si="378"/>
        <v>1.0948205719588725E-6</v>
      </c>
      <c r="BD154" s="5">
        <f t="shared" si="379"/>
        <v>3.374028733771782E-5</v>
      </c>
      <c r="BE154" s="5">
        <f t="shared" si="380"/>
        <v>4.0277645361037242E-5</v>
      </c>
      <c r="BF154" s="5">
        <f t="shared" si="381"/>
        <v>2.4040825432093316E-5</v>
      </c>
      <c r="BG154" s="5">
        <f t="shared" si="382"/>
        <v>9.566287242393077E-6</v>
      </c>
      <c r="BH154" s="5">
        <f t="shared" si="383"/>
        <v>2.8549514199023517E-6</v>
      </c>
      <c r="BI154" s="5">
        <f t="shared" si="384"/>
        <v>6.8162265284131132E-7</v>
      </c>
      <c r="BJ154" s="8">
        <f t="shared" si="385"/>
        <v>0.46642795747423943</v>
      </c>
      <c r="BK154" s="8">
        <f t="shared" si="386"/>
        <v>0.30377572759612897</v>
      </c>
      <c r="BL154" s="8">
        <f t="shared" si="387"/>
        <v>0.22010798080356439</v>
      </c>
      <c r="BM154" s="8">
        <f t="shared" si="388"/>
        <v>0.30601348051841915</v>
      </c>
      <c r="BN154" s="8">
        <f t="shared" si="389"/>
        <v>0.69373009801103491</v>
      </c>
    </row>
    <row r="155" spans="1:66" s="10" customFormat="1" x14ac:dyDescent="0.25">
      <c r="A155" t="s">
        <v>353</v>
      </c>
      <c r="B155" t="s">
        <v>156</v>
      </c>
      <c r="C155" t="s">
        <v>153</v>
      </c>
      <c r="D155" s="11">
        <v>44235</v>
      </c>
      <c r="E155">
        <f>VLOOKUP(A155,home!$A$2:$E$405,3,FALSE)</f>
        <v>1.5907</v>
      </c>
      <c r="F155">
        <f>VLOOKUP(B155,home!$B$2:$E$405,3,FALSE)</f>
        <v>0.86439999999999995</v>
      </c>
      <c r="G155">
        <f>VLOOKUP(C155,away!$B$2:$E$405,4,FALSE)</f>
        <v>1.1787000000000001</v>
      </c>
      <c r="H155">
        <f>VLOOKUP(A155,away!$A$2:$E$405,3,FALSE)</f>
        <v>1.2952999999999999</v>
      </c>
      <c r="I155">
        <f>VLOOKUP(C155,away!$B$2:$E$405,3,FALSE)</f>
        <v>1.1097999999999999</v>
      </c>
      <c r="J155">
        <f>VLOOKUP(B155,home!$B$2:$E$405,4,FALSE)</f>
        <v>0.96499999999999997</v>
      </c>
      <c r="K155" s="3">
        <f t="shared" si="334"/>
        <v>1.6207137729959999</v>
      </c>
      <c r="L155" s="3">
        <f t="shared" si="335"/>
        <v>1.3872106020999997</v>
      </c>
      <c r="M155" s="5">
        <f t="shared" si="336"/>
        <v>4.9394096049625691E-2</v>
      </c>
      <c r="N155" s="5">
        <f t="shared" si="337"/>
        <v>8.0053691772315652E-2</v>
      </c>
      <c r="O155" s="5">
        <f t="shared" si="338"/>
        <v>6.8520013721186462E-2</v>
      </c>
      <c r="P155" s="5">
        <f t="shared" si="339"/>
        <v>0.11105132996380178</v>
      </c>
      <c r="Q155" s="5">
        <f t="shared" si="340"/>
        <v>6.4872060417284286E-2</v>
      </c>
      <c r="R155" s="5">
        <f t="shared" si="341"/>
        <v>4.7525844745033671E-2</v>
      </c>
      <c r="S155" s="5">
        <f t="shared" si="342"/>
        <v>6.2418380297611722E-2</v>
      </c>
      <c r="T155" s="5">
        <f t="shared" si="343"/>
        <v>8.9991209990928481E-2</v>
      </c>
      <c r="U155" s="5">
        <f t="shared" si="344"/>
        <v>7.702579115154562E-2</v>
      </c>
      <c r="V155" s="5">
        <f t="shared" si="345"/>
        <v>1.559260609084401E-2</v>
      </c>
      <c r="W155" s="5">
        <f t="shared" si="346"/>
        <v>3.5046347266973768E-2</v>
      </c>
      <c r="X155" s="5">
        <f t="shared" si="347"/>
        <v>4.8616664493624354E-2</v>
      </c>
      <c r="Y155" s="5">
        <f t="shared" si="348"/>
        <v>3.3720776212147162E-2</v>
      </c>
      <c r="Z155" s="5">
        <f t="shared" si="349"/>
        <v>2.1976118568023093E-2</v>
      </c>
      <c r="AA155" s="5">
        <f t="shared" si="350"/>
        <v>3.5616998040188155E-2</v>
      </c>
      <c r="AB155" s="5">
        <f t="shared" si="351"/>
        <v>2.8862479638252243E-2</v>
      </c>
      <c r="AC155" s="5">
        <f t="shared" si="352"/>
        <v>2.1910255760250763E-3</v>
      </c>
      <c r="AD155" s="5">
        <f t="shared" si="353"/>
        <v>1.4200024427196279E-2</v>
      </c>
      <c r="AE155" s="5">
        <f t="shared" si="354"/>
        <v>1.9698424435485654E-2</v>
      </c>
      <c r="AF155" s="5">
        <f t="shared" si="355"/>
        <v>1.3662931610785703E-2</v>
      </c>
      <c r="AG155" s="5">
        <f t="shared" si="356"/>
        <v>6.3177878620830526E-3</v>
      </c>
      <c r="AH155" s="5">
        <f t="shared" si="357"/>
        <v>7.6213761676420773E-3</v>
      </c>
      <c r="AI155" s="5">
        <f t="shared" si="358"/>
        <v>1.2352069324080985E-2</v>
      </c>
      <c r="AJ155" s="5">
        <f t="shared" si="359"/>
        <v>1.0009584439269723E-2</v>
      </c>
      <c r="AK155" s="5">
        <f t="shared" si="360"/>
        <v>5.407557120896962E-3</v>
      </c>
      <c r="AL155" s="5">
        <f t="shared" si="361"/>
        <v>1.9704079933588188E-4</v>
      </c>
      <c r="AM155" s="5">
        <f t="shared" si="362"/>
        <v>4.6028350332073271E-3</v>
      </c>
      <c r="AN155" s="5">
        <f t="shared" si="363"/>
        <v>6.3851015577825083E-3</v>
      </c>
      <c r="AO155" s="5">
        <f t="shared" si="364"/>
        <v>4.4287402882205607E-3</v>
      </c>
      <c r="AP155" s="5">
        <f t="shared" si="365"/>
        <v>2.0478651605889903E-3</v>
      </c>
      <c r="AQ155" s="5">
        <f t="shared" si="366"/>
        <v>7.1020506561006685E-4</v>
      </c>
      <c r="AR155" s="5">
        <f t="shared" si="367"/>
        <v>2.1144907644690685E-3</v>
      </c>
      <c r="AS155" s="5">
        <f t="shared" si="368"/>
        <v>3.4269843048478597E-3</v>
      </c>
      <c r="AT155" s="5">
        <f t="shared" si="369"/>
        <v>2.7770803313540249E-3</v>
      </c>
      <c r="AU155" s="5">
        <f t="shared" si="370"/>
        <v>1.5002841139139214E-3</v>
      </c>
      <c r="AV155" s="5">
        <f t="shared" si="371"/>
        <v>6.0788278170684814E-4</v>
      </c>
      <c r="AW155" s="5">
        <f t="shared" si="372"/>
        <v>1.2305588326788911E-5</v>
      </c>
      <c r="AX155" s="5">
        <f t="shared" si="373"/>
        <v>1.243313022191269E-3</v>
      </c>
      <c r="AY155" s="5">
        <f t="shared" si="374"/>
        <v>1.7247370061127206E-3</v>
      </c>
      <c r="AZ155" s="5">
        <f t="shared" si="375"/>
        <v>1.1962867303568893E-3</v>
      </c>
      <c r="BA155" s="5">
        <f t="shared" si="376"/>
        <v>5.5316721183420688E-4</v>
      </c>
      <c r="BB155" s="5">
        <f t="shared" si="377"/>
        <v>1.9183985524762713E-4</v>
      </c>
      <c r="BC155" s="5">
        <f t="shared" si="378"/>
        <v>5.3224456220967462E-5</v>
      </c>
      <c r="BD155" s="5">
        <f t="shared" si="379"/>
        <v>4.8887400108567163E-4</v>
      </c>
      <c r="BE155" s="5">
        <f t="shared" si="380"/>
        <v>7.923248268192093E-4</v>
      </c>
      <c r="BF155" s="5">
        <f t="shared" si="381"/>
        <v>6.4206587975628164E-4</v>
      </c>
      <c r="BG155" s="5">
        <f t="shared" si="382"/>
        <v>3.4686833816393312E-4</v>
      </c>
      <c r="BH155" s="5">
        <f t="shared" si="383"/>
        <v>1.4054357326963014E-4</v>
      </c>
      <c r="BI155" s="5">
        <f t="shared" si="384"/>
        <v>4.5556180980832394E-5</v>
      </c>
      <c r="BJ155" s="8">
        <f t="shared" si="385"/>
        <v>0.42931723387619736</v>
      </c>
      <c r="BK155" s="8">
        <f t="shared" si="386"/>
        <v>0.24256921578335688</v>
      </c>
      <c r="BL155" s="8">
        <f t="shared" si="387"/>
        <v>0.30582466944446324</v>
      </c>
      <c r="BM155" s="8">
        <f t="shared" si="388"/>
        <v>0.57655776958500693</v>
      </c>
      <c r="BN155" s="8">
        <f t="shared" si="389"/>
        <v>0.42141703666924751</v>
      </c>
    </row>
    <row r="156" spans="1:66" x14ac:dyDescent="0.25">
      <c r="A156" t="s">
        <v>363</v>
      </c>
      <c r="B156" t="s">
        <v>164</v>
      </c>
      <c r="C156" t="s">
        <v>162</v>
      </c>
      <c r="D156" s="11">
        <v>44235</v>
      </c>
      <c r="E156">
        <f>VLOOKUP(A156,home!$A$2:$E$405,3,FALSE)</f>
        <v>1.1111</v>
      </c>
      <c r="F156">
        <f>VLOOKUP(B156,home!$B$2:$E$405,3,FALSE)</f>
        <v>1.4142999999999999</v>
      </c>
      <c r="G156">
        <f>VLOOKUP(C156,away!$B$2:$E$405,4,FALSE)</f>
        <v>1.2857000000000001</v>
      </c>
      <c r="H156">
        <f>VLOOKUP(A156,away!$A$2:$E$405,3,FALSE)</f>
        <v>1.1806000000000001</v>
      </c>
      <c r="I156">
        <f>VLOOKUP(C156,away!$B$2:$E$405,3,FALSE)</f>
        <v>1.089</v>
      </c>
      <c r="J156">
        <f>VLOOKUP(B156,home!$B$2:$E$405,4,FALSE)</f>
        <v>0.48399999999999999</v>
      </c>
      <c r="K156" s="3">
        <f t="shared" si="334"/>
        <v>2.0203859181609998</v>
      </c>
      <c r="L156" s="3">
        <f t="shared" si="335"/>
        <v>0.62226592560000005</v>
      </c>
      <c r="M156" s="5">
        <f t="shared" si="336"/>
        <v>7.1172281313334002E-2</v>
      </c>
      <c r="N156" s="5">
        <f t="shared" si="337"/>
        <v>0.14379547492885325</v>
      </c>
      <c r="O156" s="5">
        <f t="shared" si="338"/>
        <v>4.4288085508505361E-2</v>
      </c>
      <c r="P156" s="5">
        <f t="shared" si="339"/>
        <v>8.9479024303694463E-2</v>
      </c>
      <c r="Q156" s="5">
        <f t="shared" si="340"/>
        <v>0.14526117632076413</v>
      </c>
      <c r="R156" s="5">
        <f t="shared" si="341"/>
        <v>1.3779483261001018E-2</v>
      </c>
      <c r="S156" s="5">
        <f t="shared" si="342"/>
        <v>2.8123644635938996E-2</v>
      </c>
      <c r="T156" s="5">
        <f t="shared" si="343"/>
        <v>9.0391080336985091E-2</v>
      </c>
      <c r="U156" s="5">
        <f t="shared" si="344"/>
        <v>2.7839873940061665E-2</v>
      </c>
      <c r="V156" s="5">
        <f t="shared" si="345"/>
        <v>3.9286147725731344E-3</v>
      </c>
      <c r="W156" s="5">
        <f t="shared" si="346"/>
        <v>9.7827878364657977E-2</v>
      </c>
      <c r="X156" s="5">
        <f t="shared" si="347"/>
        <v>6.0874955280068109E-2</v>
      </c>
      <c r="Y156" s="5">
        <f t="shared" si="348"/>
        <v>1.8940205196605095E-2</v>
      </c>
      <c r="Z156" s="5">
        <f t="shared" si="349"/>
        <v>2.8581676352321694E-3</v>
      </c>
      <c r="AA156" s="5">
        <f t="shared" si="350"/>
        <v>5.7746016419665987E-3</v>
      </c>
      <c r="AB156" s="5">
        <f t="shared" si="351"/>
        <v>5.833461920209353E-3</v>
      </c>
      <c r="AC156" s="5">
        <f t="shared" si="352"/>
        <v>3.0869515686813648E-4</v>
      </c>
      <c r="AD156" s="5">
        <f t="shared" si="353"/>
        <v>4.9412516962880515E-2</v>
      </c>
      <c r="AE156" s="5">
        <f t="shared" si="354"/>
        <v>3.0747725604132543E-2</v>
      </c>
      <c r="AF156" s="5">
        <f t="shared" si="355"/>
        <v>9.5666309665751788E-3</v>
      </c>
      <c r="AG156" s="5">
        <f t="shared" si="356"/>
        <v>1.9843294910965093E-3</v>
      </c>
      <c r="AH156" s="5">
        <f t="shared" si="357"/>
        <v>4.4463508226442712E-4</v>
      </c>
      <c r="AI156" s="5">
        <f t="shared" si="358"/>
        <v>8.9833445892740604E-4</v>
      </c>
      <c r="AJ156" s="5">
        <f t="shared" si="359"/>
        <v>9.0749114530785642E-4</v>
      </c>
      <c r="AK156" s="5">
        <f t="shared" si="360"/>
        <v>6.1116077694526357E-4</v>
      </c>
      <c r="AL156" s="5">
        <f t="shared" si="361"/>
        <v>1.5523875831509656E-5</v>
      </c>
      <c r="AM156" s="5">
        <f t="shared" si="362"/>
        <v>1.9966470690539088E-2</v>
      </c>
      <c r="AN156" s="5">
        <f t="shared" si="363"/>
        <v>1.2424454365213574E-2</v>
      </c>
      <c r="AO156" s="5">
        <f t="shared" si="364"/>
        <v>3.8656572978222931E-3</v>
      </c>
      <c r="AP156" s="5">
        <f t="shared" si="365"/>
        <v>8.0182227216059495E-4</v>
      </c>
      <c r="AQ156" s="5">
        <f t="shared" si="366"/>
        <v>1.2473666958817689E-4</v>
      </c>
      <c r="AR156" s="5">
        <f t="shared" si="367"/>
        <v>5.5336252203901189E-5</v>
      </c>
      <c r="AS156" s="5">
        <f t="shared" si="368"/>
        <v>1.1180058471656753E-4</v>
      </c>
      <c r="AT156" s="5">
        <f t="shared" si="369"/>
        <v>1.1294016350175949E-4</v>
      </c>
      <c r="AU156" s="5">
        <f t="shared" si="370"/>
        <v>7.6060905311251936E-5</v>
      </c>
      <c r="AV156" s="5">
        <f t="shared" si="371"/>
        <v>3.841809550335764E-5</v>
      </c>
      <c r="AW156" s="5">
        <f t="shared" si="372"/>
        <v>5.4213570741578571E-7</v>
      </c>
      <c r="AX156" s="5">
        <f t="shared" si="373"/>
        <v>6.7233293697565762E-3</v>
      </c>
      <c r="AY156" s="5">
        <f t="shared" si="374"/>
        <v>4.1836987733852408E-3</v>
      </c>
      <c r="AZ156" s="5">
        <f t="shared" si="375"/>
        <v>1.3016865948260758E-3</v>
      </c>
      <c r="BA156" s="5">
        <f t="shared" si="376"/>
        <v>2.6999840459018679E-4</v>
      </c>
      <c r="BB156" s="5">
        <f t="shared" si="377"/>
        <v>4.2002701785708961E-5</v>
      </c>
      <c r="BC156" s="5">
        <f t="shared" si="378"/>
        <v>5.2273700208769927E-6</v>
      </c>
      <c r="BD156" s="5">
        <f t="shared" si="379"/>
        <v>5.7389773661492699E-6</v>
      </c>
      <c r="BE156" s="5">
        <f t="shared" si="380"/>
        <v>1.1594949055212688E-5</v>
      </c>
      <c r="BF156" s="5">
        <f t="shared" si="381"/>
        <v>1.1713135896472955E-5</v>
      </c>
      <c r="BG156" s="5">
        <f t="shared" si="382"/>
        <v>7.8883516075800245E-6</v>
      </c>
      <c r="BH156" s="5">
        <f t="shared" si="383"/>
        <v>3.9843786263643407E-6</v>
      </c>
      <c r="BI156" s="5">
        <f t="shared" si="384"/>
        <v>1.6099964938656382E-6</v>
      </c>
      <c r="BJ156" s="8">
        <f t="shared" si="385"/>
        <v>0.69851105796230695</v>
      </c>
      <c r="BK156" s="8">
        <f t="shared" si="386"/>
        <v>0.19721148283162546</v>
      </c>
      <c r="BL156" s="8">
        <f t="shared" si="387"/>
        <v>0.1008142135254714</v>
      </c>
      <c r="BM156" s="8">
        <f t="shared" si="388"/>
        <v>0.48743623968080591</v>
      </c>
      <c r="BN156" s="8">
        <f t="shared" si="389"/>
        <v>0.50777552563615225</v>
      </c>
    </row>
    <row r="157" spans="1:66" x14ac:dyDescent="0.25">
      <c r="A157" t="s">
        <v>354</v>
      </c>
      <c r="B157" t="s">
        <v>174</v>
      </c>
      <c r="C157" t="s">
        <v>170</v>
      </c>
      <c r="D157" s="11">
        <v>44235</v>
      </c>
      <c r="E157">
        <f>VLOOKUP(A157,home!$A$2:$E$405,3,FALSE)</f>
        <v>1.2778</v>
      </c>
      <c r="F157">
        <f>VLOOKUP(B157,home!$B$2:$E$405,3,FALSE)</f>
        <v>0.60870000000000002</v>
      </c>
      <c r="G157">
        <f>VLOOKUP(C157,away!$B$2:$E$405,4,FALSE)</f>
        <v>0.95650000000000002</v>
      </c>
      <c r="H157">
        <f>VLOOKUP(A157,away!$A$2:$E$405,3,FALSE)</f>
        <v>1.2444</v>
      </c>
      <c r="I157">
        <f>VLOOKUP(C157,away!$B$2:$E$405,3,FALSE)</f>
        <v>0.71430000000000005</v>
      </c>
      <c r="J157">
        <f>VLOOKUP(B157,home!$B$2:$E$405,4,FALSE)</f>
        <v>1.0714999999999999</v>
      </c>
      <c r="K157" s="3">
        <f t="shared" si="334"/>
        <v>0.74396269659000003</v>
      </c>
      <c r="L157" s="3">
        <f t="shared" si="335"/>
        <v>0.9524294767799999</v>
      </c>
      <c r="M157" s="5">
        <f t="shared" si="336"/>
        <v>0.18334380490889521</v>
      </c>
      <c r="N157" s="5">
        <f t="shared" si="337"/>
        <v>0.13640095150309259</v>
      </c>
      <c r="O157" s="5">
        <f t="shared" si="338"/>
        <v>0.17462204418023344</v>
      </c>
      <c r="P157" s="5">
        <f t="shared" si="339"/>
        <v>0.1299122868723846</v>
      </c>
      <c r="Q157" s="5">
        <f t="shared" si="340"/>
        <v>5.0738609848841272E-2</v>
      </c>
      <c r="R157" s="5">
        <f t="shared" si="341"/>
        <v>8.3157591086416863E-2</v>
      </c>
      <c r="S157" s="5">
        <f t="shared" si="342"/>
        <v>2.3013052293748268E-2</v>
      </c>
      <c r="T157" s="5">
        <f t="shared" si="343"/>
        <v>4.8324947630876441E-2</v>
      </c>
      <c r="U157" s="5">
        <f t="shared" si="344"/>
        <v>6.1866145706579244E-2</v>
      </c>
      <c r="V157" s="5">
        <f t="shared" si="345"/>
        <v>1.8118227258469147E-3</v>
      </c>
      <c r="W157" s="5">
        <f t="shared" si="346"/>
        <v>1.2582544334790632E-2</v>
      </c>
      <c r="X157" s="5">
        <f t="shared" si="347"/>
        <v>1.1983986117345793E-2</v>
      </c>
      <c r="Y157" s="5">
        <f t="shared" si="348"/>
        <v>5.7069508137412173E-3</v>
      </c>
      <c r="Z157" s="5">
        <f t="shared" si="349"/>
        <v>2.6400580322907076E-2</v>
      </c>
      <c r="AA157" s="5">
        <f t="shared" si="350"/>
        <v>1.9641046928570844E-2</v>
      </c>
      <c r="AB157" s="5">
        <f t="shared" si="351"/>
        <v>7.3061031184151488E-3</v>
      </c>
      <c r="AC157" s="5">
        <f t="shared" si="352"/>
        <v>8.0237928491465473E-5</v>
      </c>
      <c r="AD157" s="5">
        <f t="shared" si="353"/>
        <v>2.3402359033185163E-3</v>
      </c>
      <c r="AE157" s="5">
        <f t="shared" si="354"/>
        <v>2.2289096569394246E-3</v>
      </c>
      <c r="AF157" s="5">
        <f t="shared" si="355"/>
        <v>1.0614396291743526E-3</v>
      </c>
      <c r="AG157" s="5">
        <f t="shared" si="356"/>
        <v>3.3698213021602865E-4</v>
      </c>
      <c r="AH157" s="5">
        <f t="shared" si="357"/>
        <v>6.2861727259086852E-3</v>
      </c>
      <c r="AI157" s="5">
        <f t="shared" si="358"/>
        <v>4.6766780123975371E-3</v>
      </c>
      <c r="AJ157" s="5">
        <f t="shared" si="359"/>
        <v>1.7396369925932161E-3</v>
      </c>
      <c r="AK157" s="5">
        <f t="shared" si="360"/>
        <v>4.3140834269912243E-4</v>
      </c>
      <c r="AL157" s="5">
        <f t="shared" si="361"/>
        <v>2.274173984642426E-6</v>
      </c>
      <c r="AM157" s="5">
        <f t="shared" si="362"/>
        <v>3.4820964265791564E-4</v>
      </c>
      <c r="AN157" s="5">
        <f t="shared" si="363"/>
        <v>3.3164512776642931E-4</v>
      </c>
      <c r="AO157" s="5">
        <f t="shared" si="364"/>
        <v>1.5793429775760821E-4</v>
      </c>
      <c r="AP157" s="5">
        <f t="shared" si="365"/>
        <v>5.0140426859631847E-5</v>
      </c>
      <c r="AQ157" s="5">
        <f t="shared" si="366"/>
        <v>1.1938805129861251E-5</v>
      </c>
      <c r="AR157" s="5">
        <f t="shared" si="367"/>
        <v>1.1974272400571832E-3</v>
      </c>
      <c r="AS157" s="5">
        <f t="shared" si="368"/>
        <v>8.9084119848326332E-4</v>
      </c>
      <c r="AT157" s="5">
        <f t="shared" si="369"/>
        <v>3.313763101285379E-4</v>
      </c>
      <c r="AU157" s="5">
        <f t="shared" si="370"/>
        <v>8.217720442309043E-5</v>
      </c>
      <c r="AV157" s="5">
        <f t="shared" si="371"/>
        <v>1.5284193650207504E-5</v>
      </c>
      <c r="AW157" s="5">
        <f t="shared" si="372"/>
        <v>4.4761555913036416E-8</v>
      </c>
      <c r="AX157" s="5">
        <f t="shared" si="373"/>
        <v>4.3175830788403857E-5</v>
      </c>
      <c r="AY157" s="5">
        <f t="shared" si="374"/>
        <v>4.11219339273413E-5</v>
      </c>
      <c r="AZ157" s="5">
        <f t="shared" si="375"/>
        <v>1.9582871007299695E-5</v>
      </c>
      <c r="BA157" s="5">
        <f t="shared" si="376"/>
        <v>6.2171011957775614E-6</v>
      </c>
      <c r="BB157" s="5">
        <f t="shared" si="377"/>
        <v>1.4803376097456833E-6</v>
      </c>
      <c r="BC157" s="5">
        <f t="shared" si="378"/>
        <v>2.8198343502156743E-7</v>
      </c>
      <c r="BD157" s="5">
        <f t="shared" si="379"/>
        <v>1.9007749995496369E-4</v>
      </c>
      <c r="BE157" s="5">
        <f t="shared" si="380"/>
        <v>1.4141056942758038E-4</v>
      </c>
      <c r="BF157" s="5">
        <f t="shared" si="381"/>
        <v>5.2602094278835053E-5</v>
      </c>
      <c r="BG157" s="5">
        <f t="shared" si="382"/>
        <v>1.3044665301987849E-5</v>
      </c>
      <c r="BH157" s="5">
        <f t="shared" si="383"/>
        <v>2.4261860935452211E-6</v>
      </c>
      <c r="BI157" s="5">
        <f t="shared" si="384"/>
        <v>3.6099838971661221E-7</v>
      </c>
      <c r="BJ157" s="8">
        <f t="shared" si="385"/>
        <v>0.27271728592647143</v>
      </c>
      <c r="BK157" s="8">
        <f t="shared" si="386"/>
        <v>0.33820460083727844</v>
      </c>
      <c r="BL157" s="8">
        <f t="shared" si="387"/>
        <v>0.362643855254003</v>
      </c>
      <c r="BM157" s="8">
        <f t="shared" si="388"/>
        <v>0.2417499567684244</v>
      </c>
      <c r="BN157" s="8">
        <f t="shared" si="389"/>
        <v>0.75817528839986392</v>
      </c>
    </row>
    <row r="158" spans="1:66" x14ac:dyDescent="0.25">
      <c r="A158" t="s">
        <v>354</v>
      </c>
      <c r="B158" t="s">
        <v>177</v>
      </c>
      <c r="C158" t="s">
        <v>173</v>
      </c>
      <c r="D158" s="11">
        <v>44235</v>
      </c>
      <c r="E158">
        <f>VLOOKUP(A158,home!$A$2:$E$405,3,FALSE)</f>
        <v>1.2778</v>
      </c>
      <c r="F158">
        <f>VLOOKUP(B158,home!$B$2:$E$405,3,FALSE)</f>
        <v>1.2174</v>
      </c>
      <c r="G158">
        <f>VLOOKUP(C158,away!$B$2:$E$405,4,FALSE)</f>
        <v>1.0435000000000001</v>
      </c>
      <c r="H158">
        <f>VLOOKUP(A158,away!$A$2:$E$405,3,FALSE)</f>
        <v>1.2444</v>
      </c>
      <c r="I158">
        <f>VLOOKUP(C158,away!$B$2:$E$405,3,FALSE)</f>
        <v>1.1608000000000001</v>
      </c>
      <c r="J158">
        <f>VLOOKUP(B158,home!$B$2:$E$405,4,FALSE)</f>
        <v>0.53569999999999995</v>
      </c>
      <c r="K158" s="3">
        <f t="shared" si="334"/>
        <v>1.6232620468200003</v>
      </c>
      <c r="L158" s="3">
        <f t="shared" si="335"/>
        <v>0.77381839286399989</v>
      </c>
      <c r="M158" s="5">
        <f t="shared" si="336"/>
        <v>9.0983196834641761E-2</v>
      </c>
      <c r="N158" s="5">
        <f t="shared" si="337"/>
        <v>0.14768957032002755</v>
      </c>
      <c r="O158" s="5">
        <f t="shared" si="338"/>
        <v>7.0404471152211462E-2</v>
      </c>
      <c r="P158" s="5">
        <f t="shared" si="339"/>
        <v>0.11428490594781844</v>
      </c>
      <c r="Q158" s="5">
        <f t="shared" si="340"/>
        <v>0.11986943710582718</v>
      </c>
      <c r="R158" s="5">
        <f t="shared" si="341"/>
        <v>2.7240137358722053E-2</v>
      </c>
      <c r="S158" s="5">
        <f t="shared" si="342"/>
        <v>3.5888604110162259E-2</v>
      </c>
      <c r="T158" s="5">
        <f t="shared" si="343"/>
        <v>9.2757175174743509E-2</v>
      </c>
      <c r="U158" s="5">
        <f t="shared" si="344"/>
        <v>4.421788112457712E-2</v>
      </c>
      <c r="V158" s="5">
        <f t="shared" si="345"/>
        <v>5.0088928359214137E-3</v>
      </c>
      <c r="W158" s="5">
        <f t="shared" si="346"/>
        <v>6.4859835942522107E-2</v>
      </c>
      <c r="X158" s="5">
        <f t="shared" si="347"/>
        <v>5.0189734010465156E-2</v>
      </c>
      <c r="Y158" s="5">
        <f t="shared" si="348"/>
        <v>1.941886965512489E-2</v>
      </c>
      <c r="Z158" s="5">
        <f t="shared" si="349"/>
        <v>7.0263064374403014E-3</v>
      </c>
      <c r="AA158" s="5">
        <f t="shared" si="350"/>
        <v>1.1405536569223888E-2</v>
      </c>
      <c r="AB158" s="5">
        <f t="shared" si="351"/>
        <v>9.2570873182193682E-3</v>
      </c>
      <c r="AC158" s="5">
        <f t="shared" si="352"/>
        <v>3.9323253260734509E-4</v>
      </c>
      <c r="AD158" s="5">
        <f t="shared" si="353"/>
        <v>2.632112751211697E-2</v>
      </c>
      <c r="AE158" s="5">
        <f t="shared" si="354"/>
        <v>2.0367772589794768E-2</v>
      </c>
      <c r="AF158" s="5">
        <f t="shared" si="355"/>
        <v>7.8804785258272062E-3</v>
      </c>
      <c r="AG158" s="5">
        <f t="shared" si="356"/>
        <v>2.0326864092849576E-3</v>
      </c>
      <c r="AH158" s="5">
        <f t="shared" si="357"/>
        <v>1.3592712887975076E-3</v>
      </c>
      <c r="AI158" s="5">
        <f t="shared" si="358"/>
        <v>2.2064534944371017E-3</v>
      </c>
      <c r="AJ158" s="5">
        <f t="shared" si="359"/>
        <v>1.7908261077965563E-3</v>
      </c>
      <c r="AK158" s="5">
        <f t="shared" si="360"/>
        <v>9.6899335108017754E-4</v>
      </c>
      <c r="AL158" s="5">
        <f t="shared" si="361"/>
        <v>1.9757733105962635E-5</v>
      </c>
      <c r="AM158" s="5">
        <f t="shared" si="362"/>
        <v>8.5452174639858453E-3</v>
      </c>
      <c r="AN158" s="5">
        <f t="shared" si="363"/>
        <v>6.612446444654912E-3</v>
      </c>
      <c r="AO158" s="5">
        <f t="shared" si="364"/>
        <v>2.5584163403510668E-3</v>
      </c>
      <c r="AP158" s="5">
        <f t="shared" si="365"/>
        <v>6.5991654025581966E-4</v>
      </c>
      <c r="AQ158" s="5">
        <f t="shared" si="366"/>
        <v>1.2766388915128233E-4</v>
      </c>
      <c r="AR158" s="5">
        <f t="shared" si="367"/>
        <v>2.1036582483269312E-4</v>
      </c>
      <c r="AS158" s="5">
        <f t="shared" si="368"/>
        <v>3.4147885939889508E-4</v>
      </c>
      <c r="AT158" s="5">
        <f t="shared" si="369"/>
        <v>2.7715483612680478E-4</v>
      </c>
      <c r="AU158" s="5">
        <f t="shared" si="370"/>
        <v>1.4996497552575299E-4</v>
      </c>
      <c r="AV158" s="5">
        <f t="shared" si="371"/>
        <v>6.0858113280811271E-5</v>
      </c>
      <c r="AW158" s="5">
        <f t="shared" si="372"/>
        <v>6.8938574139527848E-7</v>
      </c>
      <c r="AX158" s="5">
        <f t="shared" si="373"/>
        <v>2.311854531851943E-3</v>
      </c>
      <c r="AY158" s="5">
        <f t="shared" si="374"/>
        <v>1.7889555583730254E-3</v>
      </c>
      <c r="AZ158" s="5">
        <f t="shared" si="375"/>
        <v>6.9216335754266689E-4</v>
      </c>
      <c r="BA158" s="5">
        <f t="shared" si="376"/>
        <v>1.7853624564433891E-4</v>
      </c>
      <c r="BB158" s="5">
        <f t="shared" si="377"/>
        <v>3.4538657668118654E-5</v>
      </c>
      <c r="BC158" s="5">
        <f t="shared" si="378"/>
        <v>5.3453297136846906E-6</v>
      </c>
      <c r="BD158" s="5">
        <f t="shared" si="379"/>
        <v>2.7130824080924041E-5</v>
      </c>
      <c r="BE158" s="5">
        <f t="shared" si="380"/>
        <v>4.4040437029514111E-5</v>
      </c>
      <c r="BF158" s="5">
        <f t="shared" si="381"/>
        <v>3.5744584977688213E-5</v>
      </c>
      <c r="BG158" s="5">
        <f t="shared" si="382"/>
        <v>1.9340942724537869E-5</v>
      </c>
      <c r="BH158" s="5">
        <f t="shared" si="383"/>
        <v>7.8488545686154345E-6</v>
      </c>
      <c r="BI158" s="5">
        <f t="shared" si="384"/>
        <v>2.5481495464486405E-6</v>
      </c>
      <c r="BJ158" s="8">
        <f t="shared" si="385"/>
        <v>0.57490174160492669</v>
      </c>
      <c r="BK158" s="8">
        <f t="shared" si="386"/>
        <v>0.24836754555263021</v>
      </c>
      <c r="BL158" s="8">
        <f t="shared" si="387"/>
        <v>0.17002713416715787</v>
      </c>
      <c r="BM158" s="8">
        <f t="shared" si="388"/>
        <v>0.4280627428702754</v>
      </c>
      <c r="BN158" s="8">
        <f t="shared" si="389"/>
        <v>0.57047171871924851</v>
      </c>
    </row>
    <row r="159" spans="1:66" x14ac:dyDescent="0.25">
      <c r="A159" t="s">
        <v>356</v>
      </c>
      <c r="B159" t="s">
        <v>214</v>
      </c>
      <c r="C159" t="s">
        <v>205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358</v>
      </c>
      <c r="B160" t="s">
        <v>238</v>
      </c>
      <c r="C160" t="s">
        <v>248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359</v>
      </c>
      <c r="B161" t="s">
        <v>265</v>
      </c>
      <c r="C161" t="s">
        <v>263</v>
      </c>
      <c r="D161" s="11">
        <v>44235</v>
      </c>
      <c r="E161">
        <f>VLOOKUP(A161,home!$A$2:$E$405,3,FALSE)</f>
        <v>1.1584000000000001</v>
      </c>
      <c r="F161">
        <f>VLOOKUP(B161,home!$B$2:$E$405,3,FALSE)</f>
        <v>1.151</v>
      </c>
      <c r="G161">
        <f>VLOOKUP(C161,away!$B$2:$E$405,4,FALSE)</f>
        <v>0.86329999999999996</v>
      </c>
      <c r="H161">
        <f>VLOOKUP(A161,away!$A$2:$E$405,3,FALSE)</f>
        <v>1.0775999999999999</v>
      </c>
      <c r="I161">
        <f>VLOOKUP(C161,away!$B$2:$E$405,3,FALSE)</f>
        <v>1.8560000000000001</v>
      </c>
      <c r="J161">
        <f>VLOOKUP(B161,home!$B$2:$E$405,4,FALSE)</f>
        <v>0.7954</v>
      </c>
      <c r="K161" s="3">
        <f t="shared" si="334"/>
        <v>1.1510537747200003</v>
      </c>
      <c r="L161" s="3">
        <f t="shared" si="335"/>
        <v>1.5908203622399999</v>
      </c>
      <c r="M161" s="5">
        <f t="shared" si="336"/>
        <v>6.4449446546827174E-2</v>
      </c>
      <c r="N161" s="5">
        <f t="shared" si="337"/>
        <v>7.41847787263403E-2</v>
      </c>
      <c r="O161" s="5">
        <f t="shared" si="338"/>
        <v>0.10252749190179113</v>
      </c>
      <c r="P161" s="5">
        <f t="shared" si="339"/>
        <v>0.11801465656613093</v>
      </c>
      <c r="Q161" s="5">
        <f t="shared" si="340"/>
        <v>4.2695334789860998E-2</v>
      </c>
      <c r="R161" s="5">
        <f t="shared" si="341"/>
        <v>8.1551410903383012E-2</v>
      </c>
      <c r="S161" s="5">
        <f t="shared" si="342"/>
        <v>5.4024743076352598E-2</v>
      </c>
      <c r="T161" s="5">
        <f t="shared" si="343"/>
        <v>6.7920607956364745E-2</v>
      </c>
      <c r="U161" s="5">
        <f t="shared" si="344"/>
        <v>9.3870059354080798E-2</v>
      </c>
      <c r="V161" s="5">
        <f t="shared" si="345"/>
        <v>1.0991752867879852E-2</v>
      </c>
      <c r="W161" s="5">
        <f t="shared" si="346"/>
        <v>1.6381542090934547E-2</v>
      </c>
      <c r="X161" s="5">
        <f t="shared" si="347"/>
        <v>2.6060090723150301E-2</v>
      </c>
      <c r="Y161" s="5">
        <f t="shared" si="348"/>
        <v>2.0728461482104613E-2</v>
      </c>
      <c r="Z161" s="5">
        <f t="shared" si="349"/>
        <v>4.3244548344834287E-2</v>
      </c>
      <c r="AA161" s="5">
        <f t="shared" si="350"/>
        <v>4.9776800608383041E-2</v>
      </c>
      <c r="AB161" s="5">
        <f t="shared" si="351"/>
        <v>2.864788711688206E-2</v>
      </c>
      <c r="AC161" s="5">
        <f t="shared" si="352"/>
        <v>1.2579510077911659E-3</v>
      </c>
      <c r="AD161" s="5">
        <f t="shared" si="353"/>
        <v>4.7140089648761959E-3</v>
      </c>
      <c r="AE161" s="5">
        <f t="shared" si="354"/>
        <v>7.4991414491069573E-3</v>
      </c>
      <c r="AF161" s="5">
        <f t="shared" si="355"/>
        <v>5.9648934582786648E-3</v>
      </c>
      <c r="AG161" s="5">
        <f t="shared" si="356"/>
        <v>3.1630246573406242E-3</v>
      </c>
      <c r="AH161" s="5">
        <f t="shared" si="357"/>
        <v>1.7198577015708618E-2</v>
      </c>
      <c r="AI161" s="5">
        <f t="shared" si="358"/>
        <v>1.979648699374404E-2</v>
      </c>
      <c r="AJ161" s="5">
        <f t="shared" si="359"/>
        <v>1.1393410540172236E-2</v>
      </c>
      <c r="AK161" s="5">
        <f t="shared" si="360"/>
        <v>4.3714760697332955E-3</v>
      </c>
      <c r="AL161" s="5">
        <f t="shared" si="361"/>
        <v>9.2138359049291713E-5</v>
      </c>
      <c r="AM161" s="5">
        <f t="shared" si="362"/>
        <v>1.085215562616932E-3</v>
      </c>
      <c r="AN161" s="5">
        <f t="shared" si="363"/>
        <v>1.7263830144307532E-3</v>
      </c>
      <c r="AO161" s="5">
        <f t="shared" si="364"/>
        <v>1.3731826261908571E-3</v>
      </c>
      <c r="AP161" s="5">
        <f t="shared" si="365"/>
        <v>7.2816229427287134E-4</v>
      </c>
      <c r="AQ161" s="5">
        <f t="shared" si="366"/>
        <v>2.8959385118616966E-4</v>
      </c>
      <c r="AR161" s="5">
        <f t="shared" si="367"/>
        <v>5.4719693036284186E-3</v>
      </c>
      <c r="AS161" s="5">
        <f t="shared" si="368"/>
        <v>6.2985309220934616E-3</v>
      </c>
      <c r="AT161" s="5">
        <f t="shared" si="369"/>
        <v>3.6249738965331625E-3</v>
      </c>
      <c r="AU161" s="5">
        <f t="shared" si="370"/>
        <v>1.390846628955321E-3</v>
      </c>
      <c r="AV161" s="5">
        <f t="shared" si="371"/>
        <v>4.0023481557890266E-4</v>
      </c>
      <c r="AW161" s="5">
        <f t="shared" si="372"/>
        <v>4.6865658893114603E-6</v>
      </c>
      <c r="AX161" s="5">
        <f t="shared" si="373"/>
        <v>2.0819024495585172E-4</v>
      </c>
      <c r="AY161" s="5">
        <f t="shared" si="374"/>
        <v>3.3119328089550236E-4</v>
      </c>
      <c r="AZ161" s="5">
        <f t="shared" si="375"/>
        <v>2.6343450754281859E-4</v>
      </c>
      <c r="BA161" s="5">
        <f t="shared" si="376"/>
        <v>1.3969232623859423E-4</v>
      </c>
      <c r="BB161" s="5">
        <f t="shared" si="377"/>
        <v>5.5556349257257184E-5</v>
      </c>
      <c r="BC161" s="5">
        <f t="shared" si="378"/>
        <v>1.7676034330032345E-5</v>
      </c>
      <c r="BD161" s="5">
        <f t="shared" si="379"/>
        <v>1.4508200316273884E-3</v>
      </c>
      <c r="BE161" s="5">
        <f t="shared" si="380"/>
        <v>1.6699718738440955E-3</v>
      </c>
      <c r="BF161" s="5">
        <f t="shared" si="381"/>
        <v>9.6111371453223924E-4</v>
      </c>
      <c r="BG161" s="5">
        <f t="shared" si="382"/>
        <v>3.6876452301583149E-4</v>
      </c>
      <c r="BH161" s="5">
        <f t="shared" si="383"/>
        <v>1.0611694905004836E-4</v>
      </c>
      <c r="BI161" s="5">
        <f t="shared" si="384"/>
        <v>2.4429262953165596E-5</v>
      </c>
      <c r="BJ161" s="8">
        <f t="shared" si="385"/>
        <v>0.27553016439027544</v>
      </c>
      <c r="BK161" s="8">
        <f t="shared" si="386"/>
        <v>0.24916188170492651</v>
      </c>
      <c r="BL161" s="8">
        <f t="shared" si="387"/>
        <v>0.43090137242569015</v>
      </c>
      <c r="BM161" s="8">
        <f t="shared" si="388"/>
        <v>0.51508834071638687</v>
      </c>
      <c r="BN161" s="8">
        <f t="shared" si="389"/>
        <v>0.48342311943433353</v>
      </c>
    </row>
    <row r="162" spans="1:66" x14ac:dyDescent="0.25">
      <c r="A162" t="s">
        <v>359</v>
      </c>
      <c r="B162" t="s">
        <v>255</v>
      </c>
      <c r="C162" t="s">
        <v>250</v>
      </c>
      <c r="D162" s="11">
        <v>44235</v>
      </c>
      <c r="E162">
        <f>VLOOKUP(A162,home!$A$2:$E$405,3,FALSE)</f>
        <v>1.1584000000000001</v>
      </c>
      <c r="F162">
        <f>VLOOKUP(B162,home!$B$2:$E$405,3,FALSE)</f>
        <v>0.81779999999999997</v>
      </c>
      <c r="G162">
        <f>VLOOKUP(C162,away!$B$2:$E$405,4,FALSE)</f>
        <v>0.9496</v>
      </c>
      <c r="H162">
        <f>VLOOKUP(A162,away!$A$2:$E$405,3,FALSE)</f>
        <v>1.0775999999999999</v>
      </c>
      <c r="I162">
        <f>VLOOKUP(C162,away!$B$2:$E$405,3,FALSE)</f>
        <v>0.92800000000000005</v>
      </c>
      <c r="J162">
        <f>VLOOKUP(B162,home!$B$2:$E$405,4,FALSE)</f>
        <v>1.0745</v>
      </c>
      <c r="K162" s="3">
        <f t="shared" si="334"/>
        <v>0.89959360819199996</v>
      </c>
      <c r="L162" s="3">
        <f t="shared" si="335"/>
        <v>1.0745137536</v>
      </c>
      <c r="M162" s="5">
        <f t="shared" si="336"/>
        <v>0.13888523119122126</v>
      </c>
      <c r="N162" s="5">
        <f t="shared" si="337"/>
        <v>0.12494026625189081</v>
      </c>
      <c r="O162" s="5">
        <f t="shared" si="338"/>
        <v>0.14923409108688299</v>
      </c>
      <c r="P162" s="5">
        <f t="shared" si="339"/>
        <v>0.13425003446610262</v>
      </c>
      <c r="Q162" s="5">
        <f t="shared" si="340"/>
        <v>5.6197732463003802E-2</v>
      </c>
      <c r="R162" s="5">
        <f t="shared" si="341"/>
        <v>8.0177041689425438E-2</v>
      </c>
      <c r="S162" s="5">
        <f t="shared" si="342"/>
        <v>3.2442383541369926E-2</v>
      </c>
      <c r="T162" s="5">
        <f t="shared" si="343"/>
        <v>6.0385236452630796E-2</v>
      </c>
      <c r="U162" s="5">
        <f t="shared" si="344"/>
        <v>7.2126754227550632E-2</v>
      </c>
      <c r="V162" s="5">
        <f t="shared" si="345"/>
        <v>3.4844046501442331E-3</v>
      </c>
      <c r="W162" s="5">
        <f t="shared" si="346"/>
        <v>1.685170697286743E-2</v>
      </c>
      <c r="X162" s="5">
        <f t="shared" si="347"/>
        <v>1.8107390913983078E-2</v>
      </c>
      <c r="Y162" s="5">
        <f t="shared" si="348"/>
        <v>9.728320289443244E-3</v>
      </c>
      <c r="Z162" s="5">
        <f t="shared" si="349"/>
        <v>2.8717111339416079E-2</v>
      </c>
      <c r="AA162" s="5">
        <f t="shared" si="350"/>
        <v>2.5833729806676701E-2</v>
      </c>
      <c r="AB162" s="5">
        <f t="shared" si="351"/>
        <v>1.1619929104922754E-2</v>
      </c>
      <c r="AC162" s="5">
        <f t="shared" si="352"/>
        <v>2.1050719376510606E-4</v>
      </c>
      <c r="AD162" s="5">
        <f t="shared" si="353"/>
        <v>3.7899219699790241E-3</v>
      </c>
      <c r="AE162" s="5">
        <f t="shared" si="354"/>
        <v>4.0723232818132681E-3</v>
      </c>
      <c r="AF162" s="5">
        <f t="shared" si="355"/>
        <v>2.1878836877069221E-3</v>
      </c>
      <c r="AG162" s="5">
        <f t="shared" si="356"/>
        <v>7.8363703790605851E-4</v>
      </c>
      <c r="AH162" s="5">
        <f t="shared" si="357"/>
        <v>7.714232774466272E-3</v>
      </c>
      <c r="AI162" s="5">
        <f t="shared" si="358"/>
        <v>6.9396744960150952E-3</v>
      </c>
      <c r="AJ162" s="5">
        <f t="shared" si="359"/>
        <v>3.1214434097741085E-3</v>
      </c>
      <c r="AK162" s="5">
        <f t="shared" si="360"/>
        <v>9.3601017992194359E-4</v>
      </c>
      <c r="AL162" s="5">
        <f t="shared" si="361"/>
        <v>8.1392665803084662E-6</v>
      </c>
      <c r="AM162" s="5">
        <f t="shared" si="362"/>
        <v>6.8187791594791268E-4</v>
      </c>
      <c r="AN162" s="5">
        <f t="shared" si="363"/>
        <v>7.3268719896213712E-4</v>
      </c>
      <c r="AO162" s="5">
        <f t="shared" si="364"/>
        <v>3.9364123618573787E-4</v>
      </c>
      <c r="AP162" s="5">
        <f t="shared" si="365"/>
        <v>1.4099097408856048E-4</v>
      </c>
      <c r="AQ162" s="5">
        <f t="shared" si="366"/>
        <v>3.787418519790486E-5</v>
      </c>
      <c r="AR162" s="5">
        <f t="shared" si="367"/>
        <v>1.65780984292718E-3</v>
      </c>
      <c r="AS162" s="5">
        <f t="shared" si="368"/>
        <v>1.4913551382950744E-3</v>
      </c>
      <c r="AT162" s="5">
        <f t="shared" si="369"/>
        <v>6.7080677497727238E-4</v>
      </c>
      <c r="AU162" s="5">
        <f t="shared" si="370"/>
        <v>2.0115116236714788E-4</v>
      </c>
      <c r="AV162" s="5">
        <f t="shared" si="371"/>
        <v>4.5238574986469349E-5</v>
      </c>
      <c r="AW162" s="5">
        <f t="shared" si="372"/>
        <v>2.1854511926524716E-7</v>
      </c>
      <c r="AX162" s="5">
        <f t="shared" si="373"/>
        <v>1.0223550245900396E-4</v>
      </c>
      <c r="AY162" s="5">
        <f t="shared" si="374"/>
        <v>1.098534534984064E-4</v>
      </c>
      <c r="AZ162" s="5">
        <f t="shared" si="375"/>
        <v>5.9019523332247843E-5</v>
      </c>
      <c r="BA162" s="5">
        <f t="shared" si="376"/>
        <v>2.1139096517138806E-5</v>
      </c>
      <c r="BB162" s="5">
        <f t="shared" si="377"/>
        <v>5.6785624865858747E-6</v>
      </c>
      <c r="BC162" s="5">
        <f t="shared" si="378"/>
        <v>1.2203386985027083E-6</v>
      </c>
      <c r="BD162" s="5">
        <f t="shared" si="379"/>
        <v>2.9688991284645158E-4</v>
      </c>
      <c r="BE162" s="5">
        <f t="shared" si="380"/>
        <v>2.6708026793334776E-4</v>
      </c>
      <c r="BF162" s="5">
        <f t="shared" si="381"/>
        <v>1.2013185095352319E-4</v>
      </c>
      <c r="BG162" s="5">
        <f t="shared" si="382"/>
        <v>3.6023281752687835E-5</v>
      </c>
      <c r="BH162" s="5">
        <f t="shared" si="383"/>
        <v>8.1015785027043695E-6</v>
      </c>
      <c r="BI162" s="5">
        <f t="shared" si="384"/>
        <v>1.4576256474597134E-6</v>
      </c>
      <c r="BJ162" s="8">
        <f t="shared" si="385"/>
        <v>0.2993306373085986</v>
      </c>
      <c r="BK162" s="8">
        <f t="shared" si="386"/>
        <v>0.30939055376268182</v>
      </c>
      <c r="BL162" s="8">
        <f t="shared" si="387"/>
        <v>0.3624989527868252</v>
      </c>
      <c r="BM162" s="8">
        <f t="shared" si="388"/>
        <v>0.31614322314061566</v>
      </c>
      <c r="BN162" s="8">
        <f t="shared" si="389"/>
        <v>0.68368439714852691</v>
      </c>
    </row>
    <row r="163" spans="1:66" x14ac:dyDescent="0.25">
      <c r="A163" t="s">
        <v>360</v>
      </c>
      <c r="B163" t="s">
        <v>270</v>
      </c>
      <c r="C163" t="s">
        <v>280</v>
      </c>
      <c r="D163" s="11">
        <v>44235</v>
      </c>
      <c r="E163">
        <f>VLOOKUP(A163,home!$A$2:$E$405,3,FALSE)</f>
        <v>1.5583</v>
      </c>
      <c r="F163">
        <f>VLOOKUP(B163,home!$B$2:$E$405,3,FALSE)</f>
        <v>0.98399999999999999</v>
      </c>
      <c r="G163">
        <f>VLOOKUP(C163,away!$B$2:$E$405,4,FALSE)</f>
        <v>0.89839999999999998</v>
      </c>
      <c r="H163">
        <f>VLOOKUP(A163,away!$A$2:$E$405,3,FALSE)</f>
        <v>1.0958000000000001</v>
      </c>
      <c r="I163">
        <f>VLOOKUP(C163,away!$B$2:$E$405,3,FALSE)</f>
        <v>1.0951</v>
      </c>
      <c r="J163">
        <f>VLOOKUP(B163,home!$B$2:$E$405,4,FALSE)</f>
        <v>0.91259999999999997</v>
      </c>
      <c r="K163" s="3">
        <f t="shared" si="334"/>
        <v>1.3775770924799999</v>
      </c>
      <c r="L163" s="3">
        <f t="shared" si="335"/>
        <v>1.0951296553080001</v>
      </c>
      <c r="M163" s="5">
        <f t="shared" si="336"/>
        <v>8.4356218696977389E-2</v>
      </c>
      <c r="N163" s="5">
        <f t="shared" si="337"/>
        <v>0.1162071944851891</v>
      </c>
      <c r="O163" s="5">
        <f t="shared" si="338"/>
        <v>9.2380996704707105E-2</v>
      </c>
      <c r="P163" s="5">
        <f t="shared" si="339"/>
        <v>0.12726194484087486</v>
      </c>
      <c r="Q163" s="5">
        <f t="shared" si="340"/>
        <v>8.0042184552082354E-2</v>
      </c>
      <c r="R163" s="5">
        <f t="shared" si="341"/>
        <v>5.058458453911769E-2</v>
      </c>
      <c r="S163" s="5">
        <f t="shared" si="342"/>
        <v>4.7997654633084544E-2</v>
      </c>
      <c r="T163" s="5">
        <f t="shared" si="343"/>
        <v>8.7656569978621257E-2</v>
      </c>
      <c r="U163" s="5">
        <f t="shared" si="344"/>
        <v>6.9684164893706504E-2</v>
      </c>
      <c r="V163" s="5">
        <f t="shared" si="345"/>
        <v>8.0456096654553163E-3</v>
      </c>
      <c r="W163" s="5">
        <f t="shared" si="346"/>
        <v>3.6754759957001747E-2</v>
      </c>
      <c r="X163" s="5">
        <f t="shared" si="347"/>
        <v>4.0251227602639598E-2</v>
      </c>
      <c r="Y163" s="5">
        <f t="shared" si="348"/>
        <v>2.2040156505101282E-2</v>
      </c>
      <c r="Z163" s="5">
        <f t="shared" si="349"/>
        <v>1.846555954340745E-2</v>
      </c>
      <c r="AA163" s="5">
        <f t="shared" si="350"/>
        <v>2.5437731826823552E-2</v>
      </c>
      <c r="AB163" s="5">
        <f t="shared" si="351"/>
        <v>1.7521218324640774E-2</v>
      </c>
      <c r="AC163" s="5">
        <f t="shared" si="352"/>
        <v>7.5861325732132364E-4</v>
      </c>
      <c r="AD163" s="5">
        <f t="shared" si="353"/>
        <v>1.265812883909169E-2</v>
      </c>
      <c r="AE163" s="5">
        <f t="shared" si="354"/>
        <v>1.3862292272398736E-2</v>
      </c>
      <c r="AF163" s="5">
        <f t="shared" si="355"/>
        <v>7.5905036790253899E-3</v>
      </c>
      <c r="AG163" s="5">
        <f t="shared" si="356"/>
        <v>2.7708618925417279E-3</v>
      </c>
      <c r="AH163" s="5">
        <f t="shared" si="357"/>
        <v>5.0555454644602878E-3</v>
      </c>
      <c r="AI163" s="5">
        <f t="shared" si="358"/>
        <v>6.964403621831654E-3</v>
      </c>
      <c r="AJ163" s="5">
        <f t="shared" si="359"/>
        <v>4.7970014461100156E-3</v>
      </c>
      <c r="AK163" s="5">
        <f t="shared" si="360"/>
        <v>2.202746434918198E-3</v>
      </c>
      <c r="AL163" s="5">
        <f t="shared" si="361"/>
        <v>4.5778532987867092E-5</v>
      </c>
      <c r="AM163" s="5">
        <f t="shared" si="362"/>
        <v>3.4875096644786329E-3</v>
      </c>
      <c r="AN163" s="5">
        <f t="shared" si="363"/>
        <v>3.8192752567438042E-3</v>
      </c>
      <c r="AO163" s="5">
        <f t="shared" si="364"/>
        <v>2.0913007977221079E-3</v>
      </c>
      <c r="AP163" s="5">
        <f t="shared" si="365"/>
        <v>7.6341517391825266E-4</v>
      </c>
      <c r="AQ163" s="5">
        <f t="shared" si="366"/>
        <v>2.090096490674982E-4</v>
      </c>
      <c r="AR163" s="5">
        <f t="shared" si="367"/>
        <v>1.1072955523776641E-3</v>
      </c>
      <c r="AS163" s="5">
        <f t="shared" si="368"/>
        <v>1.525384987560458E-3</v>
      </c>
      <c r="AT163" s="5">
        <f t="shared" si="369"/>
        <v>1.0506677080380884E-3</v>
      </c>
      <c r="AU163" s="5">
        <f t="shared" si="370"/>
        <v>4.8245858880057867E-4</v>
      </c>
      <c r="AV163" s="5">
        <f t="shared" si="371"/>
        <v>1.6615597500047613E-4</v>
      </c>
      <c r="AW163" s="5">
        <f t="shared" si="372"/>
        <v>1.9184073174674952E-6</v>
      </c>
      <c r="AX163" s="5">
        <f t="shared" si="373"/>
        <v>8.0071890393139573E-4</v>
      </c>
      <c r="AY163" s="5">
        <f t="shared" si="374"/>
        <v>8.7689101726098895E-4</v>
      </c>
      <c r="AZ163" s="5">
        <f t="shared" si="375"/>
        <v>4.8015467873785422E-4</v>
      </c>
      <c r="BA163" s="5">
        <f t="shared" si="376"/>
        <v>1.7527720927356996E-4</v>
      </c>
      <c r="BB163" s="5">
        <f t="shared" si="377"/>
        <v>4.7987817443778215E-5</v>
      </c>
      <c r="BC163" s="5">
        <f t="shared" si="378"/>
        <v>1.0510576395237618E-5</v>
      </c>
      <c r="BD163" s="5">
        <f t="shared" si="379"/>
        <v>2.0210536609990541E-4</v>
      </c>
      <c r="BE163" s="5">
        <f t="shared" si="380"/>
        <v>2.7841572260651364E-4</v>
      </c>
      <c r="BF163" s="5">
        <f t="shared" si="381"/>
        <v>1.9176956082449963E-4</v>
      </c>
      <c r="BG163" s="5">
        <f t="shared" si="382"/>
        <v>8.8059118008926949E-5</v>
      </c>
      <c r="BH163" s="5">
        <f t="shared" si="383"/>
        <v>3.0327055938272677E-5</v>
      </c>
      <c r="BI163" s="5">
        <f t="shared" si="384"/>
        <v>8.355571508584798E-6</v>
      </c>
      <c r="BJ163" s="8">
        <f t="shared" si="385"/>
        <v>0.43259593050866596</v>
      </c>
      <c r="BK163" s="8">
        <f t="shared" si="386"/>
        <v>0.26934271064396231</v>
      </c>
      <c r="BL163" s="8">
        <f t="shared" si="387"/>
        <v>0.27975938846307963</v>
      </c>
      <c r="BM163" s="8">
        <f t="shared" si="388"/>
        <v>0.44845549273022328</v>
      </c>
      <c r="BN163" s="8">
        <f t="shared" si="389"/>
        <v>0.55083312381894856</v>
      </c>
    </row>
    <row r="164" spans="1:66" x14ac:dyDescent="0.25">
      <c r="A164" t="s">
        <v>361</v>
      </c>
      <c r="B164" t="s">
        <v>286</v>
      </c>
      <c r="C164" t="s">
        <v>292</v>
      </c>
      <c r="D164" s="11">
        <v>44235</v>
      </c>
      <c r="E164">
        <f>VLOOKUP(A164,home!$A$2:$E$405,3,FALSE)</f>
        <v>1.4308000000000001</v>
      </c>
      <c r="F164">
        <f>VLOOKUP(B164,home!$B$2:$E$405,3,FALSE)</f>
        <v>1.1183000000000001</v>
      </c>
      <c r="G164">
        <f>VLOOKUP(C164,away!$B$2:$E$405,4,FALSE)</f>
        <v>1.0484</v>
      </c>
      <c r="H164">
        <f>VLOOKUP(A164,away!$A$2:$E$405,3,FALSE)</f>
        <v>1.0307999999999999</v>
      </c>
      <c r="I164">
        <f>VLOOKUP(C164,away!$B$2:$E$405,3,FALSE)</f>
        <v>0.97009999999999996</v>
      </c>
      <c r="J164">
        <f>VLOOKUP(B164,home!$B$2:$E$405,4,FALSE)</f>
        <v>0.58209999999999995</v>
      </c>
      <c r="K164" s="3">
        <f t="shared" si="334"/>
        <v>1.6775067201760001</v>
      </c>
      <c r="L164" s="3">
        <f t="shared" si="335"/>
        <v>0.58208782246799995</v>
      </c>
      <c r="M164" s="5">
        <f t="shared" si="336"/>
        <v>0.10439280300495417</v>
      </c>
      <c r="N164" s="5">
        <f t="shared" si="337"/>
        <v>0.17511962857881996</v>
      </c>
      <c r="O164" s="5">
        <f t="shared" si="338"/>
        <v>6.076577938248464E-2</v>
      </c>
      <c r="P164" s="5">
        <f t="shared" si="339"/>
        <v>0.10193500327085021</v>
      </c>
      <c r="Q164" s="5">
        <f t="shared" si="340"/>
        <v>0.14688217688784785</v>
      </c>
      <c r="R164" s="5">
        <f t="shared" si="341"/>
        <v>1.7685510100660686E-2</v>
      </c>
      <c r="S164" s="5">
        <f t="shared" si="342"/>
        <v>2.4883767349687738E-2</v>
      </c>
      <c r="T164" s="5">
        <f t="shared" si="343"/>
        <v>8.5498326504006919E-2</v>
      </c>
      <c r="U164" s="5">
        <f t="shared" si="344"/>
        <v>2.9667562043598827E-2</v>
      </c>
      <c r="V164" s="5">
        <f t="shared" si="345"/>
        <v>2.6997677502315948E-3</v>
      </c>
      <c r="W164" s="5">
        <f t="shared" si="346"/>
        <v>8.2131946267814906E-2</v>
      </c>
      <c r="X164" s="5">
        <f t="shared" si="347"/>
        <v>4.7808005758091139E-2</v>
      </c>
      <c r="Y164" s="5">
        <f t="shared" si="348"/>
        <v>1.3914228984132438E-2</v>
      </c>
      <c r="Z164" s="5">
        <f t="shared" si="349"/>
        <v>3.4315066879097998E-3</v>
      </c>
      <c r="AA164" s="5">
        <f t="shared" si="350"/>
        <v>5.7563755292975773E-3</v>
      </c>
      <c r="AB164" s="5">
        <f t="shared" si="351"/>
        <v>4.8281793171266844E-3</v>
      </c>
      <c r="AC164" s="5">
        <f t="shared" si="352"/>
        <v>1.647628156160664E-4</v>
      </c>
      <c r="AD164" s="5">
        <f t="shared" si="353"/>
        <v>3.4444222951348434E-2</v>
      </c>
      <c r="AE164" s="5">
        <f t="shared" si="354"/>
        <v>2.0049562734352711E-2</v>
      </c>
      <c r="AF164" s="5">
        <f t="shared" si="355"/>
        <v>5.835303156737465E-3</v>
      </c>
      <c r="AG164" s="5">
        <f t="shared" si="356"/>
        <v>1.1322196359819859E-3</v>
      </c>
      <c r="AH164" s="5">
        <f t="shared" si="357"/>
        <v>4.9935956393744839E-4</v>
      </c>
      <c r="AI164" s="5">
        <f t="shared" si="358"/>
        <v>8.3767902428922669E-4</v>
      </c>
      <c r="AJ164" s="5">
        <f t="shared" si="359"/>
        <v>7.0260609629782653E-4</v>
      </c>
      <c r="AK164" s="5">
        <f t="shared" si="360"/>
        <v>3.9287548272540988E-4</v>
      </c>
      <c r="AL164" s="5">
        <f t="shared" si="361"/>
        <v>6.4353471370784753E-6</v>
      </c>
      <c r="AM164" s="5">
        <f t="shared" si="362"/>
        <v>1.1556083094425485E-2</v>
      </c>
      <c r="AN164" s="5">
        <f t="shared" si="363"/>
        <v>6.7266552446933955E-3</v>
      </c>
      <c r="AO164" s="5">
        <f t="shared" si="364"/>
        <v>1.957752051938265E-3</v>
      </c>
      <c r="AP164" s="5">
        <f t="shared" si="365"/>
        <v>3.7986120961500125E-4</v>
      </c>
      <c r="AQ164" s="5">
        <f t="shared" si="366"/>
        <v>5.5278146086214125E-5</v>
      </c>
      <c r="AR164" s="5">
        <f t="shared" si="367"/>
        <v>5.8134224240183872E-5</v>
      </c>
      <c r="AS164" s="5">
        <f t="shared" si="368"/>
        <v>9.7520551835126966E-5</v>
      </c>
      <c r="AT164" s="5">
        <f t="shared" si="369"/>
        <v>8.1795690529348747E-5</v>
      </c>
      <c r="AU164" s="5">
        <f t="shared" si="370"/>
        <v>4.5737606848139644E-5</v>
      </c>
      <c r="AV164" s="5">
        <f t="shared" si="371"/>
        <v>1.9181285713130534E-5</v>
      </c>
      <c r="AW164" s="5">
        <f t="shared" si="372"/>
        <v>1.7455096748491043E-7</v>
      </c>
      <c r="AX164" s="5">
        <f t="shared" si="373"/>
        <v>3.2309011749685024E-3</v>
      </c>
      <c r="AY164" s="5">
        <f t="shared" si="374"/>
        <v>1.8806682295467176E-3</v>
      </c>
      <c r="AZ164" s="5">
        <f t="shared" si="375"/>
        <v>5.4735703726079877E-4</v>
      </c>
      <c r="BA164" s="5">
        <f t="shared" si="376"/>
        <v>1.0620328864389145E-4</v>
      </c>
      <c r="BB164" s="5">
        <f t="shared" si="377"/>
        <v>1.5454910256415807E-5</v>
      </c>
      <c r="BC164" s="5">
        <f t="shared" si="378"/>
        <v>1.7992230115190872E-6</v>
      </c>
      <c r="BD164" s="5">
        <f t="shared" si="379"/>
        <v>5.6398706664725073E-6</v>
      </c>
      <c r="BE164" s="5">
        <f t="shared" si="380"/>
        <v>9.460920943931127E-6</v>
      </c>
      <c r="BF164" s="5">
        <f t="shared" si="381"/>
        <v>7.9353792312491692E-6</v>
      </c>
      <c r="BG164" s="5">
        <f t="shared" si="382"/>
        <v>4.4372173291885141E-6</v>
      </c>
      <c r="BH164" s="5">
        <f t="shared" si="383"/>
        <v>1.8608654721487849E-6</v>
      </c>
      <c r="BI164" s="5">
        <f t="shared" si="384"/>
        <v>6.2432286697461447E-7</v>
      </c>
      <c r="BJ164" s="8">
        <f t="shared" si="385"/>
        <v>0.63927363506957979</v>
      </c>
      <c r="BK164" s="8">
        <f t="shared" si="386"/>
        <v>0.23596320776802354</v>
      </c>
      <c r="BL164" s="8">
        <f t="shared" si="387"/>
        <v>0.12146825447609422</v>
      </c>
      <c r="BM164" s="8">
        <f t="shared" si="388"/>
        <v>0.39147520909741085</v>
      </c>
      <c r="BN164" s="8">
        <f t="shared" si="389"/>
        <v>0.60678090122561745</v>
      </c>
    </row>
    <row r="165" spans="1:66" x14ac:dyDescent="0.25">
      <c r="A165" t="s">
        <v>361</v>
      </c>
      <c r="B165" t="s">
        <v>290</v>
      </c>
      <c r="C165" t="s">
        <v>297</v>
      </c>
      <c r="D165" s="11">
        <v>44235</v>
      </c>
      <c r="E165">
        <f>VLOOKUP(A165,home!$A$2:$E$405,3,FALSE)</f>
        <v>1.4308000000000001</v>
      </c>
      <c r="F165">
        <f>VLOOKUP(B165,home!$B$2:$E$405,3,FALSE)</f>
        <v>1.2231000000000001</v>
      </c>
      <c r="G165">
        <f>VLOOKUP(C165,away!$B$2:$E$405,4,FALSE)</f>
        <v>0.69889999999999997</v>
      </c>
      <c r="H165">
        <f>VLOOKUP(A165,away!$A$2:$E$405,3,FALSE)</f>
        <v>1.0307999999999999</v>
      </c>
      <c r="I165">
        <f>VLOOKUP(C165,away!$B$2:$E$405,3,FALSE)</f>
        <v>0.97009999999999996</v>
      </c>
      <c r="J165">
        <f>VLOOKUP(B165,home!$B$2:$E$405,4,FALSE)</f>
        <v>1.4552</v>
      </c>
      <c r="K165" s="3">
        <f t="shared" si="334"/>
        <v>1.223083023372</v>
      </c>
      <c r="L165" s="3">
        <f t="shared" si="335"/>
        <v>1.4551695572159999</v>
      </c>
      <c r="M165" s="5">
        <f t="shared" si="336"/>
        <v>6.8683067479718682E-2</v>
      </c>
      <c r="N165" s="5">
        <f t="shared" si="337"/>
        <v>8.4005093827557401E-2</v>
      </c>
      <c r="O165" s="5">
        <f t="shared" si="338"/>
        <v>9.9945508892698862E-2</v>
      </c>
      <c r="P165" s="5">
        <f t="shared" si="339"/>
        <v>0.12224165518893522</v>
      </c>
      <c r="Q165" s="5">
        <f t="shared" si="340"/>
        <v>5.1372602068628738E-2</v>
      </c>
      <c r="R165" s="5">
        <f t="shared" si="341"/>
        <v>7.2718830960558214E-2</v>
      </c>
      <c r="S165" s="5">
        <f t="shared" si="342"/>
        <v>5.4391216101927341E-2</v>
      </c>
      <c r="T165" s="5">
        <f t="shared" si="343"/>
        <v>7.4755846605240234E-2</v>
      </c>
      <c r="U165" s="5">
        <f t="shared" si="344"/>
        <v>8.8941167627316936E-2</v>
      </c>
      <c r="V165" s="5">
        <f t="shared" si="345"/>
        <v>1.0756123950543638E-2</v>
      </c>
      <c r="W165" s="5">
        <f t="shared" si="346"/>
        <v>2.094431915219503E-2</v>
      </c>
      <c r="X165" s="5">
        <f t="shared" si="347"/>
        <v>3.0477535626890224E-2</v>
      </c>
      <c r="Y165" s="5">
        <f t="shared" si="348"/>
        <v>2.2174991011608362E-2</v>
      </c>
      <c r="Z165" s="5">
        <f t="shared" si="349"/>
        <v>3.5272743016713543E-2</v>
      </c>
      <c r="AA165" s="5">
        <f t="shared" si="350"/>
        <v>4.3141493171505597E-2</v>
      </c>
      <c r="AB165" s="5">
        <f t="shared" si="351"/>
        <v>2.6382813950493786E-2</v>
      </c>
      <c r="AC165" s="5">
        <f t="shared" si="352"/>
        <v>1.1964797541985711E-3</v>
      </c>
      <c r="AD165" s="5">
        <f t="shared" si="353"/>
        <v>6.4041602977836943E-3</v>
      </c>
      <c r="AE165" s="5">
        <f t="shared" si="354"/>
        <v>9.3191391048661823E-3</v>
      </c>
      <c r="AF165" s="5">
        <f t="shared" si="355"/>
        <v>6.7804637624312193E-3</v>
      </c>
      <c r="AG165" s="5">
        <f t="shared" si="356"/>
        <v>3.2889081502987228E-3</v>
      </c>
      <c r="AH165" s="5">
        <f t="shared" si="357"/>
        <v>1.2831955459356198E-2</v>
      </c>
      <c r="AI165" s="5">
        <f t="shared" si="358"/>
        <v>1.5694546879004217E-2</v>
      </c>
      <c r="AJ165" s="5">
        <f t="shared" si="359"/>
        <v>9.597866923613035E-3</v>
      </c>
      <c r="AK165" s="5">
        <f t="shared" si="360"/>
        <v>3.9129960316182481E-3</v>
      </c>
      <c r="AL165" s="5">
        <f t="shared" si="361"/>
        <v>8.517946033582296E-5</v>
      </c>
      <c r="AM165" s="5">
        <f t="shared" si="362"/>
        <v>1.5665639478344426E-3</v>
      </c>
      <c r="AN165" s="5">
        <f t="shared" si="363"/>
        <v>2.2796161663207943E-3</v>
      </c>
      <c r="AO165" s="5">
        <f t="shared" si="364"/>
        <v>1.6586140236837335E-3</v>
      </c>
      <c r="AP165" s="5">
        <f t="shared" si="365"/>
        <v>8.0452154481203532E-4</v>
      </c>
      <c r="AQ165" s="5">
        <f t="shared" si="366"/>
        <v>2.9267881503371537E-4</v>
      </c>
      <c r="AR165" s="5">
        <f t="shared" si="367"/>
        <v>3.7345341888013555E-3</v>
      </c>
      <c r="AS165" s="5">
        <f t="shared" si="368"/>
        <v>4.567645366525261E-3</v>
      </c>
      <c r="AT165" s="5">
        <f t="shared" si="369"/>
        <v>2.7933047522904122E-3</v>
      </c>
      <c r="AU165" s="5">
        <f t="shared" si="370"/>
        <v>1.1388145405435775E-3</v>
      </c>
      <c r="AV165" s="5">
        <f t="shared" si="371"/>
        <v>3.482161828270084E-4</v>
      </c>
      <c r="AW165" s="5">
        <f t="shared" si="372"/>
        <v>4.2111617420706154E-6</v>
      </c>
      <c r="AX165" s="5">
        <f t="shared" si="373"/>
        <v>3.1933962827048742E-4</v>
      </c>
      <c r="AY165" s="5">
        <f t="shared" si="374"/>
        <v>4.6469330547188712E-4</v>
      </c>
      <c r="AZ165" s="5">
        <f t="shared" si="375"/>
        <v>3.381037757823828E-4</v>
      </c>
      <c r="BA165" s="5">
        <f t="shared" si="376"/>
        <v>1.6399944056610255E-4</v>
      </c>
      <c r="BB165" s="5">
        <f t="shared" si="377"/>
        <v>5.9661748328061766E-5</v>
      </c>
      <c r="BC165" s="5">
        <f t="shared" si="378"/>
        <v>1.7363591979455601E-5</v>
      </c>
      <c r="BD165" s="5">
        <f t="shared" si="379"/>
        <v>9.0573007698768022E-4</v>
      </c>
      <c r="BE165" s="5">
        <f t="shared" si="380"/>
        <v>1.1077830809210461E-3</v>
      </c>
      <c r="BF165" s="5">
        <f t="shared" si="381"/>
        <v>6.7745533992663121E-4</v>
      </c>
      <c r="BG165" s="5">
        <f t="shared" si="382"/>
        <v>2.7619470845232334E-4</v>
      </c>
      <c r="BH165" s="5">
        <f t="shared" si="383"/>
        <v>8.4452264763303902E-5</v>
      </c>
      <c r="BI165" s="5">
        <f t="shared" si="384"/>
        <v>2.0658426263462889E-5</v>
      </c>
      <c r="BJ165" s="8">
        <f t="shared" si="385"/>
        <v>0.31748821559558282</v>
      </c>
      <c r="BK165" s="8">
        <f t="shared" si="386"/>
        <v>0.25781841524113114</v>
      </c>
      <c r="BL165" s="8">
        <f t="shared" si="387"/>
        <v>0.38882196882446718</v>
      </c>
      <c r="BM165" s="8">
        <f t="shared" si="388"/>
        <v>0.49997410211606774</v>
      </c>
      <c r="BN165" s="8">
        <f t="shared" si="389"/>
        <v>0.49896675841809712</v>
      </c>
    </row>
    <row r="166" spans="1:66" x14ac:dyDescent="0.25">
      <c r="A166" t="s">
        <v>361</v>
      </c>
      <c r="B166" t="s">
        <v>300</v>
      </c>
      <c r="C166" t="s">
        <v>298</v>
      </c>
      <c r="D166" s="11">
        <v>44235</v>
      </c>
      <c r="E166">
        <f>VLOOKUP(A166,home!$A$2:$E$405,3,FALSE)</f>
        <v>1.4308000000000001</v>
      </c>
      <c r="F166">
        <f>VLOOKUP(B166,home!$B$2:$E$405,3,FALSE)</f>
        <v>0.46589999999999998</v>
      </c>
      <c r="G166">
        <f>VLOOKUP(C166,away!$B$2:$E$405,4,FALSE)</f>
        <v>1.9219999999999999</v>
      </c>
      <c r="H166">
        <f>VLOOKUP(A166,away!$A$2:$E$405,3,FALSE)</f>
        <v>1.0307999999999999</v>
      </c>
      <c r="I166">
        <f>VLOOKUP(C166,away!$B$2:$E$405,3,FALSE)</f>
        <v>0.72760000000000002</v>
      </c>
      <c r="J166">
        <f>VLOOKUP(B166,home!$B$2:$E$405,4,FALSE)</f>
        <v>0.97009999999999996</v>
      </c>
      <c r="K166" s="3">
        <f t="shared" si="334"/>
        <v>1.2812238818399999</v>
      </c>
      <c r="L166" s="3">
        <f t="shared" si="335"/>
        <v>0.72758477860799997</v>
      </c>
      <c r="M166" s="5">
        <f t="shared" si="336"/>
        <v>0.13414839579861673</v>
      </c>
      <c r="N166" s="5">
        <f t="shared" si="337"/>
        <v>0.17187412840771246</v>
      </c>
      <c r="O166" s="5">
        <f t="shared" si="338"/>
        <v>9.7604330857754884E-2</v>
      </c>
      <c r="P166" s="5">
        <f t="shared" si="339"/>
        <v>0.12505299966596842</v>
      </c>
      <c r="Q166" s="5">
        <f t="shared" si="340"/>
        <v>0.11010461899319801</v>
      </c>
      <c r="R166" s="5">
        <f t="shared" si="341"/>
        <v>3.5507712729160784E-2</v>
      </c>
      <c r="S166" s="5">
        <f t="shared" si="342"/>
        <v>2.9143570134324996E-2</v>
      </c>
      <c r="T166" s="5">
        <f t="shared" si="343"/>
        <v>8.0110444833884159E-2</v>
      </c>
      <c r="U166" s="5">
        <f t="shared" si="344"/>
        <v>4.5493329538114961E-2</v>
      </c>
      <c r="V166" s="5">
        <f t="shared" si="345"/>
        <v>3.0186229747672481E-3</v>
      </c>
      <c r="W166" s="5">
        <f t="shared" si="346"/>
        <v>4.7022889118326444E-2</v>
      </c>
      <c r="X166" s="5">
        <f t="shared" si="347"/>
        <v>3.4213138368666074E-2</v>
      </c>
      <c r="Y166" s="5">
        <f t="shared" si="348"/>
        <v>1.2446479352725385E-2</v>
      </c>
      <c r="Z166" s="5">
        <f t="shared" si="349"/>
        <v>8.6116237683076385E-3</v>
      </c>
      <c r="AA166" s="5">
        <f t="shared" si="350"/>
        <v>1.1033418033376723E-2</v>
      </c>
      <c r="AB166" s="5">
        <f t="shared" si="351"/>
        <v>7.0681393413431926E-3</v>
      </c>
      <c r="AC166" s="5">
        <f t="shared" si="352"/>
        <v>1.7587233134991101E-4</v>
      </c>
      <c r="AD166" s="5">
        <f t="shared" si="353"/>
        <v>1.5061712132878527E-2</v>
      </c>
      <c r="AE166" s="5">
        <f t="shared" si="354"/>
        <v>1.0958672487657849E-2</v>
      </c>
      <c r="AF166" s="5">
        <f t="shared" si="355"/>
        <v>3.9866816478850578E-3</v>
      </c>
      <c r="AG166" s="5">
        <f t="shared" si="356"/>
        <v>9.6688296138567568E-4</v>
      </c>
      <c r="AH166" s="5">
        <f t="shared" si="357"/>
        <v>1.5664215932298757E-3</v>
      </c>
      <c r="AI166" s="5">
        <f t="shared" si="358"/>
        <v>2.0069367542759789E-3</v>
      </c>
      <c r="AJ166" s="5">
        <f t="shared" si="359"/>
        <v>1.2856676494604202E-3</v>
      </c>
      <c r="AK166" s="5">
        <f t="shared" si="360"/>
        <v>5.4907603219926258E-4</v>
      </c>
      <c r="AL166" s="5">
        <f t="shared" si="361"/>
        <v>6.5579204171982508E-6</v>
      </c>
      <c r="AM166" s="5">
        <f t="shared" si="362"/>
        <v>3.8594850572086499E-3</v>
      </c>
      <c r="AN166" s="5">
        <f t="shared" si="363"/>
        <v>2.808102580890039E-3</v>
      </c>
      <c r="AO166" s="5">
        <f t="shared" si="364"/>
        <v>1.0215663473127161E-3</v>
      </c>
      <c r="AP166" s="5">
        <f t="shared" si="365"/>
        <v>2.4775870821430198E-4</v>
      </c>
      <c r="AQ166" s="5">
        <f t="shared" si="366"/>
        <v>4.5066366216076736E-5</v>
      </c>
      <c r="AR166" s="5">
        <f t="shared" si="367"/>
        <v>2.2794090162339001E-4</v>
      </c>
      <c r="AS166" s="5">
        <f t="shared" si="368"/>
        <v>2.9204332680802934E-4</v>
      </c>
      <c r="AT166" s="5">
        <f t="shared" si="369"/>
        <v>1.8708644241922557E-4</v>
      </c>
      <c r="AU166" s="5">
        <f t="shared" si="370"/>
        <v>7.9899872665331926E-5</v>
      </c>
      <c r="AV166" s="5">
        <f t="shared" si="371"/>
        <v>2.5592406253699574E-5</v>
      </c>
      <c r="AW166" s="5">
        <f t="shared" si="372"/>
        <v>1.6981352273253628E-7</v>
      </c>
      <c r="AX166" s="5">
        <f t="shared" si="373"/>
        <v>8.2414407115005716E-4</v>
      </c>
      <c r="AY166" s="5">
        <f t="shared" si="374"/>
        <v>5.9963468154881005E-4</v>
      </c>
      <c r="AZ166" s="5">
        <f t="shared" si="375"/>
        <v>2.1814253351018473E-4</v>
      </c>
      <c r="BA166" s="5">
        <f t="shared" si="376"/>
        <v>5.290572898299867E-5</v>
      </c>
      <c r="BB166" s="5">
        <f t="shared" si="377"/>
        <v>9.6233507772974819E-6</v>
      </c>
      <c r="BC166" s="5">
        <f t="shared" si="378"/>
        <v>1.400360708953423E-6</v>
      </c>
      <c r="BD166" s="5">
        <f t="shared" si="379"/>
        <v>2.7641055073893673E-5</v>
      </c>
      <c r="BE166" s="5">
        <f t="shared" si="380"/>
        <v>3.5414379879927282E-5</v>
      </c>
      <c r="BF166" s="5">
        <f t="shared" si="381"/>
        <v>2.2686874631358416E-5</v>
      </c>
      <c r="BG166" s="5">
        <f t="shared" si="382"/>
        <v>9.6889885273354813E-6</v>
      </c>
      <c r="BH166" s="5">
        <f t="shared" si="383"/>
        <v>3.1034408730239979E-6</v>
      </c>
      <c r="BI166" s="5">
        <f t="shared" si="384"/>
        <v>7.9524051247934497E-7</v>
      </c>
      <c r="BJ166" s="8">
        <f t="shared" si="385"/>
        <v>0.49643347809083971</v>
      </c>
      <c r="BK166" s="8">
        <f t="shared" si="386"/>
        <v>0.29214565350699334</v>
      </c>
      <c r="BL166" s="8">
        <f t="shared" si="387"/>
        <v>0.20302692545818374</v>
      </c>
      <c r="BM166" s="8">
        <f t="shared" si="388"/>
        <v>0.32532602950388717</v>
      </c>
      <c r="BN166" s="8">
        <f t="shared" si="389"/>
        <v>0.67429218645241129</v>
      </c>
    </row>
    <row r="167" spans="1:66" x14ac:dyDescent="0.25">
      <c r="A167" t="s">
        <v>302</v>
      </c>
      <c r="B167" t="s">
        <v>328</v>
      </c>
      <c r="C167" t="s">
        <v>317</v>
      </c>
      <c r="D167" s="11">
        <v>44235</v>
      </c>
      <c r="E167">
        <f>VLOOKUP(A167,home!$A$2:$E$405,3,FALSE)</f>
        <v>1.5645</v>
      </c>
      <c r="F167">
        <f>VLOOKUP(B167,home!$B$2:$E$405,3,FALSE)</f>
        <v>0.85219999999999996</v>
      </c>
      <c r="G167">
        <f>VLOOKUP(C167,away!$B$2:$E$405,4,FALSE)</f>
        <v>0.63919999999999999</v>
      </c>
      <c r="H167">
        <f>VLOOKUP(A167,away!$A$2:$E$405,3,FALSE)</f>
        <v>1.0699000000000001</v>
      </c>
      <c r="I167">
        <f>VLOOKUP(C167,away!$B$2:$E$405,3,FALSE)</f>
        <v>0.46729999999999999</v>
      </c>
      <c r="J167">
        <f>VLOOKUP(B167,home!$B$2:$E$405,4,FALSE)</f>
        <v>1.4019999999999999</v>
      </c>
      <c r="K167" s="3">
        <f t="shared" si="334"/>
        <v>0.85222420247999997</v>
      </c>
      <c r="L167" s="3">
        <f t="shared" si="335"/>
        <v>0.70094990654</v>
      </c>
      <c r="M167" s="5">
        <f t="shared" si="336"/>
        <v>0.21157534368397168</v>
      </c>
      <c r="N167" s="5">
        <f t="shared" si="337"/>
        <v>0.18030962853550467</v>
      </c>
      <c r="O167" s="5">
        <f t="shared" si="338"/>
        <v>0.14830371738144835</v>
      </c>
      <c r="P167" s="5">
        <f t="shared" si="339"/>
        <v>0.12638801727022411</v>
      </c>
      <c r="Q167" s="5">
        <f t="shared" si="340"/>
        <v>7.6832114689067754E-2</v>
      </c>
      <c r="R167" s="5">
        <f t="shared" si="341"/>
        <v>5.1976738419030381E-2</v>
      </c>
      <c r="S167" s="5">
        <f t="shared" si="342"/>
        <v>1.8874991092249615E-2</v>
      </c>
      <c r="T167" s="5">
        <f t="shared" si="343"/>
        <v>5.3855463610572599E-2</v>
      </c>
      <c r="U167" s="5">
        <f t="shared" si="344"/>
        <v>4.4295834446669742E-2</v>
      </c>
      <c r="V167" s="5">
        <f t="shared" si="345"/>
        <v>1.2528096551037531E-3</v>
      </c>
      <c r="W167" s="5">
        <f t="shared" si="346"/>
        <v>2.1826062555247553E-2</v>
      </c>
      <c r="X167" s="5">
        <f t="shared" si="347"/>
        <v>1.5298976508236967E-2</v>
      </c>
      <c r="Y167" s="5">
        <f t="shared" si="348"/>
        <v>5.3619080768031778E-3</v>
      </c>
      <c r="Z167" s="5">
        <f t="shared" si="349"/>
        <v>1.2144363312357794E-2</v>
      </c>
      <c r="AA167" s="5">
        <f t="shared" si="350"/>
        <v>1.034972033850149E-2</v>
      </c>
      <c r="AB167" s="5">
        <f t="shared" si="351"/>
        <v>4.4101410806852339E-3</v>
      </c>
      <c r="AC167" s="5">
        <f t="shared" si="352"/>
        <v>4.6774155475929389E-5</v>
      </c>
      <c r="AD167" s="5">
        <f t="shared" si="353"/>
        <v>4.6501746886061079E-3</v>
      </c>
      <c r="AE167" s="5">
        <f t="shared" si="354"/>
        <v>3.2595395133731249E-3</v>
      </c>
      <c r="AF167" s="5">
        <f t="shared" si="355"/>
        <v>1.1423869586311645E-3</v>
      </c>
      <c r="AG167" s="5">
        <f t="shared" si="356"/>
        <v>2.6691867729500989E-4</v>
      </c>
      <c r="AH167" s="5">
        <f t="shared" si="357"/>
        <v>2.1281475821962495E-3</v>
      </c>
      <c r="AI167" s="5">
        <f t="shared" si="358"/>
        <v>1.8136588759969387E-3</v>
      </c>
      <c r="AJ167" s="5">
        <f t="shared" si="359"/>
        <v>7.7282199458363207E-4</v>
      </c>
      <c r="AK167" s="5">
        <f t="shared" si="360"/>
        <v>2.1953920266434628E-4</v>
      </c>
      <c r="AL167" s="5">
        <f t="shared" si="361"/>
        <v>1.1176524952590242E-6</v>
      </c>
      <c r="AM167" s="5">
        <f t="shared" si="362"/>
        <v>7.9259828307800477E-4</v>
      </c>
      <c r="AN167" s="5">
        <f t="shared" si="363"/>
        <v>5.5557169244729193E-4</v>
      </c>
      <c r="AO167" s="5">
        <f t="shared" si="364"/>
        <v>1.9471396294859942E-4</v>
      </c>
      <c r="AP167" s="5">
        <f t="shared" si="365"/>
        <v>4.5494911376951265E-5</v>
      </c>
      <c r="AQ167" s="5">
        <f t="shared" si="366"/>
        <v>7.9724134694298918E-6</v>
      </c>
      <c r="AR167" s="5">
        <f t="shared" si="367"/>
        <v>2.9834496976875768E-4</v>
      </c>
      <c r="AS167" s="5">
        <f t="shared" si="368"/>
        <v>2.5425680392509919E-4</v>
      </c>
      <c r="AT167" s="5">
        <f t="shared" si="369"/>
        <v>1.0834190097509069E-4</v>
      </c>
      <c r="AU167" s="5">
        <f t="shared" si="370"/>
        <v>3.0777196717887938E-5</v>
      </c>
      <c r="AV167" s="5">
        <f t="shared" si="371"/>
        <v>6.557267981868028E-6</v>
      </c>
      <c r="AW167" s="5">
        <f t="shared" si="372"/>
        <v>1.8545781429351961E-8</v>
      </c>
      <c r="AX167" s="5">
        <f t="shared" si="373"/>
        <v>1.1257857328052829E-4</v>
      </c>
      <c r="AY167" s="5">
        <f t="shared" si="374"/>
        <v>7.8911940419392848E-5</v>
      </c>
      <c r="AZ167" s="5">
        <f t="shared" si="375"/>
        <v>2.7656658630931726E-5</v>
      </c>
      <c r="BA167" s="5">
        <f t="shared" si="376"/>
        <v>6.461977427520094E-6</v>
      </c>
      <c r="BB167" s="5">
        <f t="shared" si="377"/>
        <v>1.1323806184709496E-6</v>
      </c>
      <c r="BC167" s="5">
        <f t="shared" si="378"/>
        <v>1.5874841773698396E-7</v>
      </c>
      <c r="BD167" s="5">
        <f t="shared" si="379"/>
        <v>3.4854146446014964E-5</v>
      </c>
      <c r="BE167" s="5">
        <f t="shared" si="380"/>
        <v>2.9703547158076226E-5</v>
      </c>
      <c r="BF167" s="5">
        <f t="shared" si="381"/>
        <v>1.265704089380929E-5</v>
      </c>
      <c r="BG167" s="5">
        <f t="shared" si="382"/>
        <v>3.5955455271611232E-6</v>
      </c>
      <c r="BH167" s="5">
        <f t="shared" si="383"/>
        <v>7.6605272984135466E-7</v>
      </c>
      <c r="BI167" s="5">
        <f t="shared" si="384"/>
        <v>1.305697353493351E-7</v>
      </c>
      <c r="BJ167" s="8">
        <f t="shared" si="385"/>
        <v>0.36462642535545298</v>
      </c>
      <c r="BK167" s="8">
        <f t="shared" si="386"/>
        <v>0.35821796544993972</v>
      </c>
      <c r="BL167" s="8">
        <f t="shared" si="387"/>
        <v>0.2650503043636353</v>
      </c>
      <c r="BM167" s="8">
        <f t="shared" si="388"/>
        <v>0.20457460510750106</v>
      </c>
      <c r="BN167" s="8">
        <f t="shared" si="389"/>
        <v>0.79538555997924698</v>
      </c>
    </row>
    <row r="168" spans="1:66" x14ac:dyDescent="0.25">
      <c r="A168" t="s">
        <v>350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355</v>
      </c>
      <c r="B169" t="s">
        <v>196</v>
      </c>
      <c r="C169" t="s">
        <v>183</v>
      </c>
      <c r="D169" s="11">
        <v>44263</v>
      </c>
      <c r="E169">
        <f>VLOOKUP(A169,home!$A$2:$E$405,3,FALSE)</f>
        <v>1.2873000000000001</v>
      </c>
      <c r="F169">
        <f>VLOOKUP(B169,home!$B$2:$E$405,3,FALSE)</f>
        <v>0.55489999999999995</v>
      </c>
      <c r="G169">
        <f>VLOOKUP(C169,away!$B$2:$E$405,4,FALSE)</f>
        <v>0.58260000000000001</v>
      </c>
      <c r="H169">
        <f>VLOOKUP(A169,away!$A$2:$E$405,3,FALSE)</f>
        <v>1.0829</v>
      </c>
      <c r="I169">
        <f>VLOOKUP(C169,away!$B$2:$E$405,3,FALSE)</f>
        <v>0.23089999999999999</v>
      </c>
      <c r="J169">
        <f>VLOOKUP(B169,home!$B$2:$E$405,4,FALSE)</f>
        <v>1.3191999999999999</v>
      </c>
      <c r="K169" s="3">
        <f t="shared" si="334"/>
        <v>0.41616444580200002</v>
      </c>
      <c r="L169" s="3">
        <f t="shared" si="335"/>
        <v>0.32985489191199996</v>
      </c>
      <c r="M169" s="5">
        <f t="shared" si="336"/>
        <v>0.47425063191626265</v>
      </c>
      <c r="N169" s="5">
        <f t="shared" si="337"/>
        <v>0.19736625140267977</v>
      </c>
      <c r="O169" s="5">
        <f t="shared" si="338"/>
        <v>0.15643389092993648</v>
      </c>
      <c r="P169" s="5">
        <f t="shared" si="339"/>
        <v>6.5102223523507544E-2</v>
      </c>
      <c r="Q169" s="5">
        <f t="shared" si="340"/>
        <v>4.1068408317507209E-2</v>
      </c>
      <c r="R169" s="5">
        <f t="shared" si="341"/>
        <v>2.5800242092033892E-2</v>
      </c>
      <c r="S169" s="5">
        <f t="shared" si="342"/>
        <v>2.2342086770551126E-3</v>
      </c>
      <c r="T169" s="5">
        <f t="shared" si="343"/>
        <v>1.3546615386569221E-2</v>
      </c>
      <c r="U169" s="5">
        <f t="shared" si="344"/>
        <v>1.073714345178872E-2</v>
      </c>
      <c r="V169" s="5">
        <f t="shared" si="345"/>
        <v>3.4077610000360444E-5</v>
      </c>
      <c r="W169" s="5">
        <f t="shared" si="346"/>
        <v>5.6970704624752129E-3</v>
      </c>
      <c r="X169" s="5">
        <f t="shared" si="347"/>
        <v>1.8792065616148087E-3</v>
      </c>
      <c r="Y169" s="5">
        <f t="shared" si="348"/>
        <v>3.0993273863088688E-4</v>
      </c>
      <c r="Z169" s="5">
        <f t="shared" si="349"/>
        <v>2.8367786888570902E-3</v>
      </c>
      <c r="AA169" s="5">
        <f t="shared" si="350"/>
        <v>1.1805664309111354E-3</v>
      </c>
      <c r="AB169" s="5">
        <f t="shared" si="351"/>
        <v>2.4565488722628885E-4</v>
      </c>
      <c r="AC169" s="5">
        <f t="shared" si="352"/>
        <v>2.9237285547018799E-7</v>
      </c>
      <c r="AD169" s="5">
        <f t="shared" si="353"/>
        <v>5.9272954292773517E-4</v>
      </c>
      <c r="AE169" s="5">
        <f t="shared" si="354"/>
        <v>1.955147393154772E-4</v>
      </c>
      <c r="AF169" s="5">
        <f t="shared" si="355"/>
        <v>3.2245746602054791E-5</v>
      </c>
      <c r="AG169" s="5">
        <f t="shared" si="356"/>
        <v>3.5454724200141739E-6</v>
      </c>
      <c r="AH169" s="5">
        <f t="shared" si="357"/>
        <v>2.3393133194780507E-4</v>
      </c>
      <c r="AI169" s="5">
        <f t="shared" si="358"/>
        <v>9.7353903115782016E-5</v>
      </c>
      <c r="AJ169" s="5">
        <f t="shared" si="359"/>
        <v>2.0257616568420508E-5</v>
      </c>
      <c r="AK169" s="5">
        <f t="shared" si="360"/>
        <v>2.810166590822045E-6</v>
      </c>
      <c r="AL169" s="5">
        <f t="shared" si="361"/>
        <v>1.6054062310569295E-9</v>
      </c>
      <c r="AM169" s="5">
        <f t="shared" si="362"/>
        <v>4.9334592348598773E-5</v>
      </c>
      <c r="AN169" s="5">
        <f t="shared" si="363"/>
        <v>1.6273256626669627E-5</v>
      </c>
      <c r="AO169" s="5">
        <f t="shared" si="364"/>
        <v>2.6839066528231731E-6</v>
      </c>
      <c r="AP169" s="5">
        <f t="shared" si="365"/>
        <v>2.950999129562951E-7</v>
      </c>
      <c r="AQ169" s="5">
        <f t="shared" si="366"/>
        <v>2.4335037472859823E-8</v>
      </c>
      <c r="AR169" s="5">
        <f t="shared" si="367"/>
        <v>1.5432678842894688E-5</v>
      </c>
      <c r="AS169" s="5">
        <f t="shared" si="368"/>
        <v>6.4225322378935197E-6</v>
      </c>
      <c r="AT169" s="5">
        <f t="shared" si="369"/>
        <v>1.3364147847142174E-6</v>
      </c>
      <c r="AU169" s="5">
        <f t="shared" si="370"/>
        <v>1.8538943941406385E-7</v>
      </c>
      <c r="AV169" s="5">
        <f t="shared" si="371"/>
        <v>1.9288123327824336E-8</v>
      </c>
      <c r="AW169" s="5">
        <f t="shared" si="372"/>
        <v>6.1216760990089233E-12</v>
      </c>
      <c r="AX169" s="5">
        <f t="shared" si="373"/>
        <v>3.4218838806036967E-6</v>
      </c>
      <c r="AY169" s="5">
        <f t="shared" si="374"/>
        <v>1.1287251375719473E-6</v>
      </c>
      <c r="AZ169" s="5">
        <f t="shared" si="375"/>
        <v>1.8615775412607596E-7</v>
      </c>
      <c r="BA169" s="5">
        <f t="shared" si="376"/>
        <v>2.0468348621945817E-8</v>
      </c>
      <c r="BB169" s="5">
        <f t="shared" si="377"/>
        <v>1.6878962305772671E-9</v>
      </c>
      <c r="BC169" s="5">
        <f t="shared" si="378"/>
        <v>1.1135216573914735E-10</v>
      </c>
      <c r="BD169" s="5">
        <f t="shared" si="379"/>
        <v>8.4842410193927226E-7</v>
      </c>
      <c r="BE169" s="5">
        <f t="shared" si="380"/>
        <v>3.5308394618861688E-7</v>
      </c>
      <c r="BF169" s="5">
        <f t="shared" si="381"/>
        <v>7.3470492393584454E-8</v>
      </c>
      <c r="BG169" s="5">
        <f t="shared" si="382"/>
        <v>1.0191935583258712E-8</v>
      </c>
      <c r="BH169" s="5">
        <f t="shared" si="383"/>
        <v>1.0603803059141363E-9</v>
      </c>
      <c r="BI169" s="5">
        <f t="shared" si="384"/>
        <v>8.8258516470022413E-11</v>
      </c>
      <c r="BJ169" s="8">
        <f t="shared" si="385"/>
        <v>0.26076489059569014</v>
      </c>
      <c r="BK169" s="8">
        <f t="shared" si="386"/>
        <v>0.54162256443022505</v>
      </c>
      <c r="BL169" s="8">
        <f t="shared" si="387"/>
        <v>0.19477653343266249</v>
      </c>
      <c r="BM169" s="8">
        <f t="shared" si="388"/>
        <v>3.9977990246491332E-2</v>
      </c>
      <c r="BN169" s="8">
        <f t="shared" si="389"/>
        <v>0.9600216481819277</v>
      </c>
    </row>
    <row r="170" spans="1:66" x14ac:dyDescent="0.25">
      <c r="A170" t="s">
        <v>356</v>
      </c>
      <c r="B170" t="s">
        <v>200</v>
      </c>
      <c r="C170" t="s">
        <v>213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352</v>
      </c>
      <c r="B171" t="s">
        <v>135</v>
      </c>
      <c r="C171" t="s">
        <v>139</v>
      </c>
      <c r="D171" t="s">
        <v>365</v>
      </c>
      <c r="E171">
        <f>VLOOKUP(A171,home!$A$2:$E$405,3,FALSE)</f>
        <v>1.1578999999999999</v>
      </c>
      <c r="F171">
        <f>VLOOKUP(B171,home!$B$2:$E$405,3,FALSE)</f>
        <v>1.4394</v>
      </c>
      <c r="G171">
        <f>VLOOKUP(C171,away!$B$2:$E$405,4,FALSE)</f>
        <v>0.86360000000000003</v>
      </c>
      <c r="H171">
        <f>VLOOKUP(A171,away!$A$2:$E$405,3,FALSE)</f>
        <v>1.1315999999999999</v>
      </c>
      <c r="I171">
        <f>VLOOKUP(C171,away!$B$2:$E$405,3,FALSE)</f>
        <v>0</v>
      </c>
      <c r="J171">
        <f>VLOOKUP(B171,home!$B$2:$E$405,4,FALSE)</f>
        <v>1.4728000000000001</v>
      </c>
      <c r="K171" s="3">
        <f t="shared" si="334"/>
        <v>1.4393459361359999</v>
      </c>
      <c r="L171" s="3">
        <f t="shared" si="335"/>
        <v>0</v>
      </c>
      <c r="M171" s="5">
        <f t="shared" si="336"/>
        <v>0.23708277525729801</v>
      </c>
      <c r="N171" s="5">
        <f t="shared" si="337"/>
        <v>0.34124412909443647</v>
      </c>
      <c r="O171" s="5">
        <f t="shared" si="338"/>
        <v>0</v>
      </c>
      <c r="P171" s="5">
        <f t="shared" si="339"/>
        <v>0</v>
      </c>
      <c r="Q171" s="5">
        <f t="shared" si="340"/>
        <v>0.24558417522117287</v>
      </c>
      <c r="R171" s="5">
        <f t="shared" si="341"/>
        <v>0</v>
      </c>
      <c r="S171" s="5">
        <f t="shared" si="342"/>
        <v>0</v>
      </c>
      <c r="T171" s="5">
        <f t="shared" si="343"/>
        <v>0</v>
      </c>
      <c r="U171" s="5">
        <f t="shared" si="344"/>
        <v>0</v>
      </c>
      <c r="V171" s="5">
        <f t="shared" si="345"/>
        <v>0</v>
      </c>
      <c r="W171" s="5">
        <f t="shared" si="346"/>
        <v>0.11782686152796888</v>
      </c>
      <c r="X171" s="5">
        <f t="shared" si="347"/>
        <v>0</v>
      </c>
      <c r="Y171" s="5">
        <f t="shared" si="348"/>
        <v>0</v>
      </c>
      <c r="Z171" s="5">
        <f t="shared" si="349"/>
        <v>0</v>
      </c>
      <c r="AA171" s="5">
        <f t="shared" si="350"/>
        <v>0</v>
      </c>
      <c r="AB171" s="5">
        <f t="shared" si="351"/>
        <v>0</v>
      </c>
      <c r="AC171" s="5">
        <f t="shared" si="352"/>
        <v>0</v>
      </c>
      <c r="AD171" s="5">
        <f t="shared" si="353"/>
        <v>4.2398403576985287E-2</v>
      </c>
      <c r="AE171" s="5">
        <f t="shared" si="354"/>
        <v>0</v>
      </c>
      <c r="AF171" s="5">
        <f t="shared" si="355"/>
        <v>0</v>
      </c>
      <c r="AG171" s="5">
        <f t="shared" si="356"/>
        <v>0</v>
      </c>
      <c r="AH171" s="5">
        <f t="shared" si="357"/>
        <v>0</v>
      </c>
      <c r="AI171" s="5">
        <f t="shared" si="358"/>
        <v>0</v>
      </c>
      <c r="AJ171" s="5">
        <f t="shared" si="359"/>
        <v>0</v>
      </c>
      <c r="AK171" s="5">
        <f t="shared" si="360"/>
        <v>0</v>
      </c>
      <c r="AL171" s="5">
        <f t="shared" si="361"/>
        <v>0</v>
      </c>
      <c r="AM171" s="5">
        <f t="shared" si="362"/>
        <v>1.2205193977437565E-2</v>
      </c>
      <c r="AN171" s="5">
        <f t="shared" si="363"/>
        <v>0</v>
      </c>
      <c r="AO171" s="5">
        <f t="shared" si="364"/>
        <v>0</v>
      </c>
      <c r="AP171" s="5">
        <f t="shared" si="365"/>
        <v>0</v>
      </c>
      <c r="AQ171" s="5">
        <f t="shared" si="366"/>
        <v>0</v>
      </c>
      <c r="AR171" s="5">
        <f t="shared" si="367"/>
        <v>0</v>
      </c>
      <c r="AS171" s="5">
        <f t="shared" si="368"/>
        <v>0</v>
      </c>
      <c r="AT171" s="5">
        <f t="shared" si="369"/>
        <v>0</v>
      </c>
      <c r="AU171" s="5">
        <f t="shared" si="370"/>
        <v>0</v>
      </c>
      <c r="AV171" s="5">
        <f t="shared" si="371"/>
        <v>0</v>
      </c>
      <c r="AW171" s="5">
        <f t="shared" si="372"/>
        <v>0</v>
      </c>
      <c r="AX171" s="5">
        <f t="shared" si="373"/>
        <v>2.927916058529388E-3</v>
      </c>
      <c r="AY171" s="5">
        <f t="shared" si="374"/>
        <v>0</v>
      </c>
      <c r="AZ171" s="5">
        <f t="shared" si="375"/>
        <v>0</v>
      </c>
      <c r="BA171" s="5">
        <f t="shared" si="376"/>
        <v>0</v>
      </c>
      <c r="BB171" s="5">
        <f t="shared" si="377"/>
        <v>0</v>
      </c>
      <c r="BC171" s="5">
        <f t="shared" si="378"/>
        <v>0</v>
      </c>
      <c r="BD171" s="5">
        <f t="shared" si="379"/>
        <v>0</v>
      </c>
      <c r="BE171" s="5">
        <f t="shared" si="380"/>
        <v>0</v>
      </c>
      <c r="BF171" s="5">
        <f t="shared" si="381"/>
        <v>0</v>
      </c>
      <c r="BG171" s="5">
        <f t="shared" si="382"/>
        <v>0</v>
      </c>
      <c r="BH171" s="5">
        <f t="shared" si="383"/>
        <v>0</v>
      </c>
      <c r="BI171" s="5">
        <f t="shared" si="384"/>
        <v>0</v>
      </c>
      <c r="BJ171" s="8">
        <f t="shared" si="385"/>
        <v>0.7621866794565304</v>
      </c>
      <c r="BK171" s="8">
        <f t="shared" si="386"/>
        <v>0.23708277525729801</v>
      </c>
      <c r="BL171" s="8">
        <f t="shared" si="387"/>
        <v>0</v>
      </c>
      <c r="BM171" s="8">
        <f t="shared" si="388"/>
        <v>0.17535837514092112</v>
      </c>
      <c r="BN171" s="8">
        <f t="shared" si="389"/>
        <v>0.82391107957290743</v>
      </c>
    </row>
    <row r="172" spans="1:66" x14ac:dyDescent="0.25">
      <c r="A172" t="s">
        <v>352</v>
      </c>
      <c r="B172" t="s">
        <v>140</v>
      </c>
      <c r="C172" t="s">
        <v>138</v>
      </c>
      <c r="D172" t="s">
        <v>365</v>
      </c>
      <c r="E172">
        <f>VLOOKUP(A172,home!$A$2:$E$405,3,FALSE)</f>
        <v>1.1578999999999999</v>
      </c>
      <c r="F172">
        <f>VLOOKUP(B172,home!$B$2:$E$405,3,FALSE)</f>
        <v>1.2954000000000001</v>
      </c>
      <c r="G172">
        <f>VLOOKUP(C172,away!$B$2:$E$405,4,FALSE)</f>
        <v>1.2954000000000001</v>
      </c>
      <c r="H172">
        <f>VLOOKUP(A172,away!$A$2:$E$405,3,FALSE)</f>
        <v>1.1315999999999999</v>
      </c>
      <c r="I172">
        <f>VLOOKUP(C172,away!$B$2:$E$405,3,FALSE)</f>
        <v>0.88370000000000004</v>
      </c>
      <c r="J172">
        <f>VLOOKUP(B172,home!$B$2:$E$405,4,FALSE)</f>
        <v>0</v>
      </c>
      <c r="K172" s="3">
        <f t="shared" si="334"/>
        <v>1.9430270171640003</v>
      </c>
      <c r="L172" s="3">
        <f t="shared" si="335"/>
        <v>0</v>
      </c>
      <c r="M172" s="5">
        <f t="shared" si="336"/>
        <v>0.14326961315903711</v>
      </c>
      <c r="N172" s="5">
        <f t="shared" si="337"/>
        <v>0.27837672910664407</v>
      </c>
      <c r="O172" s="5">
        <f t="shared" si="338"/>
        <v>0</v>
      </c>
      <c r="P172" s="5">
        <f t="shared" si="339"/>
        <v>0</v>
      </c>
      <c r="Q172" s="5">
        <f t="shared" si="340"/>
        <v>0.27044675280197683</v>
      </c>
      <c r="R172" s="5">
        <f t="shared" si="341"/>
        <v>0</v>
      </c>
      <c r="S172" s="5">
        <f t="shared" si="342"/>
        <v>0</v>
      </c>
      <c r="T172" s="5">
        <f t="shared" si="343"/>
        <v>0</v>
      </c>
      <c r="U172" s="5">
        <f t="shared" si="344"/>
        <v>0</v>
      </c>
      <c r="V172" s="5">
        <f t="shared" si="345"/>
        <v>0</v>
      </c>
      <c r="W172" s="5">
        <f t="shared" si="346"/>
        <v>0.17516178246617159</v>
      </c>
      <c r="X172" s="5">
        <f t="shared" si="347"/>
        <v>0</v>
      </c>
      <c r="Y172" s="5">
        <f t="shared" si="348"/>
        <v>0</v>
      </c>
      <c r="Z172" s="5">
        <f t="shared" si="349"/>
        <v>0</v>
      </c>
      <c r="AA172" s="5">
        <f t="shared" si="350"/>
        <v>0</v>
      </c>
      <c r="AB172" s="5">
        <f t="shared" si="351"/>
        <v>0</v>
      </c>
      <c r="AC172" s="5">
        <f t="shared" si="352"/>
        <v>0</v>
      </c>
      <c r="AD172" s="5">
        <f t="shared" si="353"/>
        <v>8.5086018926593759E-2</v>
      </c>
      <c r="AE172" s="5">
        <f t="shared" si="354"/>
        <v>0</v>
      </c>
      <c r="AF172" s="5">
        <f t="shared" si="355"/>
        <v>0</v>
      </c>
      <c r="AG172" s="5">
        <f t="shared" si="356"/>
        <v>0</v>
      </c>
      <c r="AH172" s="5">
        <f t="shared" si="357"/>
        <v>0</v>
      </c>
      <c r="AI172" s="5">
        <f t="shared" si="358"/>
        <v>0</v>
      </c>
      <c r="AJ172" s="5">
        <f t="shared" si="359"/>
        <v>0</v>
      </c>
      <c r="AK172" s="5">
        <f t="shared" si="360"/>
        <v>0</v>
      </c>
      <c r="AL172" s="5">
        <f t="shared" si="361"/>
        <v>0</v>
      </c>
      <c r="AM172" s="5">
        <f t="shared" si="362"/>
        <v>3.3064886711459782E-2</v>
      </c>
      <c r="AN172" s="5">
        <f t="shared" si="363"/>
        <v>0</v>
      </c>
      <c r="AO172" s="5">
        <f t="shared" si="364"/>
        <v>0</v>
      </c>
      <c r="AP172" s="5">
        <f t="shared" si="365"/>
        <v>0</v>
      </c>
      <c r="AQ172" s="5">
        <f t="shared" si="366"/>
        <v>0</v>
      </c>
      <c r="AR172" s="5">
        <f t="shared" si="367"/>
        <v>0</v>
      </c>
      <c r="AS172" s="5">
        <f t="shared" si="368"/>
        <v>0</v>
      </c>
      <c r="AT172" s="5">
        <f t="shared" si="369"/>
        <v>0</v>
      </c>
      <c r="AU172" s="5">
        <f t="shared" si="370"/>
        <v>0</v>
      </c>
      <c r="AV172" s="5">
        <f t="shared" si="371"/>
        <v>0</v>
      </c>
      <c r="AW172" s="5">
        <f t="shared" si="372"/>
        <v>0</v>
      </c>
      <c r="AX172" s="5">
        <f t="shared" si="373"/>
        <v>1.0707661366638888E-2</v>
      </c>
      <c r="AY172" s="5">
        <f t="shared" si="374"/>
        <v>0</v>
      </c>
      <c r="AZ172" s="5">
        <f t="shared" si="375"/>
        <v>0</v>
      </c>
      <c r="BA172" s="5">
        <f t="shared" si="376"/>
        <v>0</v>
      </c>
      <c r="BB172" s="5">
        <f t="shared" si="377"/>
        <v>0</v>
      </c>
      <c r="BC172" s="5">
        <f t="shared" si="378"/>
        <v>0</v>
      </c>
      <c r="BD172" s="5">
        <f t="shared" si="379"/>
        <v>0</v>
      </c>
      <c r="BE172" s="5">
        <f t="shared" si="380"/>
        <v>0</v>
      </c>
      <c r="BF172" s="5">
        <f t="shared" si="381"/>
        <v>0</v>
      </c>
      <c r="BG172" s="5">
        <f t="shared" si="382"/>
        <v>0</v>
      </c>
      <c r="BH172" s="5">
        <f t="shared" si="383"/>
        <v>0</v>
      </c>
      <c r="BI172" s="5">
        <f t="shared" si="384"/>
        <v>0</v>
      </c>
      <c r="BJ172" s="8">
        <f t="shared" si="385"/>
        <v>0.85284383137948483</v>
      </c>
      <c r="BK172" s="8">
        <f t="shared" si="386"/>
        <v>0.14326961315903711</v>
      </c>
      <c r="BL172" s="8">
        <f t="shared" si="387"/>
        <v>0</v>
      </c>
      <c r="BM172" s="8">
        <f t="shared" si="388"/>
        <v>0.30402034947086404</v>
      </c>
      <c r="BN172" s="8">
        <f t="shared" si="389"/>
        <v>0.69209309506765804</v>
      </c>
    </row>
    <row r="173" spans="1:66" x14ac:dyDescent="0.25">
      <c r="A173" t="s">
        <v>352</v>
      </c>
      <c r="B173" t="s">
        <v>131</v>
      </c>
      <c r="C173" t="s">
        <v>133</v>
      </c>
      <c r="D173" t="s">
        <v>365</v>
      </c>
      <c r="E173">
        <f>VLOOKUP(A173,home!$A$2:$E$405,3,FALSE)</f>
        <v>1.1578999999999999</v>
      </c>
      <c r="F173">
        <f>VLOOKUP(B173,home!$B$2:$E$405,3,FALSE)</f>
        <v>0</v>
      </c>
      <c r="G173">
        <f>VLOOKUP(C173,away!$B$2:$E$405,4,FALSE)</f>
        <v>1.7273000000000001</v>
      </c>
      <c r="H173">
        <f>VLOOKUP(A173,away!$A$2:$E$405,3,FALSE)</f>
        <v>1.1315999999999999</v>
      </c>
      <c r="I173">
        <f>VLOOKUP(C173,away!$B$2:$E$405,3,FALSE)</f>
        <v>0.44190000000000002</v>
      </c>
      <c r="J173">
        <f>VLOOKUP(B173,home!$B$2:$E$405,4,FALSE)</f>
        <v>0.88370000000000004</v>
      </c>
      <c r="K173" s="3">
        <f t="shared" si="334"/>
        <v>0</v>
      </c>
      <c r="L173" s="3">
        <f t="shared" si="335"/>
        <v>0.441897755148</v>
      </c>
      <c r="M173" s="5">
        <f t="shared" si="336"/>
        <v>0.64281535665665135</v>
      </c>
      <c r="N173" s="5">
        <f t="shared" si="337"/>
        <v>0</v>
      </c>
      <c r="O173" s="5">
        <f t="shared" si="338"/>
        <v>0.28405866308123517</v>
      </c>
      <c r="P173" s="5">
        <f t="shared" si="339"/>
        <v>0</v>
      </c>
      <c r="Q173" s="5">
        <f t="shared" si="340"/>
        <v>0</v>
      </c>
      <c r="R173" s="5">
        <f t="shared" si="341"/>
        <v>6.276244277296994E-2</v>
      </c>
      <c r="S173" s="5">
        <f t="shared" si="342"/>
        <v>0</v>
      </c>
      <c r="T173" s="5">
        <f t="shared" si="343"/>
        <v>0</v>
      </c>
      <c r="U173" s="5">
        <f t="shared" si="344"/>
        <v>0</v>
      </c>
      <c r="V173" s="5">
        <f t="shared" si="345"/>
        <v>0</v>
      </c>
      <c r="W173" s="5">
        <f t="shared" si="346"/>
        <v>0</v>
      </c>
      <c r="X173" s="5">
        <f t="shared" si="347"/>
        <v>0</v>
      </c>
      <c r="Y173" s="5">
        <f t="shared" si="348"/>
        <v>0</v>
      </c>
      <c r="Z173" s="5">
        <f t="shared" si="349"/>
        <v>9.2448608563267462E-3</v>
      </c>
      <c r="AA173" s="5">
        <f t="shared" si="350"/>
        <v>0</v>
      </c>
      <c r="AB173" s="5">
        <f t="shared" si="351"/>
        <v>0</v>
      </c>
      <c r="AC173" s="5">
        <f t="shared" si="352"/>
        <v>0</v>
      </c>
      <c r="AD173" s="5">
        <f t="shared" si="353"/>
        <v>0</v>
      </c>
      <c r="AE173" s="5">
        <f t="shared" si="354"/>
        <v>0</v>
      </c>
      <c r="AF173" s="5">
        <f t="shared" si="355"/>
        <v>0</v>
      </c>
      <c r="AG173" s="5">
        <f t="shared" si="356"/>
        <v>0</v>
      </c>
      <c r="AH173" s="5">
        <f t="shared" si="357"/>
        <v>1.0213208147666014E-3</v>
      </c>
      <c r="AI173" s="5">
        <f t="shared" si="358"/>
        <v>0</v>
      </c>
      <c r="AJ173" s="5">
        <f t="shared" si="359"/>
        <v>0</v>
      </c>
      <c r="AK173" s="5">
        <f t="shared" si="360"/>
        <v>0</v>
      </c>
      <c r="AL173" s="5">
        <f t="shared" si="361"/>
        <v>0</v>
      </c>
      <c r="AM173" s="5">
        <f t="shared" si="362"/>
        <v>0</v>
      </c>
      <c r="AN173" s="5">
        <f t="shared" si="363"/>
        <v>0</v>
      </c>
      <c r="AO173" s="5">
        <f t="shared" si="364"/>
        <v>0</v>
      </c>
      <c r="AP173" s="5">
        <f t="shared" si="365"/>
        <v>0</v>
      </c>
      <c r="AQ173" s="5">
        <f t="shared" si="366"/>
        <v>0</v>
      </c>
      <c r="AR173" s="5">
        <f t="shared" si="367"/>
        <v>9.0263875066257519E-5</v>
      </c>
      <c r="AS173" s="5">
        <f t="shared" si="368"/>
        <v>0</v>
      </c>
      <c r="AT173" s="5">
        <f t="shared" si="369"/>
        <v>0</v>
      </c>
      <c r="AU173" s="5">
        <f t="shared" si="370"/>
        <v>0</v>
      </c>
      <c r="AV173" s="5">
        <f t="shared" si="371"/>
        <v>0</v>
      </c>
      <c r="AW173" s="5">
        <f t="shared" si="372"/>
        <v>0</v>
      </c>
      <c r="AX173" s="5">
        <f t="shared" si="373"/>
        <v>0</v>
      </c>
      <c r="AY173" s="5">
        <f t="shared" si="374"/>
        <v>0</v>
      </c>
      <c r="AZ173" s="5">
        <f t="shared" si="375"/>
        <v>0</v>
      </c>
      <c r="BA173" s="5">
        <f t="shared" si="376"/>
        <v>0</v>
      </c>
      <c r="BB173" s="5">
        <f t="shared" si="377"/>
        <v>0</v>
      </c>
      <c r="BC173" s="5">
        <f t="shared" si="378"/>
        <v>0</v>
      </c>
      <c r="BD173" s="5">
        <f t="shared" si="379"/>
        <v>6.647900627123119E-6</v>
      </c>
      <c r="BE173" s="5">
        <f t="shared" si="380"/>
        <v>0</v>
      </c>
      <c r="BF173" s="5">
        <f t="shared" si="381"/>
        <v>0</v>
      </c>
      <c r="BG173" s="5">
        <f t="shared" si="382"/>
        <v>0</v>
      </c>
      <c r="BH173" s="5">
        <f t="shared" si="383"/>
        <v>0</v>
      </c>
      <c r="BI173" s="5">
        <f t="shared" si="384"/>
        <v>0</v>
      </c>
      <c r="BJ173" s="8">
        <f t="shared" si="385"/>
        <v>0</v>
      </c>
      <c r="BK173" s="8">
        <f t="shared" si="386"/>
        <v>0.64281535665665135</v>
      </c>
      <c r="BL173" s="8">
        <f t="shared" si="387"/>
        <v>0.34793933844466507</v>
      </c>
      <c r="BM173" s="8">
        <f t="shared" si="388"/>
        <v>1.0363093446786728E-2</v>
      </c>
      <c r="BN173" s="8">
        <f t="shared" si="389"/>
        <v>0.98963646251085646</v>
      </c>
    </row>
    <row r="174" spans="1:66" x14ac:dyDescent="0.25">
      <c r="A174" t="s">
        <v>352</v>
      </c>
      <c r="B174" t="s">
        <v>143</v>
      </c>
      <c r="C174" t="s">
        <v>136</v>
      </c>
      <c r="D174" t="s">
        <v>365</v>
      </c>
      <c r="E174">
        <f>VLOOKUP(A174,home!$A$2:$E$405,3,FALSE)</f>
        <v>1.1578999999999999</v>
      </c>
      <c r="F174">
        <f>VLOOKUP(B174,home!$B$2:$E$405,3,FALSE)</f>
        <v>0.86360000000000003</v>
      </c>
      <c r="G174">
        <f>VLOOKUP(C174,away!$B$2:$E$405,4,FALSE)</f>
        <v>0.43180000000000002</v>
      </c>
      <c r="H174">
        <f>VLOOKUP(A174,away!$A$2:$E$405,3,FALSE)</f>
        <v>1.1315999999999999</v>
      </c>
      <c r="I174">
        <f>VLOOKUP(C174,away!$B$2:$E$405,3,FALSE)</f>
        <v>0.88370000000000004</v>
      </c>
      <c r="J174">
        <f>VLOOKUP(B174,home!$B$2:$E$405,4,FALSE)</f>
        <v>0.88370000000000004</v>
      </c>
      <c r="K174" s="3">
        <f t="shared" si="334"/>
        <v>0.43178378159200004</v>
      </c>
      <c r="L174" s="3">
        <f t="shared" si="335"/>
        <v>0.883695510804</v>
      </c>
      <c r="M174" s="5">
        <f t="shared" si="336"/>
        <v>0.26834567636978268</v>
      </c>
      <c r="N174" s="5">
        <f t="shared" si="337"/>
        <v>0.11586731091680776</v>
      </c>
      <c r="O174" s="5">
        <f t="shared" si="338"/>
        <v>0.23713586955163998</v>
      </c>
      <c r="P174" s="5">
        <f t="shared" si="339"/>
        <v>0.10239142250611431</v>
      </c>
      <c r="Q174" s="5">
        <f t="shared" si="340"/>
        <v>2.501481283527764E-2</v>
      </c>
      <c r="R174" s="5">
        <f t="shared" si="341"/>
        <v>0.1047779516866936</v>
      </c>
      <c r="S174" s="5">
        <f t="shared" si="342"/>
        <v>9.7672557507304178E-3</v>
      </c>
      <c r="T174" s="5">
        <f t="shared" si="343"/>
        <v>2.2105477806137128E-2</v>
      </c>
      <c r="U174" s="5">
        <f t="shared" si="344"/>
        <v>4.5241420206744432E-2</v>
      </c>
      <c r="V174" s="5">
        <f t="shared" si="345"/>
        <v>4.1409408268865768E-4</v>
      </c>
      <c r="W174" s="5">
        <f t="shared" si="346"/>
        <v>3.6003301606107596E-3</v>
      </c>
      <c r="X174" s="5">
        <f t="shared" si="347"/>
        <v>3.1815956003439726E-3</v>
      </c>
      <c r="Y174" s="5">
        <f t="shared" si="348"/>
        <v>1.4057808746088629E-3</v>
      </c>
      <c r="Z174" s="5">
        <f t="shared" si="349"/>
        <v>3.0863935178923177E-2</v>
      </c>
      <c r="AA174" s="5">
        <f t="shared" si="350"/>
        <v>1.3326546646365811E-2</v>
      </c>
      <c r="AB174" s="5">
        <f t="shared" si="351"/>
        <v>2.8770933532650078E-3</v>
      </c>
      <c r="AC174" s="5">
        <f t="shared" si="352"/>
        <v>9.8752481201311232E-6</v>
      </c>
      <c r="AD174" s="5">
        <f t="shared" si="353"/>
        <v>3.8864104293206161E-4</v>
      </c>
      <c r="AE174" s="5">
        <f t="shared" si="354"/>
        <v>3.4344034495324748E-4</v>
      </c>
      <c r="AF174" s="5">
        <f t="shared" si="355"/>
        <v>1.51748345532081E-4</v>
      </c>
      <c r="AG174" s="5">
        <f t="shared" si="356"/>
        <v>4.4699777239544738E-5</v>
      </c>
      <c r="AH174" s="5">
        <f t="shared" si="357"/>
        <v>6.818580240840014E-3</v>
      </c>
      <c r="AI174" s="5">
        <f t="shared" si="358"/>
        <v>2.9441523614783917E-3</v>
      </c>
      <c r="AJ174" s="5">
        <f t="shared" si="359"/>
        <v>6.3561862011107838E-4</v>
      </c>
      <c r="AK174" s="5">
        <f t="shared" si="360"/>
        <v>9.1483270480616777E-5</v>
      </c>
      <c r="AL174" s="5">
        <f t="shared" si="361"/>
        <v>1.5072211578735441E-7</v>
      </c>
      <c r="AM174" s="5">
        <f t="shared" si="362"/>
        <v>3.3561779839812896E-5</v>
      </c>
      <c r="AN174" s="5">
        <f t="shared" si="363"/>
        <v>2.9658394179034844E-5</v>
      </c>
      <c r="AO174" s="5">
        <f t="shared" si="364"/>
        <v>1.3104494896834288E-5</v>
      </c>
      <c r="AP174" s="5">
        <f t="shared" si="365"/>
        <v>3.8601277705621294E-6</v>
      </c>
      <c r="AQ174" s="5">
        <f t="shared" si="366"/>
        <v>8.5279439549390153E-7</v>
      </c>
      <c r="AR174" s="5">
        <f t="shared" si="367"/>
        <v>1.2051097497774361E-3</v>
      </c>
      <c r="AS174" s="5">
        <f t="shared" si="368"/>
        <v>5.203468449922902E-4</v>
      </c>
      <c r="AT174" s="5">
        <f t="shared" si="369"/>
        <v>1.1233866423511866E-4</v>
      </c>
      <c r="AU174" s="5">
        <f t="shared" si="370"/>
        <v>1.6168671087477833E-5</v>
      </c>
      <c r="AV174" s="5">
        <f t="shared" si="371"/>
        <v>1.7453424863671034E-6</v>
      </c>
      <c r="AW174" s="5">
        <f t="shared" si="372"/>
        <v>1.5975095223955485E-9</v>
      </c>
      <c r="AX174" s="5">
        <f t="shared" si="373"/>
        <v>2.4152387026987583E-6</v>
      </c>
      <c r="AY174" s="5">
        <f t="shared" si="374"/>
        <v>2.1343355990949694E-6</v>
      </c>
      <c r="AZ174" s="5">
        <f t="shared" si="375"/>
        <v>9.4305139373469519E-7</v>
      </c>
      <c r="BA174" s="5">
        <f t="shared" si="376"/>
        <v>2.7779009436693523E-7</v>
      </c>
      <c r="BB174" s="5">
        <f t="shared" si="377"/>
        <v>6.1370464834470034E-8</v>
      </c>
      <c r="BC174" s="5">
        <f t="shared" si="378"/>
        <v>1.0846560854035188E-8</v>
      </c>
      <c r="BD174" s="5">
        <f t="shared" si="379"/>
        <v>1.7749167931740858E-4</v>
      </c>
      <c r="BE174" s="5">
        <f t="shared" si="380"/>
        <v>7.6638028496785247E-5</v>
      </c>
      <c r="BF174" s="5">
        <f t="shared" si="381"/>
        <v>1.6545528879048698E-5</v>
      </c>
      <c r="BG174" s="5">
        <f t="shared" si="382"/>
        <v>2.3813636759450972E-6</v>
      </c>
      <c r="BH174" s="5">
        <f t="shared" si="383"/>
        <v>2.5705855333635005E-7</v>
      </c>
      <c r="BI174" s="5">
        <f t="shared" si="384"/>
        <v>2.2198742850027619E-8</v>
      </c>
      <c r="BJ174" s="8">
        <f t="shared" si="385"/>
        <v>0.17219071792834034</v>
      </c>
      <c r="BK174" s="8">
        <f t="shared" si="386"/>
        <v>0.38093060901515108</v>
      </c>
      <c r="BL174" s="8">
        <f t="shared" si="387"/>
        <v>0.41597776106786299</v>
      </c>
      <c r="BM174" s="8">
        <f t="shared" si="388"/>
        <v>0.14642784658587205</v>
      </c>
      <c r="BN174" s="8">
        <f t="shared" si="389"/>
        <v>0.8535330438663159</v>
      </c>
    </row>
    <row r="175" spans="1:66" x14ac:dyDescent="0.25">
      <c r="A175" t="s">
        <v>363</v>
      </c>
      <c r="B175" t="s">
        <v>163</v>
      </c>
      <c r="C175" t="s">
        <v>158</v>
      </c>
      <c r="D175" t="s">
        <v>365</v>
      </c>
      <c r="E175">
        <f>VLOOKUP(A175,home!$A$2:$E$405,3,FALSE)</f>
        <v>1.1111</v>
      </c>
      <c r="F175">
        <f>VLOOKUP(B175,home!$B$2:$E$405,3,FALSE)</f>
        <v>1.2</v>
      </c>
      <c r="G175">
        <f>VLOOKUP(C175,away!$B$2:$E$405,4,FALSE)</f>
        <v>1.8</v>
      </c>
      <c r="H175">
        <f>VLOOKUP(A175,away!$A$2:$E$405,3,FALSE)</f>
        <v>1.1806000000000001</v>
      </c>
      <c r="I175">
        <f>VLOOKUP(C175,away!$B$2:$E$405,3,FALSE)</f>
        <v>0.84699999999999998</v>
      </c>
      <c r="J175">
        <f>VLOOKUP(B175,home!$B$2:$E$405,4,FALSE)</f>
        <v>0.98819999999999997</v>
      </c>
      <c r="K175" s="3">
        <f t="shared" si="334"/>
        <v>2.3999759999999997</v>
      </c>
      <c r="L175" s="3">
        <f t="shared" si="335"/>
        <v>0.98816857524000001</v>
      </c>
      <c r="M175" s="5">
        <f t="shared" si="336"/>
        <v>3.377127887198407E-2</v>
      </c>
      <c r="N175" s="5">
        <f t="shared" si="337"/>
        <v>8.1050258782068813E-2</v>
      </c>
      <c r="O175" s="5">
        <f t="shared" si="338"/>
        <v>3.337171652696122E-2</v>
      </c>
      <c r="P175" s="5">
        <f t="shared" si="339"/>
        <v>8.0091318743510262E-2</v>
      </c>
      <c r="Q175" s="5">
        <f t="shared" si="340"/>
        <v>9.7259337935377221E-2</v>
      </c>
      <c r="R175" s="5">
        <f t="shared" si="341"/>
        <v>1.648844078688021E-2</v>
      </c>
      <c r="S175" s="5">
        <f t="shared" si="342"/>
        <v>4.7485759736774352E-2</v>
      </c>
      <c r="T175" s="5">
        <f t="shared" si="343"/>
        <v>9.6108621396387414E-2</v>
      </c>
      <c r="U175" s="5">
        <f t="shared" si="344"/>
        <v>3.9571862165933613E-2</v>
      </c>
      <c r="V175" s="5">
        <f t="shared" si="345"/>
        <v>1.2512924347712489E-2</v>
      </c>
      <c r="W175" s="5">
        <f t="shared" si="346"/>
        <v>7.780669227359828E-2</v>
      </c>
      <c r="X175" s="5">
        <f t="shared" si="347"/>
        <v>7.6886128248138744E-2</v>
      </c>
      <c r="Y175" s="5">
        <f t="shared" si="348"/>
        <v>3.7988227903341582E-2</v>
      </c>
      <c r="Z175" s="5">
        <f t="shared" si="349"/>
        <v>5.4311196801001748E-3</v>
      </c>
      <c r="AA175" s="5">
        <f t="shared" si="350"/>
        <v>1.3034556885368094E-2</v>
      </c>
      <c r="AB175" s="5">
        <f t="shared" si="351"/>
        <v>1.5641311847759094E-2</v>
      </c>
      <c r="AC175" s="5">
        <f t="shared" si="352"/>
        <v>1.8547132463968053E-3</v>
      </c>
      <c r="AD175" s="5">
        <f t="shared" si="353"/>
        <v>4.6683548524005303E-2</v>
      </c>
      <c r="AE175" s="5">
        <f t="shared" si="354"/>
        <v>4.6131215632113733E-2</v>
      </c>
      <c r="AF175" s="5">
        <f t="shared" si="355"/>
        <v>2.2792708812637518E-2</v>
      </c>
      <c r="AG175" s="5">
        <f t="shared" si="356"/>
        <v>7.5076795310814034E-3</v>
      </c>
      <c r="AH175" s="5">
        <f t="shared" si="357"/>
        <v>1.3417154490606286E-3</v>
      </c>
      <c r="AI175" s="5">
        <f t="shared" si="358"/>
        <v>3.2200848765747297E-3</v>
      </c>
      <c r="AJ175" s="5">
        <f t="shared" si="359"/>
        <v>3.8640632108711578E-3</v>
      </c>
      <c r="AK175" s="5">
        <f t="shared" si="360"/>
        <v>3.0912196561912386E-3</v>
      </c>
      <c r="AL175" s="5">
        <f t="shared" si="361"/>
        <v>1.7594409777381374E-4</v>
      </c>
      <c r="AM175" s="5">
        <f t="shared" si="362"/>
        <v>2.2407879210489645E-2</v>
      </c>
      <c r="AN175" s="5">
        <f t="shared" si="363"/>
        <v>2.2142762073579573E-2</v>
      </c>
      <c r="AO175" s="5">
        <f t="shared" si="364"/>
        <v>1.0940390825063715E-2</v>
      </c>
      <c r="AP175" s="5">
        <f t="shared" si="365"/>
        <v>3.6036501380573268E-3</v>
      </c>
      <c r="AQ175" s="5">
        <f t="shared" si="366"/>
        <v>8.902534556468844E-4</v>
      </c>
      <c r="AR175" s="5">
        <f t="shared" si="367"/>
        <v>2.6516820873514774E-4</v>
      </c>
      <c r="AS175" s="5">
        <f t="shared" si="368"/>
        <v>6.3639733692734467E-4</v>
      </c>
      <c r="AT175" s="5">
        <f t="shared" si="369"/>
        <v>7.6366916754477072E-4</v>
      </c>
      <c r="AU175" s="5">
        <f t="shared" si="370"/>
        <v>6.1092922468247604E-4</v>
      </c>
      <c r="AV175" s="5">
        <f t="shared" si="371"/>
        <v>3.665538692341374E-4</v>
      </c>
      <c r="AW175" s="5">
        <f t="shared" si="372"/>
        <v>1.1590712652983506E-5</v>
      </c>
      <c r="AX175" s="5">
        <f t="shared" si="373"/>
        <v>8.9630620526790217E-3</v>
      </c>
      <c r="AY175" s="5">
        <f t="shared" si="374"/>
        <v>8.8570162583835408E-3</v>
      </c>
      <c r="AZ175" s="5">
        <f t="shared" si="375"/>
        <v>4.3761125684621885E-3</v>
      </c>
      <c r="BA175" s="5">
        <f t="shared" si="376"/>
        <v>1.4414456406223793E-3</v>
      </c>
      <c r="BB175" s="5">
        <f t="shared" si="377"/>
        <v>3.5609782124493137E-4</v>
      </c>
      <c r="BC175" s="5">
        <f t="shared" si="378"/>
        <v>7.0376935333134436E-5</v>
      </c>
      <c r="BD175" s="5">
        <f t="shared" si="379"/>
        <v>4.3671815170792286E-5</v>
      </c>
      <c r="BE175" s="5">
        <f t="shared" si="380"/>
        <v>1.0481130828633736E-4</v>
      </c>
      <c r="BF175" s="5">
        <f t="shared" si="381"/>
        <v>1.2577231220790543E-4</v>
      </c>
      <c r="BG175" s="5">
        <f t="shared" si="382"/>
        <v>1.0061684358782666E-4</v>
      </c>
      <c r="BH175" s="5">
        <f t="shared" si="383"/>
        <v>6.0369502451634434E-5</v>
      </c>
      <c r="BI175" s="5">
        <f t="shared" si="384"/>
        <v>2.897707140317278E-5</v>
      </c>
      <c r="BJ175" s="8">
        <f t="shared" si="385"/>
        <v>0.67426346601831244</v>
      </c>
      <c r="BK175" s="8">
        <f t="shared" si="386"/>
        <v>0.18474895530253529</v>
      </c>
      <c r="BL175" s="8">
        <f t="shared" si="387"/>
        <v>0.1327319080658316</v>
      </c>
      <c r="BM175" s="8">
        <f t="shared" si="388"/>
        <v>0.64629767187426679</v>
      </c>
      <c r="BN175" s="8">
        <f t="shared" si="389"/>
        <v>0.34203235164678181</v>
      </c>
    </row>
    <row r="176" spans="1:66" x14ac:dyDescent="0.25">
      <c r="A176" t="s">
        <v>363</v>
      </c>
      <c r="B176" t="s">
        <v>167</v>
      </c>
      <c r="C176" t="s">
        <v>165</v>
      </c>
      <c r="D176" t="s">
        <v>365</v>
      </c>
      <c r="E176">
        <f>VLOOKUP(A176,home!$A$2:$E$405,3,FALSE)</f>
        <v>1.1111</v>
      </c>
      <c r="F176">
        <f>VLOOKUP(B176,home!$B$2:$E$405,3,FALSE)</f>
        <v>1.4142999999999999</v>
      </c>
      <c r="G176">
        <f>VLOOKUP(C176,away!$B$2:$E$405,4,FALSE)</f>
        <v>1.2</v>
      </c>
      <c r="H176">
        <f>VLOOKUP(A176,away!$A$2:$E$405,3,FALSE)</f>
        <v>1.1806000000000001</v>
      </c>
      <c r="I176">
        <f>VLOOKUP(C176,away!$B$2:$E$405,3,FALSE)</f>
        <v>0.84699999999999998</v>
      </c>
      <c r="J176">
        <f>VLOOKUP(B176,home!$B$2:$E$405,4,FALSE)</f>
        <v>0.96799999999999997</v>
      </c>
      <c r="K176" s="3">
        <f t="shared" ref="K176:K218" si="390">E176*F176*G176</f>
        <v>1.8857144759999998</v>
      </c>
      <c r="L176" s="3">
        <f t="shared" ref="L176:L218" si="391">H176*I176*J176</f>
        <v>0.9679692176000001</v>
      </c>
      <c r="M176" s="5">
        <f t="shared" ref="M176:M218" si="392">_xlfn.POISSON.DIST(0,K176,FALSE) * _xlfn.POISSON.DIST(0,L176,FALSE)</f>
        <v>5.7631632100881576E-2</v>
      </c>
      <c r="N176" s="5">
        <f t="shared" ref="N176:N218" si="393">_xlfn.POISSON.DIST(1,K176,FALSE) * _xlfn.POISSON.DIST(0,L176,FALSE)</f>
        <v>0.10867680292813865</v>
      </c>
      <c r="O176" s="5">
        <f t="shared" ref="O176:O218" si="394">_xlfn.POISSON.DIST(0,K176,FALSE) * _xlfn.POISSON.DIST(1,L176,FALSE)</f>
        <v>5.5785645833701387E-2</v>
      </c>
      <c r="P176" s="5">
        <f t="shared" ref="P176:P218" si="395">_xlfn.POISSON.DIST(1,K176,FALSE) * _xlfn.POISSON.DIST(1,L176,FALSE)</f>
        <v>0.10519579990161976</v>
      </c>
      <c r="Q176" s="5">
        <f t="shared" ref="Q176:Q218" si="396">_xlfn.POISSON.DIST(2,K176,FALSE) * _xlfn.POISSON.DIST(0,L176,FALSE)</f>
        <v>0.10246671024349513</v>
      </c>
      <c r="R176" s="5">
        <f t="shared" ref="R176:R218" si="397">_xlfn.POISSON.DIST(0,K176,FALSE) * _xlfn.POISSON.DIST(2,L176,FALSE)</f>
        <v>2.6999393975479319E-2</v>
      </c>
      <c r="S176" s="5">
        <f t="shared" ref="S176:S218" si="398">_xlfn.POISSON.DIST(2,K176,FALSE) * _xlfn.POISSON.DIST(2,L176,FALSE)</f>
        <v>4.800383016036585E-2</v>
      </c>
      <c r="T176" s="5">
        <f t="shared" ref="T176:T218" si="399">_xlfn.POISSON.DIST(2,K176,FALSE) * _xlfn.POISSON.DIST(1,L176,FALSE)</f>
        <v>9.9184621344441892E-2</v>
      </c>
      <c r="U176" s="5">
        <f t="shared" ref="U176:U218" si="400">_xlfn.POISSON.DIST(1,K176,FALSE) * _xlfn.POISSON.DIST(2,L176,FALSE)</f>
        <v>5.091314806278853E-2</v>
      </c>
      <c r="V176" s="5">
        <f t="shared" ref="V176:V218" si="401">_xlfn.POISSON.DIST(3,K176,FALSE) * _xlfn.POISSON.DIST(3,L176,FALSE)</f>
        <v>9.7357824899233138E-3</v>
      </c>
      <c r="W176" s="5">
        <f t="shared" ref="W176:W218" si="402">_xlfn.POISSON.DIST(3,K176,FALSE) * _xlfn.POISSON.DIST(0,L176,FALSE)</f>
        <v>6.4407652938085425E-2</v>
      </c>
      <c r="X176" s="5">
        <f t="shared" ref="X176:X218" si="403">_xlfn.POISSON.DIST(3,K176,FALSE) * _xlfn.POISSON.DIST(1,L176,FALSE)</f>
        <v>6.2344625421930887E-2</v>
      </c>
      <c r="Y176" s="5">
        <f t="shared" ref="Y176:Y218" si="404">_xlfn.POISSON.DIST(3,K176,FALSE) * _xlfn.POISSON.DIST(2,L176,FALSE)</f>
        <v>3.017383914561576E-2</v>
      </c>
      <c r="Z176" s="5">
        <f t="shared" ref="Z176:Z218" si="405">_xlfn.POISSON.DIST(0,K176,FALSE) * _xlfn.POISSON.DIST(3,L176,FALSE)</f>
        <v>8.7115274207062911E-3</v>
      </c>
      <c r="AA176" s="5">
        <f t="shared" ref="AA176:AA218" si="406">_xlfn.POISSON.DIST(1,K176,FALSE) * _xlfn.POISSON.DIST(3,L176,FALSE)</f>
        <v>1.6427453365296791E-2</v>
      </c>
      <c r="AB176" s="5">
        <f t="shared" ref="AB176:AB218" si="407">_xlfn.POISSON.DIST(2,K176,FALSE) * _xlfn.POISSON.DIST(3,L176,FALSE)</f>
        <v>1.5488743307377539E-2</v>
      </c>
      <c r="AC176" s="5">
        <f t="shared" ref="AC176:AC218" si="408">_xlfn.POISSON.DIST(4,K176,FALSE) * _xlfn.POISSON.DIST(4,L176,FALSE)</f>
        <v>1.110678490875153E-3</v>
      </c>
      <c r="AD176" s="5">
        <f t="shared" ref="AD176:AD218" si="409">_xlfn.POISSON.DIST(4,K176,FALSE) * _xlfn.POISSON.DIST(0,L176,FALSE)</f>
        <v>3.0363610877632907E-2</v>
      </c>
      <c r="AE176" s="5">
        <f t="shared" ref="AE176:AE218" si="410">_xlfn.POISSON.DIST(4,K176,FALSE) * _xlfn.POISSON.DIST(1,L176,FALSE)</f>
        <v>2.9391040664733175E-2</v>
      </c>
      <c r="AF176" s="5">
        <f t="shared" ref="AF176:AF218" si="411">_xlfn.POISSON.DIST(4,K176,FALSE) * _xlfn.POISSON.DIST(2,L176,FALSE)</f>
        <v>1.4224811318345779E-2</v>
      </c>
      <c r="AG176" s="5">
        <f t="shared" ref="AG176:AG218" si="412">_xlfn.POISSON.DIST(4,K176,FALSE) * _xlfn.POISSON.DIST(3,L176,FALSE)</f>
        <v>4.5897264941089306E-3</v>
      </c>
      <c r="AH176" s="5">
        <f t="shared" ref="AH176:AH218" si="413">_xlfn.POISSON.DIST(0,K176,FALSE) * _xlfn.POISSON.DIST(4,L176,FALSE)</f>
        <v>2.1081225953805036E-3</v>
      </c>
      <c r="AI176" s="5">
        <f t="shared" ref="AI176:AI218" si="414">_xlfn.POISSON.DIST(1,K176,FALSE) * _xlfn.POISSON.DIST(4,L176,FALSE)</f>
        <v>3.9753172952917051E-3</v>
      </c>
      <c r="AJ176" s="5">
        <f t="shared" ref="AJ176:AJ218" si="415">_xlfn.POISSON.DIST(2,K176,FALSE) * _xlfn.POISSON.DIST(4,L176,FALSE)</f>
        <v>3.7481566852123676E-3</v>
      </c>
      <c r="AK176" s="5">
        <f t="shared" ref="AK176:AK218" si="416">_xlfn.POISSON.DIST(3,K176,FALSE) * _xlfn.POISSON.DIST(4,L176,FALSE)</f>
        <v>2.3559844398737123E-3</v>
      </c>
      <c r="AL176" s="5">
        <f t="shared" ref="AL176:AL218" si="417">_xlfn.POISSON.DIST(5,K176,FALSE) * _xlfn.POISSON.DIST(5,L176,FALSE)</f>
        <v>8.1093460672163398E-5</v>
      </c>
      <c r="AM176" s="5">
        <f t="shared" ref="AM176:AM218" si="418">_xlfn.POISSON.DIST(5,K176,FALSE) * _xlfn.POISSON.DIST(0,L176,FALSE)</f>
        <v>1.1451420115116691E-2</v>
      </c>
      <c r="AN176" s="5">
        <f t="shared" ref="AN176:AN218" si="419">_xlfn.POISSON.DIST(5,K176,FALSE) * _xlfn.POISSON.DIST(1,L176,FALSE)</f>
        <v>1.1084622169238405E-2</v>
      </c>
      <c r="AO176" s="5">
        <f t="shared" ref="AO176:AO218" si="420">_xlfn.POISSON.DIST(5,K176,FALSE) * _xlfn.POISSON.DIST(2,L176,FALSE)</f>
        <v>5.3647865242746583E-3</v>
      </c>
      <c r="AP176" s="5">
        <f t="shared" ref="AP176:AP218" si="421">_xlfn.POISSON.DIST(5,K176,FALSE) * _xlfn.POISSON.DIST(3,L176,FALSE)</f>
        <v>1.7309827381643882E-3</v>
      </c>
      <c r="AQ176" s="5">
        <f t="shared" ref="AQ176:AQ218" si="422">_xlfn.POISSON.DIST(5,K176,FALSE) * _xlfn.POISSON.DIST(4,L176,FALSE)</f>
        <v>4.1888450168502209E-4</v>
      </c>
      <c r="AR176" s="5">
        <f t="shared" ref="AR176:AR218" si="423">_xlfn.POISSON.DIST(0,K176,FALSE) * _xlfn.POISSON.DIST(5,L176,FALSE)</f>
        <v>4.0811955585106974E-4</v>
      </c>
      <c r="AS176" s="5">
        <f t="shared" ref="AS176:AS218" si="424">_xlfn.POISSON.DIST(1,K176,FALSE) * _xlfn.POISSON.DIST(5,L176,FALSE)</f>
        <v>7.6959695440705241E-4</v>
      </c>
      <c r="AT176" s="5">
        <f t="shared" ref="AT176:AT218" si="425">_xlfn.POISSON.DIST(2,K176,FALSE) * _xlfn.POISSON.DIST(5,L176,FALSE)</f>
        <v>7.2562005880544549E-4</v>
      </c>
      <c r="AU176" s="5">
        <f t="shared" ref="AU176:AU218" si="426">_xlfn.POISSON.DIST(3,K176,FALSE) * _xlfn.POISSON.DIST(5,L176,FALSE)</f>
        <v>4.5610408298846656E-4</v>
      </c>
      <c r="AV176" s="5">
        <f t="shared" ref="AV176:AV218" si="427">_xlfn.POISSON.DIST(4,K176,FALSE) * _xlfn.POISSON.DIST(5,L176,FALSE)</f>
        <v>2.1502051796351424E-4</v>
      </c>
      <c r="AW176" s="5">
        <f t="shared" ref="AW176:AW218" si="428">_xlfn.POISSON.DIST(6,K176,FALSE) * _xlfn.POISSON.DIST(6,L176,FALSE)</f>
        <v>4.1116942742997312E-6</v>
      </c>
      <c r="AX176" s="5">
        <f t="shared" ref="AX176:AX218" si="429">_xlfn.POISSON.DIST(6,K176,FALSE) * _xlfn.POISSON.DIST(0,L176,FALSE)</f>
        <v>3.5990181136388516E-3</v>
      </c>
      <c r="AY176" s="5">
        <f t="shared" ref="AY176:AY218" si="430">_xlfn.POISSON.DIST(6,K176,FALSE) * _xlfn.POISSON.DIST(1,L176,FALSE)</f>
        <v>3.483738747587227E-3</v>
      </c>
      <c r="AZ176" s="5">
        <f t="shared" ref="AZ176:AZ218" si="431">_xlfn.POISSON.DIST(6,K176,FALSE) * _xlfn.POISSON.DIST(2,L176,FALSE)</f>
        <v>1.6860759349124064E-3</v>
      </c>
      <c r="BA176" s="5">
        <f t="shared" ref="BA176:BA218" si="432">_xlfn.POISSON.DIST(6,K176,FALSE) * _xlfn.POISSON.DIST(3,L176,FALSE)</f>
        <v>5.4402320117711688E-4</v>
      </c>
      <c r="BB176" s="5">
        <f t="shared" ref="BB176:BB218" si="433">_xlfn.POISSON.DIST(6,K176,FALSE) * _xlfn.POISSON.DIST(4,L176,FALSE)</f>
        <v>1.3164942809991529E-4</v>
      </c>
      <c r="BC176" s="5">
        <f t="shared" ref="BC176:BC218" si="434">_xlfn.POISSON.DIST(6,K176,FALSE) * _xlfn.POISSON.DIST(5,L176,FALSE)</f>
        <v>2.5486518783072507E-5</v>
      </c>
      <c r="BD176" s="5">
        <f t="shared" ref="BD176:BD218" si="435">_xlfn.POISSON.DIST(0,K176,FALSE) * _xlfn.POISSON.DIST(6,L176,FALSE)</f>
        <v>6.5841194527403214E-5</v>
      </c>
      <c r="BE176" s="5">
        <f t="shared" ref="BE176:BE218" si="436">_xlfn.POISSON.DIST(1,K176,FALSE) * _xlfn.POISSON.DIST(6,L176,FALSE)</f>
        <v>1.2415769363745619E-4</v>
      </c>
      <c r="BF176" s="5">
        <f t="shared" ref="BF176:BF218" si="437">_xlfn.POISSON.DIST(2,K176,FALSE) * _xlfn.POISSON.DIST(6,L176,FALSE)</f>
        <v>1.1706298009946212E-4</v>
      </c>
      <c r="BG176" s="5">
        <f t="shared" ref="BG176:BG218" si="438">_xlfn.POISSON.DIST(3,K176,FALSE) * _xlfn.POISSON.DIST(6,L176,FALSE)</f>
        <v>7.3582452059085208E-5</v>
      </c>
      <c r="BH176" s="5">
        <f t="shared" ref="BH176:BH218" si="439">_xlfn.POISSON.DIST(4,K176,FALSE) * _xlfn.POISSON.DIST(6,L176,FALSE)</f>
        <v>3.468887375684825E-5</v>
      </c>
      <c r="BI176" s="5">
        <f t="shared" ref="BI176:BI218" si="440">_xlfn.POISSON.DIST(5,K176,FALSE) * _xlfn.POISSON.DIST(6,L176,FALSE)</f>
        <v>1.3082662279885055E-5</v>
      </c>
      <c r="BJ176" s="8">
        <f t="shared" ref="BJ176:BJ218" si="441">SUM(N176,Q176,T176,W176,X176,Y176,AD176,AE176,AF176,AG176,AM176,AN176,AO176,AP176,AQ176,AX176,AY176,AZ176,BA176,BB176,BC176)</f>
        <v>0.58534412936920632</v>
      </c>
      <c r="BK176" s="8">
        <f t="shared" ref="BK176:BK218" si="442">SUM(M176,P176,S176,V176,AC176,AL176,AY176)</f>
        <v>0.22524255535192506</v>
      </c>
      <c r="BL176" s="8">
        <f t="shared" ref="BL176:BL218" si="443">SUM(O176,R176,U176,AA176,AB176,AH176,AI176,AJ176,AK176,AR176,AS176,AT176,AU176,AV176,BD176,BE176,BF176,BG176,BH176,BI176)</f>
        <v>0.18080484258677762</v>
      </c>
      <c r="BM176" s="8">
        <f t="shared" ref="BM176:BM218" si="444">SUM(S176:BI176)</f>
        <v>0.53986744269198661</v>
      </c>
      <c r="BN176" s="8">
        <f t="shared" ref="BN176:BN218" si="445">SUM(M176:R176)</f>
        <v>0.45675598498331582</v>
      </c>
    </row>
    <row r="177" spans="1:66" x14ac:dyDescent="0.25">
      <c r="A177" t="s">
        <v>354</v>
      </c>
      <c r="B177" t="s">
        <v>172</v>
      </c>
      <c r="C177" t="s">
        <v>179</v>
      </c>
      <c r="D177" t="s">
        <v>365</v>
      </c>
      <c r="E177">
        <f>VLOOKUP(A177,home!$A$2:$E$405,3,FALSE)</f>
        <v>1.2778</v>
      </c>
      <c r="F177">
        <f>VLOOKUP(B177,home!$B$2:$E$405,3,FALSE)</f>
        <v>1.0435000000000001</v>
      </c>
      <c r="G177">
        <f>VLOOKUP(C177,away!$B$2:$E$405,4,FALSE)</f>
        <v>1.3913</v>
      </c>
      <c r="H177">
        <f>VLOOKUP(A177,away!$A$2:$E$405,3,FALSE)</f>
        <v>1.2444</v>
      </c>
      <c r="I177">
        <f>VLOOKUP(C177,away!$B$2:$E$405,3,FALSE)</f>
        <v>0.71430000000000005</v>
      </c>
      <c r="J177">
        <f>VLOOKUP(B177,home!$B$2:$E$405,4,FALSE)</f>
        <v>0.80359999999999998</v>
      </c>
      <c r="K177" s="3">
        <f t="shared" si="390"/>
        <v>1.85513757659</v>
      </c>
      <c r="L177" s="3">
        <f t="shared" si="391"/>
        <v>0.71429988571199998</v>
      </c>
      <c r="M177" s="5">
        <f t="shared" si="392"/>
        <v>7.6578611665505961E-2</v>
      </c>
      <c r="N177" s="5">
        <f t="shared" si="393"/>
        <v>0.14206386006377342</v>
      </c>
      <c r="O177" s="5">
        <f t="shared" si="394"/>
        <v>5.4700093560654528E-2</v>
      </c>
      <c r="P177" s="5">
        <f t="shared" si="395"/>
        <v>0.10147619900735891</v>
      </c>
      <c r="Q177" s="5">
        <f t="shared" si="396"/>
        <v>0.13177400253986479</v>
      </c>
      <c r="R177" s="5">
        <f t="shared" si="397"/>
        <v>1.9536135289405621E-2</v>
      </c>
      <c r="S177" s="5">
        <f t="shared" si="398"/>
        <v>3.3617150863089744E-2</v>
      </c>
      <c r="T177" s="5">
        <f t="shared" si="399"/>
        <v>9.4126154954038199E-2</v>
      </c>
      <c r="U177" s="5">
        <f t="shared" si="400"/>
        <v>3.6242218676722317E-2</v>
      </c>
      <c r="V177" s="5">
        <f t="shared" si="401"/>
        <v>4.949656912245911E-3</v>
      </c>
      <c r="W177" s="5">
        <f t="shared" si="402"/>
        <v>8.1486301243123074E-2</v>
      </c>
      <c r="X177" s="5">
        <f t="shared" si="403"/>
        <v>5.8205655665056408E-2</v>
      </c>
      <c r="Y177" s="5">
        <f t="shared" si="404"/>
        <v>2.078814659467091E-2</v>
      </c>
      <c r="Z177" s="5">
        <f t="shared" si="405"/>
        <v>4.6515530681588684E-3</v>
      </c>
      <c r="AA177" s="5">
        <f t="shared" si="406"/>
        <v>8.6292708862440205E-3</v>
      </c>
      <c r="AB177" s="5">
        <f t="shared" si="407"/>
        <v>8.004242339822689E-3</v>
      </c>
      <c r="AC177" s="5">
        <f t="shared" si="408"/>
        <v>4.0993199579597773E-4</v>
      </c>
      <c r="AD177" s="5">
        <f t="shared" si="409"/>
        <v>3.7792074853362535E-2</v>
      </c>
      <c r="AE177" s="5">
        <f t="shared" si="410"/>
        <v>2.6994874748576203E-2</v>
      </c>
      <c r="AF177" s="5">
        <f t="shared" si="411"/>
        <v>9.6412179738588691E-3</v>
      </c>
      <c r="AG177" s="5">
        <f t="shared" si="412"/>
        <v>2.2955736322839569E-3</v>
      </c>
      <c r="AH177" s="5">
        <f t="shared" si="413"/>
        <v>8.3065095624229558E-4</v>
      </c>
      <c r="AI177" s="5">
        <f t="shared" si="414"/>
        <v>1.5409718019554982E-3</v>
      </c>
      <c r="AJ177" s="5">
        <f t="shared" si="415"/>
        <v>1.4293573471366246E-3</v>
      </c>
      <c r="AK177" s="5">
        <f t="shared" si="416"/>
        <v>8.8388484168271618E-4</v>
      </c>
      <c r="AL177" s="5">
        <f t="shared" si="417"/>
        <v>2.1728438204953243E-5</v>
      </c>
      <c r="AM177" s="5">
        <f t="shared" si="418"/>
        <v>1.402189963155496E-2</v>
      </c>
      <c r="AN177" s="5">
        <f t="shared" si="419"/>
        <v>1.0015841304284841E-2</v>
      </c>
      <c r="AO177" s="5">
        <f t="shared" si="420"/>
        <v>3.5771571494800959E-3</v>
      </c>
      <c r="AP177" s="5">
        <f t="shared" si="421"/>
        <v>8.5172098101583197E-4</v>
      </c>
      <c r="AQ177" s="5">
        <f t="shared" si="422"/>
        <v>1.5209604984953032E-4</v>
      </c>
      <c r="AR177" s="5">
        <f t="shared" si="423"/>
        <v>1.1866677662208709E-4</v>
      </c>
      <c r="AS177" s="5">
        <f t="shared" si="424"/>
        <v>2.2014319640444551E-4</v>
      </c>
      <c r="AT177" s="5">
        <f t="shared" si="425"/>
        <v>2.0419795794025979E-4</v>
      </c>
      <c r="AU177" s="5">
        <f t="shared" si="426"/>
        <v>1.2627176827930672E-4</v>
      </c>
      <c r="AV177" s="5">
        <f t="shared" si="427"/>
        <v>5.8562875549351817E-5</v>
      </c>
      <c r="AW177" s="5">
        <f t="shared" si="428"/>
        <v>7.9980241924322756E-7</v>
      </c>
      <c r="AX177" s="5">
        <f t="shared" si="429"/>
        <v>4.3354254836118497E-3</v>
      </c>
      <c r="AY177" s="5">
        <f t="shared" si="430"/>
        <v>3.0967939274568362E-3</v>
      </c>
      <c r="AZ177" s="5">
        <f t="shared" si="431"/>
        <v>1.106019774228017E-3</v>
      </c>
      <c r="BA177" s="5">
        <f t="shared" si="432"/>
        <v>2.6334326610876152E-4</v>
      </c>
      <c r="BB177" s="5">
        <f t="shared" si="433"/>
        <v>4.7026516221128283E-5</v>
      </c>
      <c r="BC177" s="5">
        <f t="shared" si="434"/>
        <v>6.7182070324370923E-6</v>
      </c>
      <c r="BD177" s="5">
        <f t="shared" si="435"/>
        <v>1.4127277496494696E-5</v>
      </c>
      <c r="BE177" s="5">
        <f t="shared" si="436"/>
        <v>2.6208043338661609E-5</v>
      </c>
      <c r="BF177" s="5">
        <f t="shared" si="437"/>
        <v>2.4309763003225201E-5</v>
      </c>
      <c r="BG177" s="5">
        <f t="shared" si="438"/>
        <v>1.503265160842681E-5</v>
      </c>
      <c r="BH177" s="5">
        <f t="shared" si="439"/>
        <v>6.9719092186446745E-6</v>
      </c>
      <c r="BI177" s="5">
        <f t="shared" si="440"/>
        <v>2.5867701544163903E-6</v>
      </c>
      <c r="BJ177" s="8">
        <f t="shared" si="441"/>
        <v>0.64264190455945269</v>
      </c>
      <c r="BK177" s="8">
        <f t="shared" si="442"/>
        <v>0.22015007280965831</v>
      </c>
      <c r="BL177" s="8">
        <f t="shared" si="443"/>
        <v>0.13261390468948164</v>
      </c>
      <c r="BM177" s="8">
        <f t="shared" si="444"/>
        <v>0.47083253887515064</v>
      </c>
      <c r="BN177" s="8">
        <f t="shared" si="445"/>
        <v>0.52612890212656316</v>
      </c>
    </row>
    <row r="178" spans="1:66" x14ac:dyDescent="0.25">
      <c r="A178" t="s">
        <v>354</v>
      </c>
      <c r="B178" t="s">
        <v>176</v>
      </c>
      <c r="C178" t="s">
        <v>178</v>
      </c>
      <c r="D178" t="s">
        <v>365</v>
      </c>
      <c r="E178">
        <f>VLOOKUP(A178,home!$A$2:$E$405,3,FALSE)</f>
        <v>1.2778</v>
      </c>
      <c r="F178">
        <f>VLOOKUP(B178,home!$B$2:$E$405,3,FALSE)</f>
        <v>1.1304000000000001</v>
      </c>
      <c r="G178">
        <f>VLOOKUP(C178,away!$B$2:$E$405,4,FALSE)</f>
        <v>0.86960000000000004</v>
      </c>
      <c r="H178">
        <f>VLOOKUP(A178,away!$A$2:$E$405,3,FALSE)</f>
        <v>1.2444</v>
      </c>
      <c r="I178">
        <f>VLOOKUP(C178,away!$B$2:$E$405,3,FALSE)</f>
        <v>1.1608000000000001</v>
      </c>
      <c r="J178">
        <f>VLOOKUP(B178,home!$B$2:$E$405,4,FALSE)</f>
        <v>0.71430000000000005</v>
      </c>
      <c r="K178" s="3">
        <f t="shared" si="390"/>
        <v>1.2560720843520004</v>
      </c>
      <c r="L178" s="3">
        <f t="shared" si="391"/>
        <v>1.031806007136</v>
      </c>
      <c r="M178" s="5">
        <f t="shared" si="392"/>
        <v>0.10148156815851105</v>
      </c>
      <c r="N178" s="5">
        <f t="shared" si="393"/>
        <v>0.12746816484017054</v>
      </c>
      <c r="O178" s="5">
        <f t="shared" si="394"/>
        <v>0.10470929163953312</v>
      </c>
      <c r="P178" s="5">
        <f t="shared" si="395"/>
        <v>0.13152241820068983</v>
      </c>
      <c r="Q178" s="5">
        <f t="shared" si="396"/>
        <v>8.0054601749658727E-2</v>
      </c>
      <c r="R178" s="5">
        <f t="shared" si="397"/>
        <v>5.4019838058312807E-2</v>
      </c>
      <c r="S178" s="5">
        <f t="shared" si="398"/>
        <v>4.2614010611114105E-2</v>
      </c>
      <c r="T178" s="5">
        <f t="shared" si="399"/>
        <v>8.2600818984177996E-2</v>
      </c>
      <c r="U178" s="5">
        <f t="shared" si="400"/>
        <v>6.7852810586262469E-2</v>
      </c>
      <c r="V178" s="5">
        <f t="shared" si="401"/>
        <v>6.1365251143156918E-3</v>
      </c>
      <c r="W178" s="5">
        <f t="shared" si="402"/>
        <v>3.3518116827221042E-2</v>
      </c>
      <c r="X178" s="5">
        <f t="shared" si="403"/>
        <v>3.4584194290212915E-2</v>
      </c>
      <c r="Y178" s="5">
        <f t="shared" si="404"/>
        <v>1.7842089710300119E-2</v>
      </c>
      <c r="Z178" s="5">
        <f t="shared" si="405"/>
        <v>1.8579331137693687E-2</v>
      </c>
      <c r="AA178" s="5">
        <f t="shared" si="406"/>
        <v>2.3336979187988931E-2</v>
      </c>
      <c r="AB178" s="5">
        <f t="shared" si="407"/>
        <v>1.465646404556826E-2</v>
      </c>
      <c r="AC178" s="5">
        <f t="shared" si="408"/>
        <v>4.9706724890389306E-4</v>
      </c>
      <c r="AD178" s="5">
        <f t="shared" si="409"/>
        <v>1.0525292716680342E-2</v>
      </c>
      <c r="AE178" s="5">
        <f t="shared" si="410"/>
        <v>1.0860060251935566E-2</v>
      </c>
      <c r="AF178" s="5">
        <f t="shared" si="411"/>
        <v>5.6027377029030092E-3</v>
      </c>
      <c r="AG178" s="5">
        <f t="shared" si="412"/>
        <v>1.9269794727542261E-3</v>
      </c>
      <c r="AH178" s="5">
        <f t="shared" si="413"/>
        <v>4.7925663691103203E-3</v>
      </c>
      <c r="AI178" s="5">
        <f t="shared" si="414"/>
        <v>6.0198088286436968E-3</v>
      </c>
      <c r="AJ178" s="5">
        <f t="shared" si="415"/>
        <v>3.7806569113975324E-3</v>
      </c>
      <c r="AK178" s="5">
        <f t="shared" si="416"/>
        <v>1.582925868972965E-3</v>
      </c>
      <c r="AL178" s="5">
        <f t="shared" si="417"/>
        <v>2.5768417958260078E-5</v>
      </c>
      <c r="AM178" s="5">
        <f t="shared" si="418"/>
        <v>2.644105272211122E-3</v>
      </c>
      <c r="AN178" s="5">
        <f t="shared" si="419"/>
        <v>2.7282037033674036E-3</v>
      </c>
      <c r="AO178" s="5">
        <f t="shared" si="420"/>
        <v>1.4074884849125844E-3</v>
      </c>
      <c r="AP178" s="5">
        <f t="shared" si="421"/>
        <v>4.8408502456918402E-4</v>
      </c>
      <c r="AQ178" s="5">
        <f t="shared" si="422"/>
        <v>1.2487045907876555E-4</v>
      </c>
      <c r="AR178" s="5">
        <f t="shared" si="423"/>
        <v>9.889997538491996E-4</v>
      </c>
      <c r="AS178" s="5">
        <f t="shared" si="424"/>
        <v>1.2422549822409792E-3</v>
      </c>
      <c r="AT178" s="5">
        <f t="shared" si="425"/>
        <v>7.8018090242004223E-4</v>
      </c>
      <c r="AU178" s="5">
        <f t="shared" si="426"/>
        <v>3.2665448409145568E-4</v>
      </c>
      <c r="AV178" s="5">
        <f t="shared" si="427"/>
        <v>1.0257539467392047E-4</v>
      </c>
      <c r="AW178" s="5">
        <f t="shared" si="428"/>
        <v>9.2767931068546993E-7</v>
      </c>
      <c r="AX178" s="5">
        <f t="shared" si="429"/>
        <v>5.5353113675205674E-4</v>
      </c>
      <c r="AY178" s="5">
        <f t="shared" si="430"/>
        <v>5.7113675203759081E-4</v>
      </c>
      <c r="AZ178" s="5">
        <f t="shared" si="431"/>
        <v>2.9465116582426512E-4</v>
      </c>
      <c r="BA178" s="5">
        <f t="shared" si="432"/>
        <v>1.0134094763570081E-4</v>
      </c>
      <c r="BB178" s="5">
        <f t="shared" si="433"/>
        <v>2.6141049634842724E-5</v>
      </c>
      <c r="BC178" s="5">
        <f t="shared" si="434"/>
        <v>5.394498409214214E-6</v>
      </c>
      <c r="BD178" s="5">
        <f t="shared" si="435"/>
        <v>1.7007598117960482E-4</v>
      </c>
      <c r="BE178" s="5">
        <f t="shared" si="436"/>
        <v>2.1362769217847779E-4</v>
      </c>
      <c r="BF178" s="5">
        <f t="shared" si="437"/>
        <v>1.3416589029496411E-4</v>
      </c>
      <c r="BG178" s="5">
        <f t="shared" si="438"/>
        <v>5.6174009823912464E-5</v>
      </c>
      <c r="BH178" s="5">
        <f t="shared" si="439"/>
        <v>1.7639651401482859E-5</v>
      </c>
      <c r="BI178" s="5">
        <f t="shared" si="440"/>
        <v>4.4313347406206529E-6</v>
      </c>
      <c r="BJ178" s="8">
        <f t="shared" si="441"/>
        <v>0.41392400504044713</v>
      </c>
      <c r="BK178" s="8">
        <f t="shared" si="442"/>
        <v>0.28284849450353039</v>
      </c>
      <c r="BL178" s="8">
        <f t="shared" si="443"/>
        <v>0.28478812157268468</v>
      </c>
      <c r="BM178" s="8">
        <f t="shared" si="444"/>
        <v>0.40031386053475299</v>
      </c>
      <c r="BN178" s="8">
        <f t="shared" si="445"/>
        <v>0.59925588264687613</v>
      </c>
    </row>
    <row r="179" spans="1:66" x14ac:dyDescent="0.25">
      <c r="A179" t="s">
        <v>355</v>
      </c>
      <c r="B179" t="s">
        <v>184</v>
      </c>
      <c r="C179" t="s">
        <v>183</v>
      </c>
      <c r="D179" t="s">
        <v>365</v>
      </c>
      <c r="E179">
        <f>VLOOKUP(A179,home!$A$2:$E$405,3,FALSE)</f>
        <v>1.2873000000000001</v>
      </c>
      <c r="F179">
        <f>VLOOKUP(B179,home!$B$2:$E$405,3,FALSE)</f>
        <v>1.6507000000000001</v>
      </c>
      <c r="G179">
        <f>VLOOKUP(C179,away!$B$2:$E$405,4,FALSE)</f>
        <v>0.58260000000000001</v>
      </c>
      <c r="H179">
        <f>VLOOKUP(A179,away!$A$2:$E$405,3,FALSE)</f>
        <v>1.0829</v>
      </c>
      <c r="I179">
        <f>VLOOKUP(C179,away!$B$2:$E$405,3,FALSE)</f>
        <v>0.23089999999999999</v>
      </c>
      <c r="J179">
        <f>VLOOKUP(B179,home!$B$2:$E$405,4,FALSE)</f>
        <v>1.2697000000000001</v>
      </c>
      <c r="K179" s="3">
        <f t="shared" si="390"/>
        <v>1.2379936036860002</v>
      </c>
      <c r="L179" s="3">
        <f t="shared" si="391"/>
        <v>0.31747783221699999</v>
      </c>
      <c r="M179" s="5">
        <f t="shared" si="392"/>
        <v>0.21108984384858553</v>
      </c>
      <c r="N179" s="5">
        <f t="shared" si="393"/>
        <v>0.26132787648762545</v>
      </c>
      <c r="O179" s="5">
        <f t="shared" si="394"/>
        <v>6.7016346028073978E-2</v>
      </c>
      <c r="P179" s="5">
        <f t="shared" si="395"/>
        <v>8.2965807725163265E-2</v>
      </c>
      <c r="Q179" s="5">
        <f t="shared" si="396"/>
        <v>0.16176111977826277</v>
      </c>
      <c r="R179" s="5">
        <f t="shared" si="397"/>
        <v>1.0638102130048642E-2</v>
      </c>
      <c r="S179" s="5">
        <f t="shared" si="398"/>
        <v>8.1521274614544722E-3</v>
      </c>
      <c r="T179" s="5">
        <f t="shared" si="399"/>
        <v>5.1355569644197352E-2</v>
      </c>
      <c r="U179" s="5">
        <f t="shared" si="400"/>
        <v>1.3169902392358632E-2</v>
      </c>
      <c r="V179" s="5">
        <f t="shared" si="401"/>
        <v>3.5600841128271117E-4</v>
      </c>
      <c r="W179" s="5">
        <f t="shared" si="402"/>
        <v>6.6753077203524719E-2</v>
      </c>
      <c r="X179" s="5">
        <f t="shared" si="403"/>
        <v>2.1192622244389069E-2</v>
      </c>
      <c r="Y179" s="5">
        <f t="shared" si="404"/>
        <v>3.3640938845712074E-3</v>
      </c>
      <c r="Z179" s="5">
        <f t="shared" si="405"/>
        <v>1.1257872010502976E-3</v>
      </c>
      <c r="AA179" s="5">
        <f t="shared" si="406"/>
        <v>1.3937173540118336E-3</v>
      </c>
      <c r="AB179" s="5">
        <f t="shared" si="407"/>
        <v>8.6270658480641367E-4</v>
      </c>
      <c r="AC179" s="5">
        <f t="shared" si="408"/>
        <v>8.7452470653351283E-6</v>
      </c>
      <c r="AD179" s="5">
        <f t="shared" si="409"/>
        <v>2.0659970651080359E-2</v>
      </c>
      <c r="AE179" s="5">
        <f t="shared" si="410"/>
        <v>6.5590826959718357E-3</v>
      </c>
      <c r="AF179" s="5">
        <f t="shared" si="411"/>
        <v>1.0411816778245872E-3</v>
      </c>
      <c r="AG179" s="5">
        <f t="shared" si="412"/>
        <v>1.1018403400660294E-4</v>
      </c>
      <c r="AH179" s="5">
        <f t="shared" si="413"/>
        <v>8.9353120031773119E-5</v>
      </c>
      <c r="AI179" s="5">
        <f t="shared" si="414"/>
        <v>1.1061859106872253E-4</v>
      </c>
      <c r="AJ179" s="5">
        <f t="shared" si="415"/>
        <v>6.8472554095917929E-5</v>
      </c>
      <c r="AK179" s="5">
        <f t="shared" si="416"/>
        <v>2.8256194666263329E-5</v>
      </c>
      <c r="AL179" s="5">
        <f t="shared" si="417"/>
        <v>1.374877110718946E-7</v>
      </c>
      <c r="AM179" s="5">
        <f t="shared" si="418"/>
        <v>5.1153823036755881E-3</v>
      </c>
      <c r="AN179" s="5">
        <f t="shared" si="419"/>
        <v>1.6240204847321293E-3</v>
      </c>
      <c r="AO179" s="5">
        <f t="shared" si="420"/>
        <v>2.5779525148437896E-4</v>
      </c>
      <c r="AP179" s="5">
        <f t="shared" si="421"/>
        <v>2.7281425865698997E-5</v>
      </c>
      <c r="AQ179" s="5">
        <f t="shared" si="422"/>
        <v>2.1653119859077275E-6</v>
      </c>
      <c r="AR179" s="5">
        <f t="shared" si="423"/>
        <v>5.673526969902549E-6</v>
      </c>
      <c r="AS179" s="5">
        <f t="shared" si="424"/>
        <v>7.0237900990793697E-6</v>
      </c>
      <c r="AT179" s="5">
        <f t="shared" si="425"/>
        <v>4.3477036081466598E-6</v>
      </c>
      <c r="AU179" s="5">
        <f t="shared" si="426"/>
        <v>1.794143085869369E-6</v>
      </c>
      <c r="AV179" s="5">
        <f t="shared" si="427"/>
        <v>5.5528441610093585E-7</v>
      </c>
      <c r="AW179" s="5">
        <f t="shared" si="428"/>
        <v>1.5010431884509789E-9</v>
      </c>
      <c r="AX179" s="5">
        <f t="shared" si="429"/>
        <v>1.0554684287264898E-3</v>
      </c>
      <c r="AY179" s="5">
        <f t="shared" si="430"/>
        <v>3.3508782872556915E-4</v>
      </c>
      <c r="AZ179" s="5">
        <f t="shared" si="431"/>
        <v>5.3191478733047534E-5</v>
      </c>
      <c r="BA179" s="5">
        <f t="shared" si="432"/>
        <v>5.6290384535281965E-6</v>
      </c>
      <c r="BB179" s="5">
        <f t="shared" si="433"/>
        <v>4.4677373142306649E-7</v>
      </c>
      <c r="BC179" s="5">
        <f t="shared" si="434"/>
        <v>2.8368151148739083E-8</v>
      </c>
      <c r="BD179" s="5">
        <f t="shared" si="435"/>
        <v>3.0020317390489067E-7</v>
      </c>
      <c r="BE179" s="5">
        <f t="shared" si="436"/>
        <v>3.7164960910049065E-7</v>
      </c>
      <c r="BF179" s="5">
        <f t="shared" si="437"/>
        <v>2.3004991943940493E-7</v>
      </c>
      <c r="BG179" s="5">
        <f t="shared" si="438"/>
        <v>9.4933442931487594E-8</v>
      </c>
      <c r="BH179" s="5">
        <f t="shared" si="439"/>
        <v>2.9381748781267923E-8</v>
      </c>
      <c r="BI179" s="5">
        <f t="shared" si="440"/>
        <v>7.2748834112637141E-9</v>
      </c>
      <c r="BJ179" s="8">
        <f t="shared" si="441"/>
        <v>0.60260127499571925</v>
      </c>
      <c r="BK179" s="8">
        <f t="shared" si="442"/>
        <v>0.30290775800998793</v>
      </c>
      <c r="BL179" s="8">
        <f t="shared" si="443"/>
        <v>9.3397902890118845E-2</v>
      </c>
      <c r="BM179" s="8">
        <f t="shared" si="444"/>
        <v>0.20489854077143399</v>
      </c>
      <c r="BN179" s="8">
        <f t="shared" si="445"/>
        <v>0.79479909599775966</v>
      </c>
    </row>
    <row r="180" spans="1:66" x14ac:dyDescent="0.25">
      <c r="A180" t="s">
        <v>358</v>
      </c>
      <c r="B180" t="s">
        <v>249</v>
      </c>
      <c r="C180" t="s">
        <v>334</v>
      </c>
      <c r="D180" t="s">
        <v>365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358</v>
      </c>
      <c r="B181" t="s">
        <v>235</v>
      </c>
      <c r="C181" t="s">
        <v>237</v>
      </c>
      <c r="D181" t="s">
        <v>365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359</v>
      </c>
      <c r="B182" t="s">
        <v>262</v>
      </c>
      <c r="C182" t="s">
        <v>256</v>
      </c>
      <c r="D182" t="s">
        <v>365</v>
      </c>
      <c r="E182">
        <f>VLOOKUP(A182,home!$A$2:$E$405,3,FALSE)</f>
        <v>1.1584000000000001</v>
      </c>
      <c r="F182">
        <f>VLOOKUP(B182,home!$B$2:$E$405,3,FALSE)</f>
        <v>1.1654</v>
      </c>
      <c r="G182">
        <f>VLOOKUP(C182,away!$B$2:$E$405,4,FALSE)</f>
        <v>1.2266999999999999</v>
      </c>
      <c r="H182">
        <f>VLOOKUP(A182,away!$A$2:$E$405,3,FALSE)</f>
        <v>1.0775999999999999</v>
      </c>
      <c r="I182">
        <f>VLOOKUP(C182,away!$B$2:$E$405,3,FALSE)</f>
        <v>0.83030000000000004</v>
      </c>
      <c r="J182">
        <f>VLOOKUP(B182,home!$B$2:$E$405,4,FALSE)</f>
        <v>1.1599999999999999</v>
      </c>
      <c r="K182" s="3">
        <f t="shared" si="390"/>
        <v>1.656044214912</v>
      </c>
      <c r="L182" s="3">
        <f t="shared" si="391"/>
        <v>1.0378882847999997</v>
      </c>
      <c r="M182" s="5">
        <f t="shared" si="392"/>
        <v>6.7614521784110732E-2</v>
      </c>
      <c r="N182" s="5">
        <f t="shared" si="393"/>
        <v>0.111972637644618</v>
      </c>
      <c r="O182" s="5">
        <f t="shared" si="394"/>
        <v>7.0176320042082907E-2</v>
      </c>
      <c r="P182" s="5">
        <f t="shared" si="395"/>
        <v>0.11621508882950445</v>
      </c>
      <c r="Q182" s="5">
        <f t="shared" si="396"/>
        <v>9.2715819399903643E-2</v>
      </c>
      <c r="R182" s="5">
        <f t="shared" si="397"/>
        <v>3.6417590221026641E-2</v>
      </c>
      <c r="S182" s="5">
        <f t="shared" si="398"/>
        <v>4.9937300875887727E-2</v>
      </c>
      <c r="T182" s="5">
        <f t="shared" si="399"/>
        <v>9.6228662770792533E-2</v>
      </c>
      <c r="U182" s="5">
        <f t="shared" si="400"/>
        <v>6.0309139606566989E-2</v>
      </c>
      <c r="V182" s="5">
        <f t="shared" si="401"/>
        <v>9.5368531033862836E-3</v>
      </c>
      <c r="W182" s="5">
        <f t="shared" si="402"/>
        <v>5.1180498782678746E-2</v>
      </c>
      <c r="X182" s="5">
        <f t="shared" si="403"/>
        <v>5.311964009676292E-2</v>
      </c>
      <c r="Y182" s="5">
        <f t="shared" si="404"/>
        <v>2.7566126074611279E-2</v>
      </c>
      <c r="Z182" s="5">
        <f t="shared" si="405"/>
        <v>1.2599130083683527E-2</v>
      </c>
      <c r="AA182" s="5">
        <f t="shared" si="406"/>
        <v>2.0864716488007851E-2</v>
      </c>
      <c r="AB182" s="5">
        <f t="shared" si="407"/>
        <v>1.7276446517872215E-2</v>
      </c>
      <c r="AC182" s="5">
        <f t="shared" si="408"/>
        <v>1.0244898223406003E-3</v>
      </c>
      <c r="AD182" s="5">
        <f t="shared" si="409"/>
        <v>2.1189292231341455E-2</v>
      </c>
      <c r="AE182" s="5">
        <f t="shared" si="410"/>
        <v>2.1992118170112939E-2</v>
      </c>
      <c r="AF182" s="5">
        <f t="shared" si="411"/>
        <v>1.1412680903348713E-2</v>
      </c>
      <c r="AG182" s="5">
        <f t="shared" si="412"/>
        <v>3.9483626025821027E-3</v>
      </c>
      <c r="AH182" s="5">
        <f t="shared" si="413"/>
        <v>3.2691223781315926E-3</v>
      </c>
      <c r="AI182" s="5">
        <f t="shared" si="414"/>
        <v>5.4138112021441843E-3</v>
      </c>
      <c r="AJ182" s="5">
        <f t="shared" si="415"/>
        <v>4.4827553609683287E-3</v>
      </c>
      <c r="AK182" s="5">
        <f t="shared" si="416"/>
        <v>2.4745470274657858E-3</v>
      </c>
      <c r="AL182" s="5">
        <f t="shared" si="417"/>
        <v>7.0435268972775746E-5</v>
      </c>
      <c r="AM182" s="5">
        <f t="shared" si="418"/>
        <v>7.0180809635585588E-3</v>
      </c>
      <c r="AN182" s="5">
        <f t="shared" si="419"/>
        <v>7.2839840138553217E-3</v>
      </c>
      <c r="AO182" s="5">
        <f t="shared" si="420"/>
        <v>3.7799808373254586E-3</v>
      </c>
      <c r="AP182" s="5">
        <f t="shared" si="421"/>
        <v>1.3077326092761957E-3</v>
      </c>
      <c r="AQ182" s="5">
        <f t="shared" si="422"/>
        <v>3.3932008870467468E-4</v>
      </c>
      <c r="AR182" s="5">
        <f t="shared" si="423"/>
        <v>6.7859676356805921E-4</v>
      </c>
      <c r="AS182" s="5">
        <f t="shared" si="424"/>
        <v>1.1237862445648908E-3</v>
      </c>
      <c r="AT182" s="5">
        <f t="shared" si="425"/>
        <v>9.3051985455468481E-4</v>
      </c>
      <c r="AU182" s="5">
        <f t="shared" si="426"/>
        <v>5.1366067399868064E-4</v>
      </c>
      <c r="AV182" s="5">
        <f t="shared" si="427"/>
        <v>2.1266119690082849E-4</v>
      </c>
      <c r="AW182" s="5">
        <f t="shared" si="428"/>
        <v>3.3628710488396147E-6</v>
      </c>
      <c r="AX182" s="5">
        <f t="shared" si="429"/>
        <v>1.9370420632475321E-3</v>
      </c>
      <c r="AY182" s="5">
        <f t="shared" si="430"/>
        <v>2.0104332646094336E-3</v>
      </c>
      <c r="AZ182" s="5">
        <f t="shared" si="431"/>
        <v>1.0433025663551746E-3</v>
      </c>
      <c r="BA182" s="5">
        <f t="shared" si="432"/>
        <v>3.6094383704060335E-4</v>
      </c>
      <c r="BB182" s="5">
        <f t="shared" si="433"/>
        <v>9.3654844983800589E-5</v>
      </c>
      <c r="BC182" s="5">
        <f t="shared" si="434"/>
        <v>1.9440653284689335E-5</v>
      </c>
      <c r="BD182" s="5">
        <f t="shared" si="435"/>
        <v>1.1738460516841393E-4</v>
      </c>
      <c r="BE182" s="5">
        <f t="shared" si="436"/>
        <v>1.9439409630888117E-4</v>
      </c>
      <c r="BF182" s="5">
        <f t="shared" si="437"/>
        <v>1.6096260930268443E-4</v>
      </c>
      <c r="BG182" s="5">
        <f t="shared" si="438"/>
        <v>8.8853732650950363E-5</v>
      </c>
      <c r="BH182" s="5">
        <f t="shared" si="439"/>
        <v>3.6786427482485963E-5</v>
      </c>
      <c r="BI182" s="5">
        <f t="shared" si="440"/>
        <v>1.2183990083930136E-5</v>
      </c>
      <c r="BJ182" s="8">
        <f t="shared" si="441"/>
        <v>0.51651975441899378</v>
      </c>
      <c r="BK182" s="8">
        <f t="shared" si="442"/>
        <v>0.24640912294881198</v>
      </c>
      <c r="BL182" s="8">
        <f t="shared" si="443"/>
        <v>0.22475423903885094</v>
      </c>
      <c r="BM182" s="8">
        <f t="shared" si="444"/>
        <v>0.50316319817553334</v>
      </c>
      <c r="BN182" s="8">
        <f t="shared" si="445"/>
        <v>0.49511197792124634</v>
      </c>
    </row>
    <row r="183" spans="1:66" x14ac:dyDescent="0.25">
      <c r="A183" t="s">
        <v>359</v>
      </c>
      <c r="B183" t="s">
        <v>335</v>
      </c>
      <c r="C183" t="s">
        <v>336</v>
      </c>
      <c r="D183" t="s">
        <v>365</v>
      </c>
      <c r="E183">
        <f>VLOOKUP(A183,home!$A$2:$E$405,3,FALSE)</f>
        <v>1.1584000000000001</v>
      </c>
      <c r="F183" t="e">
        <f>VLOOKUP(B183,home!$B$2:$E$405,3,FALSE)</f>
        <v>#N/A</v>
      </c>
      <c r="G183" t="e">
        <f>VLOOKUP(C183,away!$B$2:$E$405,4,FALSE)</f>
        <v>#N/A</v>
      </c>
      <c r="H183">
        <f>VLOOKUP(A183,away!$A$2:$E$405,3,FALSE)</f>
        <v>1.0775999999999999</v>
      </c>
      <c r="I183" t="e">
        <f>VLOOKUP(C183,away!$B$2:$E$405,3,FALSE)</f>
        <v>#N/A</v>
      </c>
      <c r="J183" t="e">
        <f>VLOOKUP(B183,home!$B$2:$E$405,4,FALSE)</f>
        <v>#N/A</v>
      </c>
      <c r="K183" s="3" t="e">
        <f t="shared" si="390"/>
        <v>#N/A</v>
      </c>
      <c r="L183" s="3" t="e">
        <f t="shared" si="391"/>
        <v>#N/A</v>
      </c>
      <c r="M183" s="5" t="e">
        <f t="shared" si="392"/>
        <v>#N/A</v>
      </c>
      <c r="N183" s="5" t="e">
        <f t="shared" si="393"/>
        <v>#N/A</v>
      </c>
      <c r="O183" s="5" t="e">
        <f t="shared" si="394"/>
        <v>#N/A</v>
      </c>
      <c r="P183" s="5" t="e">
        <f t="shared" si="395"/>
        <v>#N/A</v>
      </c>
      <c r="Q183" s="5" t="e">
        <f t="shared" si="396"/>
        <v>#N/A</v>
      </c>
      <c r="R183" s="5" t="e">
        <f t="shared" si="397"/>
        <v>#N/A</v>
      </c>
      <c r="S183" s="5" t="e">
        <f t="shared" si="398"/>
        <v>#N/A</v>
      </c>
      <c r="T183" s="5" t="e">
        <f t="shared" si="399"/>
        <v>#N/A</v>
      </c>
      <c r="U183" s="5" t="e">
        <f t="shared" si="400"/>
        <v>#N/A</v>
      </c>
      <c r="V183" s="5" t="e">
        <f t="shared" si="401"/>
        <v>#N/A</v>
      </c>
      <c r="W183" s="5" t="e">
        <f t="shared" si="402"/>
        <v>#N/A</v>
      </c>
      <c r="X183" s="5" t="e">
        <f t="shared" si="403"/>
        <v>#N/A</v>
      </c>
      <c r="Y183" s="5" t="e">
        <f t="shared" si="404"/>
        <v>#N/A</v>
      </c>
      <c r="Z183" s="5" t="e">
        <f t="shared" si="405"/>
        <v>#N/A</v>
      </c>
      <c r="AA183" s="5" t="e">
        <f t="shared" si="406"/>
        <v>#N/A</v>
      </c>
      <c r="AB183" s="5" t="e">
        <f t="shared" si="407"/>
        <v>#N/A</v>
      </c>
      <c r="AC183" s="5" t="e">
        <f t="shared" si="408"/>
        <v>#N/A</v>
      </c>
      <c r="AD183" s="5" t="e">
        <f t="shared" si="409"/>
        <v>#N/A</v>
      </c>
      <c r="AE183" s="5" t="e">
        <f t="shared" si="410"/>
        <v>#N/A</v>
      </c>
      <c r="AF183" s="5" t="e">
        <f t="shared" si="411"/>
        <v>#N/A</v>
      </c>
      <c r="AG183" s="5" t="e">
        <f t="shared" si="412"/>
        <v>#N/A</v>
      </c>
      <c r="AH183" s="5" t="e">
        <f t="shared" si="413"/>
        <v>#N/A</v>
      </c>
      <c r="AI183" s="5" t="e">
        <f t="shared" si="414"/>
        <v>#N/A</v>
      </c>
      <c r="AJ183" s="5" t="e">
        <f t="shared" si="415"/>
        <v>#N/A</v>
      </c>
      <c r="AK183" s="5" t="e">
        <f t="shared" si="416"/>
        <v>#N/A</v>
      </c>
      <c r="AL183" s="5" t="e">
        <f t="shared" si="417"/>
        <v>#N/A</v>
      </c>
      <c r="AM183" s="5" t="e">
        <f t="shared" si="418"/>
        <v>#N/A</v>
      </c>
      <c r="AN183" s="5" t="e">
        <f t="shared" si="419"/>
        <v>#N/A</v>
      </c>
      <c r="AO183" s="5" t="e">
        <f t="shared" si="420"/>
        <v>#N/A</v>
      </c>
      <c r="AP183" s="5" t="e">
        <f t="shared" si="421"/>
        <v>#N/A</v>
      </c>
      <c r="AQ183" s="5" t="e">
        <f t="shared" si="422"/>
        <v>#N/A</v>
      </c>
      <c r="AR183" s="5" t="e">
        <f t="shared" si="423"/>
        <v>#N/A</v>
      </c>
      <c r="AS183" s="5" t="e">
        <f t="shared" si="424"/>
        <v>#N/A</v>
      </c>
      <c r="AT183" s="5" t="e">
        <f t="shared" si="425"/>
        <v>#N/A</v>
      </c>
      <c r="AU183" s="5" t="e">
        <f t="shared" si="426"/>
        <v>#N/A</v>
      </c>
      <c r="AV183" s="5" t="e">
        <f t="shared" si="427"/>
        <v>#N/A</v>
      </c>
      <c r="AW183" s="5" t="e">
        <f t="shared" si="428"/>
        <v>#N/A</v>
      </c>
      <c r="AX183" s="5" t="e">
        <f t="shared" si="429"/>
        <v>#N/A</v>
      </c>
      <c r="AY183" s="5" t="e">
        <f t="shared" si="430"/>
        <v>#N/A</v>
      </c>
      <c r="AZ183" s="5" t="e">
        <f t="shared" si="431"/>
        <v>#N/A</v>
      </c>
      <c r="BA183" s="5" t="e">
        <f t="shared" si="432"/>
        <v>#N/A</v>
      </c>
      <c r="BB183" s="5" t="e">
        <f t="shared" si="433"/>
        <v>#N/A</v>
      </c>
      <c r="BC183" s="5" t="e">
        <f t="shared" si="434"/>
        <v>#N/A</v>
      </c>
      <c r="BD183" s="5" t="e">
        <f t="shared" si="435"/>
        <v>#N/A</v>
      </c>
      <c r="BE183" s="5" t="e">
        <f t="shared" si="436"/>
        <v>#N/A</v>
      </c>
      <c r="BF183" s="5" t="e">
        <f t="shared" si="437"/>
        <v>#N/A</v>
      </c>
      <c r="BG183" s="5" t="e">
        <f t="shared" si="438"/>
        <v>#N/A</v>
      </c>
      <c r="BH183" s="5" t="e">
        <f t="shared" si="439"/>
        <v>#N/A</v>
      </c>
      <c r="BI183" s="5" t="e">
        <f t="shared" si="440"/>
        <v>#N/A</v>
      </c>
      <c r="BJ183" s="8" t="e">
        <f t="shared" si="441"/>
        <v>#N/A</v>
      </c>
      <c r="BK183" s="8" t="e">
        <f t="shared" si="442"/>
        <v>#N/A</v>
      </c>
      <c r="BL183" s="8" t="e">
        <f t="shared" si="443"/>
        <v>#N/A</v>
      </c>
      <c r="BM183" s="8" t="e">
        <f t="shared" si="444"/>
        <v>#N/A</v>
      </c>
      <c r="BN183" s="8" t="e">
        <f t="shared" si="445"/>
        <v>#N/A</v>
      </c>
    </row>
    <row r="184" spans="1:66" x14ac:dyDescent="0.25">
      <c r="A184" t="s">
        <v>360</v>
      </c>
      <c r="B184" t="s">
        <v>271</v>
      </c>
      <c r="C184" t="s">
        <v>279</v>
      </c>
      <c r="D184" t="s">
        <v>365</v>
      </c>
      <c r="E184">
        <f>VLOOKUP(A184,home!$A$2:$E$405,3,FALSE)</f>
        <v>1.5583</v>
      </c>
      <c r="F184">
        <f>VLOOKUP(B184,home!$B$2:$E$405,3,FALSE)</f>
        <v>0.94120000000000004</v>
      </c>
      <c r="G184">
        <f>VLOOKUP(C184,away!$B$2:$E$405,4,FALSE)</f>
        <v>0.6845</v>
      </c>
      <c r="H184">
        <f>VLOOKUP(A184,away!$A$2:$E$405,3,FALSE)</f>
        <v>1.0958000000000001</v>
      </c>
      <c r="I184">
        <f>VLOOKUP(C184,away!$B$2:$E$405,3,FALSE)</f>
        <v>1.4601</v>
      </c>
      <c r="J184">
        <f>VLOOKUP(B184,home!$B$2:$E$405,4,FALSE)</f>
        <v>1.2168000000000001</v>
      </c>
      <c r="K184" s="3">
        <f t="shared" si="390"/>
        <v>1.00393695662</v>
      </c>
      <c r="L184" s="3">
        <f t="shared" si="391"/>
        <v>1.9468527193440002</v>
      </c>
      <c r="M184" s="5">
        <f t="shared" si="392"/>
        <v>5.229839085559692E-2</v>
      </c>
      <c r="N184" s="5">
        <f t="shared" si="393"/>
        <v>5.2504287351691215E-2</v>
      </c>
      <c r="O184" s="5">
        <f t="shared" si="394"/>
        <v>0.10181726445453426</v>
      </c>
      <c r="P184" s="5">
        <f t="shared" si="395"/>
        <v>0.10221811460785885</v>
      </c>
      <c r="Q184" s="5">
        <f t="shared" si="396"/>
        <v>2.6355497226679417E-2</v>
      </c>
      <c r="R184" s="5">
        <f t="shared" si="397"/>
        <v>9.9111609089738636E-2</v>
      </c>
      <c r="S184" s="5">
        <f t="shared" si="398"/>
        <v>4.9946770746901341E-2</v>
      </c>
      <c r="T184" s="5">
        <f t="shared" si="399"/>
        <v>5.1310271445424084E-2</v>
      </c>
      <c r="U184" s="5">
        <f t="shared" si="400"/>
        <v>9.9501807195263345E-2</v>
      </c>
      <c r="V184" s="5">
        <f t="shared" si="401"/>
        <v>1.0846870244580661E-2</v>
      </c>
      <c r="W184" s="5">
        <f t="shared" si="402"/>
        <v>8.8197525586531291E-3</v>
      </c>
      <c r="X184" s="5">
        <f t="shared" si="403"/>
        <v>1.717075925275505E-2</v>
      </c>
      <c r="Y184" s="5">
        <f t="shared" si="404"/>
        <v>1.6714469672213662E-2</v>
      </c>
      <c r="Z184" s="5">
        <f t="shared" si="405"/>
        <v>6.4318568558305728E-2</v>
      </c>
      <c r="AA184" s="5">
        <f t="shared" si="406"/>
        <v>6.4571787972580272E-2</v>
      </c>
      <c r="AB184" s="5">
        <f t="shared" si="407"/>
        <v>3.2413002150352081E-2</v>
      </c>
      <c r="AC184" s="5">
        <f t="shared" si="408"/>
        <v>1.3250247852492755E-3</v>
      </c>
      <c r="AD184" s="5">
        <f t="shared" si="409"/>
        <v>2.2136188854689196E-3</v>
      </c>
      <c r="AE184" s="5">
        <f t="shared" si="410"/>
        <v>4.3095899467664022E-3</v>
      </c>
      <c r="AF184" s="5">
        <f t="shared" si="411"/>
        <v>4.1950684535598673E-3</v>
      </c>
      <c r="AG184" s="5">
        <f t="shared" si="412"/>
        <v>2.7223934755490858E-3</v>
      </c>
      <c r="AH184" s="5">
        <f t="shared" si="413"/>
        <v>3.1304695025512759E-2</v>
      </c>
      <c r="AI184" s="5">
        <f t="shared" si="414"/>
        <v>3.142794025183053E-2</v>
      </c>
      <c r="AJ184" s="5">
        <f t="shared" si="415"/>
        <v>1.577583534462897E-2</v>
      </c>
      <c r="AK184" s="5">
        <f t="shared" si="416"/>
        <v>5.2793147080083458E-3</v>
      </c>
      <c r="AL184" s="5">
        <f t="shared" si="417"/>
        <v>1.0359135961244908E-4</v>
      </c>
      <c r="AM184" s="5">
        <f t="shared" si="418"/>
        <v>4.4446676139884493E-4</v>
      </c>
      <c r="AN184" s="5">
        <f t="shared" si="419"/>
        <v>8.6531132308736221E-4</v>
      </c>
      <c r="AO184" s="5">
        <f t="shared" si="420"/>
        <v>8.4231685121589309E-4</v>
      </c>
      <c r="AP184" s="5">
        <f t="shared" si="421"/>
        <v>5.4662228411297899E-4</v>
      </c>
      <c r="AQ184" s="5">
        <f t="shared" si="422"/>
        <v>2.6604827006984546E-4</v>
      </c>
      <c r="AR184" s="5">
        <f t="shared" si="423"/>
        <v>1.2189126127730815E-2</v>
      </c>
      <c r="AS184" s="5">
        <f t="shared" si="424"/>
        <v>1.2237114188531401E-2</v>
      </c>
      <c r="AT184" s="5">
        <f t="shared" si="425"/>
        <v>6.1426455881228173E-3</v>
      </c>
      <c r="AU184" s="5">
        <f t="shared" si="426"/>
        <v>2.0556096391117639E-3</v>
      </c>
      <c r="AV184" s="5">
        <f t="shared" si="427"/>
        <v>5.1592562127215013E-4</v>
      </c>
      <c r="AW184" s="5">
        <f t="shared" si="428"/>
        <v>5.6241976176489759E-6</v>
      </c>
      <c r="AX184" s="5">
        <f t="shared" si="429"/>
        <v>7.4369434626250658E-5</v>
      </c>
      <c r="AY184" s="5">
        <f t="shared" si="430"/>
        <v>1.4478633603819198E-4</v>
      </c>
      <c r="AZ184" s="5">
        <f t="shared" si="431"/>
        <v>1.4093883601990414E-4</v>
      </c>
      <c r="BA184" s="5">
        <f t="shared" si="432"/>
        <v>9.1462385388842827E-5</v>
      </c>
      <c r="BB184" s="5">
        <f t="shared" si="433"/>
        <v>4.4515948427989407E-5</v>
      </c>
      <c r="BC184" s="5">
        <f t="shared" si="434"/>
        <v>1.7333199050241681E-5</v>
      </c>
      <c r="BD184" s="5">
        <f t="shared" si="435"/>
        <v>3.955072224699957E-3</v>
      </c>
      <c r="BE184" s="5">
        <f t="shared" si="436"/>
        <v>3.9706431724775681E-3</v>
      </c>
      <c r="BF184" s="5">
        <f t="shared" si="437"/>
        <v>1.9931377112005553E-3</v>
      </c>
      <c r="BG184" s="5">
        <f t="shared" si="438"/>
        <v>6.6699486930241279E-4</v>
      </c>
      <c r="BH184" s="5">
        <f t="shared" si="439"/>
        <v>1.6740519979215472E-4</v>
      </c>
      <c r="BI184" s="5">
        <f t="shared" si="440"/>
        <v>3.3612853360339785E-5</v>
      </c>
      <c r="BJ184" s="8">
        <f t="shared" si="441"/>
        <v>0.18979387989819718</v>
      </c>
      <c r="BK184" s="8">
        <f t="shared" si="442"/>
        <v>0.21688354893583769</v>
      </c>
      <c r="BL184" s="8">
        <f t="shared" si="443"/>
        <v>0.52513054338805121</v>
      </c>
      <c r="BM184" s="8">
        <f t="shared" si="444"/>
        <v>0.5616822150558719</v>
      </c>
      <c r="BN184" s="8">
        <f t="shared" si="445"/>
        <v>0.43430516358609933</v>
      </c>
    </row>
    <row r="185" spans="1:66" x14ac:dyDescent="0.25">
      <c r="A185" t="s">
        <v>360</v>
      </c>
      <c r="B185" t="s">
        <v>338</v>
      </c>
      <c r="C185" t="s">
        <v>281</v>
      </c>
      <c r="D185" t="s">
        <v>365</v>
      </c>
      <c r="E185">
        <f>VLOOKUP(A185,home!$A$2:$E$405,3,FALSE)</f>
        <v>1.5583</v>
      </c>
      <c r="F185" t="e">
        <f>VLOOKUP(B185,home!$B$2:$E$405,3,FALSE)</f>
        <v>#N/A</v>
      </c>
      <c r="G185">
        <f>VLOOKUP(C185,away!$B$2:$E$405,4,FALSE)</f>
        <v>0.89839999999999998</v>
      </c>
      <c r="H185">
        <f>VLOOKUP(A185,away!$A$2:$E$405,3,FALSE)</f>
        <v>1.0958000000000001</v>
      </c>
      <c r="I185">
        <f>VLOOKUP(C185,away!$B$2:$E$405,3,FALSE)</f>
        <v>1.5209999999999999</v>
      </c>
      <c r="J185" t="e">
        <f>VLOOKUP(B185,home!$B$2:$E$405,4,FALSE)</f>
        <v>#N/A</v>
      </c>
      <c r="K185" s="3" t="e">
        <f t="shared" si="390"/>
        <v>#N/A</v>
      </c>
      <c r="L185" s="3" t="e">
        <f t="shared" si="391"/>
        <v>#N/A</v>
      </c>
      <c r="M185" s="5" t="e">
        <f t="shared" si="392"/>
        <v>#N/A</v>
      </c>
      <c r="N185" s="5" t="e">
        <f t="shared" si="393"/>
        <v>#N/A</v>
      </c>
      <c r="O185" s="5" t="e">
        <f t="shared" si="394"/>
        <v>#N/A</v>
      </c>
      <c r="P185" s="5" t="e">
        <f t="shared" si="395"/>
        <v>#N/A</v>
      </c>
      <c r="Q185" s="5" t="e">
        <f t="shared" si="396"/>
        <v>#N/A</v>
      </c>
      <c r="R185" s="5" t="e">
        <f t="shared" si="397"/>
        <v>#N/A</v>
      </c>
      <c r="S185" s="5" t="e">
        <f t="shared" si="398"/>
        <v>#N/A</v>
      </c>
      <c r="T185" s="5" t="e">
        <f t="shared" si="399"/>
        <v>#N/A</v>
      </c>
      <c r="U185" s="5" t="e">
        <f t="shared" si="400"/>
        <v>#N/A</v>
      </c>
      <c r="V185" s="5" t="e">
        <f t="shared" si="401"/>
        <v>#N/A</v>
      </c>
      <c r="W185" s="5" t="e">
        <f t="shared" si="402"/>
        <v>#N/A</v>
      </c>
      <c r="X185" s="5" t="e">
        <f t="shared" si="403"/>
        <v>#N/A</v>
      </c>
      <c r="Y185" s="5" t="e">
        <f t="shared" si="404"/>
        <v>#N/A</v>
      </c>
      <c r="Z185" s="5" t="e">
        <f t="shared" si="405"/>
        <v>#N/A</v>
      </c>
      <c r="AA185" s="5" t="e">
        <f t="shared" si="406"/>
        <v>#N/A</v>
      </c>
      <c r="AB185" s="5" t="e">
        <f t="shared" si="407"/>
        <v>#N/A</v>
      </c>
      <c r="AC185" s="5" t="e">
        <f t="shared" si="408"/>
        <v>#N/A</v>
      </c>
      <c r="AD185" s="5" t="e">
        <f t="shared" si="409"/>
        <v>#N/A</v>
      </c>
      <c r="AE185" s="5" t="e">
        <f t="shared" si="410"/>
        <v>#N/A</v>
      </c>
      <c r="AF185" s="5" t="e">
        <f t="shared" si="411"/>
        <v>#N/A</v>
      </c>
      <c r="AG185" s="5" t="e">
        <f t="shared" si="412"/>
        <v>#N/A</v>
      </c>
      <c r="AH185" s="5" t="e">
        <f t="shared" si="413"/>
        <v>#N/A</v>
      </c>
      <c r="AI185" s="5" t="e">
        <f t="shared" si="414"/>
        <v>#N/A</v>
      </c>
      <c r="AJ185" s="5" t="e">
        <f t="shared" si="415"/>
        <v>#N/A</v>
      </c>
      <c r="AK185" s="5" t="e">
        <f t="shared" si="416"/>
        <v>#N/A</v>
      </c>
      <c r="AL185" s="5" t="e">
        <f t="shared" si="417"/>
        <v>#N/A</v>
      </c>
      <c r="AM185" s="5" t="e">
        <f t="shared" si="418"/>
        <v>#N/A</v>
      </c>
      <c r="AN185" s="5" t="e">
        <f t="shared" si="419"/>
        <v>#N/A</v>
      </c>
      <c r="AO185" s="5" t="e">
        <f t="shared" si="420"/>
        <v>#N/A</v>
      </c>
      <c r="AP185" s="5" t="e">
        <f t="shared" si="421"/>
        <v>#N/A</v>
      </c>
      <c r="AQ185" s="5" t="e">
        <f t="shared" si="422"/>
        <v>#N/A</v>
      </c>
      <c r="AR185" s="5" t="e">
        <f t="shared" si="423"/>
        <v>#N/A</v>
      </c>
      <c r="AS185" s="5" t="e">
        <f t="shared" si="424"/>
        <v>#N/A</v>
      </c>
      <c r="AT185" s="5" t="e">
        <f t="shared" si="425"/>
        <v>#N/A</v>
      </c>
      <c r="AU185" s="5" t="e">
        <f t="shared" si="426"/>
        <v>#N/A</v>
      </c>
      <c r="AV185" s="5" t="e">
        <f t="shared" si="427"/>
        <v>#N/A</v>
      </c>
      <c r="AW185" s="5" t="e">
        <f t="shared" si="428"/>
        <v>#N/A</v>
      </c>
      <c r="AX185" s="5" t="e">
        <f t="shared" si="429"/>
        <v>#N/A</v>
      </c>
      <c r="AY185" s="5" t="e">
        <f t="shared" si="430"/>
        <v>#N/A</v>
      </c>
      <c r="AZ185" s="5" t="e">
        <f t="shared" si="431"/>
        <v>#N/A</v>
      </c>
      <c r="BA185" s="5" t="e">
        <f t="shared" si="432"/>
        <v>#N/A</v>
      </c>
      <c r="BB185" s="5" t="e">
        <f t="shared" si="433"/>
        <v>#N/A</v>
      </c>
      <c r="BC185" s="5" t="e">
        <f t="shared" si="434"/>
        <v>#N/A</v>
      </c>
      <c r="BD185" s="5" t="e">
        <f t="shared" si="435"/>
        <v>#N/A</v>
      </c>
      <c r="BE185" s="5" t="e">
        <f t="shared" si="436"/>
        <v>#N/A</v>
      </c>
      <c r="BF185" s="5" t="e">
        <f t="shared" si="437"/>
        <v>#N/A</v>
      </c>
      <c r="BG185" s="5" t="e">
        <f t="shared" si="438"/>
        <v>#N/A</v>
      </c>
      <c r="BH185" s="5" t="e">
        <f t="shared" si="439"/>
        <v>#N/A</v>
      </c>
      <c r="BI185" s="5" t="e">
        <f t="shared" si="440"/>
        <v>#N/A</v>
      </c>
      <c r="BJ185" s="8" t="e">
        <f t="shared" si="441"/>
        <v>#N/A</v>
      </c>
      <c r="BK185" s="8" t="e">
        <f t="shared" si="442"/>
        <v>#N/A</v>
      </c>
      <c r="BL185" s="8" t="e">
        <f t="shared" si="443"/>
        <v>#N/A</v>
      </c>
      <c r="BM185" s="8" t="e">
        <f t="shared" si="444"/>
        <v>#N/A</v>
      </c>
      <c r="BN185" s="8" t="e">
        <f t="shared" si="445"/>
        <v>#N/A</v>
      </c>
    </row>
    <row r="186" spans="1:66" x14ac:dyDescent="0.25">
      <c r="A186" t="s">
        <v>350</v>
      </c>
      <c r="B186" t="s">
        <v>78</v>
      </c>
      <c r="C186" t="s">
        <v>82</v>
      </c>
      <c r="D186" t="s">
        <v>366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350</v>
      </c>
      <c r="B187" t="s">
        <v>85</v>
      </c>
      <c r="C187" t="s">
        <v>95</v>
      </c>
      <c r="D187" t="s">
        <v>366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350</v>
      </c>
      <c r="B188" t="s">
        <v>89</v>
      </c>
      <c r="C188" t="s">
        <v>93</v>
      </c>
      <c r="D188" t="s">
        <v>366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362</v>
      </c>
      <c r="B189" t="s">
        <v>98</v>
      </c>
      <c r="C189" t="s">
        <v>97</v>
      </c>
      <c r="D189" t="s">
        <v>366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362</v>
      </c>
      <c r="B190" t="s">
        <v>101</v>
      </c>
      <c r="C190" t="s">
        <v>99</v>
      </c>
      <c r="D190" t="s">
        <v>366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362</v>
      </c>
      <c r="B191" t="s">
        <v>102</v>
      </c>
      <c r="C191" t="s">
        <v>103</v>
      </c>
      <c r="D191" t="s">
        <v>366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351</v>
      </c>
      <c r="B192" t="s">
        <v>128</v>
      </c>
      <c r="C192" t="s">
        <v>126</v>
      </c>
      <c r="D192" t="s">
        <v>366</v>
      </c>
      <c r="E192">
        <f>VLOOKUP(A192,home!$A$2:$E$405,3,FALSE)</f>
        <v>1.1967000000000001</v>
      </c>
      <c r="F192">
        <f>VLOOKUP(B192,home!$B$2:$E$405,3,FALSE)</f>
        <v>0.69640000000000002</v>
      </c>
      <c r="G192">
        <f>VLOOKUP(C192,away!$B$2:$E$405,4,FALSE)</f>
        <v>0.69640000000000002</v>
      </c>
      <c r="H192">
        <f>VLOOKUP(A192,away!$A$2:$E$405,3,FALSE)</f>
        <v>1.0984</v>
      </c>
      <c r="I192">
        <f>VLOOKUP(C192,away!$B$2:$E$405,3,FALSE)</f>
        <v>1.5174000000000001</v>
      </c>
      <c r="J192">
        <f>VLOOKUP(B192,home!$B$2:$E$405,4,FALSE)</f>
        <v>0.91039999999999999</v>
      </c>
      <c r="K192" s="3">
        <f t="shared" si="390"/>
        <v>0.58036714123200006</v>
      </c>
      <c r="L192" s="3">
        <f t="shared" si="391"/>
        <v>1.5173747504640001</v>
      </c>
      <c r="M192" s="5">
        <f t="shared" si="392"/>
        <v>0.12273326057154495</v>
      </c>
      <c r="N192" s="5">
        <f t="shared" si="393"/>
        <v>7.1230351571989689E-2</v>
      </c>
      <c r="O192" s="5">
        <f t="shared" si="394"/>
        <v>0.18623235063338112</v>
      </c>
      <c r="P192" s="5">
        <f t="shared" si="395"/>
        <v>0.10808313694201084</v>
      </c>
      <c r="Q192" s="5">
        <f t="shared" si="396"/>
        <v>2.0669877755392977E-2</v>
      </c>
      <c r="R192" s="5">
        <f t="shared" si="397"/>
        <v>0.14129213328532544</v>
      </c>
      <c r="S192" s="5">
        <f t="shared" si="398"/>
        <v>2.3795433358538738E-2</v>
      </c>
      <c r="T192" s="5">
        <f t="shared" si="399"/>
        <v>3.1363950601210805E-2</v>
      </c>
      <c r="U192" s="5">
        <f t="shared" si="400"/>
        <v>8.2001311473375041E-2</v>
      </c>
      <c r="V192" s="5">
        <f t="shared" si="401"/>
        <v>2.3283420306123557E-3</v>
      </c>
      <c r="W192" s="5">
        <f t="shared" si="402"/>
        <v>3.9987059541707779E-3</v>
      </c>
      <c r="X192" s="5">
        <f t="shared" si="403"/>
        <v>6.0675354493887959E-3</v>
      </c>
      <c r="Y192" s="5">
        <f t="shared" si="404"/>
        <v>4.6033625442239001E-3</v>
      </c>
      <c r="Z192" s="5">
        <f t="shared" si="405"/>
        <v>7.1464371828782333E-2</v>
      </c>
      <c r="AA192" s="5">
        <f t="shared" si="406"/>
        <v>4.147557317821108E-2</v>
      </c>
      <c r="AB192" s="5">
        <f t="shared" si="407"/>
        <v>1.2035529918198491E-2</v>
      </c>
      <c r="AC192" s="5">
        <f t="shared" si="408"/>
        <v>1.2815113715437064E-4</v>
      </c>
      <c r="AD192" s="5">
        <f t="shared" si="409"/>
        <v>5.8017938581236763E-4</v>
      </c>
      <c r="AE192" s="5">
        <f t="shared" si="410"/>
        <v>8.8034955077139821E-4</v>
      </c>
      <c r="AF192" s="5">
        <f t="shared" si="411"/>
        <v>6.679100899614225E-4</v>
      </c>
      <c r="AG192" s="5">
        <f t="shared" si="412"/>
        <v>3.3782330202920059E-4</v>
      </c>
      <c r="AH192" s="5">
        <f t="shared" si="413"/>
        <v>2.7109558342691267E-2</v>
      </c>
      <c r="AI192" s="5">
        <f t="shared" si="414"/>
        <v>1.5733496875409848E-2</v>
      </c>
      <c r="AJ192" s="5">
        <f t="shared" si="415"/>
        <v>4.5656023015821084E-3</v>
      </c>
      <c r="AK192" s="5">
        <f t="shared" si="416"/>
        <v>8.8324185192381632E-4</v>
      </c>
      <c r="AL192" s="5">
        <f t="shared" si="417"/>
        <v>4.5141722274235826E-6</v>
      </c>
      <c r="AM192" s="5">
        <f t="shared" si="418"/>
        <v>6.7343410309132288E-5</v>
      </c>
      <c r="AN192" s="5">
        <f t="shared" si="419"/>
        <v>1.0218519041321438E-4</v>
      </c>
      <c r="AO192" s="5">
        <f t="shared" si="420"/>
        <v>7.752661390218377E-5</v>
      </c>
      <c r="AP192" s="5">
        <f t="shared" si="421"/>
        <v>3.9212308808048336E-5</v>
      </c>
      <c r="AQ192" s="5">
        <f t="shared" si="422"/>
        <v>1.487494182318241E-5</v>
      </c>
      <c r="AR192" s="5">
        <f t="shared" si="423"/>
        <v>8.2270718650860782E-3</v>
      </c>
      <c r="AS192" s="5">
        <f t="shared" si="424"/>
        <v>4.7747221790502255E-3</v>
      </c>
      <c r="AT192" s="5">
        <f t="shared" si="425"/>
        <v>1.3855459306162026E-3</v>
      </c>
      <c r="AU192" s="5">
        <f t="shared" si="426"/>
        <v>2.6804177693245224E-4</v>
      </c>
      <c r="AV192" s="5">
        <f t="shared" si="427"/>
        <v>3.8890659952258175E-5</v>
      </c>
      <c r="AW192" s="5">
        <f t="shared" si="428"/>
        <v>1.1042598775325242E-7</v>
      </c>
      <c r="AX192" s="5">
        <f t="shared" si="429"/>
        <v>6.5139837536541183E-6</v>
      </c>
      <c r="AY192" s="5">
        <f t="shared" si="430"/>
        <v>9.8841544727274685E-6</v>
      </c>
      <c r="AZ192" s="5">
        <f t="shared" si="431"/>
        <v>7.4989832133012376E-6</v>
      </c>
      <c r="BA192" s="5">
        <f t="shared" si="432"/>
        <v>3.7929225940055652E-6</v>
      </c>
      <c r="BB192" s="5">
        <f t="shared" si="433"/>
        <v>1.438821243652115E-6</v>
      </c>
      <c r="BC192" s="5">
        <f t="shared" si="434"/>
        <v>4.3664620510978577E-7</v>
      </c>
      <c r="BD192" s="5">
        <f t="shared" si="435"/>
        <v>2.0805918530557325E-3</v>
      </c>
      <c r="BE192" s="5">
        <f t="shared" si="436"/>
        <v>1.207507145828545E-3</v>
      </c>
      <c r="BF192" s="5">
        <f t="shared" si="437"/>
        <v>3.5039873512086222E-4</v>
      </c>
      <c r="BG192" s="5">
        <f t="shared" si="438"/>
        <v>6.7786637397801225E-5</v>
      </c>
      <c r="BH192" s="5">
        <f t="shared" si="439"/>
        <v>9.8352842400730152E-6</v>
      </c>
      <c r="BI192" s="5">
        <f t="shared" si="440"/>
        <v>1.1416151595230643E-6</v>
      </c>
      <c r="BJ192" s="8">
        <f t="shared" si="441"/>
        <v>0.14073075418168951</v>
      </c>
      <c r="BK192" s="8">
        <f t="shared" si="442"/>
        <v>0.25708272236656138</v>
      </c>
      <c r="BL192" s="8">
        <f t="shared" si="443"/>
        <v>0.52974033154253786</v>
      </c>
      <c r="BM192" s="8">
        <f t="shared" si="444"/>
        <v>0.34876729543144136</v>
      </c>
      <c r="BN192" s="8">
        <f t="shared" si="445"/>
        <v>0.65024111075964497</v>
      </c>
    </row>
    <row r="193" spans="1:66" x14ac:dyDescent="0.25">
      <c r="A193" t="s">
        <v>352</v>
      </c>
      <c r="B193" t="s">
        <v>145</v>
      </c>
      <c r="C193" t="s">
        <v>132</v>
      </c>
      <c r="D193" t="s">
        <v>366</v>
      </c>
      <c r="E193">
        <f>VLOOKUP(A193,home!$A$2:$E$405,3,FALSE)</f>
        <v>1.1578999999999999</v>
      </c>
      <c r="F193">
        <f>VLOOKUP(B193,home!$B$2:$E$405,3,FALSE)</f>
        <v>0.43180000000000002</v>
      </c>
      <c r="G193">
        <f>VLOOKUP(C193,away!$B$2:$E$405,4,FALSE)</f>
        <v>0.43180000000000002</v>
      </c>
      <c r="H193">
        <f>VLOOKUP(A193,away!$A$2:$E$405,3,FALSE)</f>
        <v>1.1315999999999999</v>
      </c>
      <c r="I193">
        <f>VLOOKUP(C193,away!$B$2:$E$405,3,FALSE)</f>
        <v>0.88370000000000004</v>
      </c>
      <c r="J193">
        <f>VLOOKUP(B193,home!$B$2:$E$405,4,FALSE)</f>
        <v>2.2092999999999998</v>
      </c>
      <c r="K193" s="3">
        <f t="shared" si="390"/>
        <v>0.21589189079600002</v>
      </c>
      <c r="L193" s="3">
        <f t="shared" si="391"/>
        <v>2.2092887767559999</v>
      </c>
      <c r="M193" s="5">
        <f t="shared" si="392"/>
        <v>8.8462135360824173E-2</v>
      </c>
      <c r="N193" s="5">
        <f t="shared" si="393"/>
        <v>1.9098257666900022E-2</v>
      </c>
      <c r="O193" s="5">
        <f t="shared" si="394"/>
        <v>0.1954384028205389</v>
      </c>
      <c r="P193" s="5">
        <f t="shared" si="395"/>
        <v>4.2193566319076448E-2</v>
      </c>
      <c r="Q193" s="5">
        <f t="shared" si="396"/>
        <v>2.0615794793081249E-3</v>
      </c>
      <c r="R193" s="5">
        <f t="shared" si="397"/>
        <v>0.21588993494926742</v>
      </c>
      <c r="S193" s="5">
        <f t="shared" si="398"/>
        <v>5.0312402912860129E-3</v>
      </c>
      <c r="T193" s="5">
        <f t="shared" si="399"/>
        <v>4.5546244060259179E-3</v>
      </c>
      <c r="U193" s="5">
        <f t="shared" si="400"/>
        <v>4.660888626002279E-2</v>
      </c>
      <c r="V193" s="5">
        <f t="shared" si="401"/>
        <v>2.6663758458375978E-4</v>
      </c>
      <c r="W193" s="5">
        <f t="shared" si="402"/>
        <v>1.4835943060468804E-4</v>
      </c>
      <c r="X193" s="5">
        <f t="shared" si="403"/>
        <v>3.2776882496084788E-4</v>
      </c>
      <c r="Y193" s="5">
        <f t="shared" si="404"/>
        <v>3.620679931782516E-4</v>
      </c>
      <c r="Z193" s="5">
        <f t="shared" si="405"/>
        <v>0.15898773676599981</v>
      </c>
      <c r="AA193" s="5">
        <f t="shared" si="406"/>
        <v>3.4324163103788427E-2</v>
      </c>
      <c r="AB193" s="5">
        <f t="shared" si="407"/>
        <v>3.7051542362335921E-3</v>
      </c>
      <c r="AC193" s="5">
        <f t="shared" si="408"/>
        <v>7.9485919048899604E-6</v>
      </c>
      <c r="AD193" s="5">
        <f t="shared" si="409"/>
        <v>8.0073994976660169E-6</v>
      </c>
      <c r="AE193" s="5">
        <f t="shared" si="410"/>
        <v>1.7690657841195161E-5</v>
      </c>
      <c r="AF193" s="5">
        <f t="shared" si="411"/>
        <v>1.9541885910991503E-5</v>
      </c>
      <c r="AG193" s="5">
        <f t="shared" si="412"/>
        <v>1.4391223073266575E-5</v>
      </c>
      <c r="AH193" s="5">
        <f t="shared" si="413"/>
        <v>8.7812455619740187E-2</v>
      </c>
      <c r="AI193" s="5">
        <f t="shared" si="414"/>
        <v>1.8957997079185544E-2</v>
      </c>
      <c r="AJ193" s="5">
        <f t="shared" si="415"/>
        <v>2.0464389175652064E-3</v>
      </c>
      <c r="AK193" s="5">
        <f t="shared" si="416"/>
        <v>1.4726985577055728E-4</v>
      </c>
      <c r="AL193" s="5">
        <f t="shared" si="417"/>
        <v>1.5164881033643821E-7</v>
      </c>
      <c r="AM193" s="5">
        <f t="shared" si="418"/>
        <v>3.4574652358201161E-7</v>
      </c>
      <c r="AN193" s="5">
        <f t="shared" si="419"/>
        <v>7.6385391415214195E-7</v>
      </c>
      <c r="AO193" s="5">
        <f t="shared" si="420"/>
        <v>8.4378693980873427E-7</v>
      </c>
      <c r="AP193" s="5">
        <f t="shared" si="421"/>
        <v>6.2138967203090909E-7</v>
      </c>
      <c r="AQ193" s="5">
        <f t="shared" si="422"/>
        <v>3.4320730710249484E-7</v>
      </c>
      <c r="AR193" s="5">
        <f t="shared" si="423"/>
        <v>3.8800614532015242E-2</v>
      </c>
      <c r="AS193" s="5">
        <f t="shared" si="424"/>
        <v>8.3767380353635245E-3</v>
      </c>
      <c r="AT193" s="5">
        <f t="shared" si="425"/>
        <v>9.0423490657870085E-4</v>
      </c>
      <c r="AU193" s="5">
        <f t="shared" si="426"/>
        <v>6.5072327901673373E-5</v>
      </c>
      <c r="AV193" s="5">
        <f t="shared" si="427"/>
        <v>3.5121469772973944E-6</v>
      </c>
      <c r="AW193" s="5">
        <f t="shared" si="428"/>
        <v>2.0092099637509594E-9</v>
      </c>
      <c r="AX193" s="5">
        <f t="shared" si="429"/>
        <v>1.2440645118710694E-8</v>
      </c>
      <c r="AY193" s="5">
        <f t="shared" si="430"/>
        <v>2.748497763637185E-8</v>
      </c>
      <c r="AZ193" s="5">
        <f t="shared" si="431"/>
        <v>3.0361126310712997E-8</v>
      </c>
      <c r="BA193" s="5">
        <f t="shared" si="432"/>
        <v>2.2358831869309842E-8</v>
      </c>
      <c r="BB193" s="5">
        <f t="shared" si="433"/>
        <v>1.2349279077560153E-8</v>
      </c>
      <c r="BC193" s="5">
        <f t="shared" si="434"/>
        <v>5.4566247334162637E-9</v>
      </c>
      <c r="BD193" s="5">
        <f t="shared" si="435"/>
        <v>1.428696036946951E-2</v>
      </c>
      <c r="BE193" s="5">
        <f t="shared" si="436"/>
        <v>3.0844388878922915E-3</v>
      </c>
      <c r="BF193" s="5">
        <f t="shared" si="437"/>
        <v>3.3295267177588917E-4</v>
      </c>
      <c r="BG193" s="5">
        <f t="shared" si="438"/>
        <v>2.3960593951758891E-5</v>
      </c>
      <c r="BH193" s="5">
        <f t="shared" si="439"/>
        <v>1.2932244832101077E-6</v>
      </c>
      <c r="BI193" s="5">
        <f t="shared" si="440"/>
        <v>5.5839335780782072E-8</v>
      </c>
      <c r="BJ193" s="8">
        <f t="shared" si="441"/>
        <v>2.6615317403142394E-2</v>
      </c>
      <c r="BK193" s="8">
        <f t="shared" si="442"/>
        <v>0.13596170728146326</v>
      </c>
      <c r="BL193" s="8">
        <f t="shared" si="443"/>
        <v>0.67081053637785737</v>
      </c>
      <c r="BM193" s="8">
        <f t="shared" si="444"/>
        <v>0.42923139575678038</v>
      </c>
      <c r="BN193" s="8">
        <f t="shared" si="445"/>
        <v>0.56314387659591503</v>
      </c>
    </row>
    <row r="194" spans="1:66" x14ac:dyDescent="0.25">
      <c r="A194" t="s">
        <v>352</v>
      </c>
      <c r="B194" t="s">
        <v>134</v>
      </c>
      <c r="C194" t="s">
        <v>130</v>
      </c>
      <c r="D194" t="s">
        <v>366</v>
      </c>
      <c r="E194">
        <f>VLOOKUP(A194,home!$A$2:$E$405,3,FALSE)</f>
        <v>1.1578999999999999</v>
      </c>
      <c r="F194">
        <f>VLOOKUP(B194,home!$B$2:$E$405,3,FALSE)</f>
        <v>0.57579999999999998</v>
      </c>
      <c r="G194">
        <f>VLOOKUP(C194,away!$B$2:$E$405,4,FALSE)</f>
        <v>1.4394</v>
      </c>
      <c r="H194">
        <f>VLOOKUP(A194,away!$A$2:$E$405,3,FALSE)</f>
        <v>1.1315999999999999</v>
      </c>
      <c r="I194">
        <f>VLOOKUP(C194,away!$B$2:$E$405,3,FALSE)</f>
        <v>1.1782999999999999</v>
      </c>
      <c r="J194">
        <f>VLOOKUP(B194,home!$B$2:$E$405,4,FALSE)</f>
        <v>0.88370000000000004</v>
      </c>
      <c r="K194" s="3">
        <f t="shared" si="390"/>
        <v>0.95967506950799997</v>
      </c>
      <c r="L194" s="3">
        <f t="shared" si="391"/>
        <v>1.1782940142359999</v>
      </c>
      <c r="M194" s="5">
        <f t="shared" si="392"/>
        <v>0.11789403296022243</v>
      </c>
      <c r="N194" s="5">
        <f t="shared" si="393"/>
        <v>0.11313996427567989</v>
      </c>
      <c r="O194" s="5">
        <f t="shared" si="394"/>
        <v>0.13891383335117174</v>
      </c>
      <c r="P194" s="5">
        <f t="shared" si="395"/>
        <v>0.13331214267690847</v>
      </c>
      <c r="Q194" s="5">
        <f t="shared" si="396"/>
        <v>5.4288801540197863E-2</v>
      </c>
      <c r="R194" s="5">
        <f t="shared" si="397"/>
        <v>8.1840669166131474E-2</v>
      </c>
      <c r="S194" s="5">
        <f t="shared" si="398"/>
        <v>3.7686655844373272E-2</v>
      </c>
      <c r="T194" s="5">
        <f t="shared" si="399"/>
        <v>6.396816989486126E-2</v>
      </c>
      <c r="U194" s="5">
        <f t="shared" si="400"/>
        <v>7.8540449870588447E-2</v>
      </c>
      <c r="V194" s="5">
        <f t="shared" si="401"/>
        <v>4.7350326341469434E-3</v>
      </c>
      <c r="W194" s="5">
        <f t="shared" si="402"/>
        <v>1.7366536463865136E-2</v>
      </c>
      <c r="X194" s="5">
        <f t="shared" si="403"/>
        <v>2.0462885963383515E-2</v>
      </c>
      <c r="Y194" s="5">
        <f t="shared" si="404"/>
        <v>1.2055648022324334E-2</v>
      </c>
      <c r="Z194" s="5">
        <f t="shared" si="405"/>
        <v>3.2144123533173821E-2</v>
      </c>
      <c r="AA194" s="5">
        <f t="shared" si="406"/>
        <v>3.0847913985972322E-2</v>
      </c>
      <c r="AB194" s="5">
        <f t="shared" si="407"/>
        <v>1.4801986999332394E-2</v>
      </c>
      <c r="AC194" s="5">
        <f t="shared" si="408"/>
        <v>3.3464233210820933E-4</v>
      </c>
      <c r="AD194" s="5">
        <f t="shared" si="409"/>
        <v>4.1665580220182465E-3</v>
      </c>
      <c r="AE194" s="5">
        <f t="shared" si="410"/>
        <v>4.9094303773110862E-3</v>
      </c>
      <c r="AF194" s="5">
        <f t="shared" si="411"/>
        <v>2.8923762134470212E-3</v>
      </c>
      <c r="AG194" s="5">
        <f t="shared" si="412"/>
        <v>1.1360231930744036E-3</v>
      </c>
      <c r="AH194" s="5">
        <f t="shared" si="413"/>
        <v>9.4688070880003129E-3</v>
      </c>
      <c r="AI194" s="5">
        <f t="shared" si="414"/>
        <v>9.0869781003345418E-3</v>
      </c>
      <c r="AJ194" s="5">
        <f t="shared" si="415"/>
        <v>4.3602731700281118E-3</v>
      </c>
      <c r="AK194" s="5">
        <f t="shared" si="416"/>
        <v>1.3948151525068656E-3</v>
      </c>
      <c r="AL194" s="5">
        <f t="shared" si="417"/>
        <v>1.5136266086951169E-5</v>
      </c>
      <c r="AM194" s="5">
        <f t="shared" si="418"/>
        <v>7.9970837187789544E-4</v>
      </c>
      <c r="AN194" s="5">
        <f t="shared" si="419"/>
        <v>9.4229158771814113E-4</v>
      </c>
      <c r="AO194" s="5">
        <f t="shared" si="420"/>
        <v>5.5514826873661141E-4</v>
      </c>
      <c r="AP194" s="5">
        <f t="shared" si="421"/>
        <v>2.1804262735527577E-4</v>
      </c>
      <c r="AQ194" s="5">
        <f t="shared" si="422"/>
        <v>6.4229580665253034E-5</v>
      </c>
      <c r="AR194" s="5">
        <f t="shared" si="423"/>
        <v>2.2314077427492318E-3</v>
      </c>
      <c r="AS194" s="5">
        <f t="shared" si="424"/>
        <v>2.1414263806235584E-3</v>
      </c>
      <c r="AT194" s="5">
        <f t="shared" si="425"/>
        <v>1.0275367553355889E-3</v>
      </c>
      <c r="AU194" s="5">
        <f t="shared" si="426"/>
        <v>3.2870046903290211E-4</v>
      </c>
      <c r="AV194" s="5">
        <f t="shared" si="427"/>
        <v>7.8861411366615606E-5</v>
      </c>
      <c r="AW194" s="5">
        <f t="shared" si="428"/>
        <v>4.7543827035761032E-7</v>
      </c>
      <c r="AX194" s="5">
        <f t="shared" si="429"/>
        <v>1.2791003122800807E-4</v>
      </c>
      <c r="AY194" s="5">
        <f t="shared" si="430"/>
        <v>1.5071562415670172E-4</v>
      </c>
      <c r="AZ194" s="5">
        <f t="shared" si="431"/>
        <v>8.8793658897842186E-5</v>
      </c>
      <c r="BA194" s="5">
        <f t="shared" si="432"/>
        <v>3.4875012260480182E-5</v>
      </c>
      <c r="BB194" s="5">
        <f t="shared" si="433"/>
        <v>1.0273254548232727E-5</v>
      </c>
      <c r="BC194" s="5">
        <f t="shared" si="434"/>
        <v>2.4209828681810731E-6</v>
      </c>
      <c r="BD194" s="5">
        <f t="shared" si="435"/>
        <v>4.3820906443354748E-4</v>
      </c>
      <c r="BE194" s="5">
        <f t="shared" si="436"/>
        <v>4.2053831436930026E-4</v>
      </c>
      <c r="BF194" s="5">
        <f t="shared" si="437"/>
        <v>2.0179006803656768E-4</v>
      </c>
      <c r="BG194" s="5">
        <f t="shared" si="438"/>
        <v>6.4550965856339051E-5</v>
      </c>
      <c r="BH194" s="5">
        <f t="shared" si="439"/>
        <v>1.5486988161247673E-5</v>
      </c>
      <c r="BI194" s="5">
        <f t="shared" si="440"/>
        <v>2.9724952880229882E-6</v>
      </c>
      <c r="BJ194" s="8">
        <f t="shared" si="441"/>
        <v>0.29738080296647529</v>
      </c>
      <c r="BK194" s="8">
        <f t="shared" si="442"/>
        <v>0.29412835833800294</v>
      </c>
      <c r="BL194" s="8">
        <f t="shared" si="443"/>
        <v>0.37620720753931897</v>
      </c>
      <c r="BM194" s="8">
        <f t="shared" si="444"/>
        <v>0.36032080822077295</v>
      </c>
      <c r="BN194" s="8">
        <f t="shared" si="445"/>
        <v>0.63938944397031183</v>
      </c>
    </row>
    <row r="195" spans="1:66" x14ac:dyDescent="0.25">
      <c r="A195" t="s">
        <v>352</v>
      </c>
      <c r="B195" t="s">
        <v>137</v>
      </c>
      <c r="C195" t="s">
        <v>144</v>
      </c>
      <c r="D195" t="s">
        <v>366</v>
      </c>
      <c r="E195">
        <f>VLOOKUP(A195,home!$A$2:$E$405,3,FALSE)</f>
        <v>1.1578999999999999</v>
      </c>
      <c r="F195">
        <f>VLOOKUP(B195,home!$B$2:$E$405,3,FALSE)</f>
        <v>0.86360000000000003</v>
      </c>
      <c r="G195">
        <f>VLOOKUP(C195,away!$B$2:$E$405,4,FALSE)</f>
        <v>0.43180000000000002</v>
      </c>
      <c r="H195">
        <f>VLOOKUP(A195,away!$A$2:$E$405,3,FALSE)</f>
        <v>1.1315999999999999</v>
      </c>
      <c r="I195">
        <f>VLOOKUP(C195,away!$B$2:$E$405,3,FALSE)</f>
        <v>0</v>
      </c>
      <c r="J195">
        <f>VLOOKUP(B195,home!$B$2:$E$405,4,FALSE)</f>
        <v>0.88370000000000004</v>
      </c>
      <c r="K195" s="3">
        <f t="shared" si="390"/>
        <v>0.43178378159200004</v>
      </c>
      <c r="L195" s="3">
        <f t="shared" si="391"/>
        <v>0</v>
      </c>
      <c r="M195" s="5">
        <f t="shared" si="392"/>
        <v>0.64934976287952573</v>
      </c>
      <c r="N195" s="5">
        <f t="shared" si="393"/>
        <v>0.28037869619199013</v>
      </c>
      <c r="O195" s="5">
        <f t="shared" si="394"/>
        <v>0</v>
      </c>
      <c r="P195" s="5">
        <f t="shared" si="395"/>
        <v>0</v>
      </c>
      <c r="Q195" s="5">
        <f t="shared" si="396"/>
        <v>6.0531486859805993E-2</v>
      </c>
      <c r="R195" s="5">
        <f t="shared" si="397"/>
        <v>0</v>
      </c>
      <c r="S195" s="5">
        <f t="shared" si="398"/>
        <v>0</v>
      </c>
      <c r="T195" s="5">
        <f t="shared" si="399"/>
        <v>0</v>
      </c>
      <c r="U195" s="5">
        <f t="shared" si="400"/>
        <v>0</v>
      </c>
      <c r="V195" s="5">
        <f t="shared" si="401"/>
        <v>0</v>
      </c>
      <c r="W195" s="5">
        <f t="shared" si="402"/>
        <v>8.7121714339044969E-3</v>
      </c>
      <c r="X195" s="5">
        <f t="shared" si="403"/>
        <v>0</v>
      </c>
      <c r="Y195" s="5">
        <f t="shared" si="404"/>
        <v>0</v>
      </c>
      <c r="Z195" s="5">
        <f t="shared" si="405"/>
        <v>0</v>
      </c>
      <c r="AA195" s="5">
        <f t="shared" si="406"/>
        <v>0</v>
      </c>
      <c r="AB195" s="5">
        <f t="shared" si="407"/>
        <v>0</v>
      </c>
      <c r="AC195" s="5">
        <f t="shared" si="408"/>
        <v>0</v>
      </c>
      <c r="AD195" s="5">
        <f t="shared" si="409"/>
        <v>9.4044358190227019E-4</v>
      </c>
      <c r="AE195" s="5">
        <f t="shared" si="410"/>
        <v>0</v>
      </c>
      <c r="AF195" s="5">
        <f t="shared" si="411"/>
        <v>0</v>
      </c>
      <c r="AG195" s="5">
        <f t="shared" si="412"/>
        <v>0</v>
      </c>
      <c r="AH195" s="5">
        <f t="shared" si="413"/>
        <v>0</v>
      </c>
      <c r="AI195" s="5">
        <f t="shared" si="414"/>
        <v>0</v>
      </c>
      <c r="AJ195" s="5">
        <f t="shared" si="415"/>
        <v>0</v>
      </c>
      <c r="AK195" s="5">
        <f t="shared" si="416"/>
        <v>0</v>
      </c>
      <c r="AL195" s="5">
        <f t="shared" si="417"/>
        <v>0</v>
      </c>
      <c r="AM195" s="5">
        <f t="shared" si="418"/>
        <v>8.1213657233537636E-5</v>
      </c>
      <c r="AN195" s="5">
        <f t="shared" si="419"/>
        <v>0</v>
      </c>
      <c r="AO195" s="5">
        <f t="shared" si="420"/>
        <v>0</v>
      </c>
      <c r="AP195" s="5">
        <f t="shared" si="421"/>
        <v>0</v>
      </c>
      <c r="AQ195" s="5">
        <f t="shared" si="422"/>
        <v>0</v>
      </c>
      <c r="AR195" s="5">
        <f t="shared" si="423"/>
        <v>0</v>
      </c>
      <c r="AS195" s="5">
        <f t="shared" si="424"/>
        <v>0</v>
      </c>
      <c r="AT195" s="5">
        <f t="shared" si="425"/>
        <v>0</v>
      </c>
      <c r="AU195" s="5">
        <f t="shared" si="426"/>
        <v>0</v>
      </c>
      <c r="AV195" s="5">
        <f t="shared" si="427"/>
        <v>0</v>
      </c>
      <c r="AW195" s="5">
        <f t="shared" si="428"/>
        <v>0</v>
      </c>
      <c r="AX195" s="5">
        <f t="shared" si="429"/>
        <v>5.8444566728688907E-6</v>
      </c>
      <c r="AY195" s="5">
        <f t="shared" si="430"/>
        <v>0</v>
      </c>
      <c r="AZ195" s="5">
        <f t="shared" si="431"/>
        <v>0</v>
      </c>
      <c r="BA195" s="5">
        <f t="shared" si="432"/>
        <v>0</v>
      </c>
      <c r="BB195" s="5">
        <f t="shared" si="433"/>
        <v>0</v>
      </c>
      <c r="BC195" s="5">
        <f t="shared" si="434"/>
        <v>0</v>
      </c>
      <c r="BD195" s="5">
        <f t="shared" si="435"/>
        <v>0</v>
      </c>
      <c r="BE195" s="5">
        <f t="shared" si="436"/>
        <v>0</v>
      </c>
      <c r="BF195" s="5">
        <f t="shared" si="437"/>
        <v>0</v>
      </c>
      <c r="BG195" s="5">
        <f t="shared" si="438"/>
        <v>0</v>
      </c>
      <c r="BH195" s="5">
        <f t="shared" si="439"/>
        <v>0</v>
      </c>
      <c r="BI195" s="5">
        <f t="shared" si="440"/>
        <v>0</v>
      </c>
      <c r="BJ195" s="8">
        <f t="shared" si="441"/>
        <v>0.35064985618150923</v>
      </c>
      <c r="BK195" s="8">
        <f t="shared" si="442"/>
        <v>0.64934976287952573</v>
      </c>
      <c r="BL195" s="8">
        <f t="shared" si="443"/>
        <v>0</v>
      </c>
      <c r="BM195" s="8">
        <f t="shared" si="444"/>
        <v>9.7396731297131733E-3</v>
      </c>
      <c r="BN195" s="8">
        <f t="shared" si="445"/>
        <v>0.99025994593132183</v>
      </c>
    </row>
    <row r="196" spans="1:66" x14ac:dyDescent="0.25">
      <c r="A196" t="s">
        <v>352</v>
      </c>
      <c r="B196" t="s">
        <v>141</v>
      </c>
      <c r="C196" t="s">
        <v>142</v>
      </c>
      <c r="D196" t="s">
        <v>366</v>
      </c>
      <c r="E196">
        <f>VLOOKUP(A196,home!$A$2:$E$405,3,FALSE)</f>
        <v>1.1578999999999999</v>
      </c>
      <c r="F196">
        <f>VLOOKUP(B196,home!$B$2:$E$405,3,FALSE)</f>
        <v>1.7273000000000001</v>
      </c>
      <c r="G196">
        <f>VLOOKUP(C196,away!$B$2:$E$405,4,FALSE)</f>
        <v>0.86360000000000003</v>
      </c>
      <c r="H196">
        <f>VLOOKUP(A196,away!$A$2:$E$405,3,FALSE)</f>
        <v>1.1315999999999999</v>
      </c>
      <c r="I196">
        <f>VLOOKUP(C196,away!$B$2:$E$405,3,FALSE)</f>
        <v>1.1782999999999999</v>
      </c>
      <c r="J196">
        <f>VLOOKUP(B196,home!$B$2:$E$405,4,FALSE)</f>
        <v>0.29459999999999997</v>
      </c>
      <c r="K196" s="3">
        <f t="shared" si="390"/>
        <v>1.7272351226119997</v>
      </c>
      <c r="L196" s="3">
        <f t="shared" si="391"/>
        <v>0.39280911688799991</v>
      </c>
      <c r="M196" s="5">
        <f t="shared" si="392"/>
        <v>0.12002631848968448</v>
      </c>
      <c r="N196" s="5">
        <f t="shared" si="393"/>
        <v>0.20731367293319708</v>
      </c>
      <c r="O196" s="5">
        <f t="shared" si="394"/>
        <v>4.7147432169250776E-2</v>
      </c>
      <c r="P196" s="5">
        <f t="shared" si="395"/>
        <v>8.1434700783696787E-2</v>
      </c>
      <c r="Q196" s="5">
        <f t="shared" si="396"/>
        <v>0.17903972864395737</v>
      </c>
      <c r="R196" s="5">
        <f t="shared" si="397"/>
        <v>9.2599705969701358E-3</v>
      </c>
      <c r="S196" s="5">
        <f t="shared" si="398"/>
        <v>1.3812825751837451E-2</v>
      </c>
      <c r="T196" s="5">
        <f t="shared" si="399"/>
        <v>7.0328437696500046E-2</v>
      </c>
      <c r="U196" s="5">
        <f t="shared" si="400"/>
        <v>1.5994146449441225E-2</v>
      </c>
      <c r="V196" s="5">
        <f t="shared" si="401"/>
        <v>1.0412932265674512E-3</v>
      </c>
      <c r="W196" s="5">
        <f t="shared" si="402"/>
        <v>0.1030812358855883</v>
      </c>
      <c r="X196" s="5">
        <f t="shared" si="403"/>
        <v>4.0491249235941551E-2</v>
      </c>
      <c r="Y196" s="5">
        <f t="shared" si="404"/>
        <v>7.9526659270310485E-3</v>
      </c>
      <c r="Z196" s="5">
        <f t="shared" si="405"/>
        <v>1.2124669575348948E-3</v>
      </c>
      <c r="AA196" s="5">
        <f t="shared" si="406"/>
        <v>2.0942155140607822E-3</v>
      </c>
      <c r="AB196" s="5">
        <f t="shared" si="407"/>
        <v>1.8086012951023639E-3</v>
      </c>
      <c r="AC196" s="5">
        <f t="shared" si="408"/>
        <v>4.4155629469766228E-5</v>
      </c>
      <c r="AD196" s="5">
        <f t="shared" si="409"/>
        <v>4.4511382775960118E-2</v>
      </c>
      <c r="AE196" s="5">
        <f t="shared" si="410"/>
        <v>1.7484476959688626E-2</v>
      </c>
      <c r="AF196" s="5">
        <f t="shared" si="411"/>
        <v>3.4340309768919348E-3</v>
      </c>
      <c r="AG196" s="5">
        <f t="shared" si="412"/>
        <v>4.4963955846631881E-4</v>
      </c>
      <c r="AH196" s="5">
        <f t="shared" si="413"/>
        <v>1.1906701871129054E-4</v>
      </c>
      <c r="AI196" s="5">
        <f t="shared" si="414"/>
        <v>2.0565673666284116E-4</v>
      </c>
      <c r="AJ196" s="5">
        <f t="shared" si="415"/>
        <v>1.7760876938291314E-4</v>
      </c>
      <c r="AK196" s="5">
        <f t="shared" si="416"/>
        <v>1.0225736818735413E-4</v>
      </c>
      <c r="AL196" s="5">
        <f t="shared" si="417"/>
        <v>1.1983373376882296E-6</v>
      </c>
      <c r="AM196" s="5">
        <f t="shared" si="418"/>
        <v>1.537632473733303E-2</v>
      </c>
      <c r="AN196" s="5">
        <f t="shared" si="419"/>
        <v>6.0399605410548949E-3</v>
      </c>
      <c r="AO196" s="5">
        <f t="shared" si="420"/>
        <v>1.1862757830850695E-3</v>
      </c>
      <c r="AP196" s="5">
        <f t="shared" si="421"/>
        <v>1.5532664757975556E-4</v>
      </c>
      <c r="AQ196" s="5">
        <f t="shared" si="422"/>
        <v>1.5253430816244344E-5</v>
      </c>
      <c r="AR196" s="5">
        <f t="shared" si="423"/>
        <v>9.3541220940938045E-6</v>
      </c>
      <c r="AS196" s="5">
        <f t="shared" si="424"/>
        <v>1.6156768222119727E-5</v>
      </c>
      <c r="AT196" s="5">
        <f t="shared" si="425"/>
        <v>1.3953268770573318E-5</v>
      </c>
      <c r="AU196" s="5">
        <f t="shared" si="426"/>
        <v>8.0335252985931309E-6</v>
      </c>
      <c r="AV196" s="5">
        <f t="shared" si="427"/>
        <v>3.468946763530525E-6</v>
      </c>
      <c r="AW196" s="5">
        <f t="shared" si="428"/>
        <v>2.2584454754155435E-8</v>
      </c>
      <c r="AX196" s="5">
        <f t="shared" si="429"/>
        <v>4.426421357168221E-3</v>
      </c>
      <c r="AY196" s="5">
        <f t="shared" si="430"/>
        <v>1.7387386642834311E-3</v>
      </c>
      <c r="AZ196" s="5">
        <f t="shared" si="431"/>
        <v>3.4149619960809752E-4</v>
      </c>
      <c r="BA196" s="5">
        <f t="shared" si="432"/>
        <v>4.4714273529554976E-5</v>
      </c>
      <c r="BB196" s="5">
        <f t="shared" si="433"/>
        <v>4.3910435743582406E-6</v>
      </c>
      <c r="BC196" s="5">
        <f t="shared" si="434"/>
        <v>3.4496838973207758E-7</v>
      </c>
      <c r="BD196" s="5">
        <f t="shared" si="435"/>
        <v>6.1239740650725189E-7</v>
      </c>
      <c r="BE196" s="5">
        <f t="shared" si="436"/>
        <v>1.0577543095158238E-6</v>
      </c>
      <c r="BF196" s="5">
        <f t="shared" si="437"/>
        <v>9.1349519724496782E-7</v>
      </c>
      <c r="BG196" s="5">
        <f t="shared" si="438"/>
        <v>5.2594032967296163E-7</v>
      </c>
      <c r="BH196" s="5">
        <f t="shared" si="439"/>
        <v>2.2710565245231824E-7</v>
      </c>
      <c r="BI196" s="5">
        <f t="shared" si="440"/>
        <v>7.8452971891871637E-8</v>
      </c>
      <c r="BJ196" s="8">
        <f t="shared" si="441"/>
        <v>0.7034157682396448</v>
      </c>
      <c r="BK196" s="8">
        <f t="shared" si="442"/>
        <v>0.21809923088287708</v>
      </c>
      <c r="BL196" s="8">
        <f t="shared" si="443"/>
        <v>7.6963337694785874E-2</v>
      </c>
      <c r="BM196" s="8">
        <f t="shared" si="444"/>
        <v>0.35373026407825731</v>
      </c>
      <c r="BN196" s="8">
        <f t="shared" si="445"/>
        <v>0.64422182361675662</v>
      </c>
    </row>
    <row r="197" spans="1:66" x14ac:dyDescent="0.25">
      <c r="A197" t="s">
        <v>353</v>
      </c>
      <c r="B197" t="s">
        <v>331</v>
      </c>
      <c r="C197" t="s">
        <v>152</v>
      </c>
      <c r="D197" t="s">
        <v>366</v>
      </c>
      <c r="E197">
        <f>VLOOKUP(A197,home!$A$2:$E$405,3,FALSE)</f>
        <v>1.5907</v>
      </c>
      <c r="F197" t="e">
        <f>VLOOKUP(B197,home!$B$2:$E$405,3,FALSE)</f>
        <v>#N/A</v>
      </c>
      <c r="G197">
        <f>VLOOKUP(C197,away!$B$2:$E$405,4,FALSE)</f>
        <v>1.0216000000000001</v>
      </c>
      <c r="H197">
        <f>VLOOKUP(A197,away!$A$2:$E$405,3,FALSE)</f>
        <v>1.2952999999999999</v>
      </c>
      <c r="I197">
        <f>VLOOKUP(C197,away!$B$2:$E$405,3,FALSE)</f>
        <v>1.1579999999999999</v>
      </c>
      <c r="J197" t="e">
        <f>VLOOKUP(B197,home!$B$2:$E$405,4,FALSE)</f>
        <v>#N/A</v>
      </c>
      <c r="K197" s="3" t="e">
        <f t="shared" si="390"/>
        <v>#N/A</v>
      </c>
      <c r="L197" s="3" t="e">
        <f t="shared" si="391"/>
        <v>#N/A</v>
      </c>
      <c r="M197" s="5" t="e">
        <f t="shared" si="392"/>
        <v>#N/A</v>
      </c>
      <c r="N197" s="5" t="e">
        <f t="shared" si="393"/>
        <v>#N/A</v>
      </c>
      <c r="O197" s="5" t="e">
        <f t="shared" si="394"/>
        <v>#N/A</v>
      </c>
      <c r="P197" s="5" t="e">
        <f t="shared" si="395"/>
        <v>#N/A</v>
      </c>
      <c r="Q197" s="5" t="e">
        <f t="shared" si="396"/>
        <v>#N/A</v>
      </c>
      <c r="R197" s="5" t="e">
        <f t="shared" si="397"/>
        <v>#N/A</v>
      </c>
      <c r="S197" s="5" t="e">
        <f t="shared" si="398"/>
        <v>#N/A</v>
      </c>
      <c r="T197" s="5" t="e">
        <f t="shared" si="399"/>
        <v>#N/A</v>
      </c>
      <c r="U197" s="5" t="e">
        <f t="shared" si="400"/>
        <v>#N/A</v>
      </c>
      <c r="V197" s="5" t="e">
        <f t="shared" si="401"/>
        <v>#N/A</v>
      </c>
      <c r="W197" s="5" t="e">
        <f t="shared" si="402"/>
        <v>#N/A</v>
      </c>
      <c r="X197" s="5" t="e">
        <f t="shared" si="403"/>
        <v>#N/A</v>
      </c>
      <c r="Y197" s="5" t="e">
        <f t="shared" si="404"/>
        <v>#N/A</v>
      </c>
      <c r="Z197" s="5" t="e">
        <f t="shared" si="405"/>
        <v>#N/A</v>
      </c>
      <c r="AA197" s="5" t="e">
        <f t="shared" si="406"/>
        <v>#N/A</v>
      </c>
      <c r="AB197" s="5" t="e">
        <f t="shared" si="407"/>
        <v>#N/A</v>
      </c>
      <c r="AC197" s="5" t="e">
        <f t="shared" si="408"/>
        <v>#N/A</v>
      </c>
      <c r="AD197" s="5" t="e">
        <f t="shared" si="409"/>
        <v>#N/A</v>
      </c>
      <c r="AE197" s="5" t="e">
        <f t="shared" si="410"/>
        <v>#N/A</v>
      </c>
      <c r="AF197" s="5" t="e">
        <f t="shared" si="411"/>
        <v>#N/A</v>
      </c>
      <c r="AG197" s="5" t="e">
        <f t="shared" si="412"/>
        <v>#N/A</v>
      </c>
      <c r="AH197" s="5" t="e">
        <f t="shared" si="413"/>
        <v>#N/A</v>
      </c>
      <c r="AI197" s="5" t="e">
        <f t="shared" si="414"/>
        <v>#N/A</v>
      </c>
      <c r="AJ197" s="5" t="e">
        <f t="shared" si="415"/>
        <v>#N/A</v>
      </c>
      <c r="AK197" s="5" t="e">
        <f t="shared" si="416"/>
        <v>#N/A</v>
      </c>
      <c r="AL197" s="5" t="e">
        <f t="shared" si="417"/>
        <v>#N/A</v>
      </c>
      <c r="AM197" s="5" t="e">
        <f t="shared" si="418"/>
        <v>#N/A</v>
      </c>
      <c r="AN197" s="5" t="e">
        <f t="shared" si="419"/>
        <v>#N/A</v>
      </c>
      <c r="AO197" s="5" t="e">
        <f t="shared" si="420"/>
        <v>#N/A</v>
      </c>
      <c r="AP197" s="5" t="e">
        <f t="shared" si="421"/>
        <v>#N/A</v>
      </c>
      <c r="AQ197" s="5" t="e">
        <f t="shared" si="422"/>
        <v>#N/A</v>
      </c>
      <c r="AR197" s="5" t="e">
        <f t="shared" si="423"/>
        <v>#N/A</v>
      </c>
      <c r="AS197" s="5" t="e">
        <f t="shared" si="424"/>
        <v>#N/A</v>
      </c>
      <c r="AT197" s="5" t="e">
        <f t="shared" si="425"/>
        <v>#N/A</v>
      </c>
      <c r="AU197" s="5" t="e">
        <f t="shared" si="426"/>
        <v>#N/A</v>
      </c>
      <c r="AV197" s="5" t="e">
        <f t="shared" si="427"/>
        <v>#N/A</v>
      </c>
      <c r="AW197" s="5" t="e">
        <f t="shared" si="428"/>
        <v>#N/A</v>
      </c>
      <c r="AX197" s="5" t="e">
        <f t="shared" si="429"/>
        <v>#N/A</v>
      </c>
      <c r="AY197" s="5" t="e">
        <f t="shared" si="430"/>
        <v>#N/A</v>
      </c>
      <c r="AZ197" s="5" t="e">
        <f t="shared" si="431"/>
        <v>#N/A</v>
      </c>
      <c r="BA197" s="5" t="e">
        <f t="shared" si="432"/>
        <v>#N/A</v>
      </c>
      <c r="BB197" s="5" t="e">
        <f t="shared" si="433"/>
        <v>#N/A</v>
      </c>
      <c r="BC197" s="5" t="e">
        <f t="shared" si="434"/>
        <v>#N/A</v>
      </c>
      <c r="BD197" s="5" t="e">
        <f t="shared" si="435"/>
        <v>#N/A</v>
      </c>
      <c r="BE197" s="5" t="e">
        <f t="shared" si="436"/>
        <v>#N/A</v>
      </c>
      <c r="BF197" s="5" t="e">
        <f t="shared" si="437"/>
        <v>#N/A</v>
      </c>
      <c r="BG197" s="5" t="e">
        <f t="shared" si="438"/>
        <v>#N/A</v>
      </c>
      <c r="BH197" s="5" t="e">
        <f t="shared" si="439"/>
        <v>#N/A</v>
      </c>
      <c r="BI197" s="5" t="e">
        <f t="shared" si="440"/>
        <v>#N/A</v>
      </c>
      <c r="BJ197" s="8" t="e">
        <f t="shared" si="441"/>
        <v>#N/A</v>
      </c>
      <c r="BK197" s="8" t="e">
        <f t="shared" si="442"/>
        <v>#N/A</v>
      </c>
      <c r="BL197" s="8" t="e">
        <f t="shared" si="443"/>
        <v>#N/A</v>
      </c>
      <c r="BM197" s="8" t="e">
        <f t="shared" si="444"/>
        <v>#N/A</v>
      </c>
      <c r="BN197" s="8" t="e">
        <f t="shared" si="445"/>
        <v>#N/A</v>
      </c>
    </row>
    <row r="198" spans="1:66" x14ac:dyDescent="0.25">
      <c r="A198" t="s">
        <v>363</v>
      </c>
      <c r="B198" t="s">
        <v>159</v>
      </c>
      <c r="C198" t="s">
        <v>160</v>
      </c>
      <c r="D198" t="s">
        <v>366</v>
      </c>
      <c r="E198">
        <f>VLOOKUP(A198,home!$A$2:$E$405,3,FALSE)</f>
        <v>1.1111</v>
      </c>
      <c r="F198">
        <f>VLOOKUP(B198,home!$B$2:$E$405,3,FALSE)</f>
        <v>0.54</v>
      </c>
      <c r="G198">
        <f>VLOOKUP(C198,away!$B$2:$E$405,4,FALSE)</f>
        <v>0.3</v>
      </c>
      <c r="H198">
        <f>VLOOKUP(A198,away!$A$2:$E$405,3,FALSE)</f>
        <v>1.1806000000000001</v>
      </c>
      <c r="I198">
        <f>VLOOKUP(C198,away!$B$2:$E$405,3,FALSE)</f>
        <v>0.84699999999999998</v>
      </c>
      <c r="J198">
        <f>VLOOKUP(B198,home!$B$2:$E$405,4,FALSE)</f>
        <v>1.3552</v>
      </c>
      <c r="K198" s="3">
        <f t="shared" si="390"/>
        <v>0.1799982</v>
      </c>
      <c r="L198" s="3">
        <f t="shared" si="391"/>
        <v>1.35515690464</v>
      </c>
      <c r="M198" s="5">
        <f t="shared" si="392"/>
        <v>0.21542227558385041</v>
      </c>
      <c r="N198" s="5">
        <f t="shared" si="393"/>
        <v>3.8775621844997013E-2</v>
      </c>
      <c r="O198" s="5">
        <f t="shared" si="394"/>
        <v>0.29193098417071578</v>
      </c>
      <c r="P198" s="5">
        <f t="shared" si="395"/>
        <v>5.2547051674957324E-2</v>
      </c>
      <c r="Q198" s="5">
        <f t="shared" si="396"/>
        <v>3.4897710679900702E-3</v>
      </c>
      <c r="R198" s="5">
        <f t="shared" si="397"/>
        <v>0.19780614443864808</v>
      </c>
      <c r="S198" s="5">
        <f t="shared" si="398"/>
        <v>3.2043954510357453E-3</v>
      </c>
      <c r="T198" s="5">
        <f t="shared" si="399"/>
        <v>4.7291873583996513E-3</v>
      </c>
      <c r="U198" s="5">
        <f t="shared" si="400"/>
        <v>3.5604749947896655E-2</v>
      </c>
      <c r="V198" s="5">
        <f t="shared" si="401"/>
        <v>8.6848303921637795E-5</v>
      </c>
      <c r="W198" s="5">
        <f t="shared" si="402"/>
        <v>2.0938417021676336E-4</v>
      </c>
      <c r="X198" s="5">
        <f t="shared" si="403"/>
        <v>2.8374840399156395E-4</v>
      </c>
      <c r="Y198" s="5">
        <f t="shared" si="404"/>
        <v>1.9226180442487404E-4</v>
      </c>
      <c r="Z198" s="5">
        <f t="shared" si="405"/>
        <v>8.9352787472083695E-2</v>
      </c>
      <c r="AA198" s="5">
        <f t="shared" si="406"/>
        <v>1.6083340909957611E-2</v>
      </c>
      <c r="AB198" s="5">
        <f t="shared" si="407"/>
        <v>1.4474862068893659E-3</v>
      </c>
      <c r="AC198" s="5">
        <f t="shared" si="408"/>
        <v>1.3240338950800518E-6</v>
      </c>
      <c r="AD198" s="5">
        <f t="shared" si="409"/>
        <v>9.4221934368777528E-6</v>
      </c>
      <c r="AE198" s="5">
        <f t="shared" si="410"/>
        <v>1.276855049283858E-5</v>
      </c>
      <c r="AF198" s="5">
        <f t="shared" si="411"/>
        <v>8.6516946813073402E-6</v>
      </c>
      <c r="AG198" s="5">
        <f t="shared" si="412"/>
        <v>3.9081345947369354E-6</v>
      </c>
      <c r="AH198" s="5">
        <f t="shared" si="413"/>
        <v>3.0271761722906181E-2</v>
      </c>
      <c r="AI198" s="5">
        <f t="shared" si="414"/>
        <v>5.4488626209520099E-3</v>
      </c>
      <c r="AJ198" s="5">
        <f t="shared" si="415"/>
        <v>4.9039273190932197E-4</v>
      </c>
      <c r="AK198" s="5">
        <f t="shared" si="416"/>
        <v>2.9423269678920165E-5</v>
      </c>
      <c r="AL198" s="5">
        <f t="shared" si="417"/>
        <v>1.2918641271540301E-8</v>
      </c>
      <c r="AM198" s="5">
        <f t="shared" si="418"/>
        <v>3.3919557173796167E-7</v>
      </c>
      <c r="AN198" s="5">
        <f t="shared" si="419"/>
        <v>4.5966322106401125E-7</v>
      </c>
      <c r="AO198" s="5">
        <f t="shared" si="420"/>
        <v>3.1145789391697885E-7</v>
      </c>
      <c r="AP198" s="5">
        <f t="shared" si="421"/>
        <v>1.4069143848207551E-7</v>
      </c>
      <c r="AQ198" s="5">
        <f t="shared" si="422"/>
        <v>4.7664743570679612E-8</v>
      </c>
      <c r="AR198" s="5">
        <f t="shared" si="423"/>
        <v>8.2045973828826328E-3</v>
      </c>
      <c r="AS198" s="5">
        <f t="shared" si="424"/>
        <v>1.4768127606435842E-3</v>
      </c>
      <c r="AT198" s="5">
        <f t="shared" si="425"/>
        <v>1.3291181932643798E-4</v>
      </c>
      <c r="AU198" s="5">
        <f t="shared" si="426"/>
        <v>7.9746294124946819E-6</v>
      </c>
      <c r="AV198" s="5">
        <f t="shared" si="427"/>
        <v>3.5885473497902501E-7</v>
      </c>
      <c r="AW198" s="5">
        <f t="shared" si="428"/>
        <v>8.7533054249179538E-11</v>
      </c>
      <c r="AX198" s="5">
        <f t="shared" si="429"/>
        <v>1.0175765393467327E-8</v>
      </c>
      <c r="AY198" s="5">
        <f t="shared" si="430"/>
        <v>1.3789758732954016E-8</v>
      </c>
      <c r="AZ198" s="5">
        <f t="shared" si="431"/>
        <v>9.3436433801411881E-9</v>
      </c>
      <c r="BA198" s="5">
        <f t="shared" si="432"/>
        <v>4.2207009470307194E-9</v>
      </c>
      <c r="BB198" s="5">
        <f t="shared" si="433"/>
        <v>1.4299280076973168E-9</v>
      </c>
      <c r="BC198" s="5">
        <f t="shared" si="434"/>
        <v>3.8755536255382751E-10</v>
      </c>
      <c r="BD198" s="5">
        <f t="shared" si="435"/>
        <v>1.8530861322007767E-3</v>
      </c>
      <c r="BE198" s="5">
        <f t="shared" si="436"/>
        <v>3.3355216824110175E-4</v>
      </c>
      <c r="BF198" s="5">
        <f t="shared" si="437"/>
        <v>3.0019394944747738E-5</v>
      </c>
      <c r="BG198" s="5">
        <f t="shared" si="438"/>
        <v>1.801145685047897E-6</v>
      </c>
      <c r="BH198" s="5">
        <f t="shared" si="439"/>
        <v>8.1050745311597088E-8</v>
      </c>
      <c r="BI198" s="5">
        <f t="shared" si="440"/>
        <v>2.9177976529491814E-9</v>
      </c>
      <c r="BJ198" s="8">
        <f t="shared" si="441"/>
        <v>4.7716063243446287E-2</v>
      </c>
      <c r="BK198" s="8">
        <f t="shared" si="442"/>
        <v>0.27126192175606018</v>
      </c>
      <c r="BL198" s="8">
        <f t="shared" si="443"/>
        <v>0.59115434427616864</v>
      </c>
      <c r="BM198" s="8">
        <f t="shared" si="444"/>
        <v>0.19951325426437452</v>
      </c>
      <c r="BN198" s="8">
        <f t="shared" si="445"/>
        <v>0.79997184878115868</v>
      </c>
    </row>
    <row r="199" spans="1:66" x14ac:dyDescent="0.25">
      <c r="A199" t="s">
        <v>363</v>
      </c>
      <c r="B199" t="s">
        <v>161</v>
      </c>
      <c r="C199" t="s">
        <v>169</v>
      </c>
      <c r="D199" t="s">
        <v>366</v>
      </c>
      <c r="E199">
        <f>VLOOKUP(A199,home!$A$2:$E$405,3,FALSE)</f>
        <v>1.1111</v>
      </c>
      <c r="F199">
        <f>VLOOKUP(B199,home!$B$2:$E$405,3,FALSE)</f>
        <v>2.34</v>
      </c>
      <c r="G199">
        <f>VLOOKUP(C199,away!$B$2:$E$405,4,FALSE)</f>
        <v>0.6</v>
      </c>
      <c r="H199">
        <f>VLOOKUP(A199,away!$A$2:$E$405,3,FALSE)</f>
        <v>1.1806000000000001</v>
      </c>
      <c r="I199">
        <f>VLOOKUP(C199,away!$B$2:$E$405,3,FALSE)</f>
        <v>0.84699999999999998</v>
      </c>
      <c r="J199">
        <f>VLOOKUP(B199,home!$B$2:$E$405,4,FALSE)</f>
        <v>0.67759999999999998</v>
      </c>
      <c r="K199" s="3">
        <f t="shared" si="390"/>
        <v>1.5599844</v>
      </c>
      <c r="L199" s="3">
        <f t="shared" si="391"/>
        <v>0.67757845232000002</v>
      </c>
      <c r="M199" s="5">
        <f t="shared" si="392"/>
        <v>0.10671827589841446</v>
      </c>
      <c r="N199" s="5">
        <f t="shared" si="393"/>
        <v>0.16647884559642256</v>
      </c>
      <c r="O199" s="5">
        <f t="shared" si="394"/>
        <v>7.2310004217506427E-2</v>
      </c>
      <c r="P199" s="5">
        <f t="shared" si="395"/>
        <v>0.11280247854324425</v>
      </c>
      <c r="Q199" s="5">
        <f t="shared" si="396"/>
        <v>0.12985220103021394</v>
      </c>
      <c r="R199" s="5">
        <f t="shared" si="397"/>
        <v>2.4497850372475337E-2</v>
      </c>
      <c r="S199" s="5">
        <f t="shared" si="398"/>
        <v>2.9808388156522231E-2</v>
      </c>
      <c r="T199" s="5">
        <f t="shared" si="399"/>
        <v>8.7985053404397884E-2</v>
      </c>
      <c r="U199" s="5">
        <f t="shared" si="400"/>
        <v>3.8216264414595719E-2</v>
      </c>
      <c r="V199" s="5">
        <f t="shared" si="401"/>
        <v>3.5008687199260704E-3</v>
      </c>
      <c r="W199" s="5">
        <f t="shared" si="402"/>
        <v>6.7522469304265892E-2</v>
      </c>
      <c r="X199" s="5">
        <f t="shared" si="403"/>
        <v>4.5751770248009194E-2</v>
      </c>
      <c r="Y199" s="5">
        <f t="shared" si="404"/>
        <v>1.5500206837773145E-2</v>
      </c>
      <c r="Z199" s="5">
        <f t="shared" si="405"/>
        <v>5.5330718468495927E-3</v>
      </c>
      <c r="AA199" s="5">
        <f t="shared" si="406"/>
        <v>8.6315057651645544E-3</v>
      </c>
      <c r="AB199" s="5">
        <f t="shared" si="407"/>
        <v>6.7325071710833849E-3</v>
      </c>
      <c r="AC199" s="5">
        <f t="shared" si="408"/>
        <v>2.3127872506936424E-4</v>
      </c>
      <c r="AD199" s="5">
        <f t="shared" si="409"/>
        <v>2.6333499691033411E-2</v>
      </c>
      <c r="AE199" s="5">
        <f t="shared" si="410"/>
        <v>1.7843011964819619E-2</v>
      </c>
      <c r="AF199" s="5">
        <f t="shared" si="411"/>
        <v>6.0450202159248586E-3</v>
      </c>
      <c r="AG199" s="5">
        <f t="shared" si="412"/>
        <v>1.3653251473831596E-3</v>
      </c>
      <c r="AH199" s="5">
        <f t="shared" si="413"/>
        <v>9.3727256464092739E-4</v>
      </c>
      <c r="AI199" s="5">
        <f t="shared" si="414"/>
        <v>1.4621305793878386E-3</v>
      </c>
      <c r="AJ199" s="5">
        <f t="shared" si="415"/>
        <v>1.1404504473039949E-3</v>
      </c>
      <c r="AK199" s="5">
        <f t="shared" si="416"/>
        <v>5.9302830225575135E-4</v>
      </c>
      <c r="AL199" s="5">
        <f t="shared" si="417"/>
        <v>9.7785738019155723E-6</v>
      </c>
      <c r="AM199" s="5">
        <f t="shared" si="418"/>
        <v>8.2159697430833848E-3</v>
      </c>
      <c r="AN199" s="5">
        <f t="shared" si="419"/>
        <v>5.5669640628263888E-3</v>
      </c>
      <c r="AO199" s="5">
        <f t="shared" si="420"/>
        <v>1.8860274469054816E-3</v>
      </c>
      <c r="AP199" s="5">
        <f t="shared" si="421"/>
        <v>4.2597718616908581E-4</v>
      </c>
      <c r="AQ199" s="5">
        <f t="shared" si="422"/>
        <v>7.2158240632019393E-5</v>
      </c>
      <c r="AR199" s="5">
        <f t="shared" si="423"/>
        <v>1.270151387502794E-4</v>
      </c>
      <c r="AS199" s="5">
        <f t="shared" si="424"/>
        <v>1.9814163501427138E-4</v>
      </c>
      <c r="AT199" s="5">
        <f t="shared" si="425"/>
        <v>1.5454892980637858E-4</v>
      </c>
      <c r="AU199" s="5">
        <f t="shared" si="426"/>
        <v>8.0364639844881863E-5</v>
      </c>
      <c r="AV199" s="5">
        <f t="shared" si="427"/>
        <v>3.1341896117408532E-5</v>
      </c>
      <c r="AW199" s="5">
        <f t="shared" si="428"/>
        <v>2.8711300128722566E-7</v>
      </c>
      <c r="AX199" s="5">
        <f t="shared" si="429"/>
        <v>2.1361307716803472E-3</v>
      </c>
      <c r="AY199" s="5">
        <f t="shared" si="430"/>
        <v>1.4473961822282972E-3</v>
      </c>
      <c r="AZ199" s="5">
        <f t="shared" si="431"/>
        <v>4.9036223252406309E-4</v>
      </c>
      <c r="BA199" s="5">
        <f t="shared" si="432"/>
        <v>1.1075296086327824E-4</v>
      </c>
      <c r="BB199" s="5">
        <f t="shared" si="433"/>
        <v>1.8760954952899394E-5</v>
      </c>
      <c r="BC199" s="5">
        <f t="shared" si="434"/>
        <v>2.5424037642061628E-6</v>
      </c>
      <c r="BD199" s="5">
        <f t="shared" si="435"/>
        <v>1.4343786855937396E-5</v>
      </c>
      <c r="BE199" s="5">
        <f t="shared" si="436"/>
        <v>2.237608373218739E-5</v>
      </c>
      <c r="BF199" s="5">
        <f t="shared" si="437"/>
        <v>1.7453170777653053E-5</v>
      </c>
      <c r="BG199" s="5">
        <f t="shared" si="438"/>
        <v>9.0755580478915445E-6</v>
      </c>
      <c r="BH199" s="5">
        <f t="shared" si="439"/>
        <v>3.539432244001315E-6</v>
      </c>
      <c r="BI199" s="5">
        <f t="shared" si="440"/>
        <v>1.1042918170998087E-6</v>
      </c>
      <c r="BJ199" s="8">
        <f t="shared" si="441"/>
        <v>0.58505044562587327</v>
      </c>
      <c r="BK199" s="8">
        <f t="shared" si="442"/>
        <v>0.25451846479920653</v>
      </c>
      <c r="BL199" s="8">
        <f t="shared" si="443"/>
        <v>0.15518031839742188</v>
      </c>
      <c r="BM199" s="8">
        <f t="shared" si="444"/>
        <v>0.38617553594184717</v>
      </c>
      <c r="BN199" s="8">
        <f t="shared" si="445"/>
        <v>0.61265965565827696</v>
      </c>
    </row>
    <row r="200" spans="1:66" x14ac:dyDescent="0.25">
      <c r="A200" t="s">
        <v>354</v>
      </c>
      <c r="B200" t="s">
        <v>175</v>
      </c>
      <c r="C200" t="s">
        <v>171</v>
      </c>
      <c r="D200" t="s">
        <v>366</v>
      </c>
      <c r="E200">
        <f>VLOOKUP(A200,home!$A$2:$E$405,3,FALSE)</f>
        <v>1.2778</v>
      </c>
      <c r="F200">
        <f>VLOOKUP(B200,home!$B$2:$E$405,3,FALSE)</f>
        <v>0.52170000000000005</v>
      </c>
      <c r="G200">
        <f>VLOOKUP(C200,away!$B$2:$E$405,4,FALSE)</f>
        <v>0.86960000000000004</v>
      </c>
      <c r="H200">
        <f>VLOOKUP(A200,away!$A$2:$E$405,3,FALSE)</f>
        <v>1.2444</v>
      </c>
      <c r="I200">
        <f>VLOOKUP(C200,away!$B$2:$E$405,3,FALSE)</f>
        <v>0.89290000000000003</v>
      </c>
      <c r="J200">
        <f>VLOOKUP(B200,home!$B$2:$E$405,4,FALSE)</f>
        <v>1.3392999999999999</v>
      </c>
      <c r="K200" s="3">
        <f t="shared" si="390"/>
        <v>0.57969993489600014</v>
      </c>
      <c r="L200" s="3">
        <f t="shared" si="391"/>
        <v>1.488129391068</v>
      </c>
      <c r="M200" s="5">
        <f t="shared" si="392"/>
        <v>0.12645998740302536</v>
      </c>
      <c r="N200" s="5">
        <f t="shared" si="393"/>
        <v>7.3308846464482783E-2</v>
      </c>
      <c r="O200" s="5">
        <f t="shared" si="394"/>
        <v>0.18818882404853107</v>
      </c>
      <c r="P200" s="5">
        <f t="shared" si="395"/>
        <v>0.10909304904908827</v>
      </c>
      <c r="Q200" s="5">
        <f t="shared" si="396"/>
        <v>2.1248566761380771E-2</v>
      </c>
      <c r="R200" s="5">
        <f t="shared" si="397"/>
        <v>0.14002466006857181</v>
      </c>
      <c r="S200" s="5">
        <f t="shared" si="398"/>
        <v>2.3527784549150731E-2</v>
      </c>
      <c r="T200" s="5">
        <f t="shared" si="399"/>
        <v>3.162061671568131E-2</v>
      </c>
      <c r="U200" s="5">
        <f t="shared" si="400"/>
        <v>8.117228632558561E-2</v>
      </c>
      <c r="V200" s="5">
        <f t="shared" si="401"/>
        <v>2.2551865407714625E-3</v>
      </c>
      <c r="W200" s="5">
        <f t="shared" si="402"/>
        <v>4.1059309227352491E-3</v>
      </c>
      <c r="X200" s="5">
        <f t="shared" si="403"/>
        <v>6.1101564838172782E-3</v>
      </c>
      <c r="Y200" s="5">
        <f t="shared" si="404"/>
        <v>4.5463517237965996E-3</v>
      </c>
      <c r="Z200" s="5">
        <f t="shared" si="405"/>
        <v>6.9458270707449157E-2</v>
      </c>
      <c r="AA200" s="5">
        <f t="shared" si="406"/>
        <v>4.0264955007097029E-2</v>
      </c>
      <c r="AB200" s="5">
        <f t="shared" si="407"/>
        <v>1.167079589810226E-2</v>
      </c>
      <c r="AC200" s="5">
        <f t="shared" si="408"/>
        <v>1.215924009639249E-4</v>
      </c>
      <c r="AD200" s="5">
        <f t="shared" si="409"/>
        <v>5.9505197214927447E-4</v>
      </c>
      <c r="AE200" s="5">
        <f t="shared" si="410"/>
        <v>8.8551432896831223E-4</v>
      </c>
      <c r="AF200" s="5">
        <f t="shared" si="411"/>
        <v>6.5887994957480173E-4</v>
      </c>
      <c r="AG200" s="5">
        <f t="shared" si="412"/>
        <v>3.268328727158881E-4</v>
      </c>
      <c r="AH200" s="5">
        <f t="shared" si="413"/>
        <v>2.5840723523128148E-2</v>
      </c>
      <c r="AI200" s="5">
        <f t="shared" si="414"/>
        <v>1.4979865744022925E-2</v>
      </c>
      <c r="AJ200" s="5">
        <f t="shared" si="415"/>
        <v>4.3419135982804566E-3</v>
      </c>
      <c r="AK200" s="5">
        <f t="shared" si="416"/>
        <v>8.3900234341574619E-4</v>
      </c>
      <c r="AL200" s="5">
        <f t="shared" si="417"/>
        <v>4.1957574201170716E-6</v>
      </c>
      <c r="AM200" s="5">
        <f t="shared" si="418"/>
        <v>6.899031790293419E-5</v>
      </c>
      <c r="AN200" s="5">
        <f t="shared" si="419"/>
        <v>1.026665197704812E-4</v>
      </c>
      <c r="AO200" s="5">
        <f t="shared" si="420"/>
        <v>7.6390532774558498E-5</v>
      </c>
      <c r="AP200" s="5">
        <f t="shared" si="421"/>
        <v>3.7892999007054614E-5</v>
      </c>
      <c r="AQ200" s="5">
        <f t="shared" si="422"/>
        <v>1.4097421384527124E-5</v>
      </c>
      <c r="AR200" s="5">
        <f t="shared" si="423"/>
        <v>7.6908680322458492E-3</v>
      </c>
      <c r="AS200" s="5">
        <f t="shared" si="424"/>
        <v>4.4583956975866468E-3</v>
      </c>
      <c r="AT200" s="5">
        <f t="shared" si="425"/>
        <v>1.2922658478157932E-3</v>
      </c>
      <c r="AU200" s="5">
        <f t="shared" si="426"/>
        <v>2.4970880928237995E-4</v>
      </c>
      <c r="AV200" s="5">
        <f t="shared" si="427"/>
        <v>3.6189045120988348E-5</v>
      </c>
      <c r="AW200" s="5">
        <f t="shared" si="428"/>
        <v>1.0054299462857368E-7</v>
      </c>
      <c r="AX200" s="5">
        <f t="shared" si="429"/>
        <v>6.6656137994642164E-6</v>
      </c>
      <c r="AY200" s="5">
        <f t="shared" si="430"/>
        <v>9.9192958044911424E-6</v>
      </c>
      <c r="AZ200" s="5">
        <f t="shared" si="431"/>
        <v>7.3805978126803871E-6</v>
      </c>
      <c r="BA200" s="5">
        <f t="shared" si="432"/>
        <v>3.6610948429006261E-6</v>
      </c>
      <c r="BB200" s="5">
        <f t="shared" si="433"/>
        <v>1.3620457098019756E-6</v>
      </c>
      <c r="BC200" s="5">
        <f t="shared" si="434"/>
        <v>4.0538005054687927E-7</v>
      </c>
      <c r="BD200" s="5">
        <f t="shared" si="435"/>
        <v>1.9075011269350593E-3</v>
      </c>
      <c r="BE200" s="5">
        <f t="shared" si="436"/>
        <v>1.1057782790983006E-3</v>
      </c>
      <c r="BF200" s="5">
        <f t="shared" si="437"/>
        <v>3.2050979820134797E-4</v>
      </c>
      <c r="BG200" s="5">
        <f t="shared" si="438"/>
        <v>6.1933169716950527E-5</v>
      </c>
      <c r="BH200" s="5">
        <f t="shared" si="439"/>
        <v>8.9756636132047875E-6</v>
      </c>
      <c r="BI200" s="5">
        <f t="shared" si="440"/>
        <v>1.0406383224446427E-6</v>
      </c>
      <c r="BJ200" s="8">
        <f t="shared" si="441"/>
        <v>0.14373618001416175</v>
      </c>
      <c r="BK200" s="8">
        <f t="shared" si="442"/>
        <v>0.26147171499622435</v>
      </c>
      <c r="BL200" s="8">
        <f t="shared" si="443"/>
        <v>0.52445619266467414</v>
      </c>
      <c r="BM200" s="8">
        <f t="shared" si="444"/>
        <v>0.34078860583461951</v>
      </c>
      <c r="BN200" s="8">
        <f t="shared" si="445"/>
        <v>0.65832393379508014</v>
      </c>
    </row>
    <row r="201" spans="1:66" x14ac:dyDescent="0.25">
      <c r="A201" t="s">
        <v>356</v>
      </c>
      <c r="B201" t="s">
        <v>208</v>
      </c>
      <c r="C201" t="s">
        <v>211</v>
      </c>
      <c r="D201" t="s">
        <v>366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356</v>
      </c>
      <c r="B202" t="s">
        <v>212</v>
      </c>
      <c r="C202" t="s">
        <v>206</v>
      </c>
      <c r="D202" t="s">
        <v>366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356</v>
      </c>
      <c r="B203" t="s">
        <v>203</v>
      </c>
      <c r="C203" t="s">
        <v>204</v>
      </c>
      <c r="D203" t="s">
        <v>366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358</v>
      </c>
      <c r="B204" t="s">
        <v>245</v>
      </c>
      <c r="C204" t="s">
        <v>240</v>
      </c>
      <c r="D204" t="s">
        <v>366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358</v>
      </c>
      <c r="B205" t="s">
        <v>332</v>
      </c>
      <c r="C205" t="s">
        <v>247</v>
      </c>
      <c r="D205" t="s">
        <v>366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358</v>
      </c>
      <c r="B206" t="s">
        <v>333</v>
      </c>
      <c r="C206" t="s">
        <v>239</v>
      </c>
      <c r="D206" t="s">
        <v>366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359</v>
      </c>
      <c r="B207" t="s">
        <v>260</v>
      </c>
      <c r="C207" t="s">
        <v>337</v>
      </c>
      <c r="D207" t="s">
        <v>366</v>
      </c>
      <c r="E207">
        <f>VLOOKUP(A207,home!$A$2:$E$405,3,FALSE)</f>
        <v>1.1584000000000001</v>
      </c>
      <c r="F207">
        <f>VLOOKUP(B207,home!$B$2:$E$405,3,FALSE)</f>
        <v>0.9496</v>
      </c>
      <c r="G207" t="e">
        <f>VLOOKUP(C207,away!$B$2:$E$405,4,FALSE)</f>
        <v>#N/A</v>
      </c>
      <c r="H207">
        <f>VLOOKUP(A207,away!$A$2:$E$405,3,FALSE)</f>
        <v>1.0775999999999999</v>
      </c>
      <c r="I207" t="e">
        <f>VLOOKUP(C207,away!$B$2:$E$405,3,FALSE)</f>
        <v>#N/A</v>
      </c>
      <c r="J207">
        <f>VLOOKUP(B207,home!$B$2:$E$405,4,FALSE)</f>
        <v>0.97440000000000004</v>
      </c>
      <c r="K207" s="3" t="e">
        <f t="shared" si="390"/>
        <v>#N/A</v>
      </c>
      <c r="L207" s="3" t="e">
        <f t="shared" si="391"/>
        <v>#N/A</v>
      </c>
      <c r="M207" s="5" t="e">
        <f t="shared" si="392"/>
        <v>#N/A</v>
      </c>
      <c r="N207" s="5" t="e">
        <f t="shared" si="393"/>
        <v>#N/A</v>
      </c>
      <c r="O207" s="5" t="e">
        <f t="shared" si="394"/>
        <v>#N/A</v>
      </c>
      <c r="P207" s="5" t="e">
        <f t="shared" si="395"/>
        <v>#N/A</v>
      </c>
      <c r="Q207" s="5" t="e">
        <f t="shared" si="396"/>
        <v>#N/A</v>
      </c>
      <c r="R207" s="5" t="e">
        <f t="shared" si="397"/>
        <v>#N/A</v>
      </c>
      <c r="S207" s="5" t="e">
        <f t="shared" si="398"/>
        <v>#N/A</v>
      </c>
      <c r="T207" s="5" t="e">
        <f t="shared" si="399"/>
        <v>#N/A</v>
      </c>
      <c r="U207" s="5" t="e">
        <f t="shared" si="400"/>
        <v>#N/A</v>
      </c>
      <c r="V207" s="5" t="e">
        <f t="shared" si="401"/>
        <v>#N/A</v>
      </c>
      <c r="W207" s="5" t="e">
        <f t="shared" si="402"/>
        <v>#N/A</v>
      </c>
      <c r="X207" s="5" t="e">
        <f t="shared" si="403"/>
        <v>#N/A</v>
      </c>
      <c r="Y207" s="5" t="e">
        <f t="shared" si="404"/>
        <v>#N/A</v>
      </c>
      <c r="Z207" s="5" t="e">
        <f t="shared" si="405"/>
        <v>#N/A</v>
      </c>
      <c r="AA207" s="5" t="e">
        <f t="shared" si="406"/>
        <v>#N/A</v>
      </c>
      <c r="AB207" s="5" t="e">
        <f t="shared" si="407"/>
        <v>#N/A</v>
      </c>
      <c r="AC207" s="5" t="e">
        <f t="shared" si="408"/>
        <v>#N/A</v>
      </c>
      <c r="AD207" s="5" t="e">
        <f t="shared" si="409"/>
        <v>#N/A</v>
      </c>
      <c r="AE207" s="5" t="e">
        <f t="shared" si="410"/>
        <v>#N/A</v>
      </c>
      <c r="AF207" s="5" t="e">
        <f t="shared" si="411"/>
        <v>#N/A</v>
      </c>
      <c r="AG207" s="5" t="e">
        <f t="shared" si="412"/>
        <v>#N/A</v>
      </c>
      <c r="AH207" s="5" t="e">
        <f t="shared" si="413"/>
        <v>#N/A</v>
      </c>
      <c r="AI207" s="5" t="e">
        <f t="shared" si="414"/>
        <v>#N/A</v>
      </c>
      <c r="AJ207" s="5" t="e">
        <f t="shared" si="415"/>
        <v>#N/A</v>
      </c>
      <c r="AK207" s="5" t="e">
        <f t="shared" si="416"/>
        <v>#N/A</v>
      </c>
      <c r="AL207" s="5" t="e">
        <f t="shared" si="417"/>
        <v>#N/A</v>
      </c>
      <c r="AM207" s="5" t="e">
        <f t="shared" si="418"/>
        <v>#N/A</v>
      </c>
      <c r="AN207" s="5" t="e">
        <f t="shared" si="419"/>
        <v>#N/A</v>
      </c>
      <c r="AO207" s="5" t="e">
        <f t="shared" si="420"/>
        <v>#N/A</v>
      </c>
      <c r="AP207" s="5" t="e">
        <f t="shared" si="421"/>
        <v>#N/A</v>
      </c>
      <c r="AQ207" s="5" t="e">
        <f t="shared" si="422"/>
        <v>#N/A</v>
      </c>
      <c r="AR207" s="5" t="e">
        <f t="shared" si="423"/>
        <v>#N/A</v>
      </c>
      <c r="AS207" s="5" t="e">
        <f t="shared" si="424"/>
        <v>#N/A</v>
      </c>
      <c r="AT207" s="5" t="e">
        <f t="shared" si="425"/>
        <v>#N/A</v>
      </c>
      <c r="AU207" s="5" t="e">
        <f t="shared" si="426"/>
        <v>#N/A</v>
      </c>
      <c r="AV207" s="5" t="e">
        <f t="shared" si="427"/>
        <v>#N/A</v>
      </c>
      <c r="AW207" s="5" t="e">
        <f t="shared" si="428"/>
        <v>#N/A</v>
      </c>
      <c r="AX207" s="5" t="e">
        <f t="shared" si="429"/>
        <v>#N/A</v>
      </c>
      <c r="AY207" s="5" t="e">
        <f t="shared" si="430"/>
        <v>#N/A</v>
      </c>
      <c r="AZ207" s="5" t="e">
        <f t="shared" si="431"/>
        <v>#N/A</v>
      </c>
      <c r="BA207" s="5" t="e">
        <f t="shared" si="432"/>
        <v>#N/A</v>
      </c>
      <c r="BB207" s="5" t="e">
        <f t="shared" si="433"/>
        <v>#N/A</v>
      </c>
      <c r="BC207" s="5" t="e">
        <f t="shared" si="434"/>
        <v>#N/A</v>
      </c>
      <c r="BD207" s="5" t="e">
        <f t="shared" si="435"/>
        <v>#N/A</v>
      </c>
      <c r="BE207" s="5" t="e">
        <f t="shared" si="436"/>
        <v>#N/A</v>
      </c>
      <c r="BF207" s="5" t="e">
        <f t="shared" si="437"/>
        <v>#N/A</v>
      </c>
      <c r="BG207" s="5" t="e">
        <f t="shared" si="438"/>
        <v>#N/A</v>
      </c>
      <c r="BH207" s="5" t="e">
        <f t="shared" si="439"/>
        <v>#N/A</v>
      </c>
      <c r="BI207" s="5" t="e">
        <f t="shared" si="440"/>
        <v>#N/A</v>
      </c>
      <c r="BJ207" s="8" t="e">
        <f t="shared" si="441"/>
        <v>#N/A</v>
      </c>
      <c r="BK207" s="8" t="e">
        <f t="shared" si="442"/>
        <v>#N/A</v>
      </c>
      <c r="BL207" s="8" t="e">
        <f t="shared" si="443"/>
        <v>#N/A</v>
      </c>
      <c r="BM207" s="8" t="e">
        <f t="shared" si="444"/>
        <v>#N/A</v>
      </c>
      <c r="BN207" s="8" t="e">
        <f t="shared" si="445"/>
        <v>#N/A</v>
      </c>
    </row>
    <row r="208" spans="1:66" x14ac:dyDescent="0.25">
      <c r="A208" t="s">
        <v>359</v>
      </c>
      <c r="B208" t="s">
        <v>253</v>
      </c>
      <c r="C208" t="s">
        <v>254</v>
      </c>
      <c r="D208" t="s">
        <v>366</v>
      </c>
      <c r="E208">
        <f>VLOOKUP(A208,home!$A$2:$E$405,3,FALSE)</f>
        <v>1.1584000000000001</v>
      </c>
      <c r="F208">
        <f>VLOOKUP(B208,home!$B$2:$E$405,3,FALSE)</f>
        <v>1.2948999999999999</v>
      </c>
      <c r="G208">
        <f>VLOOKUP(C208,away!$B$2:$E$405,4,FALSE)</f>
        <v>0.36349999999999999</v>
      </c>
      <c r="H208">
        <f>VLOOKUP(A208,away!$A$2:$E$405,3,FALSE)</f>
        <v>1.0775999999999999</v>
      </c>
      <c r="I208">
        <f>VLOOKUP(C208,away!$B$2:$E$405,3,FALSE)</f>
        <v>0.5373</v>
      </c>
      <c r="J208">
        <f>VLOOKUP(B208,home!$B$2:$E$405,4,FALSE)</f>
        <v>0.46400000000000002</v>
      </c>
      <c r="K208" s="3">
        <f t="shared" si="390"/>
        <v>0.54525442016000003</v>
      </c>
      <c r="L208" s="3">
        <f t="shared" si="391"/>
        <v>0.26865343872000003</v>
      </c>
      <c r="M208" s="5">
        <f t="shared" si="392"/>
        <v>0.44312301605216825</v>
      </c>
      <c r="N208" s="5">
        <f t="shared" si="393"/>
        <v>0.24161478317707538</v>
      </c>
      <c r="O208" s="5">
        <f t="shared" si="394"/>
        <v>0.11904652203839278</v>
      </c>
      <c r="P208" s="5">
        <f t="shared" si="395"/>
        <v>6.4910642346108521E-2</v>
      </c>
      <c r="Q208" s="5">
        <f t="shared" si="396"/>
        <v>6.5870764251650185E-2</v>
      </c>
      <c r="R208" s="5">
        <f t="shared" si="397"/>
        <v>1.5991128756635244E-2</v>
      </c>
      <c r="S208" s="5">
        <f t="shared" si="398"/>
        <v>2.3771003407371985E-3</v>
      </c>
      <c r="T208" s="5">
        <f t="shared" si="399"/>
        <v>1.7696407327320272E-2</v>
      </c>
      <c r="U208" s="5">
        <f t="shared" si="400"/>
        <v>8.7192336379030514E-3</v>
      </c>
      <c r="V208" s="5">
        <f t="shared" si="401"/>
        <v>3.8689810591568106E-5</v>
      </c>
      <c r="W208" s="5">
        <f t="shared" si="402"/>
        <v>1.1972108455843193E-2</v>
      </c>
      <c r="X208" s="5">
        <f t="shared" si="403"/>
        <v>3.2163481053910639E-3</v>
      </c>
      <c r="Y208" s="5">
        <f t="shared" si="404"/>
        <v>4.320414893169332E-4</v>
      </c>
      <c r="Z208" s="5">
        <f t="shared" si="405"/>
        <v>1.432023909828113E-3</v>
      </c>
      <c r="AA208" s="5">
        <f t="shared" si="406"/>
        <v>7.8081736660858393E-4</v>
      </c>
      <c r="AB208" s="5">
        <f t="shared" si="407"/>
        <v>2.1287206024051081E-4</v>
      </c>
      <c r="AC208" s="5">
        <f t="shared" si="408"/>
        <v>3.5421603690919217E-7</v>
      </c>
      <c r="AD208" s="5">
        <f t="shared" si="409"/>
        <v>1.6319612635458537E-3</v>
      </c>
      <c r="AE208" s="5">
        <f t="shared" si="410"/>
        <v>4.3843200530942981E-4</v>
      </c>
      <c r="AF208" s="5">
        <f t="shared" si="411"/>
        <v>5.8893132935641817E-5</v>
      </c>
      <c r="AG208" s="5">
        <f t="shared" si="412"/>
        <v>5.2739475600514244E-6</v>
      </c>
      <c r="AH208" s="5">
        <f t="shared" si="413"/>
        <v>9.6179536926145433E-5</v>
      </c>
      <c r="AI208" s="5">
        <f t="shared" si="414"/>
        <v>5.2442317637922743E-5</v>
      </c>
      <c r="AJ208" s="5">
        <f t="shared" si="415"/>
        <v>1.4297202747756054E-5</v>
      </c>
      <c r="AK208" s="5">
        <f t="shared" si="416"/>
        <v>2.5985376647125618E-6</v>
      </c>
      <c r="AL208" s="5">
        <f t="shared" si="417"/>
        <v>2.0754860074667569E-9</v>
      </c>
      <c r="AM208" s="5">
        <f t="shared" si="418"/>
        <v>1.7796681849565515E-4</v>
      </c>
      <c r="AN208" s="5">
        <f t="shared" si="419"/>
        <v>4.7811397766915861E-5</v>
      </c>
      <c r="AO208" s="5">
        <f t="shared" si="420"/>
        <v>6.4223482100458385E-6</v>
      </c>
      <c r="AP208" s="5">
        <f t="shared" si="421"/>
        <v>5.7512864376201746E-7</v>
      </c>
      <c r="AQ208" s="5">
        <f t="shared" si="422"/>
        <v>3.8627571963258963E-8</v>
      </c>
      <c r="AR208" s="5">
        <f t="shared" si="423"/>
        <v>5.1677926659412398E-6</v>
      </c>
      <c r="AS208" s="5">
        <f t="shared" si="424"/>
        <v>2.8177617935748912E-6</v>
      </c>
      <c r="AT208" s="5">
        <f t="shared" si="425"/>
        <v>7.6819853645233962E-7</v>
      </c>
      <c r="AU208" s="5">
        <f t="shared" si="426"/>
        <v>1.3962121585369369E-7</v>
      </c>
      <c r="AV208" s="5">
        <f t="shared" si="427"/>
        <v>1.9032271273084989E-8</v>
      </c>
      <c r="AW208" s="5">
        <f t="shared" si="428"/>
        <v>8.4451799465725886E-12</v>
      </c>
      <c r="AX208" s="5">
        <f t="shared" si="429"/>
        <v>1.6172865737761394E-5</v>
      </c>
      <c r="AY208" s="5">
        <f t="shared" si="430"/>
        <v>4.3448959944064684E-6</v>
      </c>
      <c r="AZ208" s="5">
        <f t="shared" si="431"/>
        <v>5.8363562488902594E-7</v>
      </c>
      <c r="BA208" s="5">
        <f t="shared" si="432"/>
        <v>5.226523919531098E-8</v>
      </c>
      <c r="BB208" s="5">
        <f t="shared" si="433"/>
        <v>3.5103090588359046E-9</v>
      </c>
      <c r="BC208" s="5">
        <f t="shared" si="434"/>
        <v>1.8861131992524657E-10</v>
      </c>
      <c r="BD208" s="5">
        <f t="shared" si="435"/>
        <v>2.3139087838285163E-7</v>
      </c>
      <c r="BE208" s="5">
        <f t="shared" si="436"/>
        <v>1.2616689922295485E-7</v>
      </c>
      <c r="BF208" s="5">
        <f t="shared" si="437"/>
        <v>3.4396529739598702E-8</v>
      </c>
      <c r="BG208" s="5">
        <f t="shared" si="438"/>
        <v>6.2516199595603624E-9</v>
      </c>
      <c r="BH208" s="5">
        <f t="shared" si="439"/>
        <v>8.5218085402769213E-10</v>
      </c>
      <c r="BI208" s="5">
        <f t="shared" si="440"/>
        <v>9.2931075486864617E-11</v>
      </c>
      <c r="BJ208" s="8">
        <f t="shared" si="441"/>
        <v>0.34319098483815286</v>
      </c>
      <c r="BK208" s="8">
        <f t="shared" si="442"/>
        <v>0.51045414973712289</v>
      </c>
      <c r="BL208" s="8">
        <f t="shared" si="443"/>
        <v>0.1449254030122791</v>
      </c>
      <c r="BM208" s="8">
        <f t="shared" si="444"/>
        <v>4.9441359987803392E-2</v>
      </c>
      <c r="BN208" s="8">
        <f t="shared" si="445"/>
        <v>0.95055685662203027</v>
      </c>
    </row>
    <row r="209" spans="1:66" x14ac:dyDescent="0.25">
      <c r="A209" t="s">
        <v>360</v>
      </c>
      <c r="B209" t="s">
        <v>283</v>
      </c>
      <c r="C209" t="s">
        <v>273</v>
      </c>
      <c r="D209" t="s">
        <v>366</v>
      </c>
      <c r="E209">
        <f>VLOOKUP(A209,home!$A$2:$E$405,3,FALSE)</f>
        <v>1.5583</v>
      </c>
      <c r="F209">
        <f>VLOOKUP(B209,home!$B$2:$E$405,3,FALSE)</f>
        <v>0.64170000000000005</v>
      </c>
      <c r="G209">
        <f>VLOOKUP(C209,away!$B$2:$E$405,4,FALSE)</f>
        <v>0.98399999999999999</v>
      </c>
      <c r="H209">
        <f>VLOOKUP(A209,away!$A$2:$E$405,3,FALSE)</f>
        <v>1.0958000000000001</v>
      </c>
      <c r="I209">
        <f>VLOOKUP(C209,away!$B$2:$E$405,3,FALSE)</f>
        <v>1.0343</v>
      </c>
      <c r="J209">
        <f>VLOOKUP(B209,home!$B$2:$E$405,4,FALSE)</f>
        <v>1.1558999999999999</v>
      </c>
      <c r="K209" s="3">
        <f t="shared" si="390"/>
        <v>0.98396173224000005</v>
      </c>
      <c r="L209" s="3">
        <f t="shared" si="391"/>
        <v>1.310080808046</v>
      </c>
      <c r="M209" s="5">
        <f t="shared" si="392"/>
        <v>0.10085791444327927</v>
      </c>
      <c r="N209" s="5">
        <f t="shared" si="393"/>
        <v>9.9240328205722803E-2</v>
      </c>
      <c r="O209" s="5">
        <f t="shared" si="394"/>
        <v>0.13213201805168565</v>
      </c>
      <c r="P209" s="5">
        <f t="shared" si="395"/>
        <v>0.13001284936650356</v>
      </c>
      <c r="Q209" s="5">
        <f t="shared" si="396"/>
        <v>4.8824342624684554E-2</v>
      </c>
      <c r="R209" s="5">
        <f t="shared" si="397"/>
        <v>8.6551810488950512E-2</v>
      </c>
      <c r="S209" s="5">
        <f t="shared" si="398"/>
        <v>4.1898895822160019E-2</v>
      </c>
      <c r="T209" s="5">
        <f t="shared" si="399"/>
        <v>6.3963834238061498E-2</v>
      </c>
      <c r="U209" s="5">
        <f t="shared" si="400"/>
        <v>8.516366937721595E-2</v>
      </c>
      <c r="V209" s="5">
        <f t="shared" si="401"/>
        <v>6.0011759681022851E-3</v>
      </c>
      <c r="W209" s="5">
        <f t="shared" si="402"/>
        <v>1.6013761581487967E-2</v>
      </c>
      <c r="X209" s="5">
        <f t="shared" si="403"/>
        <v>2.0979321712531744E-2</v>
      </c>
      <c r="Y209" s="5">
        <f t="shared" si="404"/>
        <v>1.3742303370705294E-2</v>
      </c>
      <c r="Z209" s="5">
        <f t="shared" si="405"/>
        <v>3.7796621941069503E-2</v>
      </c>
      <c r="AA209" s="5">
        <f t="shared" si="406"/>
        <v>3.7190429597955148E-2</v>
      </c>
      <c r="AB209" s="5">
        <f t="shared" si="407"/>
        <v>1.8296979764976851E-2</v>
      </c>
      <c r="AC209" s="5">
        <f t="shared" si="408"/>
        <v>4.8349576200187004E-4</v>
      </c>
      <c r="AD209" s="5">
        <f t="shared" si="409"/>
        <v>3.9392321463498151E-3</v>
      </c>
      <c r="AE209" s="5">
        <f t="shared" si="410"/>
        <v>5.1607124333707434E-3</v>
      </c>
      <c r="AF209" s="5">
        <f t="shared" si="411"/>
        <v>3.3804751574016923E-3</v>
      </c>
      <c r="AG209" s="5">
        <f t="shared" si="412"/>
        <v>1.4762318752627457E-3</v>
      </c>
      <c r="AH209" s="5">
        <f t="shared" si="413"/>
        <v>1.2379157253491381E-2</v>
      </c>
      <c r="AI209" s="5">
        <f t="shared" si="414"/>
        <v>1.2180617014816741E-2</v>
      </c>
      <c r="AJ209" s="5">
        <f t="shared" si="415"/>
        <v>5.9926305088255473E-3</v>
      </c>
      <c r="AK209" s="5">
        <f t="shared" si="416"/>
        <v>1.96550636537942E-3</v>
      </c>
      <c r="AL209" s="5">
        <f t="shared" si="417"/>
        <v>2.4930383310610185E-5</v>
      </c>
      <c r="AM209" s="5">
        <f t="shared" si="418"/>
        <v>7.7521073728357157E-4</v>
      </c>
      <c r="AN209" s="5">
        <f t="shared" si="419"/>
        <v>1.0155887091063969E-3</v>
      </c>
      <c r="AO209" s="5">
        <f t="shared" si="420"/>
        <v>6.652516383342514E-4</v>
      </c>
      <c r="AP209" s="5">
        <f t="shared" si="421"/>
        <v>2.9051113463428709E-4</v>
      </c>
      <c r="AQ209" s="5">
        <f t="shared" si="422"/>
        <v>9.5148265502011792E-5</v>
      </c>
      <c r="AR209" s="5">
        <f t="shared" si="423"/>
        <v>3.2435392675164969E-3</v>
      </c>
      <c r="AS209" s="5">
        <f t="shared" si="424"/>
        <v>3.1915185162539935E-3</v>
      </c>
      <c r="AT209" s="5">
        <f t="shared" si="425"/>
        <v>1.5701660438646567E-3</v>
      </c>
      <c r="AU209" s="5">
        <f t="shared" si="426"/>
        <v>5.1499443347516522E-4</v>
      </c>
      <c r="AV209" s="5">
        <f t="shared" si="427"/>
        <v>1.2668370371404525E-4</v>
      </c>
      <c r="AW209" s="5">
        <f t="shared" si="428"/>
        <v>8.9269427191016614E-7</v>
      </c>
      <c r="AX209" s="5">
        <f t="shared" si="429"/>
        <v>1.2712961665143174E-4</v>
      </c>
      <c r="AY209" s="5">
        <f t="shared" si="430"/>
        <v>1.6655007090928591E-4</v>
      </c>
      <c r="AZ209" s="5">
        <f t="shared" si="431"/>
        <v>1.0909702573847797E-4</v>
      </c>
      <c r="BA209" s="5">
        <f t="shared" si="432"/>
        <v>4.7641973211626813E-5</v>
      </c>
      <c r="BB209" s="5">
        <f t="shared" si="433"/>
        <v>1.560370869049849E-5</v>
      </c>
      <c r="BC209" s="5">
        <f t="shared" si="434"/>
        <v>4.0884238579525294E-6</v>
      </c>
      <c r="BD209" s="5">
        <f t="shared" si="435"/>
        <v>7.0821642408615759E-4</v>
      </c>
      <c r="BE209" s="5">
        <f t="shared" si="436"/>
        <v>6.9685785944463411E-4</v>
      </c>
      <c r="BF209" s="5">
        <f t="shared" si="437"/>
        <v>3.4284073325210022E-4</v>
      </c>
      <c r="BG209" s="5">
        <f t="shared" si="438"/>
        <v>1.1244738725772281E-4</v>
      </c>
      <c r="BH209" s="5">
        <f t="shared" si="439"/>
        <v>2.7660981487992753E-5</v>
      </c>
      <c r="BI209" s="5">
        <f t="shared" si="440"/>
        <v>5.4434694520767863E-6</v>
      </c>
      <c r="BJ209" s="8">
        <f t="shared" si="441"/>
        <v>0.28003236464949871</v>
      </c>
      <c r="BK209" s="8">
        <f t="shared" si="442"/>
        <v>0.27944581181626682</v>
      </c>
      <c r="BL209" s="8">
        <f t="shared" si="443"/>
        <v>0.40239318724310225</v>
      </c>
      <c r="BM209" s="8">
        <f t="shared" si="444"/>
        <v>0.40188306509247351</v>
      </c>
      <c r="BN209" s="8">
        <f t="shared" si="445"/>
        <v>0.59761926318082648</v>
      </c>
    </row>
    <row r="210" spans="1:66" x14ac:dyDescent="0.25">
      <c r="A210" t="s">
        <v>360</v>
      </c>
      <c r="B210" t="s">
        <v>272</v>
      </c>
      <c r="C210" t="s">
        <v>277</v>
      </c>
      <c r="D210" t="s">
        <v>366</v>
      </c>
      <c r="E210">
        <f>VLOOKUP(A210,home!$A$2:$E$405,3,FALSE)</f>
        <v>1.5583</v>
      </c>
      <c r="F210">
        <f>VLOOKUP(B210,home!$B$2:$E$405,3,FALSE)</f>
        <v>1.3262</v>
      </c>
      <c r="G210">
        <f>VLOOKUP(C210,away!$B$2:$E$405,4,FALSE)</f>
        <v>1.1123000000000001</v>
      </c>
      <c r="H210">
        <f>VLOOKUP(A210,away!$A$2:$E$405,3,FALSE)</f>
        <v>1.0958000000000001</v>
      </c>
      <c r="I210">
        <f>VLOOKUP(C210,away!$B$2:$E$405,3,FALSE)</f>
        <v>1.2776000000000001</v>
      </c>
      <c r="J210">
        <f>VLOOKUP(B210,home!$B$2:$E$405,4,FALSE)</f>
        <v>1.0343</v>
      </c>
      <c r="K210" s="3">
        <f t="shared" si="390"/>
        <v>2.2986986007580006</v>
      </c>
      <c r="L210" s="3">
        <f t="shared" si="391"/>
        <v>1.4480138769440001</v>
      </c>
      <c r="M210" s="5">
        <f t="shared" si="392"/>
        <v>2.3595188196872171E-2</v>
      </c>
      <c r="N210" s="5">
        <f t="shared" si="393"/>
        <v>5.4238226092771742E-2</v>
      </c>
      <c r="O210" s="5">
        <f t="shared" si="394"/>
        <v>3.4166159938176177E-2</v>
      </c>
      <c r="P210" s="5">
        <f t="shared" si="395"/>
        <v>7.8537704043159628E-2</v>
      </c>
      <c r="Q210" s="5">
        <f t="shared" si="396"/>
        <v>6.2338667213525246E-2</v>
      </c>
      <c r="R210" s="5">
        <f t="shared" si="397"/>
        <v>2.4736536856183641E-2</v>
      </c>
      <c r="S210" s="5">
        <f t="shared" si="398"/>
        <v>6.5354119078276762E-2</v>
      </c>
      <c r="T210" s="5">
        <f t="shared" si="399"/>
        <v>9.026725519537851E-2</v>
      </c>
      <c r="U210" s="5">
        <f t="shared" si="400"/>
        <v>5.6861842658908042E-2</v>
      </c>
      <c r="V210" s="5">
        <f t="shared" si="401"/>
        <v>2.4170476432853208E-2</v>
      </c>
      <c r="W210" s="5">
        <f t="shared" si="402"/>
        <v>4.7765935698949713E-2</v>
      </c>
      <c r="X210" s="5">
        <f t="shared" si="403"/>
        <v>6.9165737737293981E-2</v>
      </c>
      <c r="Y210" s="5">
        <f t="shared" si="404"/>
        <v>5.0076474026335513E-2</v>
      </c>
      <c r="Z210" s="5">
        <f t="shared" si="405"/>
        <v>1.1939616211763544E-2</v>
      </c>
      <c r="AA210" s="5">
        <f t="shared" si="406"/>
        <v>2.7445579079568395E-2</v>
      </c>
      <c r="AB210" s="5">
        <f t="shared" si="407"/>
        <v>3.1544557113598465E-2</v>
      </c>
      <c r="AC210" s="5">
        <f t="shared" si="408"/>
        <v>5.0282861404482068E-3</v>
      </c>
      <c r="AD210" s="5">
        <f t="shared" si="409"/>
        <v>2.7449872388768087E-2</v>
      </c>
      <c r="AE210" s="5">
        <f t="shared" si="410"/>
        <v>3.974779613927814E-2</v>
      </c>
      <c r="AF210" s="5">
        <f t="shared" si="411"/>
        <v>2.8777680193807956E-2</v>
      </c>
      <c r="AG210" s="5">
        <f t="shared" si="412"/>
        <v>1.3890160088963478E-2</v>
      </c>
      <c r="AH210" s="5">
        <f t="shared" si="413"/>
        <v>4.3221824900047919E-3</v>
      </c>
      <c r="AI210" s="5">
        <f t="shared" si="414"/>
        <v>9.9353948419947467E-3</v>
      </c>
      <c r="AJ210" s="5">
        <f t="shared" si="415"/>
        <v>1.1419239110635792E-2</v>
      </c>
      <c r="AK210" s="5">
        <f t="shared" si="416"/>
        <v>8.749796321779843E-3</v>
      </c>
      <c r="AL210" s="5">
        <f t="shared" si="417"/>
        <v>6.6947556501404336E-4</v>
      </c>
      <c r="AM210" s="5">
        <f t="shared" si="418"/>
        <v>1.261979665020937E-2</v>
      </c>
      <c r="AN210" s="5">
        <f t="shared" si="419"/>
        <v>1.8273640673714574E-2</v>
      </c>
      <c r="AO210" s="5">
        <f t="shared" si="420"/>
        <v>1.323024263891351E-2</v>
      </c>
      <c r="AP210" s="5">
        <f t="shared" si="421"/>
        <v>6.3858583121609918E-3</v>
      </c>
      <c r="AQ210" s="5">
        <f t="shared" si="422"/>
        <v>2.3117028630518272E-3</v>
      </c>
      <c r="AR210" s="5">
        <f t="shared" si="423"/>
        <v>1.2517160448422607E-3</v>
      </c>
      <c r="AS210" s="5">
        <f t="shared" si="424"/>
        <v>2.8773179208252428E-3</v>
      </c>
      <c r="AT210" s="5">
        <f t="shared" si="425"/>
        <v>3.3070433392684531E-3</v>
      </c>
      <c r="AU210" s="5">
        <f t="shared" si="426"/>
        <v>2.5339652988741529E-3</v>
      </c>
      <c r="AV210" s="5">
        <f t="shared" si="427"/>
        <v>1.4562056217228363E-3</v>
      </c>
      <c r="AW210" s="5">
        <f t="shared" si="428"/>
        <v>6.1899477778752879E-5</v>
      </c>
      <c r="AX210" s="5">
        <f t="shared" si="429"/>
        <v>4.8348514836144647E-3</v>
      </c>
      <c r="AY210" s="5">
        <f t="shared" si="430"/>
        <v>7.0009320412370317E-3</v>
      </c>
      <c r="AZ210" s="5">
        <f t="shared" si="431"/>
        <v>5.0687233736265548E-3</v>
      </c>
      <c r="BA210" s="5">
        <f t="shared" si="432"/>
        <v>2.4465272611338871E-3</v>
      </c>
      <c r="BB210" s="5">
        <f t="shared" si="433"/>
        <v>8.8565135611091668E-4</v>
      </c>
      <c r="BC210" s="5">
        <f t="shared" si="434"/>
        <v>2.5648709075657561E-4</v>
      </c>
      <c r="BD210" s="5">
        <f t="shared" si="435"/>
        <v>3.0208370048750906E-4</v>
      </c>
      <c r="BE210" s="5">
        <f t="shared" si="436"/>
        <v>6.9439937962243597E-4</v>
      </c>
      <c r="BF210" s="5">
        <f t="shared" si="437"/>
        <v>7.9810744115265872E-4</v>
      </c>
      <c r="BG210" s="5">
        <f t="shared" si="438"/>
        <v>6.1153615274405491E-4</v>
      </c>
      <c r="BH210" s="5">
        <f t="shared" si="439"/>
        <v>3.5143432465642259E-4</v>
      </c>
      <c r="BI210" s="5">
        <f t="shared" si="440"/>
        <v>1.6156831806921025E-4</v>
      </c>
      <c r="BJ210" s="8">
        <f t="shared" si="441"/>
        <v>0.55703221851960216</v>
      </c>
      <c r="BK210" s="8">
        <f t="shared" si="442"/>
        <v>0.20435618149786103</v>
      </c>
      <c r="BL210" s="8">
        <f t="shared" si="443"/>
        <v>0.22352666595311516</v>
      </c>
      <c r="BM210" s="8">
        <f t="shared" si="444"/>
        <v>0.71230316727819531</v>
      </c>
      <c r="BN210" s="8">
        <f t="shared" si="445"/>
        <v>0.27761248234068864</v>
      </c>
    </row>
    <row r="211" spans="1:66" x14ac:dyDescent="0.25">
      <c r="A211" t="s">
        <v>361</v>
      </c>
      <c r="B211" t="s">
        <v>287</v>
      </c>
      <c r="C211" t="s">
        <v>301</v>
      </c>
      <c r="D211" t="s">
        <v>366</v>
      </c>
      <c r="E211">
        <f>VLOOKUP(A211,home!$A$2:$E$405,3,FALSE)</f>
        <v>1.4308000000000001</v>
      </c>
      <c r="F211">
        <f>VLOOKUP(B211,home!$B$2:$E$405,3,FALSE)</f>
        <v>1.1648000000000001</v>
      </c>
      <c r="G211">
        <f>VLOOKUP(C211,away!$B$2:$E$405,4,FALSE)</f>
        <v>1.2231000000000001</v>
      </c>
      <c r="H211">
        <f>VLOOKUP(A211,away!$A$2:$E$405,3,FALSE)</f>
        <v>1.0307999999999999</v>
      </c>
      <c r="I211">
        <f>VLOOKUP(C211,away!$B$2:$E$405,3,FALSE)</f>
        <v>1.2126999999999999</v>
      </c>
      <c r="J211">
        <f>VLOOKUP(B211,home!$B$2:$E$405,4,FALSE)</f>
        <v>0.32340000000000002</v>
      </c>
      <c r="K211" s="3">
        <f t="shared" si="390"/>
        <v>2.0384133719040003</v>
      </c>
      <c r="L211" s="3">
        <f t="shared" si="391"/>
        <v>0.40426654514399996</v>
      </c>
      <c r="M211" s="5">
        <f t="shared" si="392"/>
        <v>8.6927580323492418E-2</v>
      </c>
      <c r="N211" s="5">
        <f t="shared" si="393"/>
        <v>0.177194342118666</v>
      </c>
      <c r="O211" s="5">
        <f t="shared" si="394"/>
        <v>3.5141912575105835E-2</v>
      </c>
      <c r="P211" s="5">
        <f t="shared" si="395"/>
        <v>7.163374450737707E-2</v>
      </c>
      <c r="Q211" s="5">
        <f t="shared" si="396"/>
        <v>0.18059765820021056</v>
      </c>
      <c r="R211" s="5">
        <f t="shared" si="397"/>
        <v>7.1033497932452604E-3</v>
      </c>
      <c r="S211" s="5">
        <f t="shared" si="398"/>
        <v>1.4757667627041386E-2</v>
      </c>
      <c r="T211" s="5">
        <f t="shared" si="399"/>
        <v>7.3009591341696101E-2</v>
      </c>
      <c r="U211" s="5">
        <f t="shared" si="400"/>
        <v>1.4479563203862653E-2</v>
      </c>
      <c r="V211" s="5">
        <f t="shared" si="401"/>
        <v>1.351248665697998E-3</v>
      </c>
      <c r="W211" s="5">
        <f t="shared" si="402"/>
        <v>0.12271089380328576</v>
      </c>
      <c r="X211" s="5">
        <f t="shared" si="403"/>
        <v>4.9607909089386608E-2</v>
      </c>
      <c r="Y211" s="5">
        <f t="shared" si="404"/>
        <v>1.0027409009691977E-2</v>
      </c>
      <c r="Z211" s="5">
        <f t="shared" si="405"/>
        <v>9.5721555995486934E-4</v>
      </c>
      <c r="AA211" s="5">
        <f t="shared" si="406"/>
        <v>1.9512009972065809E-3</v>
      </c>
      <c r="AB211" s="5">
        <f t="shared" si="407"/>
        <v>1.9886771019891579E-3</v>
      </c>
      <c r="AC211" s="5">
        <f t="shared" si="408"/>
        <v>6.959457036271711E-5</v>
      </c>
      <c r="AD211" s="5">
        <f t="shared" si="409"/>
        <v>6.253388170172737E-2</v>
      </c>
      <c r="AE211" s="5">
        <f t="shared" si="410"/>
        <v>2.5280356310000921E-2</v>
      </c>
      <c r="AF211" s="5">
        <f t="shared" si="411"/>
        <v>5.1100011527266953E-3</v>
      </c>
      <c r="AG211" s="5">
        <f t="shared" si="412"/>
        <v>6.8860083723155951E-4</v>
      </c>
      <c r="AH211" s="5">
        <f t="shared" si="413"/>
        <v>9.6742556845258587E-5</v>
      </c>
      <c r="AI211" s="5">
        <f t="shared" si="414"/>
        <v>1.9720132150555797E-4</v>
      </c>
      <c r="AJ211" s="5">
        <f t="shared" si="415"/>
        <v>2.0098890535703471E-4</v>
      </c>
      <c r="AK211" s="5">
        <f t="shared" si="416"/>
        <v>1.3656615742804236E-4</v>
      </c>
      <c r="AL211" s="5">
        <f t="shared" si="417"/>
        <v>2.2940105563326058E-6</v>
      </c>
      <c r="AM211" s="5">
        <f t="shared" si="418"/>
        <v>2.549398013157279E-2</v>
      </c>
      <c r="AN211" s="5">
        <f t="shared" si="419"/>
        <v>1.0306363269760709E-2</v>
      </c>
      <c r="AO211" s="5">
        <f t="shared" si="420"/>
        <v>2.0832589360325901E-3</v>
      </c>
      <c r="AP211" s="5">
        <f t="shared" si="421"/>
        <v>2.807306309034202E-4</v>
      </c>
      <c r="AQ211" s="5">
        <f t="shared" si="422"/>
        <v>2.8372500567855275E-5</v>
      </c>
      <c r="AR211" s="5">
        <f t="shared" si="423"/>
        <v>7.821955844845943E-6</v>
      </c>
      <c r="AS211" s="5">
        <f t="shared" si="424"/>
        <v>1.5944379388576621E-5</v>
      </c>
      <c r="AT211" s="5">
        <f t="shared" si="425"/>
        <v>1.6250618076192564E-5</v>
      </c>
      <c r="AU211" s="5">
        <f t="shared" si="426"/>
        <v>1.1041825729405258E-5</v>
      </c>
      <c r="AV211" s="5">
        <f t="shared" si="427"/>
        <v>5.6269513042633316E-6</v>
      </c>
      <c r="AW211" s="5">
        <f t="shared" si="428"/>
        <v>5.2511324649662786E-8</v>
      </c>
      <c r="AX211" s="5">
        <f t="shared" si="429"/>
        <v>8.6612116672088128E-3</v>
      </c>
      <c r="AY211" s="5">
        <f t="shared" si="430"/>
        <v>3.5014381174634109E-3</v>
      </c>
      <c r="AZ211" s="5">
        <f t="shared" si="431"/>
        <v>7.0775714539122211E-4</v>
      </c>
      <c r="BA211" s="5">
        <f t="shared" si="432"/>
        <v>9.5374178656096344E-5</v>
      </c>
      <c r="BB211" s="5">
        <f t="shared" si="433"/>
        <v>9.6391474253116727E-6</v>
      </c>
      <c r="BC211" s="5">
        <f t="shared" si="434"/>
        <v>7.7935696555288642E-7</v>
      </c>
      <c r="BD211" s="5">
        <f t="shared" si="435"/>
        <v>5.2702584427746442E-7</v>
      </c>
      <c r="BE211" s="5">
        <f t="shared" si="436"/>
        <v>1.0742965283141786E-6</v>
      </c>
      <c r="BF211" s="5">
        <f t="shared" si="437"/>
        <v>1.0949302043528335E-6</v>
      </c>
      <c r="BG211" s="5">
        <f t="shared" si="438"/>
        <v>7.4397345661813166E-7</v>
      </c>
      <c r="BH211" s="5">
        <f t="shared" si="439"/>
        <v>3.7913136057801019E-7</v>
      </c>
      <c r="BI211" s="5">
        <f t="shared" si="440"/>
        <v>1.5456528702207462E-7</v>
      </c>
      <c r="BJ211" s="8">
        <f t="shared" si="441"/>
        <v>0.75792954864657136</v>
      </c>
      <c r="BK211" s="8">
        <f t="shared" si="442"/>
        <v>0.17824356782199133</v>
      </c>
      <c r="BL211" s="8">
        <f t="shared" si="443"/>
        <v>6.1356862265569835E-2</v>
      </c>
      <c r="BM211" s="8">
        <f t="shared" si="444"/>
        <v>0.4363872211698514</v>
      </c>
      <c r="BN211" s="8">
        <f t="shared" si="445"/>
        <v>0.5585985875180971</v>
      </c>
    </row>
    <row r="212" spans="1:66" x14ac:dyDescent="0.25">
      <c r="A212" t="s">
        <v>352</v>
      </c>
      <c r="B212" t="s">
        <v>345</v>
      </c>
      <c r="C212" t="s">
        <v>342</v>
      </c>
      <c r="D212" t="s">
        <v>366</v>
      </c>
      <c r="E212">
        <f>VLOOKUP(A212,home!$A$2:$E$405,3,FALSE)</f>
        <v>1.1578999999999999</v>
      </c>
      <c r="F212" t="e">
        <f>VLOOKUP(B212,home!$B$2:$E$405,3,FALSE)</f>
        <v>#N/A</v>
      </c>
      <c r="G212" t="e">
        <f>VLOOKUP(C212,away!$B$2:$E$405,4,FALSE)</f>
        <v>#N/A</v>
      </c>
      <c r="H212">
        <f>VLOOKUP(A212,away!$A$2:$E$405,3,FALSE)</f>
        <v>1.1315999999999999</v>
      </c>
      <c r="I212" t="e">
        <f>VLOOKUP(C212,away!$B$2:$E$405,3,FALSE)</f>
        <v>#N/A</v>
      </c>
      <c r="J212" t="e">
        <f>VLOOKUP(B212,home!$B$2:$E$405,4,FALSE)</f>
        <v>#N/A</v>
      </c>
      <c r="K212" s="3" t="e">
        <f t="shared" si="390"/>
        <v>#N/A</v>
      </c>
      <c r="L212" s="3" t="e">
        <f t="shared" si="391"/>
        <v>#N/A</v>
      </c>
      <c r="M212" s="5" t="e">
        <f t="shared" si="392"/>
        <v>#N/A</v>
      </c>
      <c r="N212" s="5" t="e">
        <f t="shared" si="393"/>
        <v>#N/A</v>
      </c>
      <c r="O212" s="5" t="e">
        <f t="shared" si="394"/>
        <v>#N/A</v>
      </c>
      <c r="P212" s="5" t="e">
        <f t="shared" si="395"/>
        <v>#N/A</v>
      </c>
      <c r="Q212" s="5" t="e">
        <f t="shared" si="396"/>
        <v>#N/A</v>
      </c>
      <c r="R212" s="5" t="e">
        <f t="shared" si="397"/>
        <v>#N/A</v>
      </c>
      <c r="S212" s="5" t="e">
        <f t="shared" si="398"/>
        <v>#N/A</v>
      </c>
      <c r="T212" s="5" t="e">
        <f t="shared" si="399"/>
        <v>#N/A</v>
      </c>
      <c r="U212" s="5" t="e">
        <f t="shared" si="400"/>
        <v>#N/A</v>
      </c>
      <c r="V212" s="5" t="e">
        <f t="shared" si="401"/>
        <v>#N/A</v>
      </c>
      <c r="W212" s="5" t="e">
        <f t="shared" si="402"/>
        <v>#N/A</v>
      </c>
      <c r="X212" s="5" t="e">
        <f t="shared" si="403"/>
        <v>#N/A</v>
      </c>
      <c r="Y212" s="5" t="e">
        <f t="shared" si="404"/>
        <v>#N/A</v>
      </c>
      <c r="Z212" s="5" t="e">
        <f t="shared" si="405"/>
        <v>#N/A</v>
      </c>
      <c r="AA212" s="5" t="e">
        <f t="shared" si="406"/>
        <v>#N/A</v>
      </c>
      <c r="AB212" s="5" t="e">
        <f t="shared" si="407"/>
        <v>#N/A</v>
      </c>
      <c r="AC212" s="5" t="e">
        <f t="shared" si="408"/>
        <v>#N/A</v>
      </c>
      <c r="AD212" s="5" t="e">
        <f t="shared" si="409"/>
        <v>#N/A</v>
      </c>
      <c r="AE212" s="5" t="e">
        <f t="shared" si="410"/>
        <v>#N/A</v>
      </c>
      <c r="AF212" s="5" t="e">
        <f t="shared" si="411"/>
        <v>#N/A</v>
      </c>
      <c r="AG212" s="5" t="e">
        <f t="shared" si="412"/>
        <v>#N/A</v>
      </c>
      <c r="AH212" s="5" t="e">
        <f t="shared" si="413"/>
        <v>#N/A</v>
      </c>
      <c r="AI212" s="5" t="e">
        <f t="shared" si="414"/>
        <v>#N/A</v>
      </c>
      <c r="AJ212" s="5" t="e">
        <f t="shared" si="415"/>
        <v>#N/A</v>
      </c>
      <c r="AK212" s="5" t="e">
        <f t="shared" si="416"/>
        <v>#N/A</v>
      </c>
      <c r="AL212" s="5" t="e">
        <f t="shared" si="417"/>
        <v>#N/A</v>
      </c>
      <c r="AM212" s="5" t="e">
        <f t="shared" si="418"/>
        <v>#N/A</v>
      </c>
      <c r="AN212" s="5" t="e">
        <f t="shared" si="419"/>
        <v>#N/A</v>
      </c>
      <c r="AO212" s="5" t="e">
        <f t="shared" si="420"/>
        <v>#N/A</v>
      </c>
      <c r="AP212" s="5" t="e">
        <f t="shared" si="421"/>
        <v>#N/A</v>
      </c>
      <c r="AQ212" s="5" t="e">
        <f t="shared" si="422"/>
        <v>#N/A</v>
      </c>
      <c r="AR212" s="5" t="e">
        <f t="shared" si="423"/>
        <v>#N/A</v>
      </c>
      <c r="AS212" s="5" t="e">
        <f t="shared" si="424"/>
        <v>#N/A</v>
      </c>
      <c r="AT212" s="5" t="e">
        <f t="shared" si="425"/>
        <v>#N/A</v>
      </c>
      <c r="AU212" s="5" t="e">
        <f t="shared" si="426"/>
        <v>#N/A</v>
      </c>
      <c r="AV212" s="5" t="e">
        <f t="shared" si="427"/>
        <v>#N/A</v>
      </c>
      <c r="AW212" s="5" t="e">
        <f t="shared" si="428"/>
        <v>#N/A</v>
      </c>
      <c r="AX212" s="5" t="e">
        <f t="shared" si="429"/>
        <v>#N/A</v>
      </c>
      <c r="AY212" s="5" t="e">
        <f t="shared" si="430"/>
        <v>#N/A</v>
      </c>
      <c r="AZ212" s="5" t="e">
        <f t="shared" si="431"/>
        <v>#N/A</v>
      </c>
      <c r="BA212" s="5" t="e">
        <f t="shared" si="432"/>
        <v>#N/A</v>
      </c>
      <c r="BB212" s="5" t="e">
        <f t="shared" si="433"/>
        <v>#N/A</v>
      </c>
      <c r="BC212" s="5" t="e">
        <f t="shared" si="434"/>
        <v>#N/A</v>
      </c>
      <c r="BD212" s="5" t="e">
        <f t="shared" si="435"/>
        <v>#N/A</v>
      </c>
      <c r="BE212" s="5" t="e">
        <f t="shared" si="436"/>
        <v>#N/A</v>
      </c>
      <c r="BF212" s="5" t="e">
        <f t="shared" si="437"/>
        <v>#N/A</v>
      </c>
      <c r="BG212" s="5" t="e">
        <f t="shared" si="438"/>
        <v>#N/A</v>
      </c>
      <c r="BH212" s="5" t="e">
        <f t="shared" si="439"/>
        <v>#N/A</v>
      </c>
      <c r="BI212" s="5" t="e">
        <f t="shared" si="440"/>
        <v>#N/A</v>
      </c>
      <c r="BJ212" s="8" t="e">
        <f t="shared" si="441"/>
        <v>#N/A</v>
      </c>
      <c r="BK212" s="8" t="e">
        <f t="shared" si="442"/>
        <v>#N/A</v>
      </c>
      <c r="BL212" s="8" t="e">
        <f t="shared" si="443"/>
        <v>#N/A</v>
      </c>
      <c r="BM212" s="8" t="e">
        <f t="shared" si="444"/>
        <v>#N/A</v>
      </c>
      <c r="BN212" s="8" t="e">
        <f t="shared" si="445"/>
        <v>#N/A</v>
      </c>
    </row>
    <row r="213" spans="1:66" x14ac:dyDescent="0.25">
      <c r="A213" t="s">
        <v>352</v>
      </c>
      <c r="B213" t="s">
        <v>341</v>
      </c>
      <c r="C213" t="s">
        <v>346</v>
      </c>
      <c r="D213" t="s">
        <v>366</v>
      </c>
      <c r="E213">
        <f>VLOOKUP(A213,home!$A$2:$E$405,3,FALSE)</f>
        <v>1.1578999999999999</v>
      </c>
      <c r="F213" t="e">
        <f>VLOOKUP(B213,home!$B$2:$E$405,3,FALSE)</f>
        <v>#N/A</v>
      </c>
      <c r="G213" t="e">
        <f>VLOOKUP(C213,away!$B$2:$E$405,4,FALSE)</f>
        <v>#N/A</v>
      </c>
      <c r="H213">
        <f>VLOOKUP(A213,away!$A$2:$E$405,3,FALSE)</f>
        <v>1.1315999999999999</v>
      </c>
      <c r="I213" t="e">
        <f>VLOOKUP(C213,away!$B$2:$E$405,3,FALSE)</f>
        <v>#N/A</v>
      </c>
      <c r="J213" t="e">
        <f>VLOOKUP(B213,home!$B$2:$E$405,4,FALSE)</f>
        <v>#N/A</v>
      </c>
      <c r="K213" s="3" t="e">
        <f t="shared" si="390"/>
        <v>#N/A</v>
      </c>
      <c r="L213" s="3" t="e">
        <f t="shared" si="391"/>
        <v>#N/A</v>
      </c>
      <c r="M213" s="5" t="e">
        <f t="shared" si="392"/>
        <v>#N/A</v>
      </c>
      <c r="N213" s="5" t="e">
        <f t="shared" si="393"/>
        <v>#N/A</v>
      </c>
      <c r="O213" s="5" t="e">
        <f t="shared" si="394"/>
        <v>#N/A</v>
      </c>
      <c r="P213" s="5" t="e">
        <f t="shared" si="395"/>
        <v>#N/A</v>
      </c>
      <c r="Q213" s="5" t="e">
        <f t="shared" si="396"/>
        <v>#N/A</v>
      </c>
      <c r="R213" s="5" t="e">
        <f t="shared" si="397"/>
        <v>#N/A</v>
      </c>
      <c r="S213" s="5" t="e">
        <f t="shared" si="398"/>
        <v>#N/A</v>
      </c>
      <c r="T213" s="5" t="e">
        <f t="shared" si="399"/>
        <v>#N/A</v>
      </c>
      <c r="U213" s="5" t="e">
        <f t="shared" si="400"/>
        <v>#N/A</v>
      </c>
      <c r="V213" s="5" t="e">
        <f t="shared" si="401"/>
        <v>#N/A</v>
      </c>
      <c r="W213" s="5" t="e">
        <f t="shared" si="402"/>
        <v>#N/A</v>
      </c>
      <c r="X213" s="5" t="e">
        <f t="shared" si="403"/>
        <v>#N/A</v>
      </c>
      <c r="Y213" s="5" t="e">
        <f t="shared" si="404"/>
        <v>#N/A</v>
      </c>
      <c r="Z213" s="5" t="e">
        <f t="shared" si="405"/>
        <v>#N/A</v>
      </c>
      <c r="AA213" s="5" t="e">
        <f t="shared" si="406"/>
        <v>#N/A</v>
      </c>
      <c r="AB213" s="5" t="e">
        <f t="shared" si="407"/>
        <v>#N/A</v>
      </c>
      <c r="AC213" s="5" t="e">
        <f t="shared" si="408"/>
        <v>#N/A</v>
      </c>
      <c r="AD213" s="5" t="e">
        <f t="shared" si="409"/>
        <v>#N/A</v>
      </c>
      <c r="AE213" s="5" t="e">
        <f t="shared" si="410"/>
        <v>#N/A</v>
      </c>
      <c r="AF213" s="5" t="e">
        <f t="shared" si="411"/>
        <v>#N/A</v>
      </c>
      <c r="AG213" s="5" t="e">
        <f t="shared" si="412"/>
        <v>#N/A</v>
      </c>
      <c r="AH213" s="5" t="e">
        <f t="shared" si="413"/>
        <v>#N/A</v>
      </c>
      <c r="AI213" s="5" t="e">
        <f t="shared" si="414"/>
        <v>#N/A</v>
      </c>
      <c r="AJ213" s="5" t="e">
        <f t="shared" si="415"/>
        <v>#N/A</v>
      </c>
      <c r="AK213" s="5" t="e">
        <f t="shared" si="416"/>
        <v>#N/A</v>
      </c>
      <c r="AL213" s="5" t="e">
        <f t="shared" si="417"/>
        <v>#N/A</v>
      </c>
      <c r="AM213" s="5" t="e">
        <f t="shared" si="418"/>
        <v>#N/A</v>
      </c>
      <c r="AN213" s="5" t="e">
        <f t="shared" si="419"/>
        <v>#N/A</v>
      </c>
      <c r="AO213" s="5" t="e">
        <f t="shared" si="420"/>
        <v>#N/A</v>
      </c>
      <c r="AP213" s="5" t="e">
        <f t="shared" si="421"/>
        <v>#N/A</v>
      </c>
      <c r="AQ213" s="5" t="e">
        <f t="shared" si="422"/>
        <v>#N/A</v>
      </c>
      <c r="AR213" s="5" t="e">
        <f t="shared" si="423"/>
        <v>#N/A</v>
      </c>
      <c r="AS213" s="5" t="e">
        <f t="shared" si="424"/>
        <v>#N/A</v>
      </c>
      <c r="AT213" s="5" t="e">
        <f t="shared" si="425"/>
        <v>#N/A</v>
      </c>
      <c r="AU213" s="5" t="e">
        <f t="shared" si="426"/>
        <v>#N/A</v>
      </c>
      <c r="AV213" s="5" t="e">
        <f t="shared" si="427"/>
        <v>#N/A</v>
      </c>
      <c r="AW213" s="5" t="e">
        <f t="shared" si="428"/>
        <v>#N/A</v>
      </c>
      <c r="AX213" s="5" t="e">
        <f t="shared" si="429"/>
        <v>#N/A</v>
      </c>
      <c r="AY213" s="5" t="e">
        <f t="shared" si="430"/>
        <v>#N/A</v>
      </c>
      <c r="AZ213" s="5" t="e">
        <f t="shared" si="431"/>
        <v>#N/A</v>
      </c>
      <c r="BA213" s="5" t="e">
        <f t="shared" si="432"/>
        <v>#N/A</v>
      </c>
      <c r="BB213" s="5" t="e">
        <f t="shared" si="433"/>
        <v>#N/A</v>
      </c>
      <c r="BC213" s="5" t="e">
        <f t="shared" si="434"/>
        <v>#N/A</v>
      </c>
      <c r="BD213" s="5" t="e">
        <f t="shared" si="435"/>
        <v>#N/A</v>
      </c>
      <c r="BE213" s="5" t="e">
        <f t="shared" si="436"/>
        <v>#N/A</v>
      </c>
      <c r="BF213" s="5" t="e">
        <f t="shared" si="437"/>
        <v>#N/A</v>
      </c>
      <c r="BG213" s="5" t="e">
        <f t="shared" si="438"/>
        <v>#N/A</v>
      </c>
      <c r="BH213" s="5" t="e">
        <f t="shared" si="439"/>
        <v>#N/A</v>
      </c>
      <c r="BI213" s="5" t="e">
        <f t="shared" si="440"/>
        <v>#N/A</v>
      </c>
      <c r="BJ213" s="8" t="e">
        <f t="shared" si="441"/>
        <v>#N/A</v>
      </c>
      <c r="BK213" s="8" t="e">
        <f t="shared" si="442"/>
        <v>#N/A</v>
      </c>
      <c r="BL213" s="8" t="e">
        <f t="shared" si="443"/>
        <v>#N/A</v>
      </c>
      <c r="BM213" s="8" t="e">
        <f t="shared" si="444"/>
        <v>#N/A</v>
      </c>
      <c r="BN213" s="8" t="e">
        <f t="shared" si="445"/>
        <v>#N/A</v>
      </c>
    </row>
    <row r="214" spans="1:66" x14ac:dyDescent="0.25">
      <c r="A214" t="s">
        <v>302</v>
      </c>
      <c r="B214" t="s">
        <v>319</v>
      </c>
      <c r="C214" t="s">
        <v>308</v>
      </c>
      <c r="D214" t="s">
        <v>366</v>
      </c>
      <c r="E214">
        <f>VLOOKUP(A214,home!$A$2:$E$405,3,FALSE)</f>
        <v>1.5645</v>
      </c>
      <c r="F214">
        <f>VLOOKUP(B214,home!$B$2:$E$405,3,FALSE)</f>
        <v>1.1871</v>
      </c>
      <c r="G214">
        <f>VLOOKUP(C214,away!$B$2:$E$405,4,FALSE)</f>
        <v>0.63919999999999999</v>
      </c>
      <c r="H214">
        <f>VLOOKUP(A214,away!$A$2:$E$405,3,FALSE)</f>
        <v>1.0699000000000001</v>
      </c>
      <c r="I214">
        <f>VLOOKUP(C214,away!$B$2:$E$405,3,FALSE)</f>
        <v>0.53410000000000002</v>
      </c>
      <c r="J214">
        <f>VLOOKUP(B214,home!$B$2:$E$405,4,FALSE)</f>
        <v>0.93469999999999998</v>
      </c>
      <c r="K214" s="3">
        <f t="shared" si="390"/>
        <v>1.18713371364</v>
      </c>
      <c r="L214" s="3">
        <f t="shared" si="391"/>
        <v>0.534118976573</v>
      </c>
      <c r="M214" s="5">
        <f t="shared" si="392"/>
        <v>0.17884197394010998</v>
      </c>
      <c r="N214" s="5">
        <f t="shared" si="393"/>
        <v>0.21230933667823082</v>
      </c>
      <c r="O214" s="5">
        <f t="shared" si="394"/>
        <v>9.552289208918667E-2</v>
      </c>
      <c r="P214" s="5">
        <f t="shared" si="395"/>
        <v>0.11339844562346912</v>
      </c>
      <c r="Q214" s="5">
        <f t="shared" si="396"/>
        <v>0.12601978564563662</v>
      </c>
      <c r="R214" s="5">
        <f t="shared" si="397"/>
        <v>2.5510294680984751E-2</v>
      </c>
      <c r="S214" s="5">
        <f t="shared" si="398"/>
        <v>1.7975656366504236E-2</v>
      </c>
      <c r="T214" s="5">
        <f t="shared" si="399"/>
        <v>6.7309558936996264E-2</v>
      </c>
      <c r="U214" s="5">
        <f t="shared" si="400"/>
        <v>3.0284130860688159E-2</v>
      </c>
      <c r="V214" s="5">
        <f t="shared" si="401"/>
        <v>1.2664262235502421E-3</v>
      </c>
      <c r="W214" s="5">
        <f t="shared" si="402"/>
        <v>4.9867445375207139E-2</v>
      </c>
      <c r="X214" s="5">
        <f t="shared" si="403"/>
        <v>2.663514888811562E-2</v>
      </c>
      <c r="Y214" s="5">
        <f t="shared" si="404"/>
        <v>7.1131692324948965E-3</v>
      </c>
      <c r="Z214" s="5">
        <f t="shared" si="405"/>
        <v>4.541844162361074E-3</v>
      </c>
      <c r="AA214" s="5">
        <f t="shared" si="406"/>
        <v>5.3917763272378558E-3</v>
      </c>
      <c r="AB214" s="5">
        <f t="shared" si="407"/>
        <v>3.2003797272350584E-3</v>
      </c>
      <c r="AC214" s="5">
        <f t="shared" si="408"/>
        <v>5.0187730711181279E-5</v>
      </c>
      <c r="AD214" s="5">
        <f t="shared" si="409"/>
        <v>1.4799831404502369E-2</v>
      </c>
      <c r="AE214" s="5">
        <f t="shared" si="410"/>
        <v>7.9048708032257494E-3</v>
      </c>
      <c r="AF214" s="5">
        <f t="shared" si="411"/>
        <v>2.111070751680363E-3</v>
      </c>
      <c r="AG214" s="5">
        <f t="shared" si="412"/>
        <v>3.7585431645356979E-4</v>
      </c>
      <c r="AH214" s="5">
        <f t="shared" si="413"/>
        <v>6.064712889385876E-4</v>
      </c>
      <c r="AI214" s="5">
        <f t="shared" si="414"/>
        <v>7.1996251345370283E-4</v>
      </c>
      <c r="AJ214" s="5">
        <f t="shared" si="415"/>
        <v>4.2734588613894145E-4</v>
      </c>
      <c r="AK214" s="5">
        <f t="shared" si="416"/>
        <v>1.691055696069661E-4</v>
      </c>
      <c r="AL214" s="5">
        <f t="shared" si="417"/>
        <v>1.2729026696882818E-6</v>
      </c>
      <c r="AM214" s="5">
        <f t="shared" si="418"/>
        <v>3.513875763294557E-3</v>
      </c>
      <c r="AN214" s="5">
        <f t="shared" si="419"/>
        <v>1.8768277264955579E-3</v>
      </c>
      <c r="AO214" s="5">
        <f t="shared" si="420"/>
        <v>5.0122465223981889E-4</v>
      </c>
      <c r="AP214" s="5">
        <f t="shared" si="421"/>
        <v>8.9237866095829969E-5</v>
      </c>
      <c r="AQ214" s="5">
        <f t="shared" si="422"/>
        <v>1.1915909427665776E-5</v>
      </c>
      <c r="AR214" s="5">
        <f t="shared" si="423"/>
        <v>6.4785564833757346E-5</v>
      </c>
      <c r="AS214" s="5">
        <f t="shared" si="424"/>
        <v>7.6909128171363326E-5</v>
      </c>
      <c r="AT214" s="5">
        <f t="shared" si="425"/>
        <v>4.5650709469442659E-5</v>
      </c>
      <c r="AU214" s="5">
        <f t="shared" si="426"/>
        <v>1.8064498754253397E-5</v>
      </c>
      <c r="AV214" s="5">
        <f t="shared" si="427"/>
        <v>5.3612438727954956E-6</v>
      </c>
      <c r="AW214" s="5">
        <f t="shared" si="428"/>
        <v>2.2419728215379893E-8</v>
      </c>
      <c r="AX214" s="5">
        <f t="shared" si="429"/>
        <v>6.9524006402491034E-4</v>
      </c>
      <c r="AY214" s="5">
        <f t="shared" si="430"/>
        <v>3.7134091146953207E-4</v>
      </c>
      <c r="AZ214" s="5">
        <f t="shared" si="431"/>
        <v>9.9170113796895722E-5</v>
      </c>
      <c r="BA214" s="5">
        <f t="shared" si="432"/>
        <v>1.7656213229275299E-5</v>
      </c>
      <c r="BB214" s="5">
        <f t="shared" si="433"/>
        <v>2.357629635043796E-6</v>
      </c>
      <c r="BC214" s="5">
        <f t="shared" si="434"/>
        <v>2.5185094556155368E-7</v>
      </c>
      <c r="BD214" s="5">
        <f t="shared" si="435"/>
        <v>5.7671999309517016E-6</v>
      </c>
      <c r="BE214" s="5">
        <f t="shared" si="436"/>
        <v>6.8464374713350433E-6</v>
      </c>
      <c r="BF214" s="5">
        <f t="shared" si="437"/>
        <v>4.0638183702750116E-6</v>
      </c>
      <c r="BG214" s="5">
        <f t="shared" si="438"/>
        <v>1.6080985978210096E-6</v>
      </c>
      <c r="BH214" s="5">
        <f t="shared" si="439"/>
        <v>4.7725701508263283E-7</v>
      </c>
      <c r="BI214" s="5">
        <f t="shared" si="440"/>
        <v>1.1331357853515741E-7</v>
      </c>
      <c r="BJ214" s="8">
        <f t="shared" si="441"/>
        <v>0.52162517073319803</v>
      </c>
      <c r="BK214" s="8">
        <f t="shared" si="442"/>
        <v>0.31190530369848396</v>
      </c>
      <c r="BL214" s="8">
        <f t="shared" si="443"/>
        <v>0.16206200621353631</v>
      </c>
      <c r="BM214" s="8">
        <f t="shared" si="444"/>
        <v>0.24816027765822019</v>
      </c>
      <c r="BN214" s="8">
        <f t="shared" si="445"/>
        <v>0.75160272865761801</v>
      </c>
    </row>
    <row r="215" spans="1:66" x14ac:dyDescent="0.25">
      <c r="A215" t="s">
        <v>302</v>
      </c>
      <c r="B215" t="s">
        <v>321</v>
      </c>
      <c r="C215" t="s">
        <v>303</v>
      </c>
      <c r="D215" t="s">
        <v>366</v>
      </c>
      <c r="E215">
        <f>VLOOKUP(A215,home!$A$2:$E$405,3,FALSE)</f>
        <v>1.5645</v>
      </c>
      <c r="F215">
        <f>VLOOKUP(B215,home!$B$2:$E$405,3,FALSE)</f>
        <v>1.1871</v>
      </c>
      <c r="G215">
        <f>VLOOKUP(C215,away!$B$2:$E$405,4,FALSE)</f>
        <v>0.87890000000000001</v>
      </c>
      <c r="H215">
        <f>VLOOKUP(A215,away!$A$2:$E$405,3,FALSE)</f>
        <v>1.0699000000000001</v>
      </c>
      <c r="I215">
        <f>VLOOKUP(C215,away!$B$2:$E$405,3,FALSE)</f>
        <v>0.70099999999999996</v>
      </c>
      <c r="J215">
        <f>VLOOKUP(B215,home!$B$2:$E$405,4,FALSE)</f>
        <v>0.53410000000000002</v>
      </c>
      <c r="K215" s="3">
        <f t="shared" si="390"/>
        <v>1.6323088562550001</v>
      </c>
      <c r="L215" s="3">
        <f t="shared" si="391"/>
        <v>0.40057494659000004</v>
      </c>
      <c r="M215" s="5">
        <f t="shared" si="392"/>
        <v>0.13095732098840701</v>
      </c>
      <c r="N215" s="5">
        <f t="shared" si="393"/>
        <v>0.2137627948408056</v>
      </c>
      <c r="O215" s="5">
        <f t="shared" si="394"/>
        <v>5.2458221860500628E-2</v>
      </c>
      <c r="P215" s="5">
        <f t="shared" si="395"/>
        <v>8.5628020126284829E-2</v>
      </c>
      <c r="Q215" s="5">
        <f t="shared" si="396"/>
        <v>0.17446345157823381</v>
      </c>
      <c r="R215" s="5">
        <f t="shared" si="397"/>
        <v>1.0506724709988206E-2</v>
      </c>
      <c r="S215" s="5">
        <f t="shared" si="398"/>
        <v>1.3997227828516205E-2</v>
      </c>
      <c r="T215" s="5">
        <f t="shared" si="399"/>
        <v>6.9885687797858059E-2</v>
      </c>
      <c r="U215" s="5">
        <f t="shared" si="400"/>
        <v>1.7150219794346996E-2</v>
      </c>
      <c r="V215" s="5">
        <f t="shared" si="401"/>
        <v>1.0169173158995843E-3</v>
      </c>
      <c r="W215" s="5">
        <f t="shared" si="402"/>
        <v>9.4926079034655497E-2</v>
      </c>
      <c r="X215" s="5">
        <f t="shared" si="403"/>
        <v>3.8025009039305245E-2</v>
      </c>
      <c r="Y215" s="5">
        <f t="shared" si="404"/>
        <v>7.6159329825019832E-3</v>
      </c>
      <c r="Z215" s="5">
        <f t="shared" si="405"/>
        <v>1.4029102298464533E-3</v>
      </c>
      <c r="AA215" s="5">
        <f t="shared" si="406"/>
        <v>2.289982792709104E-3</v>
      </c>
      <c r="AB215" s="5">
        <f t="shared" si="407"/>
        <v>1.8689795966053142E-3</v>
      </c>
      <c r="AC215" s="5">
        <f t="shared" si="408"/>
        <v>4.1557726467391203E-5</v>
      </c>
      <c r="AD215" s="5">
        <f t="shared" si="409"/>
        <v>3.8737169874457557E-2</v>
      </c>
      <c r="AE215" s="5">
        <f t="shared" si="410"/>
        <v>1.5517139753508593E-2</v>
      </c>
      <c r="AF215" s="5">
        <f t="shared" si="411"/>
        <v>3.1078887139956357E-3</v>
      </c>
      <c r="AG215" s="5">
        <f t="shared" si="412"/>
        <v>4.1498078520548864E-4</v>
      </c>
      <c r="AH215" s="5">
        <f t="shared" si="413"/>
        <v>1.4049267259782686E-4</v>
      </c>
      <c r="AI215" s="5">
        <f t="shared" si="414"/>
        <v>2.2932743372036698E-4</v>
      </c>
      <c r="AJ215" s="5">
        <f t="shared" si="415"/>
        <v>1.871666005219933E-4</v>
      </c>
      <c r="AK215" s="5">
        <f t="shared" si="416"/>
        <v>1.0183789987573048E-4</v>
      </c>
      <c r="AL215" s="5">
        <f t="shared" si="417"/>
        <v>1.0869207804479842E-6</v>
      </c>
      <c r="AM215" s="5">
        <f t="shared" si="418"/>
        <v>1.264620509046629E-2</v>
      </c>
      <c r="AN215" s="5">
        <f t="shared" si="419"/>
        <v>5.0657529286797197E-3</v>
      </c>
      <c r="AO215" s="5">
        <f t="shared" si="420"/>
        <v>1.0146068544220075E-3</v>
      </c>
      <c r="AP215" s="5">
        <f t="shared" si="421"/>
        <v>1.3547536217331459E-4</v>
      </c>
      <c r="AQ215" s="5">
        <f t="shared" si="422"/>
        <v>1.3567008991709093E-5</v>
      </c>
      <c r="AR215" s="5">
        <f t="shared" si="423"/>
        <v>1.1255568964432173E-5</v>
      </c>
      <c r="AS215" s="5">
        <f t="shared" si="424"/>
        <v>1.8372564902831557E-5</v>
      </c>
      <c r="AT215" s="5">
        <f t="shared" si="425"/>
        <v>1.499485020150587E-5</v>
      </c>
      <c r="AU215" s="5">
        <f t="shared" si="426"/>
        <v>8.1587422607117032E-6</v>
      </c>
      <c r="AV215" s="5">
        <f t="shared" si="427"/>
        <v>3.3293968120154132E-6</v>
      </c>
      <c r="AW215" s="5">
        <f t="shared" si="428"/>
        <v>1.974156197552251E-8</v>
      </c>
      <c r="AX215" s="5">
        <f t="shared" si="429"/>
        <v>3.4404187611975297E-3</v>
      </c>
      <c r="AY215" s="5">
        <f t="shared" si="430"/>
        <v>1.3781455615139344E-3</v>
      </c>
      <c r="AZ215" s="5">
        <f t="shared" si="431"/>
        <v>2.7602529234834491E-4</v>
      </c>
      <c r="BA215" s="5">
        <f t="shared" si="432"/>
        <v>3.6856272246642481E-5</v>
      </c>
      <c r="BB215" s="5">
        <f t="shared" si="433"/>
        <v>3.6909248216763264E-6</v>
      </c>
      <c r="BC215" s="5">
        <f t="shared" si="434"/>
        <v>2.9569840266214001E-7</v>
      </c>
      <c r="BD215" s="5">
        <f t="shared" si="435"/>
        <v>7.5144982279458002E-7</v>
      </c>
      <c r="BE215" s="5">
        <f t="shared" si="436"/>
        <v>1.2265982007788435E-6</v>
      </c>
      <c r="BF215" s="5">
        <f t="shared" si="437"/>
        <v>1.0010935530988776E-6</v>
      </c>
      <c r="BG215" s="5">
        <f t="shared" si="438"/>
        <v>5.446979575543611E-7</v>
      </c>
      <c r="BH215" s="5">
        <f t="shared" si="439"/>
        <v>2.2227882502499841E-7</v>
      </c>
      <c r="BI215" s="5">
        <f t="shared" si="440"/>
        <v>7.2565538929252074E-8</v>
      </c>
      <c r="BJ215" s="8">
        <f t="shared" si="441"/>
        <v>0.68046717415579105</v>
      </c>
      <c r="BK215" s="8">
        <f t="shared" si="442"/>
        <v>0.23302027646786941</v>
      </c>
      <c r="BL215" s="8">
        <f t="shared" si="443"/>
        <v>8.4992883167905847E-2</v>
      </c>
      <c r="BM215" s="8">
        <f t="shared" si="444"/>
        <v>0.33072858409724093</v>
      </c>
      <c r="BN215" s="8">
        <f t="shared" si="445"/>
        <v>0.66777653410422011</v>
      </c>
    </row>
    <row r="216" spans="1:66" x14ac:dyDescent="0.25">
      <c r="A216" t="s">
        <v>302</v>
      </c>
      <c r="B216" t="s">
        <v>315</v>
      </c>
      <c r="C216" t="s">
        <v>323</v>
      </c>
      <c r="D216" t="s">
        <v>366</v>
      </c>
      <c r="E216">
        <f>VLOOKUP(A216,home!$A$2:$E$405,3,FALSE)</f>
        <v>1.5645</v>
      </c>
      <c r="F216">
        <f>VLOOKUP(B216,home!$B$2:$E$405,3,FALSE)</f>
        <v>1.0956999999999999</v>
      </c>
      <c r="G216">
        <f>VLOOKUP(C216,away!$B$2:$E$405,4,FALSE)</f>
        <v>1.4914000000000001</v>
      </c>
      <c r="H216">
        <f>VLOOKUP(A216,away!$A$2:$E$405,3,FALSE)</f>
        <v>1.0699000000000001</v>
      </c>
      <c r="I216">
        <f>VLOOKUP(C216,away!$B$2:$E$405,3,FALSE)</f>
        <v>0.93469999999999998</v>
      </c>
      <c r="J216">
        <f>VLOOKUP(B216,home!$B$2:$E$405,4,FALSE)</f>
        <v>1.0682</v>
      </c>
      <c r="K216" s="3">
        <f t="shared" si="390"/>
        <v>2.5565916602099996</v>
      </c>
      <c r="L216" s="3">
        <f t="shared" si="391"/>
        <v>1.0682379531460002</v>
      </c>
      <c r="M216" s="5">
        <f t="shared" si="392"/>
        <v>2.6653638373471313E-2</v>
      </c>
      <c r="N216" s="5">
        <f t="shared" si="393"/>
        <v>6.8142469579869969E-2</v>
      </c>
      <c r="O216" s="5">
        <f t="shared" si="394"/>
        <v>2.8472428099970682E-2</v>
      </c>
      <c r="P216" s="5">
        <f t="shared" si="395"/>
        <v>7.2792372226313878E-2</v>
      </c>
      <c r="Q216" s="5">
        <f t="shared" si="396"/>
        <v>8.7106234717004585E-2</v>
      </c>
      <c r="R216" s="5">
        <f t="shared" si="397"/>
        <v>1.5207664157304669E-2</v>
      </c>
      <c r="S216" s="5">
        <f t="shared" si="398"/>
        <v>4.9699870052338918E-2</v>
      </c>
      <c r="T216" s="5">
        <f t="shared" si="399"/>
        <v>9.3050185880348038E-2</v>
      </c>
      <c r="U216" s="5">
        <f t="shared" si="400"/>
        <v>3.8879787355839648E-2</v>
      </c>
      <c r="V216" s="5">
        <f t="shared" si="401"/>
        <v>1.5081415860074674E-2</v>
      </c>
      <c r="W216" s="5">
        <f t="shared" si="402"/>
        <v>7.4231691076596232E-2</v>
      </c>
      <c r="X216" s="5">
        <f t="shared" si="403"/>
        <v>7.9297109734229376E-2</v>
      </c>
      <c r="Y216" s="5">
        <f t="shared" si="404"/>
        <v>4.2354091096443475E-2</v>
      </c>
      <c r="Z216" s="5">
        <f t="shared" si="405"/>
        <v>5.4151346771769788E-3</v>
      </c>
      <c r="AA216" s="5">
        <f t="shared" si="406"/>
        <v>1.3844288154584631E-2</v>
      </c>
      <c r="AB216" s="5">
        <f t="shared" si="407"/>
        <v>1.769709581877758E-2</v>
      </c>
      <c r="AC216" s="5">
        <f t="shared" si="408"/>
        <v>2.5742546420957271E-3</v>
      </c>
      <c r="AD216" s="5">
        <f t="shared" si="409"/>
        <v>4.7445030582427758E-2</v>
      </c>
      <c r="AE216" s="5">
        <f t="shared" si="410"/>
        <v>5.068258235632201E-2</v>
      </c>
      <c r="AF216" s="5">
        <f t="shared" si="411"/>
        <v>2.7070529018235503E-2</v>
      </c>
      <c r="AG216" s="5">
        <f t="shared" si="412"/>
        <v>9.6392555030064345E-3</v>
      </c>
      <c r="AH216" s="5">
        <f t="shared" si="413"/>
        <v>1.4461630958893651E-3</v>
      </c>
      <c r="AI216" s="5">
        <f t="shared" si="414"/>
        <v>3.6972485102542245E-3</v>
      </c>
      <c r="AJ216" s="5">
        <f t="shared" si="415"/>
        <v>4.7261773535198981E-3</v>
      </c>
      <c r="AK216" s="5">
        <f t="shared" si="416"/>
        <v>4.0276352022274474E-3</v>
      </c>
      <c r="AL216" s="5">
        <f t="shared" si="417"/>
        <v>2.8121654460391604E-4</v>
      </c>
      <c r="AM216" s="5">
        <f t="shared" si="418"/>
        <v>2.4259513901088627E-2</v>
      </c>
      <c r="AN216" s="5">
        <f t="shared" si="419"/>
        <v>2.5914933474015852E-2</v>
      </c>
      <c r="AO216" s="5">
        <f t="shared" si="420"/>
        <v>1.3841657745098728E-2</v>
      </c>
      <c r="AP216" s="5">
        <f t="shared" si="421"/>
        <v>4.9287280459239169E-3</v>
      </c>
      <c r="AQ216" s="5">
        <f t="shared" si="422"/>
        <v>1.316263589847762E-3</v>
      </c>
      <c r="AR216" s="5">
        <f t="shared" si="423"/>
        <v>3.0896926109362776E-4</v>
      </c>
      <c r="AS216" s="5">
        <f t="shared" si="424"/>
        <v>7.8990823617321453E-4</v>
      </c>
      <c r="AT216" s="5">
        <f t="shared" si="425"/>
        <v>1.0097364044658157E-3</v>
      </c>
      <c r="AU216" s="5">
        <f t="shared" si="426"/>
        <v>8.6049455688924517E-4</v>
      </c>
      <c r="AV216" s="5">
        <f t="shared" si="427"/>
        <v>5.4998330194978601E-4</v>
      </c>
      <c r="AW216" s="5">
        <f t="shared" si="428"/>
        <v>2.1333776383311198E-5</v>
      </c>
      <c r="AX216" s="5">
        <f t="shared" si="429"/>
        <v>1.0336945153378626E-2</v>
      </c>
      <c r="AY216" s="5">
        <f t="shared" si="430"/>
        <v>1.104231713242765E-2</v>
      </c>
      <c r="AZ216" s="5">
        <f t="shared" si="431"/>
        <v>5.8979111257667612E-3</v>
      </c>
      <c r="BA216" s="5">
        <f t="shared" si="432"/>
        <v>2.100124169608703E-3</v>
      </c>
      <c r="BB216" s="5">
        <f t="shared" si="433"/>
        <v>5.6085808607381086E-4</v>
      </c>
      <c r="BC216" s="5">
        <f t="shared" si="434"/>
        <v>1.1982597877457422E-4</v>
      </c>
      <c r="BD216" s="5">
        <f t="shared" si="435"/>
        <v>5.5008781842614819E-5</v>
      </c>
      <c r="BE216" s="5">
        <f t="shared" si="436"/>
        <v>1.4063499289714029E-4</v>
      </c>
      <c r="BF216" s="5">
        <f t="shared" si="437"/>
        <v>1.7977312498726071E-4</v>
      </c>
      <c r="BG216" s="5">
        <f t="shared" si="438"/>
        <v>1.5320215735744024E-4</v>
      </c>
      <c r="BH216" s="5">
        <f t="shared" si="439"/>
        <v>9.7918839456552956E-5</v>
      </c>
      <c r="BI216" s="5">
        <f t="shared" si="440"/>
        <v>5.0067697666413011E-5</v>
      </c>
      <c r="BJ216" s="8">
        <f t="shared" si="441"/>
        <v>0.67933825794648828</v>
      </c>
      <c r="BK216" s="8">
        <f t="shared" si="442"/>
        <v>0.17812508483132608</v>
      </c>
      <c r="BL216" s="8">
        <f t="shared" si="443"/>
        <v>0.13219418510314732</v>
      </c>
      <c r="BM216" s="8">
        <f t="shared" si="444"/>
        <v>0.68567687204815919</v>
      </c>
      <c r="BN216" s="8">
        <f t="shared" si="445"/>
        <v>0.29837480715393511</v>
      </c>
    </row>
    <row r="217" spans="1:66" x14ac:dyDescent="0.25">
      <c r="A217" t="s">
        <v>302</v>
      </c>
      <c r="B217" t="s">
        <v>326</v>
      </c>
      <c r="C217" t="s">
        <v>325</v>
      </c>
      <c r="D217" t="s">
        <v>366</v>
      </c>
      <c r="E217">
        <f>VLOOKUP(A217,home!$A$2:$E$405,3,FALSE)</f>
        <v>1.5645</v>
      </c>
      <c r="F217">
        <f>VLOOKUP(B217,home!$B$2:$E$405,3,FALSE)</f>
        <v>1.2784</v>
      </c>
      <c r="G217">
        <f>VLOOKUP(C217,away!$B$2:$E$405,4,FALSE)</f>
        <v>1.0387</v>
      </c>
      <c r="H217">
        <f>VLOOKUP(A217,away!$A$2:$E$405,3,FALSE)</f>
        <v>1.0699000000000001</v>
      </c>
      <c r="I217">
        <f>VLOOKUP(C217,away!$B$2:$E$405,3,FALSE)</f>
        <v>0.81779999999999997</v>
      </c>
      <c r="J217">
        <f>VLOOKUP(B217,home!$B$2:$E$405,4,FALSE)</f>
        <v>0.46729999999999999</v>
      </c>
      <c r="K217" s="3">
        <f t="shared" si="390"/>
        <v>2.0774589981599996</v>
      </c>
      <c r="L217" s="3">
        <f t="shared" si="391"/>
        <v>0.40887078000600002</v>
      </c>
      <c r="M217" s="5">
        <f t="shared" si="392"/>
        <v>8.321482364908217E-2</v>
      </c>
      <c r="N217" s="5">
        <f t="shared" si="393"/>
        <v>0.17287538417008327</v>
      </c>
      <c r="O217" s="5">
        <f t="shared" si="394"/>
        <v>3.4024109853461965E-2</v>
      </c>
      <c r="P217" s="5">
        <f t="shared" si="395"/>
        <v>7.0683693169458855E-2</v>
      </c>
      <c r="Q217" s="5">
        <f t="shared" si="396"/>
        <v>0.17957076120225315</v>
      </c>
      <c r="R217" s="5">
        <f t="shared" si="397"/>
        <v>6.9557321673974111E-3</v>
      </c>
      <c r="S217" s="5">
        <f t="shared" si="398"/>
        <v>1.500989926128778E-2</v>
      </c>
      <c r="T217" s="5">
        <f t="shared" si="399"/>
        <v>7.3421237199036413E-2</v>
      </c>
      <c r="U217" s="5">
        <f t="shared" si="400"/>
        <v>1.4450248379950709E-2</v>
      </c>
      <c r="V217" s="5">
        <f t="shared" si="401"/>
        <v>1.4166214188036878E-3</v>
      </c>
      <c r="W217" s="5">
        <f t="shared" si="402"/>
        <v>0.12435029788868714</v>
      </c>
      <c r="X217" s="5">
        <f t="shared" si="403"/>
        <v>5.0843203291725966E-2</v>
      </c>
      <c r="Y217" s="5">
        <f t="shared" si="404"/>
        <v>1.0394150093945811E-2</v>
      </c>
      <c r="Z217" s="5">
        <f t="shared" si="405"/>
        <v>9.4799854559886841E-4</v>
      </c>
      <c r="AA217" s="5">
        <f t="shared" si="406"/>
        <v>1.969428108796962E-3</v>
      </c>
      <c r="AB217" s="5">
        <f t="shared" si="407"/>
        <v>2.0457030729247399E-3</v>
      </c>
      <c r="AC217" s="5">
        <f t="shared" si="408"/>
        <v>7.5205976916941245E-5</v>
      </c>
      <c r="AD217" s="5">
        <f t="shared" si="409"/>
        <v>6.4583161318182383E-2</v>
      </c>
      <c r="AE217" s="5">
        <f t="shared" si="410"/>
        <v>2.6406167543418561E-2</v>
      </c>
      <c r="AF217" s="5">
        <f t="shared" si="411"/>
        <v>5.3983551602233334E-3</v>
      </c>
      <c r="AG217" s="5">
        <f t="shared" si="412"/>
        <v>7.3574322836997676E-4</v>
      </c>
      <c r="AH217" s="5">
        <f t="shared" si="413"/>
        <v>9.6902226195890714E-5</v>
      </c>
      <c r="AI217" s="5">
        <f t="shared" si="414"/>
        <v>2.013104017523888E-4</v>
      </c>
      <c r="AJ217" s="5">
        <f t="shared" si="415"/>
        <v>2.0910705277185236E-4</v>
      </c>
      <c r="AK217" s="5">
        <f t="shared" si="416"/>
        <v>1.4480377611986753E-4</v>
      </c>
      <c r="AL217" s="5">
        <f t="shared" si="417"/>
        <v>2.5552352159386502E-6</v>
      </c>
      <c r="AM217" s="5">
        <f t="shared" si="418"/>
        <v>2.6833773922015358E-2</v>
      </c>
      <c r="AN217" s="5">
        <f t="shared" si="419"/>
        <v>1.0971546073999082E-2</v>
      </c>
      <c r="AO217" s="5">
        <f t="shared" si="420"/>
        <v>2.2429723005738859E-3</v>
      </c>
      <c r="AP217" s="5">
        <f t="shared" si="421"/>
        <v>3.0569527802249905E-4</v>
      </c>
      <c r="AQ217" s="5">
        <f t="shared" si="422"/>
        <v>3.1247466692302554E-5</v>
      </c>
      <c r="AR217" s="5">
        <f t="shared" si="423"/>
        <v>7.924097761806338E-6</v>
      </c>
      <c r="AS217" s="5">
        <f t="shared" si="424"/>
        <v>1.6461988197564089E-5</v>
      </c>
      <c r="AT217" s="5">
        <f t="shared" si="425"/>
        <v>1.7099552754316619E-5</v>
      </c>
      <c r="AU217" s="5">
        <f t="shared" si="426"/>
        <v>1.1841206577988889E-5</v>
      </c>
      <c r="AV217" s="5">
        <f t="shared" si="427"/>
        <v>6.1499052886286E-6</v>
      </c>
      <c r="AW217" s="5">
        <f t="shared" si="428"/>
        <v>6.0290227035634195E-8</v>
      </c>
      <c r="AX217" s="5">
        <f t="shared" si="429"/>
        <v>9.2910108481469821E-3</v>
      </c>
      <c r="AY217" s="5">
        <f t="shared" si="430"/>
        <v>3.7988228525260639E-3</v>
      </c>
      <c r="AZ217" s="5">
        <f t="shared" si="431"/>
        <v>7.7661383140847483E-4</v>
      </c>
      <c r="BA217" s="5">
        <f t="shared" si="432"/>
        <v>1.0584490100381046E-4</v>
      </c>
      <c r="BB217" s="5">
        <f t="shared" si="433"/>
        <v>1.0819221808271458E-5</v>
      </c>
      <c r="BC217" s="5">
        <f t="shared" si="434"/>
        <v>8.8473273196117552E-7</v>
      </c>
      <c r="BD217" s="5">
        <f t="shared" si="435"/>
        <v>5.3998867211892608E-7</v>
      </c>
      <c r="BE217" s="5">
        <f t="shared" si="436"/>
        <v>1.1218043257979327E-6</v>
      </c>
      <c r="BF217" s="5">
        <f t="shared" si="437"/>
        <v>1.1652512454018637E-6</v>
      </c>
      <c r="BG217" s="5">
        <f t="shared" si="438"/>
        <v>8.0692056162574929E-7</v>
      </c>
      <c r="BH217" s="5">
        <f t="shared" si="439"/>
        <v>4.1908609538743345E-7</v>
      </c>
      <c r="BI217" s="5">
        <f t="shared" si="440"/>
        <v>1.7412683597327266E-7</v>
      </c>
      <c r="BJ217" s="8">
        <f t="shared" si="441"/>
        <v>0.76294769252485484</v>
      </c>
      <c r="BK217" s="8">
        <f t="shared" si="442"/>
        <v>0.17420162156329144</v>
      </c>
      <c r="BL217" s="8">
        <f t="shared" si="443"/>
        <v>6.0161048967688383E-2</v>
      </c>
      <c r="BM217" s="8">
        <f t="shared" si="444"/>
        <v>0.44713509482739749</v>
      </c>
      <c r="BN217" s="8">
        <f t="shared" si="445"/>
        <v>0.54732450421173684</v>
      </c>
    </row>
    <row r="218" spans="1:66" s="15" customFormat="1" x14ac:dyDescent="0.25">
      <c r="A218" s="15" t="s">
        <v>302</v>
      </c>
      <c r="B218" s="15" t="s">
        <v>320</v>
      </c>
      <c r="C218" s="15" t="s">
        <v>318</v>
      </c>
      <c r="D218" s="15" t="s">
        <v>366</v>
      </c>
      <c r="E218" s="15">
        <f>VLOOKUP(A218,home!$A$2:$E$405,3,FALSE)</f>
        <v>1.5645</v>
      </c>
      <c r="F218" s="15">
        <f>VLOOKUP(B218,home!$B$2:$E$405,3,FALSE)</f>
        <v>1.0652999999999999</v>
      </c>
      <c r="G218" s="15">
        <f>VLOOKUP(C218,away!$B$2:$E$405,4,FALSE)</f>
        <v>0.78120000000000001</v>
      </c>
      <c r="H218" s="15">
        <f>VLOOKUP(A218,away!$A$2:$E$405,3,FALSE)</f>
        <v>1.0699000000000001</v>
      </c>
      <c r="I218" s="15">
        <f>VLOOKUP(C218,away!$B$2:$E$405,3,FALSE)</f>
        <v>1.6616</v>
      </c>
      <c r="J218" s="15">
        <f>VLOOKUP(B218,home!$B$2:$E$405,4,FALSE)</f>
        <v>0.62309999999999999</v>
      </c>
      <c r="K218" s="19">
        <f t="shared" si="390"/>
        <v>1.30199623722</v>
      </c>
      <c r="L218" s="19">
        <f t="shared" si="391"/>
        <v>1.1077134329040002</v>
      </c>
      <c r="M218" s="20">
        <f t="shared" si="392"/>
        <v>8.9841374421280165E-2</v>
      </c>
      <c r="N218" s="20">
        <f t="shared" si="393"/>
        <v>0.11697313144317993</v>
      </c>
      <c r="O218" s="20">
        <f t="shared" si="394"/>
        <v>9.9518497277009871E-2</v>
      </c>
      <c r="P218" s="20">
        <f t="shared" si="395"/>
        <v>0.12957270898845566</v>
      </c>
      <c r="Q218" s="20">
        <f t="shared" si="396"/>
        <v>7.614928849743037E-2</v>
      </c>
      <c r="R218" s="20">
        <f t="shared" si="397"/>
        <v>5.5118988128082025E-2</v>
      </c>
      <c r="S218" s="20">
        <f t="shared" si="398"/>
        <v>4.6718694540113535E-2</v>
      </c>
      <c r="T218" s="20">
        <f t="shared" si="399"/>
        <v>8.4351589774685681E-2</v>
      </c>
      <c r="U218" s="20">
        <f t="shared" si="400"/>
        <v>7.1764715142136642E-2</v>
      </c>
      <c r="V218" s="20">
        <f t="shared" si="401"/>
        <v>7.4866122540490458E-3</v>
      </c>
      <c r="W218" s="20">
        <f t="shared" si="402"/>
        <v>3.3048695696878183E-2</v>
      </c>
      <c r="X218" s="20">
        <f t="shared" si="403"/>
        <v>3.6608484163388584E-2</v>
      </c>
      <c r="Y218" s="20">
        <f t="shared" si="404"/>
        <v>2.0275854833019455E-2</v>
      </c>
      <c r="Z218" s="20">
        <f t="shared" si="405"/>
        <v>2.0352014519184183E-2</v>
      </c>
      <c r="AA218" s="20">
        <f t="shared" si="406"/>
        <v>2.6498246323824613E-2</v>
      </c>
      <c r="AB218" s="20">
        <f t="shared" si="407"/>
        <v>1.7250308503274175E-2</v>
      </c>
      <c r="AC218" s="20">
        <f t="shared" si="408"/>
        <v>6.7484263038050511E-4</v>
      </c>
      <c r="AD218" s="20">
        <f t="shared" si="409"/>
        <v>1.0757319360591058E-2</v>
      </c>
      <c r="AE218" s="20">
        <f t="shared" si="410"/>
        <v>1.1916027157764984E-2</v>
      </c>
      <c r="AF218" s="20">
        <f t="shared" si="411"/>
        <v>6.5997716747525758E-3</v>
      </c>
      <c r="AG218" s="20">
        <f t="shared" si="412"/>
        <v>2.4368852460742519E-3</v>
      </c>
      <c r="AH218" s="20">
        <f t="shared" si="413"/>
        <v>5.636049967389394E-3</v>
      </c>
      <c r="AI218" s="20">
        <f t="shared" si="414"/>
        <v>7.3381158503248948E-3</v>
      </c>
      <c r="AJ218" s="20">
        <f t="shared" si="415"/>
        <v>4.7770996127037271E-3</v>
      </c>
      <c r="AK218" s="20">
        <f t="shared" si="416"/>
        <v>2.0732552401884568E-3</v>
      </c>
      <c r="AL218" s="20">
        <f t="shared" si="417"/>
        <v>3.8931366899741211E-5</v>
      </c>
      <c r="AM218" s="20">
        <f t="shared" si="418"/>
        <v>2.8011978660126831E-3</v>
      </c>
      <c r="AN218" s="20">
        <f t="shared" si="419"/>
        <v>3.1029245044042683E-3</v>
      </c>
      <c r="AO218" s="20">
        <f t="shared" si="420"/>
        <v>1.7185755774077984E-3</v>
      </c>
      <c r="AP218" s="20">
        <f t="shared" si="421"/>
        <v>6.3456308418512197E-4</v>
      </c>
      <c r="AQ218" s="20">
        <f t="shared" si="422"/>
        <v>1.7572851309421297E-4</v>
      </c>
      <c r="AR218" s="20">
        <f t="shared" si="423"/>
        <v>1.2486256514790757E-3</v>
      </c>
      <c r="AS218" s="20">
        <f t="shared" si="424"/>
        <v>1.6257058999221278E-3</v>
      </c>
      <c r="AT218" s="20">
        <f t="shared" si="425"/>
        <v>1.0583314822624821E-3</v>
      </c>
      <c r="AU218" s="20">
        <f t="shared" si="426"/>
        <v>4.5931453587907218E-4</v>
      </c>
      <c r="AV218" s="20">
        <f t="shared" si="427"/>
        <v>1.4950644935375078E-4</v>
      </c>
      <c r="AW218" s="20">
        <f t="shared" si="428"/>
        <v>1.5596756896119272E-6</v>
      </c>
      <c r="AX218" s="20">
        <f t="shared" si="429"/>
        <v>6.07858180209534E-4</v>
      </c>
      <c r="AY218" s="20">
        <f t="shared" si="430"/>
        <v>6.7333267151868127E-4</v>
      </c>
      <c r="AZ218" s="20">
        <f t="shared" si="431"/>
        <v>3.7292982252719011E-4</v>
      </c>
      <c r="BA218" s="20">
        <f t="shared" si="432"/>
        <v>1.3769979131462439E-4</v>
      </c>
      <c r="BB218" s="20">
        <f t="shared" si="433"/>
        <v>3.8132977136821773E-5</v>
      </c>
      <c r="BC218" s="20">
        <f t="shared" si="434"/>
        <v>8.4480822022157131E-6</v>
      </c>
      <c r="BD218" s="20">
        <f t="shared" si="435"/>
        <v>2.3051990113531371E-4</v>
      </c>
      <c r="BE218" s="20">
        <f t="shared" si="436"/>
        <v>3.0013604388250484E-4</v>
      </c>
      <c r="BF218" s="20">
        <f t="shared" si="437"/>
        <v>1.9538799989455907E-4</v>
      </c>
      <c r="BG218" s="20">
        <f t="shared" si="438"/>
        <v>8.4798146886885857E-5</v>
      </c>
      <c r="BH218" s="20">
        <f t="shared" si="439"/>
        <v>2.7601717042488586E-5</v>
      </c>
      <c r="BI218" s="20">
        <f t="shared" si="440"/>
        <v>7.1874663460262571E-6</v>
      </c>
      <c r="BJ218" s="21">
        <f t="shared" si="441"/>
        <v>0.40938843891777826</v>
      </c>
      <c r="BK218" s="21">
        <f t="shared" si="442"/>
        <v>0.27500649687269735</v>
      </c>
      <c r="BL218" s="21">
        <f t="shared" si="443"/>
        <v>0.29536239133901809</v>
      </c>
      <c r="BM218" s="21">
        <f t="shared" si="444"/>
        <v>0.43226357989741071</v>
      </c>
      <c r="BN218" s="21">
        <f t="shared" si="445"/>
        <v>0.56717398875543801</v>
      </c>
    </row>
    <row r="219" spans="1:66" x14ac:dyDescent="0.25">
      <c r="A219" t="s">
        <v>352</v>
      </c>
      <c r="B219" t="s">
        <v>131</v>
      </c>
      <c r="C219" t="s">
        <v>135</v>
      </c>
      <c r="D219" s="11">
        <v>44413</v>
      </c>
      <c r="E219" s="10">
        <f>VLOOKUP(A219,home!$A$2:$E$405,3,FALSE)</f>
        <v>1.1578999999999999</v>
      </c>
      <c r="F219" s="10">
        <f>VLOOKUP(B219,home!$B$2:$E$405,3,FALSE)</f>
        <v>0</v>
      </c>
      <c r="G219" s="10">
        <f>VLOOKUP(C219,away!$B$2:$E$405,4,FALSE)</f>
        <v>0.86360000000000003</v>
      </c>
      <c r="H219" s="10">
        <f>VLOOKUP(A219,away!$A$2:$E$405,3,FALSE)</f>
        <v>1.1315999999999999</v>
      </c>
      <c r="I219" s="10">
        <f>VLOOKUP(C219,away!$B$2:$E$405,3,FALSE)</f>
        <v>1.3255999999999999</v>
      </c>
      <c r="J219" s="10">
        <f>VLOOKUP(B219,home!$B$2:$E$405,4,FALSE)</f>
        <v>0.88370000000000004</v>
      </c>
      <c r="K219" s="12">
        <f t="shared" ref="K219:K282" si="446">E219*F219*G219</f>
        <v>0</v>
      </c>
      <c r="L219" s="12">
        <f t="shared" ref="L219:L282" si="447">H219*I219*J219</f>
        <v>1.3255932659519998</v>
      </c>
      <c r="M219" s="13">
        <f t="shared" ref="M219:M282" si="448">_xlfn.POISSON.DIST(0,K219,FALSE) * _xlfn.POISSON.DIST(0,L219,FALSE)</f>
        <v>0.26564531401071084</v>
      </c>
      <c r="N219" s="13">
        <f t="shared" ref="N219:N282" si="449">_xlfn.POISSON.DIST(1,K219,FALSE) * _xlfn.POISSON.DIST(0,L219,FALSE)</f>
        <v>0</v>
      </c>
      <c r="O219" s="13">
        <f t="shared" ref="O219:O282" si="450">_xlfn.POISSON.DIST(0,K219,FALSE) * _xlfn.POISSON.DIST(1,L219,FALSE)</f>
        <v>0.35213763938430265</v>
      </c>
      <c r="P219" s="13">
        <f t="shared" ref="P219:P282" si="451">_xlfn.POISSON.DIST(1,K219,FALSE) * _xlfn.POISSON.DIST(1,L219,FALSE)</f>
        <v>0</v>
      </c>
      <c r="Q219" s="13">
        <f t="shared" ref="Q219:Q282" si="452">_xlfn.POISSON.DIST(2,K219,FALSE) * _xlfn.POISSON.DIST(0,L219,FALSE)</f>
        <v>0</v>
      </c>
      <c r="R219" s="13">
        <f t="shared" ref="R219:R282" si="453">_xlfn.POISSON.DIST(0,K219,FALSE) * _xlfn.POISSON.DIST(2,L219,FALSE)</f>
        <v>0.2333956417280327</v>
      </c>
      <c r="S219" s="13">
        <f t="shared" ref="S219:S282" si="454">_xlfn.POISSON.DIST(2,K219,FALSE) * _xlfn.POISSON.DIST(2,L219,FALSE)</f>
        <v>0</v>
      </c>
      <c r="T219" s="13">
        <f t="shared" ref="T219:T282" si="455">_xlfn.POISSON.DIST(2,K219,FALSE) * _xlfn.POISSON.DIST(1,L219,FALSE)</f>
        <v>0</v>
      </c>
      <c r="U219" s="13">
        <f t="shared" ref="U219:U282" si="456">_xlfn.POISSON.DIST(1,K219,FALSE) * _xlfn.POISSON.DIST(2,L219,FALSE)</f>
        <v>0</v>
      </c>
      <c r="V219" s="13">
        <f t="shared" ref="V219:V282" si="457">_xlfn.POISSON.DIST(3,K219,FALSE) * _xlfn.POISSON.DIST(3,L219,FALSE)</f>
        <v>0</v>
      </c>
      <c r="W219" s="13">
        <f t="shared" ref="W219:W282" si="458">_xlfn.POISSON.DIST(3,K219,FALSE) * _xlfn.POISSON.DIST(0,L219,FALSE)</f>
        <v>0</v>
      </c>
      <c r="X219" s="13">
        <f t="shared" ref="X219:X282" si="459">_xlfn.POISSON.DIST(3,K219,FALSE) * _xlfn.POISSON.DIST(1,L219,FALSE)</f>
        <v>0</v>
      </c>
      <c r="Y219" s="13">
        <f t="shared" ref="Y219:Y282" si="460">_xlfn.POISSON.DIST(3,K219,FALSE) * _xlfn.POISSON.DIST(2,L219,FALSE)</f>
        <v>0</v>
      </c>
      <c r="Z219" s="13">
        <f t="shared" ref="Z219:Z282" si="461">_xlfn.POISSON.DIST(0,K219,FALSE) * _xlfn.POISSON.DIST(3,L219,FALSE)</f>
        <v>0.10312923032574194</v>
      </c>
      <c r="AA219" s="13">
        <f t="shared" ref="AA219:AA282" si="462">_xlfn.POISSON.DIST(1,K219,FALSE) * _xlfn.POISSON.DIST(3,L219,FALSE)</f>
        <v>0</v>
      </c>
      <c r="AB219" s="13">
        <f t="shared" ref="AB219:AB282" si="463">_xlfn.POISSON.DIST(2,K219,FALSE) * _xlfn.POISSON.DIST(3,L219,FALSE)</f>
        <v>0</v>
      </c>
      <c r="AC219" s="13">
        <f t="shared" ref="AC219:AC282" si="464">_xlfn.POISSON.DIST(4,K219,FALSE) * _xlfn.POISSON.DIST(4,L219,FALSE)</f>
        <v>0</v>
      </c>
      <c r="AD219" s="13">
        <f t="shared" ref="AD219:AD282" si="465">_xlfn.POISSON.DIST(4,K219,FALSE) * _xlfn.POISSON.DIST(0,L219,FALSE)</f>
        <v>0</v>
      </c>
      <c r="AE219" s="13">
        <f t="shared" ref="AE219:AE282" si="466">_xlfn.POISSON.DIST(4,K219,FALSE) * _xlfn.POISSON.DIST(1,L219,FALSE)</f>
        <v>0</v>
      </c>
      <c r="AF219" s="13">
        <f t="shared" ref="AF219:AF282" si="467">_xlfn.POISSON.DIST(4,K219,FALSE) * _xlfn.POISSON.DIST(2,L219,FALSE)</f>
        <v>0</v>
      </c>
      <c r="AG219" s="13">
        <f t="shared" ref="AG219:AG282" si="468">_xlfn.POISSON.DIST(4,K219,FALSE) * _xlfn.POISSON.DIST(3,L219,FALSE)</f>
        <v>0</v>
      </c>
      <c r="AH219" s="13">
        <f t="shared" ref="AH219:AH282" si="469">_xlfn.POISSON.DIST(0,K219,FALSE) * _xlfn.POISSON.DIST(4,L219,FALSE)</f>
        <v>3.4176853310654058E-2</v>
      </c>
      <c r="AI219" s="13">
        <f t="shared" ref="AI219:AI282" si="470">_xlfn.POISSON.DIST(1,K219,FALSE) * _xlfn.POISSON.DIST(4,L219,FALSE)</f>
        <v>0</v>
      </c>
      <c r="AJ219" s="13">
        <f t="shared" ref="AJ219:AJ282" si="471">_xlfn.POISSON.DIST(2,K219,FALSE) * _xlfn.POISSON.DIST(4,L219,FALSE)</f>
        <v>0</v>
      </c>
      <c r="AK219" s="13">
        <f t="shared" ref="AK219:AK282" si="472">_xlfn.POISSON.DIST(3,K219,FALSE) * _xlfn.POISSON.DIST(4,L219,FALSE)</f>
        <v>0</v>
      </c>
      <c r="AL219" s="13">
        <f t="shared" ref="AL219:AL282" si="473">_xlfn.POISSON.DIST(5,K219,FALSE) * _xlfn.POISSON.DIST(5,L219,FALSE)</f>
        <v>0</v>
      </c>
      <c r="AM219" s="13">
        <f t="shared" ref="AM219:AM282" si="474">_xlfn.POISSON.DIST(5,K219,FALSE) * _xlfn.POISSON.DIST(0,L219,FALSE)</f>
        <v>0</v>
      </c>
      <c r="AN219" s="13">
        <f t="shared" ref="AN219:AN282" si="475">_xlfn.POISSON.DIST(5,K219,FALSE) * _xlfn.POISSON.DIST(1,L219,FALSE)</f>
        <v>0</v>
      </c>
      <c r="AO219" s="13">
        <f t="shared" ref="AO219:AO282" si="476">_xlfn.POISSON.DIST(5,K219,FALSE) * _xlfn.POISSON.DIST(2,L219,FALSE)</f>
        <v>0</v>
      </c>
      <c r="AP219" s="13">
        <f t="shared" ref="AP219:AP282" si="477">_xlfn.POISSON.DIST(5,K219,FALSE) * _xlfn.POISSON.DIST(3,L219,FALSE)</f>
        <v>0</v>
      </c>
      <c r="AQ219" s="13">
        <f t="shared" ref="AQ219:AQ282" si="478">_xlfn.POISSON.DIST(5,K219,FALSE) * _xlfn.POISSON.DIST(4,L219,FALSE)</f>
        <v>0</v>
      </c>
      <c r="AR219" s="13">
        <f t="shared" ref="AR219:AR282" si="479">_xlfn.POISSON.DIST(0,K219,FALSE) * _xlfn.POISSON.DIST(5,L219,FALSE)</f>
        <v>9.0609213200064688E-3</v>
      </c>
      <c r="AS219" s="13">
        <f t="shared" ref="AS219:AS282" si="480">_xlfn.POISSON.DIST(1,K219,FALSE) * _xlfn.POISSON.DIST(5,L219,FALSE)</f>
        <v>0</v>
      </c>
      <c r="AT219" s="13">
        <f t="shared" ref="AT219:AT282" si="481">_xlfn.POISSON.DIST(2,K219,FALSE) * _xlfn.POISSON.DIST(5,L219,FALSE)</f>
        <v>0</v>
      </c>
      <c r="AU219" s="13">
        <f t="shared" ref="AU219:AU282" si="482">_xlfn.POISSON.DIST(3,K219,FALSE) * _xlfn.POISSON.DIST(5,L219,FALSE)</f>
        <v>0</v>
      </c>
      <c r="AV219" s="13">
        <f t="shared" ref="AV219:AV282" si="483">_xlfn.POISSON.DIST(4,K219,FALSE) * _xlfn.POISSON.DIST(5,L219,FALSE)</f>
        <v>0</v>
      </c>
      <c r="AW219" s="13">
        <f t="shared" ref="AW219:AW282" si="484">_xlfn.POISSON.DIST(6,K219,FALSE) * _xlfn.POISSON.DIST(6,L219,FALSE)</f>
        <v>0</v>
      </c>
      <c r="AX219" s="13">
        <f t="shared" ref="AX219:AX282" si="485">_xlfn.POISSON.DIST(6,K219,FALSE) * _xlfn.POISSON.DIST(0,L219,FALSE)</f>
        <v>0</v>
      </c>
      <c r="AY219" s="13">
        <f t="shared" ref="AY219:AY282" si="486">_xlfn.POISSON.DIST(6,K219,FALSE) * _xlfn.POISSON.DIST(1,L219,FALSE)</f>
        <v>0</v>
      </c>
      <c r="AZ219" s="13">
        <f t="shared" ref="AZ219:AZ282" si="487">_xlfn.POISSON.DIST(6,K219,FALSE) * _xlfn.POISSON.DIST(2,L219,FALSE)</f>
        <v>0</v>
      </c>
      <c r="BA219" s="13">
        <f t="shared" ref="BA219:BA282" si="488">_xlfn.POISSON.DIST(6,K219,FALSE) * _xlfn.POISSON.DIST(3,L219,FALSE)</f>
        <v>0</v>
      </c>
      <c r="BB219" s="13">
        <f t="shared" ref="BB219:BB282" si="489">_xlfn.POISSON.DIST(6,K219,FALSE) * _xlfn.POISSON.DIST(4,L219,FALSE)</f>
        <v>0</v>
      </c>
      <c r="BC219" s="13">
        <f t="shared" ref="BC219:BC282" si="490">_xlfn.POISSON.DIST(6,K219,FALSE) * _xlfn.POISSON.DIST(5,L219,FALSE)</f>
        <v>0</v>
      </c>
      <c r="BD219" s="13">
        <f t="shared" ref="BD219:BD282" si="491">_xlfn.POISSON.DIST(0,K219,FALSE) * _xlfn.POISSON.DIST(6,L219,FALSE)</f>
        <v>2.0018493808535804E-3</v>
      </c>
      <c r="BE219" s="13">
        <f t="shared" ref="BE219:BE282" si="492">_xlfn.POISSON.DIST(1,K219,FALSE) * _xlfn.POISSON.DIST(6,L219,FALSE)</f>
        <v>0</v>
      </c>
      <c r="BF219" s="13">
        <f t="shared" ref="BF219:BF282" si="493">_xlfn.POISSON.DIST(2,K219,FALSE) * _xlfn.POISSON.DIST(6,L219,FALSE)</f>
        <v>0</v>
      </c>
      <c r="BG219" s="13">
        <f t="shared" ref="BG219:BG282" si="494">_xlfn.POISSON.DIST(3,K219,FALSE) * _xlfn.POISSON.DIST(6,L219,FALSE)</f>
        <v>0</v>
      </c>
      <c r="BH219" s="13">
        <f t="shared" ref="BH219:BH282" si="495">_xlfn.POISSON.DIST(4,K219,FALSE) * _xlfn.POISSON.DIST(6,L219,FALSE)</f>
        <v>0</v>
      </c>
      <c r="BI219" s="13">
        <f t="shared" ref="BI219:BI282" si="496">_xlfn.POISSON.DIST(5,K219,FALSE) * _xlfn.POISSON.DIST(6,L219,FALSE)</f>
        <v>0</v>
      </c>
      <c r="BJ219" s="14">
        <f t="shared" ref="BJ219:BJ282" si="497">SUM(N219,Q219,T219,W219,X219,Y219,AD219,AE219,AF219,AG219,AM219,AN219,AO219,AP219,AQ219,AX219,AY219,AZ219,BA219,BB219,BC219)</f>
        <v>0</v>
      </c>
      <c r="BK219" s="14">
        <f t="shared" ref="BK219:BK282" si="498">SUM(M219,P219,S219,V219,AC219,AL219,AY219)</f>
        <v>0.26564531401071084</v>
      </c>
      <c r="BL219" s="14">
        <f t="shared" ref="BL219:BL282" si="499">SUM(O219,R219,U219,AA219,AB219,AH219,AI219,AJ219,AK219,AR219,AS219,AT219,AU219,AV219,BD219,BE219,BF219,BG219,BH219,BI219)</f>
        <v>0.63077290512384943</v>
      </c>
      <c r="BM219" s="14">
        <f t="shared" ref="BM219:BM282" si="500">SUM(S219:BI219)</f>
        <v>0.14836885433725602</v>
      </c>
      <c r="BN219" s="14">
        <f t="shared" ref="BN219:BN282" si="501">SUM(M219:R219)</f>
        <v>0.85117859512304617</v>
      </c>
    </row>
    <row r="220" spans="1:66" x14ac:dyDescent="0.25">
      <c r="A220" t="s">
        <v>352</v>
      </c>
      <c r="B220" t="s">
        <v>140</v>
      </c>
      <c r="C220" t="s">
        <v>143</v>
      </c>
      <c r="D220" s="11">
        <v>44413</v>
      </c>
      <c r="E220" s="10">
        <f>VLOOKUP(A220,home!$A$2:$E$405,3,FALSE)</f>
        <v>1.1578999999999999</v>
      </c>
      <c r="F220" s="10">
        <f>VLOOKUP(B220,home!$B$2:$E$405,3,FALSE)</f>
        <v>1.2954000000000001</v>
      </c>
      <c r="G220" s="10">
        <f>VLOOKUP(C220,away!$B$2:$E$405,4,FALSE)</f>
        <v>1.4394</v>
      </c>
      <c r="H220" s="10">
        <f>VLOOKUP(A220,away!$A$2:$E$405,3,FALSE)</f>
        <v>1.1315999999999999</v>
      </c>
      <c r="I220" s="10">
        <f>VLOOKUP(C220,away!$B$2:$E$405,3,FALSE)</f>
        <v>1.7674000000000001</v>
      </c>
      <c r="J220" s="10">
        <f>VLOOKUP(B220,home!$B$2:$E$405,4,FALSE)</f>
        <v>0</v>
      </c>
      <c r="K220" s="12">
        <f t="shared" si="446"/>
        <v>2.1590189042040002</v>
      </c>
      <c r="L220" s="12">
        <f t="shared" si="447"/>
        <v>0</v>
      </c>
      <c r="M220" s="13">
        <f t="shared" si="448"/>
        <v>0.11543832155067957</v>
      </c>
      <c r="N220" s="13">
        <f t="shared" si="449"/>
        <v>0.2492335184974972</v>
      </c>
      <c r="O220" s="13">
        <f t="shared" si="450"/>
        <v>0</v>
      </c>
      <c r="P220" s="13">
        <f t="shared" si="451"/>
        <v>0</v>
      </c>
      <c r="Q220" s="13">
        <f t="shared" si="452"/>
        <v>0.26904993899868695</v>
      </c>
      <c r="R220" s="13">
        <f t="shared" si="453"/>
        <v>0</v>
      </c>
      <c r="S220" s="13">
        <f t="shared" si="454"/>
        <v>0</v>
      </c>
      <c r="T220" s="13">
        <f t="shared" si="455"/>
        <v>0</v>
      </c>
      <c r="U220" s="13">
        <f t="shared" si="456"/>
        <v>0</v>
      </c>
      <c r="V220" s="13">
        <f t="shared" si="457"/>
        <v>0</v>
      </c>
      <c r="W220" s="13">
        <f t="shared" si="458"/>
        <v>0.19362796815769939</v>
      </c>
      <c r="X220" s="13">
        <f t="shared" si="459"/>
        <v>0</v>
      </c>
      <c r="Y220" s="13">
        <f t="shared" si="460"/>
        <v>0</v>
      </c>
      <c r="Z220" s="13">
        <f t="shared" si="461"/>
        <v>0</v>
      </c>
      <c r="AA220" s="13">
        <f t="shared" si="462"/>
        <v>0</v>
      </c>
      <c r="AB220" s="13">
        <f t="shared" si="463"/>
        <v>0</v>
      </c>
      <c r="AC220" s="13">
        <f t="shared" si="464"/>
        <v>0</v>
      </c>
      <c r="AD220" s="13">
        <f t="shared" si="465"/>
        <v>0.10451161090877083</v>
      </c>
      <c r="AE220" s="13">
        <f t="shared" si="466"/>
        <v>0</v>
      </c>
      <c r="AF220" s="13">
        <f t="shared" si="467"/>
        <v>0</v>
      </c>
      <c r="AG220" s="13">
        <f t="shared" si="468"/>
        <v>0</v>
      </c>
      <c r="AH220" s="13">
        <f t="shared" si="469"/>
        <v>0</v>
      </c>
      <c r="AI220" s="13">
        <f t="shared" si="470"/>
        <v>0</v>
      </c>
      <c r="AJ220" s="13">
        <f t="shared" si="471"/>
        <v>0</v>
      </c>
      <c r="AK220" s="13">
        <f t="shared" si="472"/>
        <v>0</v>
      </c>
      <c r="AL220" s="13">
        <f t="shared" si="473"/>
        <v>0</v>
      </c>
      <c r="AM220" s="13">
        <f t="shared" si="474"/>
        <v>4.5128508732169843E-2</v>
      </c>
      <c r="AN220" s="13">
        <f t="shared" si="475"/>
        <v>0</v>
      </c>
      <c r="AO220" s="13">
        <f t="shared" si="476"/>
        <v>0</v>
      </c>
      <c r="AP220" s="13">
        <f t="shared" si="477"/>
        <v>0</v>
      </c>
      <c r="AQ220" s="13">
        <f t="shared" si="478"/>
        <v>0</v>
      </c>
      <c r="AR220" s="13">
        <f t="shared" si="479"/>
        <v>0</v>
      </c>
      <c r="AS220" s="13">
        <f t="shared" si="480"/>
        <v>0</v>
      </c>
      <c r="AT220" s="13">
        <f t="shared" si="481"/>
        <v>0</v>
      </c>
      <c r="AU220" s="13">
        <f t="shared" si="482"/>
        <v>0</v>
      </c>
      <c r="AV220" s="13">
        <f t="shared" si="483"/>
        <v>0</v>
      </c>
      <c r="AW220" s="13">
        <f t="shared" si="484"/>
        <v>0</v>
      </c>
      <c r="AX220" s="13">
        <f t="shared" si="485"/>
        <v>1.6238883911881646E-2</v>
      </c>
      <c r="AY220" s="13">
        <f t="shared" si="486"/>
        <v>0</v>
      </c>
      <c r="AZ220" s="13">
        <f t="shared" si="487"/>
        <v>0</v>
      </c>
      <c r="BA220" s="13">
        <f t="shared" si="488"/>
        <v>0</v>
      </c>
      <c r="BB220" s="13">
        <f t="shared" si="489"/>
        <v>0</v>
      </c>
      <c r="BC220" s="13">
        <f t="shared" si="490"/>
        <v>0</v>
      </c>
      <c r="BD220" s="13">
        <f t="shared" si="491"/>
        <v>0</v>
      </c>
      <c r="BE220" s="13">
        <f t="shared" si="492"/>
        <v>0</v>
      </c>
      <c r="BF220" s="13">
        <f t="shared" si="493"/>
        <v>0</v>
      </c>
      <c r="BG220" s="13">
        <f t="shared" si="494"/>
        <v>0</v>
      </c>
      <c r="BH220" s="13">
        <f t="shared" si="495"/>
        <v>0</v>
      </c>
      <c r="BI220" s="13">
        <f t="shared" si="496"/>
        <v>0</v>
      </c>
      <c r="BJ220" s="14">
        <f t="shared" si="497"/>
        <v>0.8777904292067058</v>
      </c>
      <c r="BK220" s="14">
        <f t="shared" si="498"/>
        <v>0.11543832155067957</v>
      </c>
      <c r="BL220" s="14">
        <f t="shared" si="499"/>
        <v>0</v>
      </c>
      <c r="BM220" s="14">
        <f t="shared" si="500"/>
        <v>0.35950697171052171</v>
      </c>
      <c r="BN220" s="14">
        <f t="shared" si="501"/>
        <v>0.63372177904686366</v>
      </c>
    </row>
    <row r="221" spans="1:66" x14ac:dyDescent="0.25">
      <c r="A221" t="s">
        <v>352</v>
      </c>
      <c r="B221" t="s">
        <v>133</v>
      </c>
      <c r="C221" t="s">
        <v>139</v>
      </c>
      <c r="D221" s="11">
        <v>44413</v>
      </c>
      <c r="E221" s="10">
        <f>VLOOKUP(A221,home!$A$2:$E$405,3,FALSE)</f>
        <v>1.1578999999999999</v>
      </c>
      <c r="F221" s="10">
        <f>VLOOKUP(B221,home!$B$2:$E$405,3,FALSE)</f>
        <v>1.4394</v>
      </c>
      <c r="G221" s="10">
        <f>VLOOKUP(C221,away!$B$2:$E$405,4,FALSE)</f>
        <v>0.86360000000000003</v>
      </c>
      <c r="H221" s="10">
        <f>VLOOKUP(A221,away!$A$2:$E$405,3,FALSE)</f>
        <v>1.1315999999999999</v>
      </c>
      <c r="I221" s="10">
        <f>VLOOKUP(C221,away!$B$2:$E$405,3,FALSE)</f>
        <v>0</v>
      </c>
      <c r="J221" s="10">
        <f>VLOOKUP(B221,home!$B$2:$E$405,4,FALSE)</f>
        <v>1.7674000000000001</v>
      </c>
      <c r="K221" s="12">
        <f t="shared" si="446"/>
        <v>1.4393459361359999</v>
      </c>
      <c r="L221" s="12">
        <f t="shared" si="447"/>
        <v>0</v>
      </c>
      <c r="M221" s="13">
        <f t="shared" si="448"/>
        <v>0.23708277525729801</v>
      </c>
      <c r="N221" s="13">
        <f t="shared" si="449"/>
        <v>0.34124412909443647</v>
      </c>
      <c r="O221" s="13">
        <f t="shared" si="450"/>
        <v>0</v>
      </c>
      <c r="P221" s="13">
        <f t="shared" si="451"/>
        <v>0</v>
      </c>
      <c r="Q221" s="13">
        <f t="shared" si="452"/>
        <v>0.24558417522117287</v>
      </c>
      <c r="R221" s="13">
        <f t="shared" si="453"/>
        <v>0</v>
      </c>
      <c r="S221" s="13">
        <f t="shared" si="454"/>
        <v>0</v>
      </c>
      <c r="T221" s="13">
        <f t="shared" si="455"/>
        <v>0</v>
      </c>
      <c r="U221" s="13">
        <f t="shared" si="456"/>
        <v>0</v>
      </c>
      <c r="V221" s="13">
        <f t="shared" si="457"/>
        <v>0</v>
      </c>
      <c r="W221" s="13">
        <f t="shared" si="458"/>
        <v>0.11782686152796888</v>
      </c>
      <c r="X221" s="13">
        <f t="shared" si="459"/>
        <v>0</v>
      </c>
      <c r="Y221" s="13">
        <f t="shared" si="460"/>
        <v>0</v>
      </c>
      <c r="Z221" s="13">
        <f t="shared" si="461"/>
        <v>0</v>
      </c>
      <c r="AA221" s="13">
        <f t="shared" si="462"/>
        <v>0</v>
      </c>
      <c r="AB221" s="13">
        <f t="shared" si="463"/>
        <v>0</v>
      </c>
      <c r="AC221" s="13">
        <f t="shared" si="464"/>
        <v>0</v>
      </c>
      <c r="AD221" s="13">
        <f t="shared" si="465"/>
        <v>4.2398403576985287E-2</v>
      </c>
      <c r="AE221" s="13">
        <f t="shared" si="466"/>
        <v>0</v>
      </c>
      <c r="AF221" s="13">
        <f t="shared" si="467"/>
        <v>0</v>
      </c>
      <c r="AG221" s="13">
        <f t="shared" si="468"/>
        <v>0</v>
      </c>
      <c r="AH221" s="13">
        <f t="shared" si="469"/>
        <v>0</v>
      </c>
      <c r="AI221" s="13">
        <f t="shared" si="470"/>
        <v>0</v>
      </c>
      <c r="AJ221" s="13">
        <f t="shared" si="471"/>
        <v>0</v>
      </c>
      <c r="AK221" s="13">
        <f t="shared" si="472"/>
        <v>0</v>
      </c>
      <c r="AL221" s="13">
        <f t="shared" si="473"/>
        <v>0</v>
      </c>
      <c r="AM221" s="13">
        <f t="shared" si="474"/>
        <v>1.2205193977437565E-2</v>
      </c>
      <c r="AN221" s="13">
        <f t="shared" si="475"/>
        <v>0</v>
      </c>
      <c r="AO221" s="13">
        <f t="shared" si="476"/>
        <v>0</v>
      </c>
      <c r="AP221" s="13">
        <f t="shared" si="477"/>
        <v>0</v>
      </c>
      <c r="AQ221" s="13">
        <f t="shared" si="478"/>
        <v>0</v>
      </c>
      <c r="AR221" s="13">
        <f t="shared" si="479"/>
        <v>0</v>
      </c>
      <c r="AS221" s="13">
        <f t="shared" si="480"/>
        <v>0</v>
      </c>
      <c r="AT221" s="13">
        <f t="shared" si="481"/>
        <v>0</v>
      </c>
      <c r="AU221" s="13">
        <f t="shared" si="482"/>
        <v>0</v>
      </c>
      <c r="AV221" s="13">
        <f t="shared" si="483"/>
        <v>0</v>
      </c>
      <c r="AW221" s="13">
        <f t="shared" si="484"/>
        <v>0</v>
      </c>
      <c r="AX221" s="13">
        <f t="shared" si="485"/>
        <v>2.927916058529388E-3</v>
      </c>
      <c r="AY221" s="13">
        <f t="shared" si="486"/>
        <v>0</v>
      </c>
      <c r="AZ221" s="13">
        <f t="shared" si="487"/>
        <v>0</v>
      </c>
      <c r="BA221" s="13">
        <f t="shared" si="488"/>
        <v>0</v>
      </c>
      <c r="BB221" s="13">
        <f t="shared" si="489"/>
        <v>0</v>
      </c>
      <c r="BC221" s="13">
        <f t="shared" si="490"/>
        <v>0</v>
      </c>
      <c r="BD221" s="13">
        <f t="shared" si="491"/>
        <v>0</v>
      </c>
      <c r="BE221" s="13">
        <f t="shared" si="492"/>
        <v>0</v>
      </c>
      <c r="BF221" s="13">
        <f t="shared" si="493"/>
        <v>0</v>
      </c>
      <c r="BG221" s="13">
        <f t="shared" si="494"/>
        <v>0</v>
      </c>
      <c r="BH221" s="13">
        <f t="shared" si="495"/>
        <v>0</v>
      </c>
      <c r="BI221" s="13">
        <f t="shared" si="496"/>
        <v>0</v>
      </c>
      <c r="BJ221" s="14">
        <f t="shared" si="497"/>
        <v>0.7621866794565304</v>
      </c>
      <c r="BK221" s="14">
        <f t="shared" si="498"/>
        <v>0.23708277525729801</v>
      </c>
      <c r="BL221" s="14">
        <f t="shared" si="499"/>
        <v>0</v>
      </c>
      <c r="BM221" s="14">
        <f t="shared" si="500"/>
        <v>0.17535837514092112</v>
      </c>
      <c r="BN221" s="14">
        <f t="shared" si="501"/>
        <v>0.82391107957290743</v>
      </c>
    </row>
    <row r="222" spans="1:66" x14ac:dyDescent="0.25">
      <c r="A222" t="s">
        <v>352</v>
      </c>
      <c r="B222" t="s">
        <v>136</v>
      </c>
      <c r="C222" t="s">
        <v>138</v>
      </c>
      <c r="D222" s="11">
        <v>44413</v>
      </c>
      <c r="E222" s="10">
        <f>VLOOKUP(A222,home!$A$2:$E$405,3,FALSE)</f>
        <v>1.1578999999999999</v>
      </c>
      <c r="F222" s="10">
        <f>VLOOKUP(B222,home!$B$2:$E$405,3,FALSE)</f>
        <v>1.7273000000000001</v>
      </c>
      <c r="G222" s="10">
        <f>VLOOKUP(C222,away!$B$2:$E$405,4,FALSE)</f>
        <v>1.2954000000000001</v>
      </c>
      <c r="H222" s="10">
        <f>VLOOKUP(A222,away!$A$2:$E$405,3,FALSE)</f>
        <v>1.1315999999999999</v>
      </c>
      <c r="I222" s="10">
        <f>VLOOKUP(C222,away!$B$2:$E$405,3,FALSE)</f>
        <v>0.88370000000000004</v>
      </c>
      <c r="J222" s="10">
        <f>VLOOKUP(B222,home!$B$2:$E$405,4,FALSE)</f>
        <v>0.88370000000000004</v>
      </c>
      <c r="K222" s="12">
        <f t="shared" si="446"/>
        <v>2.5908526839179999</v>
      </c>
      <c r="L222" s="12">
        <f t="shared" si="447"/>
        <v>0.883695510804</v>
      </c>
      <c r="M222" s="13">
        <f t="shared" si="448"/>
        <v>3.0975825703679474E-2</v>
      </c>
      <c r="N222" s="13">
        <f t="shared" si="449"/>
        <v>8.0253801160954139E-2</v>
      </c>
      <c r="O222" s="13">
        <f t="shared" si="450"/>
        <v>2.7373198117788707E-2</v>
      </c>
      <c r="P222" s="13">
        <f t="shared" si="451"/>
        <v>7.0919923810892016E-2</v>
      </c>
      <c r="Q222" s="13">
        <f t="shared" si="452"/>
        <v>0.10396288806623978</v>
      </c>
      <c r="R222" s="13">
        <f t="shared" si="453"/>
        <v>1.2094786146519191E-2</v>
      </c>
      <c r="S222" s="13">
        <f t="shared" si="454"/>
        <v>4.0593232618374414E-2</v>
      </c>
      <c r="T222" s="13">
        <f t="shared" si="455"/>
        <v>9.1871537474354836E-2</v>
      </c>
      <c r="U222" s="13">
        <f t="shared" si="456"/>
        <v>3.1335809149123491E-2</v>
      </c>
      <c r="V222" s="13">
        <f t="shared" si="457"/>
        <v>1.0326579586692062E-2</v>
      </c>
      <c r="W222" s="13">
        <f t="shared" si="458"/>
        <v>8.9784175858094631E-2</v>
      </c>
      <c r="X222" s="13">
        <f t="shared" si="459"/>
        <v>7.93418731470351E-2</v>
      </c>
      <c r="Y222" s="13">
        <f t="shared" si="460"/>
        <v>3.5057028559407677E-2</v>
      </c>
      <c r="Z222" s="13">
        <f t="shared" si="461"/>
        <v>3.5627027406044732E-3</v>
      </c>
      <c r="AA222" s="13">
        <f t="shared" si="462"/>
        <v>9.2304379574971122E-3</v>
      </c>
      <c r="AB222" s="13">
        <f t="shared" si="463"/>
        <v>1.1957352477959992E-2</v>
      </c>
      <c r="AC222" s="13">
        <f t="shared" si="464"/>
        <v>1.4776850593935899E-3</v>
      </c>
      <c r="AD222" s="13">
        <f t="shared" si="465"/>
        <v>5.8154393248827541E-2</v>
      </c>
      <c r="AE222" s="13">
        <f t="shared" si="466"/>
        <v>5.1390776247519337E-2</v>
      </c>
      <c r="AF222" s="13">
        <f t="shared" si="467"/>
        <v>2.2706899133332837E-2</v>
      </c>
      <c r="AG222" s="13">
        <f t="shared" si="468"/>
        <v>6.688661609468489E-3</v>
      </c>
      <c r="AH222" s="13">
        <f t="shared" si="469"/>
        <v>7.8708610455032E-4</v>
      </c>
      <c r="AI222" s="13">
        <f t="shared" si="470"/>
        <v>2.0392241464487599E-3</v>
      </c>
      <c r="AJ222" s="13">
        <f t="shared" si="471"/>
        <v>2.6416646764685818E-3</v>
      </c>
      <c r="AK222" s="13">
        <f t="shared" si="472"/>
        <v>2.28138800568E-3</v>
      </c>
      <c r="AL222" s="13">
        <f t="shared" si="473"/>
        <v>1.3532786868211035E-4</v>
      </c>
      <c r="AM222" s="13">
        <f t="shared" si="474"/>
        <v>3.0133893166069521E-2</v>
      </c>
      <c r="AN222" s="13">
        <f t="shared" si="475"/>
        <v>2.6629186113902973E-2</v>
      </c>
      <c r="AO222" s="13">
        <f t="shared" si="476"/>
        <v>1.1766046112610134E-2</v>
      </c>
      <c r="AP222" s="13">
        <f t="shared" si="477"/>
        <v>3.4658673765421439E-3</v>
      </c>
      <c r="AQ222" s="13">
        <f t="shared" si="478"/>
        <v>7.6569286042308218E-4</v>
      </c>
      <c r="AR222" s="13">
        <f t="shared" si="479"/>
        <v>1.3910889144146517E-4</v>
      </c>
      <c r="AS222" s="13">
        <f t="shared" si="480"/>
        <v>3.6041064474797774E-4</v>
      </c>
      <c r="AT222" s="13">
        <f t="shared" si="481"/>
        <v>4.6688544312895757E-4</v>
      </c>
      <c r="AU222" s="13">
        <f t="shared" si="482"/>
        <v>4.0321046780430141E-4</v>
      </c>
      <c r="AV222" s="13">
        <f t="shared" si="483"/>
        <v>2.6116473067365161E-4</v>
      </c>
      <c r="AW222" s="13">
        <f t="shared" si="484"/>
        <v>8.6065700863317201E-6</v>
      </c>
      <c r="AX222" s="13">
        <f t="shared" si="485"/>
        <v>1.3012079664368258E-2</v>
      </c>
      <c r="AY222" s="13">
        <f t="shared" si="486"/>
        <v>1.1498716385626247E-2</v>
      </c>
      <c r="AZ222" s="13">
        <f t="shared" si="487"/>
        <v>5.0806820249931555E-3</v>
      </c>
      <c r="BA222" s="13">
        <f t="shared" si="488"/>
        <v>1.4965919657696761E-3</v>
      </c>
      <c r="BB222" s="13">
        <f t="shared" si="489"/>
        <v>3.3063290041399903E-4</v>
      </c>
      <c r="BC222" s="13">
        <f t="shared" si="490"/>
        <v>5.8435761963991406E-5</v>
      </c>
      <c r="BD222" s="13">
        <f t="shared" si="491"/>
        <v>2.0488317146623949E-5</v>
      </c>
      <c r="BE222" s="13">
        <f t="shared" si="492"/>
        <v>5.3082211468293835E-5</v>
      </c>
      <c r="BF222" s="13">
        <f t="shared" si="493"/>
        <v>6.8764095025465979E-5</v>
      </c>
      <c r="BG222" s="13">
        <f t="shared" si="494"/>
        <v>5.9385880051306963E-5</v>
      </c>
      <c r="BH222" s="13">
        <f t="shared" si="495"/>
        <v>3.8465016679440257E-5</v>
      </c>
      <c r="BI222" s="13">
        <f t="shared" si="496"/>
        <v>1.993143834017568E-5</v>
      </c>
      <c r="BJ222" s="14">
        <f t="shared" si="497"/>
        <v>0.72344985883791746</v>
      </c>
      <c r="BK222" s="14">
        <f t="shared" si="498"/>
        <v>0.16592729103333992</v>
      </c>
      <c r="BL222" s="14">
        <f t="shared" si="499"/>
        <v>0.10163184391854382</v>
      </c>
      <c r="BM222" s="14">
        <f t="shared" si="500"/>
        <v>0.65750116370879241</v>
      </c>
      <c r="BN222" s="14">
        <f t="shared" si="501"/>
        <v>0.32558042300607332</v>
      </c>
    </row>
    <row r="223" spans="1:66" x14ac:dyDescent="0.25">
      <c r="A223" t="s">
        <v>350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351</v>
      </c>
      <c r="B224" t="s">
        <v>129</v>
      </c>
      <c r="C224" t="s">
        <v>115</v>
      </c>
      <c r="D224" s="11">
        <v>44414</v>
      </c>
      <c r="E224" s="10">
        <f>VLOOKUP(A224,home!$A$2:$E$405,3,FALSE)</f>
        <v>1.1967000000000001</v>
      </c>
      <c r="F224" s="10">
        <f>VLOOKUP(B224,home!$B$2:$E$405,3,FALSE)</f>
        <v>0.27850000000000003</v>
      </c>
      <c r="G224" s="10">
        <f>VLOOKUP(C224,away!$B$2:$E$405,4,FALSE)</f>
        <v>0.95499999999999996</v>
      </c>
      <c r="H224" s="10">
        <f>VLOOKUP(A224,away!$A$2:$E$405,3,FALSE)</f>
        <v>1.0984</v>
      </c>
      <c r="I224" s="10">
        <f>VLOOKUP(C224,away!$B$2:$E$405,3,FALSE)</f>
        <v>1.8208</v>
      </c>
      <c r="J224" s="10">
        <f>VLOOKUP(B224,home!$B$2:$E$405,4,FALSE)</f>
        <v>1.0622</v>
      </c>
      <c r="K224" s="12">
        <f t="shared" si="446"/>
        <v>0.31828330725000004</v>
      </c>
      <c r="L224" s="12">
        <f t="shared" si="447"/>
        <v>2.1243646499839999</v>
      </c>
      <c r="M224" s="13">
        <f t="shared" si="448"/>
        <v>8.6930358557186754E-2</v>
      </c>
      <c r="N224" s="13">
        <f t="shared" si="449"/>
        <v>2.7668482022009742E-2</v>
      </c>
      <c r="O224" s="13">
        <f t="shared" si="450"/>
        <v>0.18467178072932161</v>
      </c>
      <c r="P224" s="13">
        <f t="shared" si="451"/>
        <v>5.8777945126275308E-2</v>
      </c>
      <c r="Q224" s="13">
        <f t="shared" si="452"/>
        <v>4.4032079822762136E-3</v>
      </c>
      <c r="R224" s="13">
        <f t="shared" si="453"/>
        <v>0.19615510141548373</v>
      </c>
      <c r="S224" s="13">
        <f t="shared" si="454"/>
        <v>9.9356740573969815E-3</v>
      </c>
      <c r="T224" s="13">
        <f t="shared" si="455"/>
        <v>9.3540193840749627E-3</v>
      </c>
      <c r="U224" s="13">
        <f t="shared" si="456"/>
        <v>6.2432894412479324E-2</v>
      </c>
      <c r="V224" s="13">
        <f t="shared" si="457"/>
        <v>7.4644489915204944E-4</v>
      </c>
      <c r="W224" s="13">
        <f t="shared" si="458"/>
        <v>4.6715586636949093E-4</v>
      </c>
      <c r="X224" s="13">
        <f t="shared" si="459"/>
        <v>9.9240940854799565E-4</v>
      </c>
      <c r="Y224" s="13">
        <f t="shared" si="460"/>
        <v>1.0541197329154461E-3</v>
      </c>
      <c r="Z224" s="13">
        <f t="shared" si="461"/>
        <v>0.13890165445369332</v>
      </c>
      <c r="AA224" s="13">
        <f t="shared" si="462"/>
        <v>4.4210077962018209E-2</v>
      </c>
      <c r="AB224" s="13">
        <f t="shared" si="463"/>
        <v>7.0356649137657476E-3</v>
      </c>
      <c r="AC224" s="13">
        <f t="shared" si="464"/>
        <v>3.1544285887539399E-5</v>
      </c>
      <c r="AD224" s="13">
        <f t="shared" si="465"/>
        <v>3.7171978537330165E-5</v>
      </c>
      <c r="AE224" s="13">
        <f t="shared" si="466"/>
        <v>7.8966837174668147E-5</v>
      </c>
      <c r="AF224" s="13">
        <f t="shared" si="467"/>
        <v>8.3877178707453726E-5</v>
      </c>
      <c r="AG224" s="13">
        <f t="shared" si="468"/>
        <v>5.9395237795501771E-5</v>
      </c>
      <c r="AH224" s="13">
        <f t="shared" si="469"/>
        <v>7.3769441136429692E-2</v>
      </c>
      <c r="AI224" s="13">
        <f t="shared" si="470"/>
        <v>2.3479581698887045E-2</v>
      </c>
      <c r="AJ224" s="13">
        <f t="shared" si="471"/>
        <v>3.7365794579841713E-3</v>
      </c>
      <c r="AK224" s="13">
        <f t="shared" si="472"/>
        <v>3.9643028922987152E-4</v>
      </c>
      <c r="AL224" s="13">
        <f t="shared" si="473"/>
        <v>8.5314651209018771E-7</v>
      </c>
      <c r="AM224" s="13">
        <f t="shared" si="474"/>
        <v>2.3662440531774936E-6</v>
      </c>
      <c r="AN224" s="13">
        <f t="shared" si="475"/>
        <v>5.026765219805126E-6</v>
      </c>
      <c r="AO224" s="13">
        <f t="shared" si="476"/>
        <v>5.3393411683615324E-6</v>
      </c>
      <c r="AP224" s="13">
        <f t="shared" si="477"/>
        <v>3.7809025440905017E-6</v>
      </c>
      <c r="AQ224" s="13">
        <f t="shared" si="478"/>
        <v>2.0080039274251089E-6</v>
      </c>
      <c r="AR224" s="13">
        <f t="shared" si="479"/>
        <v>3.1342638599861354E-2</v>
      </c>
      <c r="AS224" s="13">
        <f t="shared" si="480"/>
        <v>9.9758386715053816E-3</v>
      </c>
      <c r="AT224" s="13">
        <f t="shared" si="481"/>
        <v>1.5875714624795896E-3</v>
      </c>
      <c r="AU224" s="13">
        <f t="shared" si="482"/>
        <v>1.6843249852457437E-4</v>
      </c>
      <c r="AV224" s="13">
        <f t="shared" si="483"/>
        <v>1.3402313169695573E-5</v>
      </c>
      <c r="AW224" s="13">
        <f t="shared" si="484"/>
        <v>1.602374580980173E-8</v>
      </c>
      <c r="AX224" s="13">
        <f t="shared" si="485"/>
        <v>1.2552266383432952E-7</v>
      </c>
      <c r="AY224" s="13">
        <f t="shared" si="486"/>
        <v>2.6665590982147464E-7</v>
      </c>
      <c r="AZ224" s="13">
        <f t="shared" si="487"/>
        <v>2.8323719426703113E-7</v>
      </c>
      <c r="BA224" s="13">
        <f t="shared" si="488"/>
        <v>2.0056636102051054E-7</v>
      </c>
      <c r="BB224" s="13">
        <f t="shared" si="489"/>
        <v>1.0651902183197539E-7</v>
      </c>
      <c r="BC224" s="13">
        <f t="shared" si="490"/>
        <v>4.5257048906144486E-8</v>
      </c>
      <c r="BD224" s="13">
        <f t="shared" si="491"/>
        <v>1.1097198913128242E-2</v>
      </c>
      <c r="BE224" s="13">
        <f t="shared" si="492"/>
        <v>3.532053171281563E-3</v>
      </c>
      <c r="BF224" s="13">
        <f t="shared" si="493"/>
        <v>5.6209678236917324E-4</v>
      </c>
      <c r="BG224" s="13">
        <f t="shared" si="494"/>
        <v>5.963534096234799E-5</v>
      </c>
      <c r="BH224" s="13">
        <f t="shared" si="495"/>
        <v>4.7452333876193801E-6</v>
      </c>
      <c r="BI224" s="13">
        <f t="shared" si="496"/>
        <v>3.0206571525692359E-7</v>
      </c>
      <c r="BJ224" s="14">
        <f t="shared" si="497"/>
        <v>4.4218354643521342E-2</v>
      </c>
      <c r="BK224" s="14">
        <f t="shared" si="498"/>
        <v>0.15642308672832053</v>
      </c>
      <c r="BL224" s="14">
        <f t="shared" si="499"/>
        <v>0.6542314670679843</v>
      </c>
      <c r="BM224" s="14">
        <f t="shared" si="500"/>
        <v>0.43516743642880201</v>
      </c>
      <c r="BN224" s="14">
        <f t="shared" si="501"/>
        <v>0.55860687583255342</v>
      </c>
    </row>
    <row r="225" spans="1:66" x14ac:dyDescent="0.25">
      <c r="A225" t="s">
        <v>352</v>
      </c>
      <c r="B225" t="s">
        <v>145</v>
      </c>
      <c r="C225" t="s">
        <v>144</v>
      </c>
      <c r="D225" s="11">
        <v>44414</v>
      </c>
      <c r="E225" s="10">
        <f>VLOOKUP(A225,home!$A$2:$E$405,3,FALSE)</f>
        <v>1.1578999999999999</v>
      </c>
      <c r="F225" s="10">
        <f>VLOOKUP(B225,home!$B$2:$E$405,3,FALSE)</f>
        <v>0.43180000000000002</v>
      </c>
      <c r="G225" s="10">
        <f>VLOOKUP(C225,away!$B$2:$E$405,4,FALSE)</f>
        <v>0.43180000000000002</v>
      </c>
      <c r="H225" s="10">
        <f>VLOOKUP(A225,away!$A$2:$E$405,3,FALSE)</f>
        <v>1.1315999999999999</v>
      </c>
      <c r="I225" s="10">
        <f>VLOOKUP(C225,away!$B$2:$E$405,3,FALSE)</f>
        <v>0</v>
      </c>
      <c r="J225" s="10">
        <f>VLOOKUP(B225,home!$B$2:$E$405,4,FALSE)</f>
        <v>2.2092999999999998</v>
      </c>
      <c r="K225" s="12">
        <f t="shared" si="446"/>
        <v>0.21589189079600002</v>
      </c>
      <c r="L225" s="12">
        <f t="shared" si="447"/>
        <v>0</v>
      </c>
      <c r="M225" s="13">
        <f t="shared" si="448"/>
        <v>0.80582241398432553</v>
      </c>
      <c r="N225" s="13">
        <f t="shared" si="449"/>
        <v>0.17397052460087312</v>
      </c>
      <c r="O225" s="13">
        <f t="shared" si="450"/>
        <v>0</v>
      </c>
      <c r="P225" s="13">
        <f t="shared" si="451"/>
        <v>0</v>
      </c>
      <c r="Q225" s="13">
        <f t="shared" si="452"/>
        <v>1.8779412749427266E-2</v>
      </c>
      <c r="R225" s="13">
        <f t="shared" si="453"/>
        <v>0</v>
      </c>
      <c r="S225" s="13">
        <f t="shared" si="454"/>
        <v>0</v>
      </c>
      <c r="T225" s="13">
        <f t="shared" si="455"/>
        <v>0</v>
      </c>
      <c r="U225" s="13">
        <f t="shared" si="456"/>
        <v>0</v>
      </c>
      <c r="V225" s="13">
        <f t="shared" si="457"/>
        <v>0</v>
      </c>
      <c r="W225" s="13">
        <f t="shared" si="458"/>
        <v>1.3514409755041202E-3</v>
      </c>
      <c r="X225" s="13">
        <f t="shared" si="459"/>
        <v>0</v>
      </c>
      <c r="Y225" s="13">
        <f t="shared" si="460"/>
        <v>0</v>
      </c>
      <c r="Z225" s="13">
        <f t="shared" si="461"/>
        <v>0</v>
      </c>
      <c r="AA225" s="13">
        <f t="shared" si="462"/>
        <v>0</v>
      </c>
      <c r="AB225" s="13">
        <f t="shared" si="463"/>
        <v>0</v>
      </c>
      <c r="AC225" s="13">
        <f t="shared" si="464"/>
        <v>0</v>
      </c>
      <c r="AD225" s="13">
        <f t="shared" si="465"/>
        <v>7.2941286875193839E-5</v>
      </c>
      <c r="AE225" s="13">
        <f t="shared" si="466"/>
        <v>0</v>
      </c>
      <c r="AF225" s="13">
        <f t="shared" si="467"/>
        <v>0</v>
      </c>
      <c r="AG225" s="13">
        <f t="shared" si="468"/>
        <v>0</v>
      </c>
      <c r="AH225" s="13">
        <f t="shared" si="469"/>
        <v>0</v>
      </c>
      <c r="AI225" s="13">
        <f t="shared" si="470"/>
        <v>0</v>
      </c>
      <c r="AJ225" s="13">
        <f t="shared" si="471"/>
        <v>0</v>
      </c>
      <c r="AK225" s="13">
        <f t="shared" si="472"/>
        <v>0</v>
      </c>
      <c r="AL225" s="13">
        <f t="shared" si="473"/>
        <v>0</v>
      </c>
      <c r="AM225" s="13">
        <f t="shared" si="474"/>
        <v>3.1494864681158137E-6</v>
      </c>
      <c r="AN225" s="13">
        <f t="shared" si="475"/>
        <v>0</v>
      </c>
      <c r="AO225" s="13">
        <f t="shared" si="476"/>
        <v>0</v>
      </c>
      <c r="AP225" s="13">
        <f t="shared" si="477"/>
        <v>0</v>
      </c>
      <c r="AQ225" s="13">
        <f t="shared" si="478"/>
        <v>0</v>
      </c>
      <c r="AR225" s="13">
        <f t="shared" si="479"/>
        <v>0</v>
      </c>
      <c r="AS225" s="13">
        <f t="shared" si="480"/>
        <v>0</v>
      </c>
      <c r="AT225" s="13">
        <f t="shared" si="481"/>
        <v>0</v>
      </c>
      <c r="AU225" s="13">
        <f t="shared" si="482"/>
        <v>0</v>
      </c>
      <c r="AV225" s="13">
        <f t="shared" si="483"/>
        <v>0</v>
      </c>
      <c r="AW225" s="13">
        <f t="shared" si="484"/>
        <v>0</v>
      </c>
      <c r="AX225" s="13">
        <f t="shared" si="485"/>
        <v>1.1332476477298964E-7</v>
      </c>
      <c r="AY225" s="13">
        <f t="shared" si="486"/>
        <v>0</v>
      </c>
      <c r="AZ225" s="13">
        <f t="shared" si="487"/>
        <v>0</v>
      </c>
      <c r="BA225" s="13">
        <f t="shared" si="488"/>
        <v>0</v>
      </c>
      <c r="BB225" s="13">
        <f t="shared" si="489"/>
        <v>0</v>
      </c>
      <c r="BC225" s="13">
        <f t="shared" si="490"/>
        <v>0</v>
      </c>
      <c r="BD225" s="13">
        <f t="shared" si="491"/>
        <v>0</v>
      </c>
      <c r="BE225" s="13">
        <f t="shared" si="492"/>
        <v>0</v>
      </c>
      <c r="BF225" s="13">
        <f t="shared" si="493"/>
        <v>0</v>
      </c>
      <c r="BG225" s="13">
        <f t="shared" si="494"/>
        <v>0</v>
      </c>
      <c r="BH225" s="13">
        <f t="shared" si="495"/>
        <v>0</v>
      </c>
      <c r="BI225" s="13">
        <f t="shared" si="496"/>
        <v>0</v>
      </c>
      <c r="BJ225" s="14">
        <f t="shared" si="497"/>
        <v>0.19417758242391259</v>
      </c>
      <c r="BK225" s="14">
        <f t="shared" si="498"/>
        <v>0.80582241398432553</v>
      </c>
      <c r="BL225" s="14">
        <f t="shared" si="499"/>
        <v>0</v>
      </c>
      <c r="BM225" s="14">
        <f t="shared" si="500"/>
        <v>1.4276450736122029E-3</v>
      </c>
      <c r="BN225" s="14">
        <f t="shared" si="501"/>
        <v>0.99857235133462596</v>
      </c>
    </row>
    <row r="226" spans="1:66" x14ac:dyDescent="0.25">
      <c r="A226" t="s">
        <v>352</v>
      </c>
      <c r="B226" t="s">
        <v>142</v>
      </c>
      <c r="C226" t="s">
        <v>132</v>
      </c>
      <c r="D226" s="11">
        <v>44414</v>
      </c>
      <c r="E226" s="10">
        <f>VLOOKUP(A226,home!$A$2:$E$405,3,FALSE)</f>
        <v>1.1578999999999999</v>
      </c>
      <c r="F226" s="10">
        <f>VLOOKUP(B226,home!$B$2:$E$405,3,FALSE)</f>
        <v>1.2954000000000001</v>
      </c>
      <c r="G226" s="10">
        <f>VLOOKUP(C226,away!$B$2:$E$405,4,FALSE)</f>
        <v>0.43180000000000002</v>
      </c>
      <c r="H226" s="10">
        <f>VLOOKUP(A226,away!$A$2:$E$405,3,FALSE)</f>
        <v>1.1315999999999999</v>
      </c>
      <c r="I226" s="10">
        <f>VLOOKUP(C226,away!$B$2:$E$405,3,FALSE)</f>
        <v>0.88370000000000004</v>
      </c>
      <c r="J226" s="10">
        <f>VLOOKUP(B226,home!$B$2:$E$405,4,FALSE)</f>
        <v>0.88370000000000004</v>
      </c>
      <c r="K226" s="12">
        <f t="shared" si="446"/>
        <v>0.64767567238800006</v>
      </c>
      <c r="L226" s="12">
        <f t="shared" si="447"/>
        <v>0.883695510804</v>
      </c>
      <c r="M226" s="13">
        <f t="shared" si="448"/>
        <v>0.21623896071455484</v>
      </c>
      <c r="N226" s="13">
        <f t="shared" si="449"/>
        <v>0.14005271427728164</v>
      </c>
      <c r="O226" s="13">
        <f t="shared" si="450"/>
        <v>0.19108939884437462</v>
      </c>
      <c r="P226" s="13">
        <f t="shared" si="451"/>
        <v>0.12376395488274906</v>
      </c>
      <c r="Q226" s="13">
        <f t="shared" si="452"/>
        <v>4.5354367944651405E-2</v>
      </c>
      <c r="R226" s="13">
        <f t="shared" si="453"/>
        <v>8.4432421960504461E-2</v>
      </c>
      <c r="S226" s="13">
        <f t="shared" si="454"/>
        <v>1.7709015615875706E-2</v>
      </c>
      <c r="T226" s="13">
        <f t="shared" si="455"/>
        <v>4.0079451348041292E-2</v>
      </c>
      <c r="U226" s="13">
        <f t="shared" si="456"/>
        <v>5.4684825664617069E-2</v>
      </c>
      <c r="V226" s="13">
        <f t="shared" si="457"/>
        <v>1.126191239984697E-3</v>
      </c>
      <c r="W226" s="13">
        <f t="shared" si="458"/>
        <v>9.7916402514282887E-3</v>
      </c>
      <c r="X226" s="13">
        <f t="shared" si="459"/>
        <v>8.6528285335949282E-3</v>
      </c>
      <c r="Y226" s="13">
        <f t="shared" si="460"/>
        <v>3.8232328654472978E-3</v>
      </c>
      <c r="Z226" s="13">
        <f t="shared" si="461"/>
        <v>2.4870850750935619E-2</v>
      </c>
      <c r="AA226" s="13">
        <f t="shared" si="462"/>
        <v>1.6108244982973825E-2</v>
      </c>
      <c r="AB226" s="13">
        <f t="shared" si="463"/>
        <v>5.2164592001690989E-3</v>
      </c>
      <c r="AC226" s="13">
        <f t="shared" si="464"/>
        <v>4.0285837411719813E-5</v>
      </c>
      <c r="AD226" s="13">
        <f t="shared" si="465"/>
        <v>1.5854517959063054E-3</v>
      </c>
      <c r="AE226" s="13">
        <f t="shared" si="466"/>
        <v>1.4010566346385415E-3</v>
      </c>
      <c r="AF226" s="13">
        <f t="shared" si="467"/>
        <v>6.1905372920611958E-4</v>
      </c>
      <c r="AG226" s="13">
        <f t="shared" si="468"/>
        <v>1.8235166714864099E-4</v>
      </c>
      <c r="AH226" s="13">
        <f t="shared" si="469"/>
        <v>5.4945647896195238E-3</v>
      </c>
      <c r="AI226" s="13">
        <f t="shared" si="470"/>
        <v>3.5586959445962551E-3</v>
      </c>
      <c r="AJ226" s="13">
        <f t="shared" si="471"/>
        <v>1.1524403943704139E-3</v>
      </c>
      <c r="AK226" s="13">
        <f t="shared" si="472"/>
        <v>2.4880253577031668E-4</v>
      </c>
      <c r="AL226" s="13">
        <f t="shared" si="473"/>
        <v>9.223008744329873E-7</v>
      </c>
      <c r="AM226" s="13">
        <f t="shared" si="474"/>
        <v>2.0537171159047574E-4</v>
      </c>
      <c r="AN226" s="13">
        <f t="shared" si="475"/>
        <v>1.8148605957863721E-4</v>
      </c>
      <c r="AO226" s="13">
        <f t="shared" si="476"/>
        <v>8.0189208061574494E-5</v>
      </c>
      <c r="AP226" s="13">
        <f t="shared" si="477"/>
        <v>2.3620947726313769E-5</v>
      </c>
      <c r="AQ226" s="13">
        <f t="shared" si="478"/>
        <v>5.218431366669856E-6</v>
      </c>
      <c r="AR226" s="13">
        <f t="shared" si="479"/>
        <v>9.7110444768169996E-4</v>
      </c>
      <c r="AS226" s="13">
        <f t="shared" si="480"/>
        <v>6.2896072611122239E-4</v>
      </c>
      <c r="AT226" s="13">
        <f t="shared" si="481"/>
        <v>2.0368128059486531E-4</v>
      </c>
      <c r="AU226" s="13">
        <f t="shared" si="482"/>
        <v>4.3973136787376111E-5</v>
      </c>
      <c r="AV226" s="13">
        <f t="shared" si="483"/>
        <v>7.1200827339433293E-6</v>
      </c>
      <c r="AW226" s="13">
        <f t="shared" si="484"/>
        <v>1.4663253846892221E-8</v>
      </c>
      <c r="AX226" s="13">
        <f t="shared" si="485"/>
        <v>2.21690435656393E-5</v>
      </c>
      <c r="AY226" s="13">
        <f t="shared" si="486"/>
        <v>1.959068427777375E-5</v>
      </c>
      <c r="AZ226" s="13">
        <f t="shared" si="487"/>
        <v>8.6560998749235829E-6</v>
      </c>
      <c r="BA226" s="13">
        <f t="shared" si="488"/>
        <v>2.549785533513679E-6</v>
      </c>
      <c r="BB226" s="13">
        <f t="shared" si="489"/>
        <v>5.6330850736975489E-7</v>
      </c>
      <c r="BC226" s="13">
        <f t="shared" si="490"/>
        <v>9.9558639832070903E-8</v>
      </c>
      <c r="BD226" s="13">
        <f t="shared" si="491"/>
        <v>1.4302677348968597E-4</v>
      </c>
      <c r="BE226" s="13">
        <f t="shared" si="492"/>
        <v>9.2634961689418537E-5</v>
      </c>
      <c r="BF226" s="13">
        <f t="shared" si="493"/>
        <v>2.999870554941538E-5</v>
      </c>
      <c r="BG226" s="13">
        <f t="shared" si="494"/>
        <v>6.4764772624957468E-6</v>
      </c>
      <c r="BH226" s="13">
        <f t="shared" si="495"/>
        <v>1.0486641914231313E-6</v>
      </c>
      <c r="BI226" s="13">
        <f t="shared" si="496"/>
        <v>1.3583885705783902E-7</v>
      </c>
      <c r="BJ226" s="14">
        <f t="shared" si="497"/>
        <v>0.25209166388606713</v>
      </c>
      <c r="BK226" s="14">
        <f t="shared" si="498"/>
        <v>0.3588989212757282</v>
      </c>
      <c r="BL226" s="14">
        <f t="shared" si="499"/>
        <v>0.36411401541194427</v>
      </c>
      <c r="BM226" s="14">
        <f t="shared" si="500"/>
        <v>0.19902405667953524</v>
      </c>
      <c r="BN226" s="14">
        <f t="shared" si="501"/>
        <v>0.800931818624116</v>
      </c>
    </row>
    <row r="227" spans="1:66" x14ac:dyDescent="0.25">
      <c r="A227" t="s">
        <v>352</v>
      </c>
      <c r="B227" t="s">
        <v>134</v>
      </c>
      <c r="C227" t="s">
        <v>141</v>
      </c>
      <c r="D227" s="11">
        <v>44414</v>
      </c>
      <c r="E227" s="10">
        <f>VLOOKUP(A227,home!$A$2:$E$405,3,FALSE)</f>
        <v>1.1578999999999999</v>
      </c>
      <c r="F227" s="10">
        <f>VLOOKUP(B227,home!$B$2:$E$405,3,FALSE)</f>
        <v>0.57579999999999998</v>
      </c>
      <c r="G227" s="10">
        <f>VLOOKUP(C227,away!$B$2:$E$405,4,FALSE)</f>
        <v>0.86360000000000003</v>
      </c>
      <c r="H227" s="10">
        <f>VLOOKUP(A227,away!$A$2:$E$405,3,FALSE)</f>
        <v>1.1315999999999999</v>
      </c>
      <c r="I227" s="10">
        <f>VLOOKUP(C227,away!$B$2:$E$405,3,FALSE)</f>
        <v>3.093</v>
      </c>
      <c r="J227" s="10">
        <f>VLOOKUP(B227,home!$B$2:$E$405,4,FALSE)</f>
        <v>0.88370000000000004</v>
      </c>
      <c r="K227" s="12">
        <f t="shared" si="446"/>
        <v>0.57577837295199996</v>
      </c>
      <c r="L227" s="12">
        <f t="shared" si="447"/>
        <v>3.0929842875599998</v>
      </c>
      <c r="M227" s="13">
        <f t="shared" si="448"/>
        <v>2.5508012499359557E-2</v>
      </c>
      <c r="N227" s="13">
        <f t="shared" si="449"/>
        <v>1.4686961934120522E-2</v>
      </c>
      <c r="O227" s="13">
        <f t="shared" si="450"/>
        <v>7.8895881867403192E-2</v>
      </c>
      <c r="P227" s="13">
        <f t="shared" si="451"/>
        <v>4.5426542494226611E-2</v>
      </c>
      <c r="Q227" s="13">
        <f t="shared" si="452"/>
        <v>4.2282175230179356E-3</v>
      </c>
      <c r="R227" s="13">
        <f t="shared" si="453"/>
        <v>0.12201186148453398</v>
      </c>
      <c r="S227" s="13">
        <f t="shared" si="454"/>
        <v>2.0224730984348412E-2</v>
      </c>
      <c r="T227" s="13">
        <f t="shared" si="455"/>
        <v>1.3077810363080339E-2</v>
      </c>
      <c r="U227" s="13">
        <f t="shared" si="456"/>
        <v>7.0251791086409762E-2</v>
      </c>
      <c r="V227" s="13">
        <f t="shared" si="457"/>
        <v>4.0019651843290508E-3</v>
      </c>
      <c r="W227" s="13">
        <f t="shared" si="458"/>
        <v>8.1150540196346763E-4</v>
      </c>
      <c r="X227" s="13">
        <f t="shared" si="459"/>
        <v>2.5099734575430676E-3</v>
      </c>
      <c r="Y227" s="13">
        <f t="shared" si="460"/>
        <v>3.881654233186677E-3</v>
      </c>
      <c r="Z227" s="13">
        <f t="shared" si="461"/>
        <v>0.12579359015587024</v>
      </c>
      <c r="AA227" s="13">
        <f t="shared" si="462"/>
        <v>7.2429228667737683E-2</v>
      </c>
      <c r="AB227" s="13">
        <f t="shared" si="463"/>
        <v>2.0851591718239176E-2</v>
      </c>
      <c r="AC227" s="13">
        <f t="shared" si="464"/>
        <v>4.4543709920290595E-4</v>
      </c>
      <c r="AD227" s="13">
        <f t="shared" si="465"/>
        <v>1.1681181499607101E-4</v>
      </c>
      <c r="AE227" s="13">
        <f t="shared" si="466"/>
        <v>3.6129710838421323E-4</v>
      </c>
      <c r="AF227" s="13">
        <f t="shared" si="467"/>
        <v>5.5874313968661687E-4</v>
      </c>
      <c r="AG227" s="13">
        <f t="shared" si="468"/>
        <v>5.7606125061088274E-4</v>
      </c>
      <c r="AH227" s="13">
        <f t="shared" si="469"/>
        <v>9.7269399456967234E-2</v>
      </c>
      <c r="AI227" s="13">
        <f t="shared" si="470"/>
        <v>5.6005616557350743E-2</v>
      </c>
      <c r="AJ227" s="13">
        <f t="shared" si="471"/>
        <v>1.61234113887825E-2</v>
      </c>
      <c r="AK227" s="13">
        <f t="shared" si="472"/>
        <v>3.094503858622978E-3</v>
      </c>
      <c r="AL227" s="13">
        <f t="shared" si="473"/>
        <v>3.1730684334506864E-5</v>
      </c>
      <c r="AM227" s="13">
        <f t="shared" si="474"/>
        <v>1.3451543356001567E-5</v>
      </c>
      <c r="AN227" s="13">
        <f t="shared" si="475"/>
        <v>4.1605412243544957E-5</v>
      </c>
      <c r="AO227" s="13">
        <f t="shared" si="476"/>
        <v>6.4342443173370494E-5</v>
      </c>
      <c r="AP227" s="13">
        <f t="shared" si="477"/>
        <v>6.6336721919485708E-5</v>
      </c>
      <c r="AQ227" s="13">
        <f t="shared" si="478"/>
        <v>5.1294609646301582E-5</v>
      </c>
      <c r="AR227" s="13">
        <f t="shared" si="479"/>
        <v>6.0170544836159343E-2</v>
      </c>
      <c r="AS227" s="13">
        <f t="shared" si="480"/>
        <v>3.4644898405399194E-2</v>
      </c>
      <c r="AT227" s="13">
        <f t="shared" si="481"/>
        <v>9.973891617474041E-3</v>
      </c>
      <c r="AU227" s="13">
        <f t="shared" si="482"/>
        <v>1.9142503625029317E-3</v>
      </c>
      <c r="AV227" s="13">
        <f t="shared" si="483"/>
        <v>2.7554598978617851E-4</v>
      </c>
      <c r="AW227" s="13">
        <f t="shared" si="484"/>
        <v>1.5696759338839075E-6</v>
      </c>
      <c r="AX227" s="13">
        <f t="shared" si="485"/>
        <v>1.2908512912019771E-6</v>
      </c>
      <c r="AY227" s="13">
        <f t="shared" si="486"/>
        <v>3.9925827612642533E-6</v>
      </c>
      <c r="AZ227" s="13">
        <f t="shared" si="487"/>
        <v>6.1744978736866262E-6</v>
      </c>
      <c r="BA227" s="13">
        <f t="shared" si="488"/>
        <v>6.3658749689617883E-6</v>
      </c>
      <c r="BB227" s="13">
        <f t="shared" si="489"/>
        <v>4.9223878138925781E-6</v>
      </c>
      <c r="BC227" s="13">
        <f t="shared" si="490"/>
        <v>3.044973633129311E-6</v>
      </c>
      <c r="BD227" s="13">
        <f t="shared" si="491"/>
        <v>3.1017758292027551E-2</v>
      </c>
      <c r="BE227" s="13">
        <f t="shared" si="492"/>
        <v>1.7859354402002026E-2</v>
      </c>
      <c r="BF227" s="13">
        <f t="shared" si="493"/>
        <v>5.1415150097789322E-3</v>
      </c>
      <c r="BG227" s="13">
        <f t="shared" si="494"/>
        <v>9.8679104894626663E-4</v>
      </c>
      <c r="BH227" s="13">
        <f t="shared" si="495"/>
        <v>1.420432361514697E-4</v>
      </c>
      <c r="BI227" s="13">
        <f t="shared" si="496"/>
        <v>1.6357084680025991E-5</v>
      </c>
      <c r="BJ227" s="14">
        <f t="shared" si="497"/>
        <v>4.1071858125270616E-2</v>
      </c>
      <c r="BK227" s="14">
        <f t="shared" si="498"/>
        <v>9.5642411528562302E-2</v>
      </c>
      <c r="BL227" s="14">
        <f t="shared" si="499"/>
        <v>0.6990762363709554</v>
      </c>
      <c r="BM227" s="14">
        <f t="shared" si="500"/>
        <v>0.67082419547116923</v>
      </c>
      <c r="BN227" s="14">
        <f t="shared" si="501"/>
        <v>0.29075747780266181</v>
      </c>
    </row>
    <row r="228" spans="1:66" x14ac:dyDescent="0.25">
      <c r="A228" t="s">
        <v>352</v>
      </c>
      <c r="B228" t="s">
        <v>137</v>
      </c>
      <c r="C228" t="s">
        <v>130</v>
      </c>
      <c r="D228" s="11">
        <v>44414</v>
      </c>
      <c r="E228" s="10">
        <f>VLOOKUP(A228,home!$A$2:$E$405,3,FALSE)</f>
        <v>1.1578999999999999</v>
      </c>
      <c r="F228" s="10">
        <f>VLOOKUP(B228,home!$B$2:$E$405,3,FALSE)</f>
        <v>0.86360000000000003</v>
      </c>
      <c r="G228" s="10">
        <f>VLOOKUP(C228,away!$B$2:$E$405,4,FALSE)</f>
        <v>1.4394</v>
      </c>
      <c r="H228" s="10">
        <f>VLOOKUP(A228,away!$A$2:$E$405,3,FALSE)</f>
        <v>1.1315999999999999</v>
      </c>
      <c r="I228" s="10">
        <f>VLOOKUP(C228,away!$B$2:$E$405,3,FALSE)</f>
        <v>1.1782999999999999</v>
      </c>
      <c r="J228" s="10">
        <f>VLOOKUP(B228,home!$B$2:$E$405,4,FALSE)</f>
        <v>0.88370000000000004</v>
      </c>
      <c r="K228" s="12">
        <f t="shared" si="446"/>
        <v>1.4393459361359999</v>
      </c>
      <c r="L228" s="12">
        <f t="shared" si="447"/>
        <v>1.1782940142359999</v>
      </c>
      <c r="M228" s="13">
        <f t="shared" si="448"/>
        <v>7.2974884106302276E-2</v>
      </c>
      <c r="N228" s="13">
        <f t="shared" si="449"/>
        <v>0.10503610287840175</v>
      </c>
      <c r="O228" s="13">
        <f t="shared" si="450"/>
        <v>8.5985869132021761E-2</v>
      </c>
      <c r="P228" s="13">
        <f t="shared" si="451"/>
        <v>0.12376341130029744</v>
      </c>
      <c r="Q228" s="13">
        <f t="shared" si="452"/>
        <v>7.5591643912795187E-2</v>
      </c>
      <c r="R228" s="13">
        <f t="shared" si="453"/>
        <v>5.0658317453570662E-2</v>
      </c>
      <c r="S228" s="13">
        <f t="shared" si="454"/>
        <v>5.2474841735869783E-2</v>
      </c>
      <c r="T228" s="13">
        <f t="shared" si="455"/>
        <v>8.9069181548705717E-2</v>
      </c>
      <c r="U228" s="13">
        <f t="shared" si="456"/>
        <v>7.2914843358284326E-2</v>
      </c>
      <c r="V228" s="13">
        <f t="shared" si="457"/>
        <v>9.8884332301599383E-3</v>
      </c>
      <c r="W228" s="13">
        <f t="shared" si="458"/>
        <v>3.6267508490573801E-2</v>
      </c>
      <c r="X228" s="13">
        <f t="shared" si="459"/>
        <v>4.273378816569641E-2</v>
      </c>
      <c r="Y228" s="13">
        <f t="shared" si="460"/>
        <v>2.5176483400634653E-2</v>
      </c>
      <c r="Z228" s="13">
        <f t="shared" si="461"/>
        <v>1.9896797408936458E-2</v>
      </c>
      <c r="AA228" s="13">
        <f t="shared" si="462"/>
        <v>2.8638374492673983E-2</v>
      </c>
      <c r="AB228" s="13">
        <f t="shared" si="463"/>
        <v>2.061026397178559E-2</v>
      </c>
      <c r="AC228" s="13">
        <f t="shared" si="464"/>
        <v>1.0481570508535079E-3</v>
      </c>
      <c r="AD228" s="13">
        <f t="shared" si="465"/>
        <v>1.3050372739921313E-2</v>
      </c>
      <c r="AE228" s="13">
        <f t="shared" si="466"/>
        <v>1.5377176082997948E-2</v>
      </c>
      <c r="AF228" s="13">
        <f t="shared" si="467"/>
        <v>9.0594172672247338E-3</v>
      </c>
      <c r="AG228" s="13">
        <f t="shared" si="468"/>
        <v>3.5582190461457205E-3</v>
      </c>
      <c r="AH228" s="13">
        <f t="shared" si="469"/>
        <v>5.8610693223540454E-3</v>
      </c>
      <c r="AI228" s="13">
        <f t="shared" si="470"/>
        <v>8.4361063105416727E-3</v>
      </c>
      <c r="AJ228" s="13">
        <f t="shared" si="471"/>
        <v>6.0712376674447116E-3</v>
      </c>
      <c r="AK228" s="13">
        <f t="shared" si="472"/>
        <v>2.912870421317452E-3</v>
      </c>
      <c r="AL228" s="13">
        <f t="shared" si="473"/>
        <v>7.1105829782817616E-5</v>
      </c>
      <c r="AM228" s="13">
        <f t="shared" si="474"/>
        <v>3.7568001936531558E-3</v>
      </c>
      <c r="AN228" s="13">
        <f t="shared" si="475"/>
        <v>4.4266151808621586E-3</v>
      </c>
      <c r="AO228" s="13">
        <f t="shared" si="476"/>
        <v>2.6079270854680457E-3</v>
      </c>
      <c r="AP228" s="13">
        <f t="shared" si="477"/>
        <v>1.0243016247903115E-3</v>
      </c>
      <c r="AQ228" s="13">
        <f t="shared" si="478"/>
        <v>3.0173211831565825E-4</v>
      </c>
      <c r="AR228" s="13">
        <f t="shared" si="479"/>
        <v>1.3812125799104018E-3</v>
      </c>
      <c r="AS228" s="13">
        <f t="shared" si="480"/>
        <v>1.9880427138339565E-3</v>
      </c>
      <c r="AT228" s="13">
        <f t="shared" si="481"/>
        <v>1.4307406005108455E-3</v>
      </c>
      <c r="AU228" s="13">
        <f t="shared" si="482"/>
        <v>6.8644355633668875E-4</v>
      </c>
      <c r="AV228" s="13">
        <f t="shared" si="483"/>
        <v>2.4700743579998897E-4</v>
      </c>
      <c r="AW228" s="13">
        <f t="shared" si="484"/>
        <v>3.3498207275291326E-6</v>
      </c>
      <c r="AX228" s="13">
        <f t="shared" si="485"/>
        <v>9.0122251526826732E-4</v>
      </c>
      <c r="AY228" s="13">
        <f t="shared" si="486"/>
        <v>1.0619050952353113E-3</v>
      </c>
      <c r="AZ228" s="13">
        <f t="shared" si="487"/>
        <v>6.2561820870123857E-4</v>
      </c>
      <c r="BA228" s="13">
        <f t="shared" si="488"/>
        <v>2.4572073016990593E-4</v>
      </c>
      <c r="BB228" s="13">
        <f t="shared" si="489"/>
        <v>7.2382816383224856E-5</v>
      </c>
      <c r="BC228" s="13">
        <f t="shared" si="490"/>
        <v>1.7057647855579438E-5</v>
      </c>
      <c r="BD228" s="13">
        <f t="shared" si="491"/>
        <v>2.7124575254931495E-4</v>
      </c>
      <c r="BE228" s="13">
        <f t="shared" si="492"/>
        <v>3.9041647162600749E-4</v>
      </c>
      <c r="BF228" s="13">
        <f t="shared" si="493"/>
        <v>2.8097218091772491E-4</v>
      </c>
      <c r="BG228" s="13">
        <f t="shared" si="494"/>
        <v>1.3480538892373216E-4</v>
      </c>
      <c r="BH228" s="13">
        <f t="shared" si="495"/>
        <v>4.8507897179151692E-5</v>
      </c>
      <c r="BI228" s="13">
        <f t="shared" si="496"/>
        <v>1.3963928935062986E-5</v>
      </c>
      <c r="BJ228" s="14">
        <f t="shared" si="497"/>
        <v>0.42996117674980011</v>
      </c>
      <c r="BK228" s="14">
        <f t="shared" si="498"/>
        <v>0.26128273834850102</v>
      </c>
      <c r="BL228" s="14">
        <f t="shared" si="499"/>
        <v>0.28896231063651701</v>
      </c>
      <c r="BM228" s="14">
        <f t="shared" si="500"/>
        <v>0.4850342390858578</v>
      </c>
      <c r="BN228" s="14">
        <f t="shared" si="501"/>
        <v>0.51401022878338909</v>
      </c>
    </row>
    <row r="229" spans="1:66" x14ac:dyDescent="0.25">
      <c r="A229" t="s">
        <v>353</v>
      </c>
      <c r="B229" t="s">
        <v>330</v>
      </c>
      <c r="C229" t="s">
        <v>331</v>
      </c>
      <c r="D229" s="11">
        <v>44414</v>
      </c>
      <c r="E229" s="10">
        <f>VLOOKUP(A229,home!$A$2:$E$405,3,FALSE)</f>
        <v>1.5907</v>
      </c>
      <c r="F229" s="10" t="e">
        <f>VLOOKUP(B229,home!$B$2:$E$405,3,FALSE)</f>
        <v>#N/A</v>
      </c>
      <c r="G229" s="10" t="e">
        <f>VLOOKUP(C229,away!$B$2:$E$405,4,FALSE)</f>
        <v>#N/A</v>
      </c>
      <c r="H229" s="10">
        <f>VLOOKUP(A229,away!$A$2:$E$405,3,FALSE)</f>
        <v>1.2952999999999999</v>
      </c>
      <c r="I229" s="10" t="e">
        <f>VLOOKUP(C229,away!$B$2:$E$405,3,FALSE)</f>
        <v>#N/A</v>
      </c>
      <c r="J229" s="10" t="e">
        <f>VLOOKUP(B229,home!$B$2:$E$405,4,FALSE)</f>
        <v>#N/A</v>
      </c>
      <c r="K229" s="12" t="e">
        <f t="shared" si="446"/>
        <v>#N/A</v>
      </c>
      <c r="L229" s="12" t="e">
        <f t="shared" si="447"/>
        <v>#N/A</v>
      </c>
      <c r="M229" s="13" t="e">
        <f t="shared" si="448"/>
        <v>#N/A</v>
      </c>
      <c r="N229" s="13" t="e">
        <f t="shared" si="449"/>
        <v>#N/A</v>
      </c>
      <c r="O229" s="13" t="e">
        <f t="shared" si="450"/>
        <v>#N/A</v>
      </c>
      <c r="P229" s="13" t="e">
        <f t="shared" si="451"/>
        <v>#N/A</v>
      </c>
      <c r="Q229" s="13" t="e">
        <f t="shared" si="452"/>
        <v>#N/A</v>
      </c>
      <c r="R229" s="13" t="e">
        <f t="shared" si="453"/>
        <v>#N/A</v>
      </c>
      <c r="S229" s="13" t="e">
        <f t="shared" si="454"/>
        <v>#N/A</v>
      </c>
      <c r="T229" s="13" t="e">
        <f t="shared" si="455"/>
        <v>#N/A</v>
      </c>
      <c r="U229" s="13" t="e">
        <f t="shared" si="456"/>
        <v>#N/A</v>
      </c>
      <c r="V229" s="13" t="e">
        <f t="shared" si="457"/>
        <v>#N/A</v>
      </c>
      <c r="W229" s="13" t="e">
        <f t="shared" si="458"/>
        <v>#N/A</v>
      </c>
      <c r="X229" s="13" t="e">
        <f t="shared" si="459"/>
        <v>#N/A</v>
      </c>
      <c r="Y229" s="13" t="e">
        <f t="shared" si="460"/>
        <v>#N/A</v>
      </c>
      <c r="Z229" s="13" t="e">
        <f t="shared" si="461"/>
        <v>#N/A</v>
      </c>
      <c r="AA229" s="13" t="e">
        <f t="shared" si="462"/>
        <v>#N/A</v>
      </c>
      <c r="AB229" s="13" t="e">
        <f t="shared" si="463"/>
        <v>#N/A</v>
      </c>
      <c r="AC229" s="13" t="e">
        <f t="shared" si="464"/>
        <v>#N/A</v>
      </c>
      <c r="AD229" s="13" t="e">
        <f t="shared" si="465"/>
        <v>#N/A</v>
      </c>
      <c r="AE229" s="13" t="e">
        <f t="shared" si="466"/>
        <v>#N/A</v>
      </c>
      <c r="AF229" s="13" t="e">
        <f t="shared" si="467"/>
        <v>#N/A</v>
      </c>
      <c r="AG229" s="13" t="e">
        <f t="shared" si="468"/>
        <v>#N/A</v>
      </c>
      <c r="AH229" s="13" t="e">
        <f t="shared" si="469"/>
        <v>#N/A</v>
      </c>
      <c r="AI229" s="13" t="e">
        <f t="shared" si="470"/>
        <v>#N/A</v>
      </c>
      <c r="AJ229" s="13" t="e">
        <f t="shared" si="471"/>
        <v>#N/A</v>
      </c>
      <c r="AK229" s="13" t="e">
        <f t="shared" si="472"/>
        <v>#N/A</v>
      </c>
      <c r="AL229" s="13" t="e">
        <f t="shared" si="473"/>
        <v>#N/A</v>
      </c>
      <c r="AM229" s="13" t="e">
        <f t="shared" si="474"/>
        <v>#N/A</v>
      </c>
      <c r="AN229" s="13" t="e">
        <f t="shared" si="475"/>
        <v>#N/A</v>
      </c>
      <c r="AO229" s="13" t="e">
        <f t="shared" si="476"/>
        <v>#N/A</v>
      </c>
      <c r="AP229" s="13" t="e">
        <f t="shared" si="477"/>
        <v>#N/A</v>
      </c>
      <c r="AQ229" s="13" t="e">
        <f t="shared" si="478"/>
        <v>#N/A</v>
      </c>
      <c r="AR229" s="13" t="e">
        <f t="shared" si="479"/>
        <v>#N/A</v>
      </c>
      <c r="AS229" s="13" t="e">
        <f t="shared" si="480"/>
        <v>#N/A</v>
      </c>
      <c r="AT229" s="13" t="e">
        <f t="shared" si="481"/>
        <v>#N/A</v>
      </c>
      <c r="AU229" s="13" t="e">
        <f t="shared" si="482"/>
        <v>#N/A</v>
      </c>
      <c r="AV229" s="13" t="e">
        <f t="shared" si="483"/>
        <v>#N/A</v>
      </c>
      <c r="AW229" s="13" t="e">
        <f t="shared" si="484"/>
        <v>#N/A</v>
      </c>
      <c r="AX229" s="13" t="e">
        <f t="shared" si="485"/>
        <v>#N/A</v>
      </c>
      <c r="AY229" s="13" t="e">
        <f t="shared" si="486"/>
        <v>#N/A</v>
      </c>
      <c r="AZ229" s="13" t="e">
        <f t="shared" si="487"/>
        <v>#N/A</v>
      </c>
      <c r="BA229" s="13" t="e">
        <f t="shared" si="488"/>
        <v>#N/A</v>
      </c>
      <c r="BB229" s="13" t="e">
        <f t="shared" si="489"/>
        <v>#N/A</v>
      </c>
      <c r="BC229" s="13" t="e">
        <f t="shared" si="490"/>
        <v>#N/A</v>
      </c>
      <c r="BD229" s="13" t="e">
        <f t="shared" si="491"/>
        <v>#N/A</v>
      </c>
      <c r="BE229" s="13" t="e">
        <f t="shared" si="492"/>
        <v>#N/A</v>
      </c>
      <c r="BF229" s="13" t="e">
        <f t="shared" si="493"/>
        <v>#N/A</v>
      </c>
      <c r="BG229" s="13" t="e">
        <f t="shared" si="494"/>
        <v>#N/A</v>
      </c>
      <c r="BH229" s="13" t="e">
        <f t="shared" si="495"/>
        <v>#N/A</v>
      </c>
      <c r="BI229" s="13" t="e">
        <f t="shared" si="496"/>
        <v>#N/A</v>
      </c>
      <c r="BJ229" s="14" t="e">
        <f t="shared" si="497"/>
        <v>#N/A</v>
      </c>
      <c r="BK229" s="14" t="e">
        <f t="shared" si="498"/>
        <v>#N/A</v>
      </c>
      <c r="BL229" s="14" t="e">
        <f t="shared" si="499"/>
        <v>#N/A</v>
      </c>
      <c r="BM229" s="14" t="e">
        <f t="shared" si="500"/>
        <v>#N/A</v>
      </c>
      <c r="BN229" s="14" t="e">
        <f t="shared" si="501"/>
        <v>#N/A</v>
      </c>
    </row>
    <row r="230" spans="1:66" s="10" customFormat="1" x14ac:dyDescent="0.25">
      <c r="A230" t="s">
        <v>353</v>
      </c>
      <c r="B230" t="s">
        <v>152</v>
      </c>
      <c r="C230" t="s">
        <v>157</v>
      </c>
      <c r="D230" s="11">
        <v>44414</v>
      </c>
      <c r="E230" s="10">
        <f>VLOOKUP(A230,home!$A$2:$E$405,3,FALSE)</f>
        <v>1.5907</v>
      </c>
      <c r="F230" s="10">
        <f>VLOOKUP(B230,home!$B$2:$E$405,3,FALSE)</f>
        <v>1.2966</v>
      </c>
      <c r="G230" s="10">
        <f>VLOOKUP(C230,away!$B$2:$E$405,4,FALSE)</f>
        <v>1.0609</v>
      </c>
      <c r="H230" s="10">
        <f>VLOOKUP(A230,away!$A$2:$E$405,3,FALSE)</f>
        <v>1.2952999999999999</v>
      </c>
      <c r="I230" s="10">
        <f>VLOOKUP(C230,away!$B$2:$E$405,3,FALSE)</f>
        <v>0.82030000000000003</v>
      </c>
      <c r="J230" s="10">
        <f>VLOOKUP(B230,home!$B$2:$E$405,4,FALSE)</f>
        <v>0.33779999999999999</v>
      </c>
      <c r="K230" s="12">
        <f t="shared" si="446"/>
        <v>2.1881079686579996</v>
      </c>
      <c r="L230" s="12">
        <f t="shared" si="447"/>
        <v>0.35892418450200003</v>
      </c>
      <c r="M230" s="13">
        <f t="shared" si="448"/>
        <v>7.8313744643441305E-2</v>
      </c>
      <c r="N230" s="13">
        <f t="shared" si="449"/>
        <v>0.17135892870976163</v>
      </c>
      <c r="O230" s="13">
        <f t="shared" si="450"/>
        <v>2.8108696931445035E-2</v>
      </c>
      <c r="P230" s="13">
        <f t="shared" si="451"/>
        <v>6.1504863744287541E-2</v>
      </c>
      <c r="Q230" s="13">
        <f t="shared" si="452"/>
        <v>0.18747591870526378</v>
      </c>
      <c r="R230" s="13">
        <f t="shared" si="453"/>
        <v>5.0444455617663902E-3</v>
      </c>
      <c r="S230" s="13">
        <f t="shared" si="454"/>
        <v>1.2075939802861245E-2</v>
      </c>
      <c r="T230" s="13">
        <f t="shared" si="455"/>
        <v>6.7289641235050046E-2</v>
      </c>
      <c r="U230" s="13">
        <f t="shared" si="456"/>
        <v>1.1037791531162517E-2</v>
      </c>
      <c r="V230" s="13">
        <f t="shared" si="457"/>
        <v>1.0537798747004533E-3</v>
      </c>
      <c r="W230" s="13">
        <f t="shared" si="458"/>
        <v>0.13673918388348902</v>
      </c>
      <c r="X230" s="13">
        <f t="shared" si="459"/>
        <v>4.907900006485031E-2</v>
      </c>
      <c r="Y230" s="13">
        <f t="shared" si="460"/>
        <v>8.8078200372250018E-3</v>
      </c>
      <c r="Z230" s="13">
        <f t="shared" si="461"/>
        <v>6.0352450317391175E-4</v>
      </c>
      <c r="AA230" s="13">
        <f t="shared" si="462"/>
        <v>1.3205767746751963E-3</v>
      </c>
      <c r="AB230" s="13">
        <f t="shared" si="463"/>
        <v>1.4447822819457386E-3</v>
      </c>
      <c r="AC230" s="13">
        <f t="shared" si="464"/>
        <v>5.1725105778854965E-5</v>
      </c>
      <c r="AD230" s="13">
        <f t="shared" si="465"/>
        <v>7.4800024470813464E-2</v>
      </c>
      <c r="AE230" s="13">
        <f t="shared" si="466"/>
        <v>2.6847537783916364E-2</v>
      </c>
      <c r="AF230" s="13">
        <f t="shared" si="467"/>
        <v>4.8181153024894072E-3</v>
      </c>
      <c r="AG230" s="13">
        <f t="shared" si="468"/>
        <v>5.7644603526087266E-4</v>
      </c>
      <c r="AH230" s="13">
        <f t="shared" si="469"/>
        <v>5.4154885032167748E-5</v>
      </c>
      <c r="AI230" s="13">
        <f t="shared" si="470"/>
        <v>1.1849673548064408E-4</v>
      </c>
      <c r="AJ230" s="13">
        <f t="shared" si="471"/>
        <v>1.2964182558257824E-4</v>
      </c>
      <c r="AK230" s="13">
        <f t="shared" si="472"/>
        <v>9.4556770542869982E-5</v>
      </c>
      <c r="AL230" s="13">
        <f t="shared" si="473"/>
        <v>1.6249232354151095E-6</v>
      </c>
      <c r="AM230" s="13">
        <f t="shared" si="474"/>
        <v>3.2734105920080039E-2</v>
      </c>
      <c r="AN230" s="13">
        <f t="shared" si="475"/>
        <v>1.1749062272766817E-2</v>
      </c>
      <c r="AO230" s="13">
        <f t="shared" si="476"/>
        <v>2.1085112974580222E-3</v>
      </c>
      <c r="AP230" s="13">
        <f t="shared" si="477"/>
        <v>2.5226523265112493E-4</v>
      </c>
      <c r="AQ230" s="13">
        <f t="shared" si="478"/>
        <v>2.2636023226878081E-5</v>
      </c>
      <c r="AR230" s="13">
        <f t="shared" si="479"/>
        <v>3.8874995893940759E-6</v>
      </c>
      <c r="AS230" s="13">
        <f t="shared" si="480"/>
        <v>8.5062688297078787E-6</v>
      </c>
      <c r="AT230" s="13">
        <f t="shared" si="481"/>
        <v>9.3063173049154853E-6</v>
      </c>
      <c r="AU230" s="13">
        <f t="shared" si="482"/>
        <v>6.7877423512484706E-6</v>
      </c>
      <c r="AV230" s="13">
        <f t="shared" si="483"/>
        <v>3.7130782819910421E-6</v>
      </c>
      <c r="AW230" s="13">
        <f t="shared" si="484"/>
        <v>3.5448822852857362E-8</v>
      </c>
      <c r="AX230" s="13">
        <f t="shared" si="485"/>
        <v>1.1937626335103703E-2</v>
      </c>
      <c r="AY230" s="13">
        <f t="shared" si="486"/>
        <v>4.284702797216695E-3</v>
      </c>
      <c r="AZ230" s="13">
        <f t="shared" si="487"/>
        <v>7.6894172866222028E-4</v>
      </c>
      <c r="BA230" s="13">
        <f t="shared" si="488"/>
        <v>9.199726096321521E-5</v>
      </c>
      <c r="BB230" s="13">
        <f t="shared" si="489"/>
        <v>8.2550104669099262E-6</v>
      </c>
      <c r="BC230" s="13">
        <f t="shared" si="490"/>
        <v>5.9258457997822397E-7</v>
      </c>
      <c r="BD230" s="13">
        <f t="shared" si="491"/>
        <v>2.3255293664585469E-7</v>
      </c>
      <c r="BE230" s="13">
        <f t="shared" si="492"/>
        <v>5.0885093380961358E-7</v>
      </c>
      <c r="BF230" s="13">
        <f t="shared" si="493"/>
        <v>5.5671039156393993E-7</v>
      </c>
      <c r="BG230" s="13">
        <f t="shared" si="494"/>
        <v>4.0604748133859076E-7</v>
      </c>
      <c r="BH230" s="13">
        <f t="shared" si="495"/>
        <v>2.2211893239262026E-7</v>
      </c>
      <c r="BI230" s="13">
        <f t="shared" si="496"/>
        <v>9.7204041191619901E-8</v>
      </c>
      <c r="BJ230" s="14">
        <f t="shared" si="497"/>
        <v>0.79175131269129562</v>
      </c>
      <c r="BK230" s="14">
        <f t="shared" si="498"/>
        <v>0.15728638089152153</v>
      </c>
      <c r="BL230" s="14">
        <f t="shared" si="499"/>
        <v>4.7387367688707334E-2</v>
      </c>
      <c r="BM230" s="14">
        <f t="shared" si="500"/>
        <v>0.46093732013033883</v>
      </c>
      <c r="BN230" s="14">
        <f t="shared" si="501"/>
        <v>0.53180659829596566</v>
      </c>
    </row>
    <row r="231" spans="1:66" x14ac:dyDescent="0.25">
      <c r="A231" t="s">
        <v>354</v>
      </c>
      <c r="B231" t="s">
        <v>171</v>
      </c>
      <c r="C231" t="s">
        <v>172</v>
      </c>
      <c r="D231" s="11">
        <v>44414</v>
      </c>
      <c r="E231" s="10">
        <f>VLOOKUP(A231,home!$A$2:$E$405,3,FALSE)</f>
        <v>1.2778</v>
      </c>
      <c r="F231" s="10">
        <f>VLOOKUP(B231,home!$B$2:$E$405,3,FALSE)</f>
        <v>0.78259999999999996</v>
      </c>
      <c r="G231" s="10">
        <f>VLOOKUP(C231,away!$B$2:$E$405,4,FALSE)</f>
        <v>1.0435000000000001</v>
      </c>
      <c r="H231" s="10">
        <f>VLOOKUP(A231,away!$A$2:$E$405,3,FALSE)</f>
        <v>1.2444</v>
      </c>
      <c r="I231" s="10">
        <f>VLOOKUP(C231,away!$B$2:$E$405,3,FALSE)</f>
        <v>1.6072</v>
      </c>
      <c r="J231" s="10">
        <f>VLOOKUP(B231,home!$B$2:$E$405,4,FALSE)</f>
        <v>1.1608000000000001</v>
      </c>
      <c r="K231" s="12">
        <f t="shared" si="446"/>
        <v>1.0435065531800001</v>
      </c>
      <c r="L231" s="12">
        <f t="shared" si="447"/>
        <v>2.3215996285439999</v>
      </c>
      <c r="M231" s="13">
        <f t="shared" si="448"/>
        <v>3.4558346458376625E-2</v>
      </c>
      <c r="N231" s="13">
        <f t="shared" si="449"/>
        <v>3.6061860996380854E-2</v>
      </c>
      <c r="O231" s="13">
        <f t="shared" si="450"/>
        <v>8.023064430086202E-2</v>
      </c>
      <c r="P231" s="13">
        <f t="shared" si="451"/>
        <v>8.372120309380314E-2</v>
      </c>
      <c r="Q231" s="13">
        <f t="shared" si="452"/>
        <v>1.8815394134794831E-2</v>
      </c>
      <c r="R231" s="13">
        <f t="shared" si="453"/>
        <v>9.3131717003363562E-2</v>
      </c>
      <c r="S231" s="13">
        <f t="shared" si="454"/>
        <v>5.0705839296420238E-2</v>
      </c>
      <c r="T231" s="13">
        <f t="shared" si="455"/>
        <v>4.3681812034248632E-2</v>
      </c>
      <c r="U231" s="13">
        <f t="shared" si="456"/>
        <v>9.7183557001915111E-2</v>
      </c>
      <c r="V231" s="13">
        <f t="shared" si="457"/>
        <v>1.3648910079557987E-2</v>
      </c>
      <c r="W231" s="13">
        <f t="shared" si="458"/>
        <v>6.54466236010765E-3</v>
      </c>
      <c r="X231" s="13">
        <f t="shared" si="459"/>
        <v>1.5194085704171816E-2</v>
      </c>
      <c r="Y231" s="13">
        <f t="shared" si="460"/>
        <v>1.76372918634355E-2</v>
      </c>
      <c r="Z231" s="13">
        <f t="shared" si="461"/>
        <v>7.207151986689124E-2</v>
      </c>
      <c r="AA231" s="13">
        <f t="shared" si="462"/>
        <v>7.5207103278743567E-2</v>
      </c>
      <c r="AB231" s="13">
        <f t="shared" si="463"/>
        <v>3.9239552558526986E-2</v>
      </c>
      <c r="AC231" s="13">
        <f t="shared" si="464"/>
        <v>2.066619373260606E-3</v>
      </c>
      <c r="AD231" s="13">
        <f t="shared" si="465"/>
        <v>1.7073495152807039E-3</v>
      </c>
      <c r="AE231" s="13">
        <f t="shared" si="466"/>
        <v>3.9637820004704604E-3</v>
      </c>
      <c r="AF231" s="13">
        <f t="shared" si="467"/>
        <v>4.6011574099608082E-3</v>
      </c>
      <c r="AG231" s="13">
        <f t="shared" si="468"/>
        <v>3.560681777945828E-3</v>
      </c>
      <c r="AH231" s="13">
        <f t="shared" si="469"/>
        <v>4.1830303437894061E-2</v>
      </c>
      <c r="AI231" s="13">
        <f t="shared" si="470"/>
        <v>4.3650195758950336E-2</v>
      </c>
      <c r="AJ231" s="13">
        <f t="shared" si="471"/>
        <v>2.277463266102726E-2</v>
      </c>
      <c r="AK231" s="13">
        <f t="shared" si="472"/>
        <v>7.9218261426830718E-3</v>
      </c>
      <c r="AL231" s="13">
        <f t="shared" si="473"/>
        <v>2.002640496410684E-4</v>
      </c>
      <c r="AM231" s="13">
        <f t="shared" si="474"/>
        <v>3.5632608155282235E-4</v>
      </c>
      <c r="AN231" s="13">
        <f t="shared" si="475"/>
        <v>8.2724649857357133E-4</v>
      </c>
      <c r="AO231" s="13">
        <f t="shared" si="476"/>
        <v>9.6026758190136422E-4</v>
      </c>
      <c r="AP231" s="13">
        <f t="shared" si="477"/>
        <v>7.4311895381501728E-4</v>
      </c>
      <c r="AQ231" s="13">
        <f t="shared" si="478"/>
        <v>4.3130617178523757E-4</v>
      </c>
      <c r="AR231" s="13">
        <f t="shared" si="479"/>
        <v>1.942264338465953E-2</v>
      </c>
      <c r="AS231" s="13">
        <f t="shared" si="480"/>
        <v>2.0267655651970393E-2</v>
      </c>
      <c r="AT231" s="13">
        <f t="shared" si="481"/>
        <v>1.0574715745213386E-2</v>
      </c>
      <c r="AU231" s="13">
        <f t="shared" si="482"/>
        <v>3.6782617260486331E-3</v>
      </c>
      <c r="AV231" s="13">
        <f t="shared" si="483"/>
        <v>9.5957255386073137E-4</v>
      </c>
      <c r="AW231" s="13">
        <f t="shared" si="484"/>
        <v>1.3476682585510664E-5</v>
      </c>
      <c r="AX231" s="13">
        <f t="shared" si="485"/>
        <v>6.1971433528220193E-5</v>
      </c>
      <c r="AY231" s="13">
        <f t="shared" si="486"/>
        <v>1.4387285705945517E-4</v>
      </c>
      <c r="AZ231" s="13">
        <f t="shared" si="487"/>
        <v>1.670075857533976E-4</v>
      </c>
      <c r="BA231" s="13">
        <f t="shared" si="488"/>
        <v>1.2924158301637267E-4</v>
      </c>
      <c r="BB231" s="13">
        <f t="shared" si="489"/>
        <v>7.5011802780812343E-5</v>
      </c>
      <c r="BC231" s="13">
        <f t="shared" si="490"/>
        <v>3.4829474694469945E-5</v>
      </c>
      <c r="BD231" s="13">
        <f t="shared" si="491"/>
        <v>7.5152669445280162E-3</v>
      </c>
      <c r="BE231" s="13">
        <f t="shared" si="492"/>
        <v>7.8422303055120206E-3</v>
      </c>
      <c r="BF231" s="13">
        <f t="shared" si="493"/>
        <v>4.0917093576742936E-3</v>
      </c>
      <c r="BG231" s="13">
        <f t="shared" si="494"/>
        <v>1.4232418428136852E-3</v>
      </c>
      <c r="BH231" s="13">
        <f t="shared" si="495"/>
        <v>3.7129054743401487E-4</v>
      </c>
      <c r="BI231" s="13">
        <f t="shared" si="496"/>
        <v>7.748882387623686E-5</v>
      </c>
      <c r="BJ231" s="14">
        <f t="shared" si="497"/>
        <v>0.15569827782125778</v>
      </c>
      <c r="BK231" s="14">
        <f t="shared" si="498"/>
        <v>0.18504505520811912</v>
      </c>
      <c r="BL231" s="14">
        <f t="shared" si="499"/>
        <v>0.57739360902755699</v>
      </c>
      <c r="BM231" s="14">
        <f t="shared" si="500"/>
        <v>0.64355889976177039</v>
      </c>
      <c r="BN231" s="14">
        <f t="shared" si="501"/>
        <v>0.34651916598758103</v>
      </c>
    </row>
    <row r="232" spans="1:66" x14ac:dyDescent="0.25">
      <c r="A232" t="s">
        <v>355</v>
      </c>
      <c r="B232" t="s">
        <v>183</v>
      </c>
      <c r="C232" t="s">
        <v>198</v>
      </c>
      <c r="D232" s="11">
        <v>44414</v>
      </c>
      <c r="E232" s="10">
        <f>VLOOKUP(A232,home!$A$2:$E$405,3,FALSE)</f>
        <v>1.2873000000000001</v>
      </c>
      <c r="F232" s="10">
        <f>VLOOKUP(B232,home!$B$2:$E$405,3,FALSE)</f>
        <v>0.55489999999999995</v>
      </c>
      <c r="G232" s="10">
        <f>VLOOKUP(C232,away!$B$2:$E$405,4,FALSE)</f>
        <v>0.99880000000000002</v>
      </c>
      <c r="H232" s="10">
        <f>VLOOKUP(A232,away!$A$2:$E$405,3,FALSE)</f>
        <v>1.0829</v>
      </c>
      <c r="I232" s="10">
        <f>VLOOKUP(C232,away!$B$2:$E$405,3,FALSE)</f>
        <v>1.7150000000000001</v>
      </c>
      <c r="J232" s="10">
        <f>VLOOKUP(B232,home!$B$2:$E$405,4,FALSE)</f>
        <v>1.0553999999999999</v>
      </c>
      <c r="K232" s="12">
        <f t="shared" si="446"/>
        <v>0.71346558267600002</v>
      </c>
      <c r="L232" s="12">
        <f t="shared" si="447"/>
        <v>1.9600609118999999</v>
      </c>
      <c r="M232" s="13">
        <f t="shared" si="448"/>
        <v>6.9008437822689714E-2</v>
      </c>
      <c r="N232" s="13">
        <f t="shared" si="449"/>
        <v>4.9235145300725841E-2</v>
      </c>
      <c r="O232" s="13">
        <f t="shared" si="450"/>
        <v>0.13526074156753565</v>
      </c>
      <c r="P232" s="13">
        <f t="shared" si="451"/>
        <v>9.6503883795669682E-2</v>
      </c>
      <c r="Q232" s="13">
        <f t="shared" si="452"/>
        <v>1.7563790815059939E-2</v>
      </c>
      <c r="R232" s="13">
        <f t="shared" si="453"/>
        <v>0.1325596462305671</v>
      </c>
      <c r="S232" s="13">
        <f t="shared" si="454"/>
        <v>3.3738626324134956E-2</v>
      </c>
      <c r="T232" s="13">
        <f t="shared" si="455"/>
        <v>3.4426099841387232E-2</v>
      </c>
      <c r="U232" s="13">
        <f t="shared" si="456"/>
        <v>9.4576745237216001E-2</v>
      </c>
      <c r="V232" s="13">
        <f t="shared" si="457"/>
        <v>5.2423677402329231E-3</v>
      </c>
      <c r="W232" s="13">
        <f t="shared" si="458"/>
        <v>4.1770534159553735E-3</v>
      </c>
      <c r="X232" s="13">
        <f t="shared" si="459"/>
        <v>8.1872791275324989E-3</v>
      </c>
      <c r="Y232" s="13">
        <f t="shared" si="460"/>
        <v>8.0237828963455934E-3</v>
      </c>
      <c r="Z232" s="13">
        <f t="shared" si="461"/>
        <v>8.6608327023942264E-2</v>
      </c>
      <c r="AA232" s="13">
        <f t="shared" si="462"/>
        <v>6.1792060504730524E-2</v>
      </c>
      <c r="AB232" s="13">
        <f t="shared" si="463"/>
        <v>2.2043254226379101E-2</v>
      </c>
      <c r="AC232" s="13">
        <f t="shared" si="464"/>
        <v>4.5819473601681801E-4</v>
      </c>
      <c r="AD232" s="13">
        <f t="shared" si="465"/>
        <v>7.4504596232084395E-4</v>
      </c>
      <c r="AE232" s="13">
        <f t="shared" si="466"/>
        <v>1.4603354683140064E-3</v>
      </c>
      <c r="AF232" s="13">
        <f t="shared" si="467"/>
        <v>1.4311732348517327E-3</v>
      </c>
      <c r="AG232" s="13">
        <f t="shared" si="468"/>
        <v>9.3506223859678671E-4</v>
      </c>
      <c r="AH232" s="13">
        <f t="shared" si="469"/>
        <v>4.2439399111170395E-2</v>
      </c>
      <c r="AI232" s="13">
        <f t="shared" si="470"/>
        <v>3.0279050615270503E-2</v>
      </c>
      <c r="AJ232" s="13">
        <f t="shared" si="471"/>
        <v>1.0801530245050033E-2</v>
      </c>
      <c r="AK232" s="13">
        <f t="shared" si="472"/>
        <v>2.5688400233590198E-3</v>
      </c>
      <c r="AL232" s="13">
        <f t="shared" si="473"/>
        <v>2.5630240565055083E-5</v>
      </c>
      <c r="AM232" s="13">
        <f t="shared" si="474"/>
        <v>1.0631293032552843E-4</v>
      </c>
      <c r="AN232" s="13">
        <f t="shared" si="475"/>
        <v>2.0837981916061639E-4</v>
      </c>
      <c r="AO232" s="13">
        <f t="shared" si="476"/>
        <v>2.0421856918275747E-4</v>
      </c>
      <c r="AP232" s="13">
        <f t="shared" si="477"/>
        <v>1.334269449797563E-4</v>
      </c>
      <c r="AQ232" s="13">
        <f t="shared" si="478"/>
        <v>6.5381234862263023E-5</v>
      </c>
      <c r="AR232" s="13">
        <f t="shared" si="479"/>
        <v>1.6636761464465747E-2</v>
      </c>
      <c r="AS232" s="13">
        <f t="shared" si="480"/>
        <v>1.186975671208668E-2</v>
      </c>
      <c r="AT232" s="13">
        <f t="shared" si="481"/>
        <v>4.2343314444056417E-3</v>
      </c>
      <c r="AU232" s="13">
        <f t="shared" si="482"/>
        <v>1.00701658374206E-3</v>
      </c>
      <c r="AV232" s="13">
        <f t="shared" si="483"/>
        <v>1.7961791842098092E-4</v>
      </c>
      <c r="AW232" s="13">
        <f t="shared" si="484"/>
        <v>9.9561808638706527E-7</v>
      </c>
      <c r="AX232" s="13">
        <f t="shared" si="485"/>
        <v>1.2641769463449354E-5</v>
      </c>
      <c r="AY232" s="13">
        <f t="shared" si="486"/>
        <v>2.4778638182558115E-5</v>
      </c>
      <c r="AZ232" s="13">
        <f t="shared" si="487"/>
        <v>2.4283820075872513E-5</v>
      </c>
      <c r="BA232" s="13">
        <f t="shared" si="488"/>
        <v>1.5865922174110069E-5</v>
      </c>
      <c r="BB232" s="13">
        <f t="shared" si="489"/>
        <v>7.7745434711801483E-6</v>
      </c>
      <c r="BC232" s="13">
        <f t="shared" si="490"/>
        <v>3.0477157531455126E-6</v>
      </c>
      <c r="BD232" s="13">
        <f t="shared" si="491"/>
        <v>5.4348443078505891E-3</v>
      </c>
      <c r="BE232" s="13">
        <f t="shared" si="492"/>
        <v>3.877574360853963E-3</v>
      </c>
      <c r="BF232" s="13">
        <f t="shared" si="493"/>
        <v>1.3832579253680952E-3</v>
      </c>
      <c r="BG232" s="13">
        <f t="shared" si="494"/>
        <v>3.2896897390464769E-4</v>
      </c>
      <c r="BH232" s="13">
        <f t="shared" si="495"/>
        <v>5.8677010162301313E-5</v>
      </c>
      <c r="BI232" s="13">
        <f t="shared" si="496"/>
        <v>8.3728054490263777E-6</v>
      </c>
      <c r="BJ232" s="14">
        <f t="shared" si="497"/>
        <v>0.12699088020872112</v>
      </c>
      <c r="BK232" s="14">
        <f t="shared" si="498"/>
        <v>0.20500191929749173</v>
      </c>
      <c r="BL232" s="14">
        <f t="shared" si="499"/>
        <v>0.57734044726798817</v>
      </c>
      <c r="BM232" s="14">
        <f t="shared" si="500"/>
        <v>0.49578614524579911</v>
      </c>
      <c r="BN232" s="14">
        <f t="shared" si="501"/>
        <v>0.50013164553224787</v>
      </c>
    </row>
    <row r="233" spans="1:66" x14ac:dyDescent="0.25">
      <c r="A233" t="s">
        <v>356</v>
      </c>
      <c r="B233" t="s">
        <v>213</v>
      </c>
      <c r="C233" t="s">
        <v>203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358</v>
      </c>
      <c r="B234" t="s">
        <v>334</v>
      </c>
      <c r="C234" t="s">
        <v>246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358</v>
      </c>
      <c r="B235" t="s">
        <v>237</v>
      </c>
      <c r="C235" t="s">
        <v>234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359</v>
      </c>
      <c r="B236" t="s">
        <v>257</v>
      </c>
      <c r="C236" t="s">
        <v>268</v>
      </c>
      <c r="D236" s="11">
        <v>44414</v>
      </c>
      <c r="E236" s="10">
        <f>VLOOKUP(A236,home!$A$2:$E$405,3,FALSE)</f>
        <v>1.1584000000000001</v>
      </c>
      <c r="F236" s="10">
        <f>VLOOKUP(B236,home!$B$2:$E$405,3,FALSE)</f>
        <v>1.0790999999999999</v>
      </c>
      <c r="G236" s="10">
        <f>VLOOKUP(C236,away!$B$2:$E$405,4,FALSE)</f>
        <v>0.95409999999999995</v>
      </c>
      <c r="H236" s="10">
        <f>VLOOKUP(A236,away!$A$2:$E$405,3,FALSE)</f>
        <v>1.0775999999999999</v>
      </c>
      <c r="I236" s="10">
        <f>VLOOKUP(C236,away!$B$2:$E$405,3,FALSE)</f>
        <v>1.0257000000000001</v>
      </c>
      <c r="J236" s="10">
        <f>VLOOKUP(B236,home!$B$2:$E$405,4,FALSE)</f>
        <v>0.97440000000000004</v>
      </c>
      <c r="K236" s="12">
        <f t="shared" si="446"/>
        <v>1.1926530887039999</v>
      </c>
      <c r="L236" s="12">
        <f t="shared" si="447"/>
        <v>1.0769987854080001</v>
      </c>
      <c r="M236" s="13">
        <f t="shared" si="448"/>
        <v>0.10334815198854531</v>
      </c>
      <c r="N236" s="13">
        <f t="shared" si="449"/>
        <v>0.12325849268098901</v>
      </c>
      <c r="O236" s="13">
        <f t="shared" si="450"/>
        <v>0.11130583416582471</v>
      </c>
      <c r="P236" s="13">
        <f t="shared" si="451"/>
        <v>0.13274924690864603</v>
      </c>
      <c r="Q236" s="13">
        <f t="shared" si="452"/>
        <v>7.3502311002490453E-2</v>
      </c>
      <c r="R236" s="13">
        <f t="shared" si="453"/>
        <v>5.9938124102708733E-2</v>
      </c>
      <c r="S236" s="13">
        <f t="shared" si="454"/>
        <v>4.2628634899939608E-2</v>
      </c>
      <c r="T236" s="13">
        <f t="shared" si="455"/>
        <v>7.9161899674363309E-2</v>
      </c>
      <c r="U236" s="13">
        <f t="shared" si="456"/>
        <v>7.1485388842219236E-2</v>
      </c>
      <c r="V236" s="13">
        <f t="shared" si="457"/>
        <v>6.0839868507306617E-3</v>
      </c>
      <c r="W236" s="13">
        <f t="shared" si="458"/>
        <v>2.9220919414667423E-2</v>
      </c>
      <c r="X236" s="13">
        <f t="shared" si="459"/>
        <v>3.1470894718101869E-2</v>
      </c>
      <c r="Y236" s="13">
        <f t="shared" si="460"/>
        <v>1.6947057693549376E-2</v>
      </c>
      <c r="Z236" s="13">
        <f t="shared" si="461"/>
        <v>2.1517762286083764E-2</v>
      </c>
      <c r="AA236" s="13">
        <f t="shared" si="462"/>
        <v>2.5663225652496246E-2</v>
      </c>
      <c r="AB236" s="13">
        <f t="shared" si="463"/>
        <v>1.5303662670278686E-2</v>
      </c>
      <c r="AC236" s="13">
        <f t="shared" si="464"/>
        <v>4.8842471847374913E-4</v>
      </c>
      <c r="AD236" s="13">
        <f t="shared" si="465"/>
        <v>8.7126049486684412E-3</v>
      </c>
      <c r="AE236" s="13">
        <f t="shared" si="466"/>
        <v>9.3834649474556428E-3</v>
      </c>
      <c r="AF236" s="13">
        <f t="shared" si="467"/>
        <v>5.0529901756641345E-3</v>
      </c>
      <c r="AG236" s="13">
        <f t="shared" si="468"/>
        <v>1.8140214272896105E-3</v>
      </c>
      <c r="AH236" s="13">
        <f t="shared" si="469"/>
        <v>5.79365096170257E-3</v>
      </c>
      <c r="AI236" s="13">
        <f t="shared" si="470"/>
        <v>6.9098157143474706E-3</v>
      </c>
      <c r="AJ236" s="13">
        <f t="shared" si="471"/>
        <v>4.1205065270459732E-3</v>
      </c>
      <c r="AK236" s="13">
        <f t="shared" si="472"/>
        <v>1.6381116121687912E-3</v>
      </c>
      <c r="AL236" s="13">
        <f t="shared" si="473"/>
        <v>2.5094987109646281E-5</v>
      </c>
      <c r="AM236" s="13">
        <f t="shared" si="474"/>
        <v>2.078223040537436E-3</v>
      </c>
      <c r="AN236" s="13">
        <f t="shared" si="475"/>
        <v>2.2382436904657397E-3</v>
      </c>
      <c r="AO236" s="13">
        <f t="shared" si="476"/>
        <v>1.2052928680393604E-3</v>
      </c>
      <c r="AP236" s="13">
        <f t="shared" si="477"/>
        <v>4.3269965164643883E-4</v>
      </c>
      <c r="AQ236" s="13">
        <f t="shared" si="478"/>
        <v>1.1650424981741981E-4</v>
      </c>
      <c r="AR236" s="13">
        <f t="shared" si="479"/>
        <v>1.2479510097663125E-3</v>
      </c>
      <c r="AS236" s="13">
        <f t="shared" si="480"/>
        <v>1.4883726263490683E-3</v>
      </c>
      <c r="AT236" s="13">
        <f t="shared" si="481"/>
        <v>8.8755610497885022E-4</v>
      </c>
      <c r="AU236" s="13">
        <f t="shared" si="482"/>
        <v>3.5284884333370594E-4</v>
      </c>
      <c r="AV236" s="13">
        <f t="shared" si="483"/>
        <v>1.0520656571189449E-4</v>
      </c>
      <c r="AW236" s="13">
        <f t="shared" si="484"/>
        <v>8.9539327234332541E-7</v>
      </c>
      <c r="AX236" s="13">
        <f t="shared" si="485"/>
        <v>4.130998547187985E-4</v>
      </c>
      <c r="AY236" s="13">
        <f t="shared" si="486"/>
        <v>4.449080417843673E-4</v>
      </c>
      <c r="AZ236" s="13">
        <f t="shared" si="487"/>
        <v>2.3958271031000763E-4</v>
      </c>
      <c r="BA236" s="13">
        <f t="shared" si="488"/>
        <v>8.6010096002878347E-5</v>
      </c>
      <c r="BB236" s="13">
        <f t="shared" si="489"/>
        <v>2.3158192231981361E-5</v>
      </c>
      <c r="BC236" s="13">
        <f t="shared" si="490"/>
        <v>4.9882689812177834E-6</v>
      </c>
      <c r="BD236" s="13">
        <f t="shared" si="491"/>
        <v>2.2400695362783421E-4</v>
      </c>
      <c r="BE236" s="13">
        <f t="shared" si="492"/>
        <v>2.6716258513541016E-4</v>
      </c>
      <c r="BF236" s="13">
        <f t="shared" si="493"/>
        <v>1.5931614117394613E-4</v>
      </c>
      <c r="BG236" s="13">
        <f t="shared" si="494"/>
        <v>6.3336295950503136E-5</v>
      </c>
      <c r="BH236" s="13">
        <f t="shared" si="495"/>
        <v>1.8884557248109545E-5</v>
      </c>
      <c r="BI236" s="13">
        <f t="shared" si="496"/>
        <v>4.5045451061530755E-6</v>
      </c>
      <c r="BJ236" s="14">
        <f t="shared" si="497"/>
        <v>0.38580736734777493</v>
      </c>
      <c r="BK236" s="14">
        <f t="shared" si="498"/>
        <v>0.28576844839522936</v>
      </c>
      <c r="BL236" s="14">
        <f t="shared" si="499"/>
        <v>0.30697746647717422</v>
      </c>
      <c r="BM236" s="14">
        <f t="shared" si="500"/>
        <v>0.395524871008546</v>
      </c>
      <c r="BN236" s="14">
        <f t="shared" si="501"/>
        <v>0.60410216084920421</v>
      </c>
    </row>
    <row r="237" spans="1:66" x14ac:dyDescent="0.25">
      <c r="A237" t="s">
        <v>359</v>
      </c>
      <c r="B237" t="s">
        <v>263</v>
      </c>
      <c r="C237" t="s">
        <v>253</v>
      </c>
      <c r="D237" s="11">
        <v>44414</v>
      </c>
      <c r="E237" s="10">
        <f>VLOOKUP(A237,home!$A$2:$E$405,3,FALSE)</f>
        <v>1.1584000000000001</v>
      </c>
      <c r="F237" s="10">
        <f>VLOOKUP(B237,home!$B$2:$E$405,3,FALSE)</f>
        <v>0</v>
      </c>
      <c r="G237" s="10">
        <f>VLOOKUP(C237,away!$B$2:$E$405,4,FALSE)</f>
        <v>0.43159999999999998</v>
      </c>
      <c r="H237" s="10">
        <f>VLOOKUP(A237,away!$A$2:$E$405,3,FALSE)</f>
        <v>1.0775999999999999</v>
      </c>
      <c r="I237" s="10">
        <f>VLOOKUP(C237,away!$B$2:$E$405,3,FALSE)</f>
        <v>1.2527999999999999</v>
      </c>
      <c r="J237" s="10">
        <f>VLOOKUP(B237,home!$B$2:$E$405,4,FALSE)</f>
        <v>0</v>
      </c>
      <c r="K237" s="12">
        <f t="shared" si="446"/>
        <v>0</v>
      </c>
      <c r="L237" s="12">
        <f t="shared" si="447"/>
        <v>0</v>
      </c>
      <c r="M237" s="13">
        <f t="shared" si="448"/>
        <v>1</v>
      </c>
      <c r="N237" s="13">
        <f t="shared" si="449"/>
        <v>0</v>
      </c>
      <c r="O237" s="13">
        <f t="shared" si="450"/>
        <v>0</v>
      </c>
      <c r="P237" s="13">
        <f t="shared" si="451"/>
        <v>0</v>
      </c>
      <c r="Q237" s="13">
        <f t="shared" si="452"/>
        <v>0</v>
      </c>
      <c r="R237" s="13">
        <f t="shared" si="453"/>
        <v>0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0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1</v>
      </c>
      <c r="BL237" s="14">
        <f t="shared" si="499"/>
        <v>0</v>
      </c>
      <c r="BM237" s="14">
        <f t="shared" si="500"/>
        <v>0</v>
      </c>
      <c r="BN237" s="14">
        <f t="shared" si="501"/>
        <v>1</v>
      </c>
    </row>
    <row r="238" spans="1:66" x14ac:dyDescent="0.25">
      <c r="A238" t="s">
        <v>360</v>
      </c>
      <c r="B238" t="s">
        <v>283</v>
      </c>
      <c r="C238" t="s">
        <v>277</v>
      </c>
      <c r="D238" s="11">
        <v>44414</v>
      </c>
      <c r="E238" s="10">
        <f>VLOOKUP(A238,home!$A$2:$E$405,3,FALSE)</f>
        <v>1.5583</v>
      </c>
      <c r="F238" s="10">
        <f>VLOOKUP(B238,home!$B$2:$E$405,3,FALSE)</f>
        <v>0.64170000000000005</v>
      </c>
      <c r="G238" s="10">
        <f>VLOOKUP(C238,away!$B$2:$E$405,4,FALSE)</f>
        <v>1.1123000000000001</v>
      </c>
      <c r="H238" s="10">
        <f>VLOOKUP(A238,away!$A$2:$E$405,3,FALSE)</f>
        <v>1.0958000000000001</v>
      </c>
      <c r="I238" s="10">
        <f>VLOOKUP(C238,away!$B$2:$E$405,3,FALSE)</f>
        <v>1.2776000000000001</v>
      </c>
      <c r="J238" s="10">
        <f>VLOOKUP(B238,home!$B$2:$E$405,4,FALSE)</f>
        <v>1.1558999999999999</v>
      </c>
      <c r="K238" s="12">
        <f t="shared" si="446"/>
        <v>1.1122567426530001</v>
      </c>
      <c r="L238" s="12">
        <f t="shared" si="447"/>
        <v>1.618253157072</v>
      </c>
      <c r="M238" s="13">
        <f t="shared" si="448"/>
        <v>6.5186042847253794E-2</v>
      </c>
      <c r="N238" s="13">
        <f t="shared" si="449"/>
        <v>7.2503615683725403E-2</v>
      </c>
      <c r="O238" s="13">
        <f t="shared" si="450"/>
        <v>0.1054875196345991</v>
      </c>
      <c r="P238" s="13">
        <f t="shared" si="451"/>
        <v>0.1173292049793236</v>
      </c>
      <c r="Q238" s="13">
        <f t="shared" si="452"/>
        <v>4.0321317705472703E-2</v>
      </c>
      <c r="R238" s="13">
        <f t="shared" si="453"/>
        <v>8.5352755840192321E-2</v>
      </c>
      <c r="S238" s="13">
        <f t="shared" si="454"/>
        <v>5.2795589898505753E-2</v>
      </c>
      <c r="T238" s="13">
        <f t="shared" si="455"/>
        <v>6.5250099674184339E-2</v>
      </c>
      <c r="U238" s="13">
        <f t="shared" si="456"/>
        <v>9.4934178187269153E-2</v>
      </c>
      <c r="V238" s="13">
        <f t="shared" si="457"/>
        <v>1.0558607535939984E-2</v>
      </c>
      <c r="W238" s="13">
        <f t="shared" si="458"/>
        <v>1.4949219163521932E-2</v>
      </c>
      <c r="X238" s="13">
        <f t="shared" si="459"/>
        <v>2.4191621107130606E-2</v>
      </c>
      <c r="Y238" s="13">
        <f t="shared" si="460"/>
        <v>1.9574083615651872E-2</v>
      </c>
      <c r="Z238" s="13">
        <f t="shared" si="461"/>
        <v>4.6040788867728936E-2</v>
      </c>
      <c r="AA238" s="13">
        <f t="shared" si="462"/>
        <v>5.1209177855194701E-2</v>
      </c>
      <c r="AB238" s="13">
        <f t="shared" si="463"/>
        <v>2.8478876677578511E-2</v>
      </c>
      <c r="AC238" s="13">
        <f t="shared" si="464"/>
        <v>1.1877859256461266E-3</v>
      </c>
      <c r="AD238" s="13">
        <f t="shared" si="465"/>
        <v>4.1568424530061812E-3</v>
      </c>
      <c r="AE238" s="13">
        <f t="shared" si="466"/>
        <v>6.7268234230281696E-3</v>
      </c>
      <c r="AF238" s="13">
        <f t="shared" si="467"/>
        <v>5.4428516206906077E-3</v>
      </c>
      <c r="AG238" s="13">
        <f t="shared" si="468"/>
        <v>2.9359706062190094E-3</v>
      </c>
      <c r="AH238" s="13">
        <f t="shared" si="469"/>
        <v>1.8626412984821938E-2</v>
      </c>
      <c r="AI238" s="13">
        <f t="shared" si="470"/>
        <v>2.0717353433807595E-2</v>
      </c>
      <c r="AJ238" s="13">
        <f t="shared" si="471"/>
        <v>1.1521508023338895E-2</v>
      </c>
      <c r="AK238" s="13">
        <f t="shared" si="472"/>
        <v>4.2716249948297732E-3</v>
      </c>
      <c r="AL238" s="13">
        <f t="shared" si="473"/>
        <v>8.5516452451791066E-5</v>
      </c>
      <c r="AM238" s="13">
        <f t="shared" si="474"/>
        <v>9.2469520930047236E-4</v>
      </c>
      <c r="AN238" s="13">
        <f t="shared" si="475"/>
        <v>1.4963909417798431E-3</v>
      </c>
      <c r="AO238" s="13">
        <f t="shared" si="476"/>
        <v>1.2107696828745876E-3</v>
      </c>
      <c r="AP238" s="13">
        <f t="shared" si="477"/>
        <v>6.5311062059962186E-4</v>
      </c>
      <c r="AQ238" s="13">
        <f t="shared" si="478"/>
        <v>2.6422458092564789E-4</v>
      </c>
      <c r="AR238" s="13">
        <f t="shared" si="479"/>
        <v>6.0284503235229926E-3</v>
      </c>
      <c r="AS238" s="13">
        <f t="shared" si="480"/>
        <v>6.7051845200871091E-3</v>
      </c>
      <c r="AT238" s="13">
        <f t="shared" si="481"/>
        <v>3.7289433465997049E-3</v>
      </c>
      <c r="AU238" s="13">
        <f t="shared" si="482"/>
        <v>1.3825141267421878E-3</v>
      </c>
      <c r="AV238" s="13">
        <f t="shared" si="483"/>
        <v>3.84427664820506E-4</v>
      </c>
      <c r="AW238" s="13">
        <f t="shared" si="484"/>
        <v>4.2756159228457151E-6</v>
      </c>
      <c r="AX238" s="13">
        <f t="shared" si="485"/>
        <v>1.7141641357389597E-4</v>
      </c>
      <c r="AY238" s="13">
        <f t="shared" si="486"/>
        <v>2.7739515243991675E-4</v>
      </c>
      <c r="AZ238" s="13">
        <f t="shared" si="487"/>
        <v>2.2444779059618207E-4</v>
      </c>
      <c r="BA238" s="13">
        <f t="shared" si="488"/>
        <v>1.2107111524336892E-4</v>
      </c>
      <c r="BB238" s="13">
        <f t="shared" si="489"/>
        <v>4.898092861820243E-5</v>
      </c>
      <c r="BC238" s="13">
        <f t="shared" si="490"/>
        <v>1.5852708474544856E-5</v>
      </c>
      <c r="BD238" s="13">
        <f t="shared" si="491"/>
        <v>1.6259264613821356E-3</v>
      </c>
      <c r="BE238" s="13">
        <f t="shared" si="492"/>
        <v>1.8084476697302133E-3</v>
      </c>
      <c r="BF238" s="13">
        <f t="shared" si="493"/>
        <v>1.005729057196268E-3</v>
      </c>
      <c r="BG238" s="13">
        <f t="shared" si="494"/>
        <v>3.728763083828645E-4</v>
      </c>
      <c r="BH238" s="13">
        <f t="shared" si="495"/>
        <v>1.036835470436002E-4</v>
      </c>
      <c r="BI238" s="13">
        <f t="shared" si="496"/>
        <v>2.306454486028477E-5</v>
      </c>
      <c r="BJ238" s="14">
        <f t="shared" si="497"/>
        <v>0.26146080019705709</v>
      </c>
      <c r="BK238" s="14">
        <f t="shared" si="498"/>
        <v>0.24742014279156097</v>
      </c>
      <c r="BL238" s="14">
        <f t="shared" si="499"/>
        <v>0.44376865520199976</v>
      </c>
      <c r="BM238" s="14">
        <f t="shared" si="500"/>
        <v>0.51223681083126293</v>
      </c>
      <c r="BN238" s="14">
        <f t="shared" si="501"/>
        <v>0.48618045669056692</v>
      </c>
    </row>
    <row r="239" spans="1:66" x14ac:dyDescent="0.25">
      <c r="A239" t="s">
        <v>350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350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350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350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362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362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362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351</v>
      </c>
      <c r="B246" t="s">
        <v>111</v>
      </c>
      <c r="C246" t="s">
        <v>128</v>
      </c>
      <c r="D246" s="11">
        <v>44415</v>
      </c>
      <c r="E246" s="10">
        <f>VLOOKUP(A246,home!$A$2:$E$405,3,FALSE)</f>
        <v>1.1967000000000001</v>
      </c>
      <c r="F246" s="10">
        <f>VLOOKUP(B246,home!$B$2:$E$405,3,FALSE)</f>
        <v>1.5041</v>
      </c>
      <c r="G246" s="10">
        <f>VLOOKUP(C246,away!$B$2:$E$405,4,FALSE)</f>
        <v>0.95499999999999996</v>
      </c>
      <c r="H246" s="10">
        <f>VLOOKUP(A246,away!$A$2:$E$405,3,FALSE)</f>
        <v>1.0984</v>
      </c>
      <c r="I246" s="10">
        <f>VLOOKUP(C246,away!$B$2:$E$405,3,FALSE)</f>
        <v>0.5202</v>
      </c>
      <c r="J246" s="10">
        <f>VLOOKUP(B246,home!$B$2:$E$405,4,FALSE)</f>
        <v>1.0925</v>
      </c>
      <c r="K246" s="12">
        <f t="shared" si="446"/>
        <v>1.7189584288500002</v>
      </c>
      <c r="L246" s="12">
        <f t="shared" si="447"/>
        <v>0.62424104040000006</v>
      </c>
      <c r="M246" s="13">
        <f t="shared" si="448"/>
        <v>9.6019933422572548E-2</v>
      </c>
      <c r="N246" s="13">
        <f t="shared" si="449"/>
        <v>0.16505427389434693</v>
      </c>
      <c r="O246" s="13">
        <f t="shared" si="450"/>
        <v>5.9939583138845426E-2</v>
      </c>
      <c r="P246" s="13">
        <f t="shared" si="451"/>
        <v>0.10303365165827369</v>
      </c>
      <c r="Q246" s="13">
        <f t="shared" si="452"/>
        <v>0.14186071766420214</v>
      </c>
      <c r="R246" s="13">
        <f t="shared" si="453"/>
        <v>1.8708373869867585E-2</v>
      </c>
      <c r="S246" s="13">
        <f t="shared" si="454"/>
        <v>2.7639920680112846E-2</v>
      </c>
      <c r="T246" s="13">
        <f t="shared" si="455"/>
        <v>8.8555281986592196E-2</v>
      </c>
      <c r="U246" s="13">
        <f t="shared" si="456"/>
        <v>3.215891695368598E-2</v>
      </c>
      <c r="V246" s="13">
        <f t="shared" si="457"/>
        <v>3.2954291164199573E-3</v>
      </c>
      <c r="W246" s="13">
        <f t="shared" si="458"/>
        <v>8.1284225450530115E-2</v>
      </c>
      <c r="X246" s="13">
        <f t="shared" si="459"/>
        <v>5.0740949463347076E-2</v>
      </c>
      <c r="Y246" s="13">
        <f t="shared" si="460"/>
        <v>1.58372915419418E-2</v>
      </c>
      <c r="Z246" s="13">
        <f t="shared" si="461"/>
        <v>3.8928449229061052E-3</v>
      </c>
      <c r="AA246" s="13">
        <f t="shared" si="462"/>
        <v>6.6916385924353783E-3</v>
      </c>
      <c r="AB246" s="13">
        <f t="shared" si="463"/>
        <v>5.7513242806423734E-3</v>
      </c>
      <c r="AC246" s="13">
        <f t="shared" si="464"/>
        <v>2.2100885952989447E-4</v>
      </c>
      <c r="AD246" s="13">
        <f t="shared" si="465"/>
        <v>3.4931051117683104E-2</v>
      </c>
      <c r="AE246" s="13">
        <f t="shared" si="466"/>
        <v>2.1805395691968085E-2</v>
      </c>
      <c r="AF246" s="13">
        <f t="shared" si="467"/>
        <v>6.8059114465439177E-3</v>
      </c>
      <c r="AG246" s="13">
        <f t="shared" si="468"/>
        <v>1.4161764140869482E-3</v>
      </c>
      <c r="AH246" s="13">
        <f t="shared" si="469"/>
        <v>6.0751839119769124E-4</v>
      </c>
      <c r="AI246" s="13">
        <f t="shared" si="470"/>
        <v>1.0442988592306631E-3</v>
      </c>
      <c r="AJ246" s="13">
        <f t="shared" si="471"/>
        <v>8.9755316315649433E-4</v>
      </c>
      <c r="AK246" s="13">
        <f t="shared" si="472"/>
        <v>5.1428552504961171E-4</v>
      </c>
      <c r="AL246" s="13">
        <f t="shared" si="473"/>
        <v>9.4860927453392172E-6</v>
      </c>
      <c r="AM246" s="13">
        <f t="shared" si="474"/>
        <v>1.2009004949466318E-2</v>
      </c>
      <c r="AN246" s="13">
        <f t="shared" si="475"/>
        <v>7.4965137438236041E-3</v>
      </c>
      <c r="AO246" s="13">
        <f t="shared" si="476"/>
        <v>2.3398157694086729E-3</v>
      </c>
      <c r="AP246" s="13">
        <f t="shared" si="477"/>
        <v>4.8686967674666556E-4</v>
      </c>
      <c r="AQ246" s="13">
        <f t="shared" si="478"/>
        <v>7.5981008387887556E-5</v>
      </c>
      <c r="AR246" s="13">
        <f t="shared" si="479"/>
        <v>7.5847582516676247E-5</v>
      </c>
      <c r="AS246" s="13">
        <f t="shared" si="480"/>
        <v>1.3037884127493655E-4</v>
      </c>
      <c r="AT246" s="13">
        <f t="shared" si="481"/>
        <v>1.1205790407662426E-4</v>
      </c>
      <c r="AU246" s="13">
        <f t="shared" si="482"/>
        <v>6.420762624392601E-5</v>
      </c>
      <c r="AV246" s="13">
        <f t="shared" si="483"/>
        <v>2.7592560082111772E-5</v>
      </c>
      <c r="AW246" s="13">
        <f t="shared" si="484"/>
        <v>2.8274996332156027E-7</v>
      </c>
      <c r="AX246" s="13">
        <f t="shared" si="485"/>
        <v>3.4404967133310838E-3</v>
      </c>
      <c r="AY246" s="13">
        <f t="shared" si="486"/>
        <v>2.1476992478225761E-3</v>
      </c>
      <c r="AZ246" s="13">
        <f t="shared" si="487"/>
        <v>6.7034100646353129E-4</v>
      </c>
      <c r="BA246" s="13">
        <f t="shared" si="488"/>
        <v>1.3948478909919264E-4</v>
      </c>
      <c r="BB246" s="13">
        <f t="shared" si="489"/>
        <v>2.176803246681365E-5</v>
      </c>
      <c r="BC246" s="13">
        <f t="shared" si="490"/>
        <v>2.717699846908948E-6</v>
      </c>
      <c r="BD246" s="13">
        <f t="shared" si="491"/>
        <v>7.8911956370058014E-6</v>
      </c>
      <c r="BE246" s="13">
        <f t="shared" si="492"/>
        <v>1.3564637253935467E-5</v>
      </c>
      <c r="BF246" s="13">
        <f t="shared" si="493"/>
        <v>1.1658523770972548E-5</v>
      </c>
      <c r="BG246" s="13">
        <f t="shared" si="494"/>
        <v>6.6801725680204504E-6</v>
      </c>
      <c r="BH246" s="13">
        <f t="shared" si="495"/>
        <v>2.8707347354928256E-6</v>
      </c>
      <c r="BI246" s="13">
        <f t="shared" si="496"/>
        <v>9.869347341135736E-7</v>
      </c>
      <c r="BJ246" s="14">
        <f t="shared" si="497"/>
        <v>0.63712196730810577</v>
      </c>
      <c r="BK246" s="14">
        <f t="shared" si="498"/>
        <v>0.23236712907747684</v>
      </c>
      <c r="BL246" s="14">
        <f t="shared" si="499"/>
        <v>0.12676722948700497</v>
      </c>
      <c r="BM246" s="14">
        <f t="shared" si="500"/>
        <v>0.41338522064952599</v>
      </c>
      <c r="BN246" s="14">
        <f t="shared" si="501"/>
        <v>0.58461653364810839</v>
      </c>
    </row>
    <row r="247" spans="1:66" x14ac:dyDescent="0.25">
      <c r="A247" t="s">
        <v>363</v>
      </c>
      <c r="B247" t="s">
        <v>158</v>
      </c>
      <c r="C247" t="s">
        <v>168</v>
      </c>
      <c r="D247" s="11">
        <v>44415</v>
      </c>
      <c r="E247" s="10">
        <f>VLOOKUP(A247,home!$A$2:$E$405,3,FALSE)</f>
        <v>1.1111</v>
      </c>
      <c r="F247" s="10">
        <f>VLOOKUP(B247,home!$B$2:$E$405,3,FALSE)</f>
        <v>0.51429999999999998</v>
      </c>
      <c r="G247" s="10">
        <f>VLOOKUP(C247,away!$B$2:$E$405,4,FALSE)</f>
        <v>1.5</v>
      </c>
      <c r="H247" s="10">
        <f>VLOOKUP(A247,away!$A$2:$E$405,3,FALSE)</f>
        <v>1.1806000000000001</v>
      </c>
      <c r="I247" s="10">
        <f>VLOOKUP(C247,away!$B$2:$E$405,3,FALSE)</f>
        <v>0.84699999999999998</v>
      </c>
      <c r="J247" s="10">
        <f>VLOOKUP(B247,home!$B$2:$E$405,4,FALSE)</f>
        <v>1.452</v>
      </c>
      <c r="K247" s="12">
        <f t="shared" si="446"/>
        <v>0.85715809499999995</v>
      </c>
      <c r="L247" s="12">
        <f t="shared" si="447"/>
        <v>1.4519538264</v>
      </c>
      <c r="M247" s="13">
        <f t="shared" si="448"/>
        <v>9.9349442507415481E-2</v>
      </c>
      <c r="N247" s="13">
        <f t="shared" si="449"/>
        <v>8.5158178878968274E-2</v>
      </c>
      <c r="O247" s="13">
        <f t="shared" si="450"/>
        <v>0.14425080319934871</v>
      </c>
      <c r="P247" s="13">
        <f t="shared" si="451"/>
        <v>0.12364574367257364</v>
      </c>
      <c r="Q247" s="13">
        <f t="shared" si="452"/>
        <v>3.6497011190782837E-2</v>
      </c>
      <c r="R247" s="13">
        <f t="shared" si="453"/>
        <v>0.10472275283328389</v>
      </c>
      <c r="S247" s="13">
        <f t="shared" si="454"/>
        <v>3.8470950471621079E-2</v>
      </c>
      <c r="T247" s="13">
        <f t="shared" si="455"/>
        <v>5.2991975050620754E-2</v>
      </c>
      <c r="U247" s="13">
        <f t="shared" si="456"/>
        <v>8.9763955321733466E-2</v>
      </c>
      <c r="V247" s="13">
        <f t="shared" si="457"/>
        <v>5.3199082627512122E-3</v>
      </c>
      <c r="W247" s="13">
        <f t="shared" si="458"/>
        <v>1.0427902861828365E-2</v>
      </c>
      <c r="X247" s="13">
        <f t="shared" si="459"/>
        <v>1.5140833461559205E-2</v>
      </c>
      <c r="Y247" s="13">
        <f t="shared" si="460"/>
        <v>1.0991895539698026E-2</v>
      </c>
      <c r="Z247" s="13">
        <f t="shared" si="461"/>
        <v>5.0684200562475974E-2</v>
      </c>
      <c r="AA247" s="13">
        <f t="shared" si="462"/>
        <v>4.3444372800729839E-2</v>
      </c>
      <c r="AB247" s="13">
        <f t="shared" si="463"/>
        <v>1.8619347914171698E-2</v>
      </c>
      <c r="AC247" s="13">
        <f t="shared" si="464"/>
        <v>4.1380706122775044E-4</v>
      </c>
      <c r="AD247" s="13">
        <f t="shared" si="465"/>
        <v>2.2345903379724619E-3</v>
      </c>
      <c r="AE247" s="13">
        <f t="shared" si="466"/>
        <v>3.2445219916555851E-3</v>
      </c>
      <c r="AF247" s="13">
        <f t="shared" si="467"/>
        <v>2.3554480603116385E-3</v>
      </c>
      <c r="AG247" s="13">
        <f t="shared" si="468"/>
        <v>1.1400006080186469E-3</v>
      </c>
      <c r="AH247" s="13">
        <f t="shared" si="469"/>
        <v>1.8397779736178017E-2</v>
      </c>
      <c r="AI247" s="13">
        <f t="shared" si="470"/>
        <v>1.5769805830891954E-2</v>
      </c>
      <c r="AJ247" s="13">
        <f t="shared" si="471"/>
        <v>6.7586083622636177E-3</v>
      </c>
      <c r="AK247" s="13">
        <f t="shared" si="472"/>
        <v>1.9310652895496508E-3</v>
      </c>
      <c r="AL247" s="13">
        <f t="shared" si="473"/>
        <v>2.0600208931680062E-5</v>
      </c>
      <c r="AM247" s="13">
        <f t="shared" si="474"/>
        <v>3.8307943944037638E-4</v>
      </c>
      <c r="AN247" s="13">
        <f t="shared" si="475"/>
        <v>5.5621365791062155E-4</v>
      </c>
      <c r="AO247" s="13">
        <f t="shared" si="476"/>
        <v>4.0379827444963394E-4</v>
      </c>
      <c r="AP247" s="13">
        <f t="shared" si="477"/>
        <v>1.9543214989362106E-4</v>
      </c>
      <c r="AQ247" s="13">
        <f t="shared" si="478"/>
        <v>7.0939614459905394E-5</v>
      </c>
      <c r="AR247" s="13">
        <f t="shared" si="479"/>
        <v>5.3425453370416053E-3</v>
      </c>
      <c r="AS247" s="13">
        <f t="shared" si="480"/>
        <v>4.5794059835497156E-3</v>
      </c>
      <c r="AT247" s="13">
        <f t="shared" si="481"/>
        <v>1.9626374545455376E-3</v>
      </c>
      <c r="AU247" s="13">
        <f t="shared" si="482"/>
        <v>5.607635272379673E-4</v>
      </c>
      <c r="AV247" s="13">
        <f t="shared" si="483"/>
        <v>1.2016574918819415E-4</v>
      </c>
      <c r="AW247" s="13">
        <f t="shared" si="484"/>
        <v>7.1216866471032795E-7</v>
      </c>
      <c r="AX247" s="13">
        <f t="shared" si="485"/>
        <v>5.4726607090730129E-5</v>
      </c>
      <c r="AY247" s="13">
        <f t="shared" si="486"/>
        <v>7.9460506571274973E-5</v>
      </c>
      <c r="AZ247" s="13">
        <f t="shared" si="487"/>
        <v>5.7686493281922541E-5</v>
      </c>
      <c r="BA247" s="13">
        <f t="shared" si="488"/>
        <v>2.7919374884095099E-5</v>
      </c>
      <c r="BB247" s="13">
        <f t="shared" si="489"/>
        <v>1.0134410798414491E-5</v>
      </c>
      <c r="BC247" s="13">
        <f t="shared" si="490"/>
        <v>2.9429393074134768E-6</v>
      </c>
      <c r="BD247" s="13">
        <f t="shared" si="491"/>
        <v>1.2928548574721742E-3</v>
      </c>
      <c r="BE247" s="13">
        <f t="shared" si="492"/>
        <v>1.1081810067423454E-3</v>
      </c>
      <c r="BF247" s="13">
        <f t="shared" si="493"/>
        <v>4.7494316032722537E-4</v>
      </c>
      <c r="BG247" s="13">
        <f t="shared" si="494"/>
        <v>1.3570045817978802E-4</v>
      </c>
      <c r="BH247" s="13">
        <f t="shared" si="495"/>
        <v>2.9079186556003559E-5</v>
      </c>
      <c r="BI247" s="13">
        <f t="shared" si="496"/>
        <v>4.9850920304987254E-6</v>
      </c>
      <c r="BJ247" s="14">
        <f t="shared" si="497"/>
        <v>0.22202469144950382</v>
      </c>
      <c r="BK247" s="14">
        <f t="shared" si="498"/>
        <v>0.2672999126910921</v>
      </c>
      <c r="BL247" s="14">
        <f t="shared" si="499"/>
        <v>0.45926975310102186</v>
      </c>
      <c r="BM247" s="14">
        <f t="shared" si="500"/>
        <v>0.40557587718381444</v>
      </c>
      <c r="BN247" s="14">
        <f t="shared" si="501"/>
        <v>0.59362393228237287</v>
      </c>
    </row>
    <row r="248" spans="1:66" x14ac:dyDescent="0.25">
      <c r="A248" t="s">
        <v>363</v>
      </c>
      <c r="B248" t="s">
        <v>165</v>
      </c>
      <c r="C248" t="s">
        <v>161</v>
      </c>
      <c r="D248" s="11">
        <v>44415</v>
      </c>
      <c r="E248" s="10">
        <f>VLOOKUP(A248,home!$A$2:$E$405,3,FALSE)</f>
        <v>1.1111</v>
      </c>
      <c r="F248" s="10">
        <f>VLOOKUP(B248,home!$B$2:$E$405,3,FALSE)</f>
        <v>0.6</v>
      </c>
      <c r="G248" s="10">
        <f>VLOOKUP(C248,away!$B$2:$E$405,4,FALSE)</f>
        <v>0.38569999999999999</v>
      </c>
      <c r="H248" s="10">
        <f>VLOOKUP(A248,away!$A$2:$E$405,3,FALSE)</f>
        <v>1.1806000000000001</v>
      </c>
      <c r="I248" s="10">
        <f>VLOOKUP(C248,away!$B$2:$E$405,3,FALSE)</f>
        <v>1.21</v>
      </c>
      <c r="J248" s="10">
        <f>VLOOKUP(B248,home!$B$2:$E$405,4,FALSE)</f>
        <v>1.6940999999999999</v>
      </c>
      <c r="K248" s="12">
        <f t="shared" si="446"/>
        <v>0.25713076199999996</v>
      </c>
      <c r="L248" s="12">
        <f t="shared" si="447"/>
        <v>2.4200658965999997</v>
      </c>
      <c r="M248" s="13">
        <f t="shared" si="448"/>
        <v>6.8755629744177038E-2</v>
      </c>
      <c r="N248" s="13">
        <f t="shared" si="449"/>
        <v>1.7679187467910102E-2</v>
      </c>
      <c r="O248" s="13">
        <f t="shared" si="450"/>
        <v>0.1663931547431394</v>
      </c>
      <c r="P248" s="13">
        <f t="shared" si="451"/>
        <v>4.2784798670687338E-2</v>
      </c>
      <c r="Q248" s="13">
        <f t="shared" si="452"/>
        <v>2.2729314725822868E-3</v>
      </c>
      <c r="R248" s="13">
        <f t="shared" si="453"/>
        <v>0.20134119961077909</v>
      </c>
      <c r="S248" s="13">
        <f t="shared" si="454"/>
        <v>6.6559604068141013E-3</v>
      </c>
      <c r="T248" s="13">
        <f t="shared" si="455"/>
        <v>5.5006439421052093E-3</v>
      </c>
      <c r="U248" s="13">
        <f t="shared" si="456"/>
        <v>5.1771016077913727E-2</v>
      </c>
      <c r="V248" s="13">
        <f t="shared" si="457"/>
        <v>4.60203003699369E-4</v>
      </c>
      <c r="W248" s="13">
        <f t="shared" si="458"/>
        <v>1.9481353383962182E-4</v>
      </c>
      <c r="X248" s="13">
        <f t="shared" si="459"/>
        <v>4.7146158944139874E-4</v>
      </c>
      <c r="Y248" s="13">
        <f t="shared" si="460"/>
        <v>5.7048405708197988E-4</v>
      </c>
      <c r="Z248" s="13">
        <f t="shared" si="461"/>
        <v>0.16241965691952653</v>
      </c>
      <c r="AA248" s="13">
        <f t="shared" si="462"/>
        <v>4.1763090147496421E-2</v>
      </c>
      <c r="AB248" s="13">
        <f t="shared" si="463"/>
        <v>5.3692875965502219E-3</v>
      </c>
      <c r="AC248" s="13">
        <f t="shared" si="464"/>
        <v>1.7898255144872908E-5</v>
      </c>
      <c r="AD248" s="13">
        <f t="shared" si="465"/>
        <v>1.2523138101023686E-5</v>
      </c>
      <c r="AE248" s="13">
        <f t="shared" si="466"/>
        <v>3.0306819436699503E-5</v>
      </c>
      <c r="AF248" s="13">
        <f t="shared" si="467"/>
        <v>3.6672250076585251E-5</v>
      </c>
      <c r="AG248" s="13">
        <f t="shared" si="468"/>
        <v>2.9583087253976892E-5</v>
      </c>
      <c r="AH248" s="13">
        <f t="shared" si="469"/>
        <v>9.8266568162104606E-2</v>
      </c>
      <c r="AI248" s="13">
        <f t="shared" si="470"/>
        <v>2.5267357550646893E-2</v>
      </c>
      <c r="AJ248" s="13">
        <f t="shared" si="471"/>
        <v>3.2485074503621437E-3</v>
      </c>
      <c r="AK248" s="13">
        <f t="shared" si="472"/>
        <v>2.7843039869143168E-4</v>
      </c>
      <c r="AL248" s="13">
        <f t="shared" si="473"/>
        <v>4.4550431479094125E-7</v>
      </c>
      <c r="AM248" s="13">
        <f t="shared" si="474"/>
        <v>6.4401680850949093E-7</v>
      </c>
      <c r="AN248" s="13">
        <f t="shared" si="475"/>
        <v>1.5585631151109915E-6</v>
      </c>
      <c r="AO248" s="13">
        <f t="shared" si="476"/>
        <v>1.8859127212893855E-6</v>
      </c>
      <c r="AP248" s="13">
        <f t="shared" si="477"/>
        <v>1.5213443535855139E-6</v>
      </c>
      <c r="AQ248" s="13">
        <f t="shared" si="478"/>
        <v>9.2043839677431872E-7</v>
      </c>
      <c r="AR248" s="13">
        <f t="shared" si="479"/>
        <v>4.7562314077005702E-2</v>
      </c>
      <c r="AS248" s="13">
        <f t="shared" si="480"/>
        <v>1.22297340611038E-2</v>
      </c>
      <c r="AT248" s="13">
        <f t="shared" si="481"/>
        <v>1.5723204190944869E-3</v>
      </c>
      <c r="AU248" s="13">
        <f t="shared" si="482"/>
        <v>1.3476398248997491E-4</v>
      </c>
      <c r="AV248" s="13">
        <f t="shared" si="483"/>
        <v>8.6629913769504768E-6</v>
      </c>
      <c r="AW248" s="13">
        <f t="shared" si="484"/>
        <v>7.7007077602928128E-9</v>
      </c>
      <c r="AX248" s="13">
        <f t="shared" si="485"/>
        <v>2.7599422118808881E-8</v>
      </c>
      <c r="AY248" s="13">
        <f t="shared" si="486"/>
        <v>6.6792420235597074E-8</v>
      </c>
      <c r="AZ248" s="13">
        <f t="shared" si="487"/>
        <v>8.0821029181772125E-8</v>
      </c>
      <c r="BA248" s="13">
        <f t="shared" si="488"/>
        <v>6.5197405483640022E-8</v>
      </c>
      <c r="BB248" s="13">
        <f t="shared" si="489"/>
        <v>3.9445504389439771E-8</v>
      </c>
      <c r="BC248" s="13">
        <f t="shared" si="490"/>
        <v>1.9092143989413742E-8</v>
      </c>
      <c r="BD248" s="13">
        <f t="shared" si="491"/>
        <v>1.918398904352327E-2</v>
      </c>
      <c r="BE248" s="13">
        <f t="shared" si="492"/>
        <v>4.9327937209607889E-3</v>
      </c>
      <c r="BF248" s="13">
        <f t="shared" si="493"/>
        <v>6.3418650412973125E-4</v>
      </c>
      <c r="BG248" s="13">
        <f t="shared" si="494"/>
        <v>5.4356286352331311E-5</v>
      </c>
      <c r="BH248" s="13">
        <f t="shared" si="495"/>
        <v>3.4941683323162874E-6</v>
      </c>
      <c r="BI248" s="13">
        <f t="shared" si="496"/>
        <v>1.7969163316895132E-7</v>
      </c>
      <c r="BJ248" s="14">
        <f t="shared" si="497"/>
        <v>2.6805436581149564E-2</v>
      </c>
      <c r="BK248" s="14">
        <f t="shared" si="498"/>
        <v>0.11867500237725774</v>
      </c>
      <c r="BL248" s="14">
        <f t="shared" si="499"/>
        <v>0.68001540668368643</v>
      </c>
      <c r="BM248" s="14">
        <f t="shared" si="500"/>
        <v>0.48868854176063248</v>
      </c>
      <c r="BN248" s="14">
        <f t="shared" si="501"/>
        <v>0.49922690170927531</v>
      </c>
    </row>
    <row r="249" spans="1:66" x14ac:dyDescent="0.25">
      <c r="A249" t="s">
        <v>354</v>
      </c>
      <c r="B249" t="s">
        <v>179</v>
      </c>
      <c r="C249" t="s">
        <v>367</v>
      </c>
      <c r="D249" s="11">
        <v>44415</v>
      </c>
      <c r="E249" s="10">
        <f>VLOOKUP(A249,home!$A$2:$E$405,3,FALSE)</f>
        <v>1.2778</v>
      </c>
      <c r="F249" s="10">
        <f>VLOOKUP(B249,home!$B$2:$E$405,3,FALSE)</f>
        <v>0.43480000000000002</v>
      </c>
      <c r="G249" s="10" t="e">
        <f>VLOOKUP(C249,away!$B$2:$E$405,4,FALSE)</f>
        <v>#N/A</v>
      </c>
      <c r="H249" s="10">
        <f>VLOOKUP(A249,away!$A$2:$E$405,3,FALSE)</f>
        <v>1.2444</v>
      </c>
      <c r="I249" s="10" t="e">
        <f>VLOOKUP(C249,away!$B$2:$E$405,3,FALSE)</f>
        <v>#N/A</v>
      </c>
      <c r="J249" s="10">
        <f>VLOOKUP(B249,home!$B$2:$E$405,4,FALSE)</f>
        <v>1.8751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354</v>
      </c>
      <c r="B250" t="s">
        <v>177</v>
      </c>
      <c r="C250" t="s">
        <v>174</v>
      </c>
      <c r="D250" s="11">
        <v>44415</v>
      </c>
      <c r="E250" s="10">
        <f>VLOOKUP(A250,home!$A$2:$E$405,3,FALSE)</f>
        <v>1.2778</v>
      </c>
      <c r="F250" s="10">
        <f>VLOOKUP(B250,home!$B$2:$E$405,3,FALSE)</f>
        <v>1.2174</v>
      </c>
      <c r="G250" s="10">
        <f>VLOOKUP(C250,away!$B$2:$E$405,4,FALSE)</f>
        <v>1.2174</v>
      </c>
      <c r="H250" s="10">
        <f>VLOOKUP(A250,away!$A$2:$E$405,3,FALSE)</f>
        <v>1.2444</v>
      </c>
      <c r="I250" s="10">
        <f>VLOOKUP(C250,away!$B$2:$E$405,3,FALSE)</f>
        <v>0.80359999999999998</v>
      </c>
      <c r="J250" s="10">
        <f>VLOOKUP(B250,home!$B$2:$E$405,4,FALSE)</f>
        <v>0.53569999999999995</v>
      </c>
      <c r="K250" s="12">
        <f t="shared" si="446"/>
        <v>1.8937797947280002</v>
      </c>
      <c r="L250" s="12">
        <f t="shared" si="447"/>
        <v>0.5356999142879999</v>
      </c>
      <c r="M250" s="13">
        <f t="shared" si="448"/>
        <v>8.8082649270596419E-2</v>
      </c>
      <c r="N250" s="13">
        <f t="shared" si="449"/>
        <v>0.16680914145476849</v>
      </c>
      <c r="O250" s="13">
        <f t="shared" si="450"/>
        <v>4.718586766451846E-2</v>
      </c>
      <c r="P250" s="13">
        <f t="shared" si="451"/>
        <v>8.9359642779774345E-2</v>
      </c>
      <c r="Q250" s="13">
        <f t="shared" si="452"/>
        <v>0.15794989083148275</v>
      </c>
      <c r="R250" s="13">
        <f t="shared" si="453"/>
        <v>1.263873263174372E-2</v>
      </c>
      <c r="S250" s="13">
        <f t="shared" si="454"/>
        <v>2.2663787431046491E-2</v>
      </c>
      <c r="T250" s="13">
        <f t="shared" si="455"/>
        <v>8.4613742980224255E-2</v>
      </c>
      <c r="U250" s="13">
        <f t="shared" si="456"/>
        <v>2.3934976488965698E-2</v>
      </c>
      <c r="V250" s="13">
        <f t="shared" si="457"/>
        <v>2.5547066251548523E-3</v>
      </c>
      <c r="W250" s="13">
        <f t="shared" si="458"/>
        <v>9.9707437278718503E-2</v>
      </c>
      <c r="X250" s="13">
        <f t="shared" si="459"/>
        <v>5.341326560408563E-2</v>
      </c>
      <c r="Y250" s="13">
        <f t="shared" si="460"/>
        <v>1.4306740902975422E-2</v>
      </c>
      <c r="Z250" s="13">
        <f t="shared" si="461"/>
        <v>2.2568559958446865E-3</v>
      </c>
      <c r="AA250" s="13">
        <f t="shared" si="462"/>
        <v>4.2739882845414063E-3</v>
      </c>
      <c r="AB250" s="13">
        <f t="shared" si="463"/>
        <v>4.046996328084352E-3</v>
      </c>
      <c r="AC250" s="13">
        <f t="shared" si="464"/>
        <v>1.619839955154248E-4</v>
      </c>
      <c r="AD250" s="13">
        <f t="shared" si="465"/>
        <v>4.7205982525636618E-2</v>
      </c>
      <c r="AE250" s="13">
        <f t="shared" si="466"/>
        <v>2.5288240792864358E-2</v>
      </c>
      <c r="AF250" s="13">
        <f t="shared" si="467"/>
        <v>6.7734542126158684E-3</v>
      </c>
      <c r="AG250" s="13">
        <f t="shared" si="468"/>
        <v>1.2095129470440042E-3</v>
      </c>
      <c r="AH250" s="13">
        <f t="shared" si="469"/>
        <v>3.0224939088358926E-4</v>
      </c>
      <c r="AI250" s="13">
        <f t="shared" si="470"/>
        <v>5.7239378942418664E-4</v>
      </c>
      <c r="AJ250" s="13">
        <f t="shared" si="471"/>
        <v>5.4199389651965935E-4</v>
      </c>
      <c r="AK250" s="13">
        <f t="shared" si="472"/>
        <v>3.4213903003160989E-4</v>
      </c>
      <c r="AL250" s="13">
        <f t="shared" si="473"/>
        <v>6.5732954651857359E-6</v>
      </c>
      <c r="AM250" s="13">
        <f t="shared" si="474"/>
        <v>1.7879547179466729E-2</v>
      </c>
      <c r="AN250" s="13">
        <f t="shared" si="475"/>
        <v>9.5780718915485785E-3</v>
      </c>
      <c r="AO250" s="13">
        <f t="shared" si="476"/>
        <v>2.5654861456734369E-3</v>
      </c>
      <c r="AP250" s="13">
        <f t="shared" si="477"/>
        <v>4.5811023611477049E-4</v>
      </c>
      <c r="AQ250" s="13">
        <f t="shared" si="478"/>
        <v>6.1352403555284477E-5</v>
      </c>
      <c r="AR250" s="13">
        <f t="shared" si="479"/>
        <v>3.2382994557987787E-5</v>
      </c>
      <c r="AS250" s="13">
        <f t="shared" si="480"/>
        <v>6.1326260786704055E-5</v>
      </c>
      <c r="AT250" s="13">
        <f t="shared" si="481"/>
        <v>5.8069216782040123E-5</v>
      </c>
      <c r="AU250" s="13">
        <f t="shared" si="482"/>
        <v>3.6656769812502571E-5</v>
      </c>
      <c r="AV250" s="13">
        <f t="shared" si="483"/>
        <v>1.7354962502728164E-5</v>
      </c>
      <c r="AW250" s="13">
        <f t="shared" si="484"/>
        <v>1.8523869327999331E-7</v>
      </c>
      <c r="AX250" s="13">
        <f t="shared" si="485"/>
        <v>5.6433208645600228E-3</v>
      </c>
      <c r="AY250" s="13">
        <f t="shared" si="486"/>
        <v>3.0231265034444863E-3</v>
      </c>
      <c r="AZ250" s="13">
        <f t="shared" si="487"/>
        <v>8.097443043884959E-4</v>
      </c>
      <c r="BA250" s="13">
        <f t="shared" si="488"/>
        <v>1.445933181520378E-4</v>
      </c>
      <c r="BB250" s="13">
        <f t="shared" si="489"/>
        <v>1.9364657035166033E-5</v>
      </c>
      <c r="BC250" s="13">
        <f t="shared" si="490"/>
        <v>2.0747290227909918E-6</v>
      </c>
      <c r="BD250" s="13">
        <f t="shared" si="491"/>
        <v>2.8912612348504701E-6</v>
      </c>
      <c r="BE250" s="13">
        <f t="shared" si="492"/>
        <v>5.4754121078401475E-6</v>
      </c>
      <c r="BF250" s="13">
        <f t="shared" si="493"/>
        <v>5.1846124088183621E-6</v>
      </c>
      <c r="BG250" s="13">
        <f t="shared" si="494"/>
        <v>3.2728380744387606E-6</v>
      </c>
      <c r="BH250" s="13">
        <f t="shared" si="495"/>
        <v>1.5495086541971548E-6</v>
      </c>
      <c r="BI250" s="13">
        <f t="shared" si="496"/>
        <v>5.8688563621494936E-7</v>
      </c>
      <c r="BJ250" s="14">
        <f t="shared" si="497"/>
        <v>0.69746220176337781</v>
      </c>
      <c r="BK250" s="14">
        <f t="shared" si="498"/>
        <v>0.20585246990099723</v>
      </c>
      <c r="BL250" s="14">
        <f t="shared" si="499"/>
        <v>9.4064088227270998E-2</v>
      </c>
      <c r="BM250" s="14">
        <f t="shared" si="500"/>
        <v>0.43458674998985519</v>
      </c>
      <c r="BN250" s="14">
        <f t="shared" si="501"/>
        <v>0.56202592463288437</v>
      </c>
    </row>
    <row r="251" spans="1:66" x14ac:dyDescent="0.25">
      <c r="A251" t="s">
        <v>356</v>
      </c>
      <c r="B251" t="s">
        <v>208</v>
      </c>
      <c r="C251" t="s">
        <v>209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356</v>
      </c>
      <c r="B252" t="s">
        <v>210</v>
      </c>
      <c r="C252" t="s">
        <v>205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356</v>
      </c>
      <c r="B253" t="s">
        <v>204</v>
      </c>
      <c r="C253" t="s">
        <v>215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356</v>
      </c>
      <c r="B254" t="s">
        <v>206</v>
      </c>
      <c r="C254" t="s">
        <v>207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358</v>
      </c>
      <c r="B255" t="s">
        <v>236</v>
      </c>
      <c r="C255" t="s">
        <v>332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358</v>
      </c>
      <c r="B256" t="s">
        <v>235</v>
      </c>
      <c r="C256" t="s">
        <v>245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359</v>
      </c>
      <c r="B257" t="s">
        <v>250</v>
      </c>
      <c r="C257" t="s">
        <v>337</v>
      </c>
      <c r="D257" s="11">
        <v>44415</v>
      </c>
      <c r="E257" s="10">
        <f>VLOOKUP(A257,home!$A$2:$E$405,3,FALSE)</f>
        <v>1.1584000000000001</v>
      </c>
      <c r="F257" s="10">
        <f>VLOOKUP(B257,home!$B$2:$E$405,3,FALSE)</f>
        <v>0.86329999999999996</v>
      </c>
      <c r="G257" s="10" t="e">
        <f>VLOOKUP(C257,away!$B$2:$E$405,4,FALSE)</f>
        <v>#N/A</v>
      </c>
      <c r="H257" s="10">
        <f>VLOOKUP(A257,away!$A$2:$E$405,3,FALSE)</f>
        <v>1.0775999999999999</v>
      </c>
      <c r="I257" s="10" t="e">
        <f>VLOOKUP(C257,away!$B$2:$E$405,3,FALSE)</f>
        <v>#N/A</v>
      </c>
      <c r="J257" s="10">
        <f>VLOOKUP(B257,home!$B$2:$E$405,4,FALSE)</f>
        <v>0.88160000000000005</v>
      </c>
      <c r="K257" s="12" t="e">
        <f t="shared" si="446"/>
        <v>#N/A</v>
      </c>
      <c r="L257" s="12" t="e">
        <f t="shared" si="447"/>
        <v>#N/A</v>
      </c>
      <c r="M257" s="13" t="e">
        <f t="shared" si="448"/>
        <v>#N/A</v>
      </c>
      <c r="N257" s="13" t="e">
        <f t="shared" si="449"/>
        <v>#N/A</v>
      </c>
      <c r="O257" s="13" t="e">
        <f t="shared" si="450"/>
        <v>#N/A</v>
      </c>
      <c r="P257" s="13" t="e">
        <f t="shared" si="451"/>
        <v>#N/A</v>
      </c>
      <c r="Q257" s="13" t="e">
        <f t="shared" si="452"/>
        <v>#N/A</v>
      </c>
      <c r="R257" s="13" t="e">
        <f t="shared" si="453"/>
        <v>#N/A</v>
      </c>
      <c r="S257" s="13" t="e">
        <f t="shared" si="454"/>
        <v>#N/A</v>
      </c>
      <c r="T257" s="13" t="e">
        <f t="shared" si="455"/>
        <v>#N/A</v>
      </c>
      <c r="U257" s="13" t="e">
        <f t="shared" si="456"/>
        <v>#N/A</v>
      </c>
      <c r="V257" s="13" t="e">
        <f t="shared" si="457"/>
        <v>#N/A</v>
      </c>
      <c r="W257" s="13" t="e">
        <f t="shared" si="458"/>
        <v>#N/A</v>
      </c>
      <c r="X257" s="13" t="e">
        <f t="shared" si="459"/>
        <v>#N/A</v>
      </c>
      <c r="Y257" s="13" t="e">
        <f t="shared" si="460"/>
        <v>#N/A</v>
      </c>
      <c r="Z257" s="13" t="e">
        <f t="shared" si="461"/>
        <v>#N/A</v>
      </c>
      <c r="AA257" s="13" t="e">
        <f t="shared" si="462"/>
        <v>#N/A</v>
      </c>
      <c r="AB257" s="13" t="e">
        <f t="shared" si="463"/>
        <v>#N/A</v>
      </c>
      <c r="AC257" s="13" t="e">
        <f t="shared" si="464"/>
        <v>#N/A</v>
      </c>
      <c r="AD257" s="13" t="e">
        <f t="shared" si="465"/>
        <v>#N/A</v>
      </c>
      <c r="AE257" s="13" t="e">
        <f t="shared" si="466"/>
        <v>#N/A</v>
      </c>
      <c r="AF257" s="13" t="e">
        <f t="shared" si="467"/>
        <v>#N/A</v>
      </c>
      <c r="AG257" s="13" t="e">
        <f t="shared" si="468"/>
        <v>#N/A</v>
      </c>
      <c r="AH257" s="13" t="e">
        <f t="shared" si="469"/>
        <v>#N/A</v>
      </c>
      <c r="AI257" s="13" t="e">
        <f t="shared" si="470"/>
        <v>#N/A</v>
      </c>
      <c r="AJ257" s="13" t="e">
        <f t="shared" si="471"/>
        <v>#N/A</v>
      </c>
      <c r="AK257" s="13" t="e">
        <f t="shared" si="472"/>
        <v>#N/A</v>
      </c>
      <c r="AL257" s="13" t="e">
        <f t="shared" si="473"/>
        <v>#N/A</v>
      </c>
      <c r="AM257" s="13" t="e">
        <f t="shared" si="474"/>
        <v>#N/A</v>
      </c>
      <c r="AN257" s="13" t="e">
        <f t="shared" si="475"/>
        <v>#N/A</v>
      </c>
      <c r="AO257" s="13" t="e">
        <f t="shared" si="476"/>
        <v>#N/A</v>
      </c>
      <c r="AP257" s="13" t="e">
        <f t="shared" si="477"/>
        <v>#N/A</v>
      </c>
      <c r="AQ257" s="13" t="e">
        <f t="shared" si="478"/>
        <v>#N/A</v>
      </c>
      <c r="AR257" s="13" t="e">
        <f t="shared" si="479"/>
        <v>#N/A</v>
      </c>
      <c r="AS257" s="13" t="e">
        <f t="shared" si="480"/>
        <v>#N/A</v>
      </c>
      <c r="AT257" s="13" t="e">
        <f t="shared" si="481"/>
        <v>#N/A</v>
      </c>
      <c r="AU257" s="13" t="e">
        <f t="shared" si="482"/>
        <v>#N/A</v>
      </c>
      <c r="AV257" s="13" t="e">
        <f t="shared" si="483"/>
        <v>#N/A</v>
      </c>
      <c r="AW257" s="13" t="e">
        <f t="shared" si="484"/>
        <v>#N/A</v>
      </c>
      <c r="AX257" s="13" t="e">
        <f t="shared" si="485"/>
        <v>#N/A</v>
      </c>
      <c r="AY257" s="13" t="e">
        <f t="shared" si="486"/>
        <v>#N/A</v>
      </c>
      <c r="AZ257" s="13" t="e">
        <f t="shared" si="487"/>
        <v>#N/A</v>
      </c>
      <c r="BA257" s="13" t="e">
        <f t="shared" si="488"/>
        <v>#N/A</v>
      </c>
      <c r="BB257" s="13" t="e">
        <f t="shared" si="489"/>
        <v>#N/A</v>
      </c>
      <c r="BC257" s="13" t="e">
        <f t="shared" si="490"/>
        <v>#N/A</v>
      </c>
      <c r="BD257" s="13" t="e">
        <f t="shared" si="491"/>
        <v>#N/A</v>
      </c>
      <c r="BE257" s="13" t="e">
        <f t="shared" si="492"/>
        <v>#N/A</v>
      </c>
      <c r="BF257" s="13" t="e">
        <f t="shared" si="493"/>
        <v>#N/A</v>
      </c>
      <c r="BG257" s="13" t="e">
        <f t="shared" si="494"/>
        <v>#N/A</v>
      </c>
      <c r="BH257" s="13" t="e">
        <f t="shared" si="495"/>
        <v>#N/A</v>
      </c>
      <c r="BI257" s="13" t="e">
        <f t="shared" si="496"/>
        <v>#N/A</v>
      </c>
      <c r="BJ257" s="14" t="e">
        <f t="shared" si="497"/>
        <v>#N/A</v>
      </c>
      <c r="BK257" s="14" t="e">
        <f t="shared" si="498"/>
        <v>#N/A</v>
      </c>
      <c r="BL257" s="14" t="e">
        <f t="shared" si="499"/>
        <v>#N/A</v>
      </c>
      <c r="BM257" s="14" t="e">
        <f t="shared" si="500"/>
        <v>#N/A</v>
      </c>
      <c r="BN257" s="14" t="e">
        <f t="shared" si="501"/>
        <v>#N/A</v>
      </c>
    </row>
    <row r="258" spans="1:66" x14ac:dyDescent="0.25">
      <c r="A258" t="s">
        <v>359</v>
      </c>
      <c r="B258" t="s">
        <v>256</v>
      </c>
      <c r="C258" t="s">
        <v>335</v>
      </c>
      <c r="D258" s="11">
        <v>44415</v>
      </c>
      <c r="E258" s="10">
        <f>VLOOKUP(A258,home!$A$2:$E$405,3,FALSE)</f>
        <v>1.1584000000000001</v>
      </c>
      <c r="F258" s="10">
        <f>VLOOKUP(B258,home!$B$2:$E$405,3,FALSE)</f>
        <v>1.1222000000000001</v>
      </c>
      <c r="G258" s="10" t="e">
        <f>VLOOKUP(C258,away!$B$2:$E$405,4,FALSE)</f>
        <v>#N/A</v>
      </c>
      <c r="H258" s="10">
        <f>VLOOKUP(A258,away!$A$2:$E$405,3,FALSE)</f>
        <v>1.0775999999999999</v>
      </c>
      <c r="I258" s="10" t="e">
        <f>VLOOKUP(C258,away!$B$2:$E$405,3,FALSE)</f>
        <v>#N/A</v>
      </c>
      <c r="J258" s="10">
        <f>VLOOKUP(B258,home!$B$2:$E$405,4,FALSE)</f>
        <v>0.97440000000000004</v>
      </c>
      <c r="K258" s="12" t="e">
        <f t="shared" si="446"/>
        <v>#N/A</v>
      </c>
      <c r="L258" s="12" t="e">
        <f t="shared" si="447"/>
        <v>#N/A</v>
      </c>
      <c r="M258" s="13" t="e">
        <f t="shared" si="448"/>
        <v>#N/A</v>
      </c>
      <c r="N258" s="13" t="e">
        <f t="shared" si="449"/>
        <v>#N/A</v>
      </c>
      <c r="O258" s="13" t="e">
        <f t="shared" si="450"/>
        <v>#N/A</v>
      </c>
      <c r="P258" s="13" t="e">
        <f t="shared" si="451"/>
        <v>#N/A</v>
      </c>
      <c r="Q258" s="13" t="e">
        <f t="shared" si="452"/>
        <v>#N/A</v>
      </c>
      <c r="R258" s="13" t="e">
        <f t="shared" si="453"/>
        <v>#N/A</v>
      </c>
      <c r="S258" s="13" t="e">
        <f t="shared" si="454"/>
        <v>#N/A</v>
      </c>
      <c r="T258" s="13" t="e">
        <f t="shared" si="455"/>
        <v>#N/A</v>
      </c>
      <c r="U258" s="13" t="e">
        <f t="shared" si="456"/>
        <v>#N/A</v>
      </c>
      <c r="V258" s="13" t="e">
        <f t="shared" si="457"/>
        <v>#N/A</v>
      </c>
      <c r="W258" s="13" t="e">
        <f t="shared" si="458"/>
        <v>#N/A</v>
      </c>
      <c r="X258" s="13" t="e">
        <f t="shared" si="459"/>
        <v>#N/A</v>
      </c>
      <c r="Y258" s="13" t="e">
        <f t="shared" si="460"/>
        <v>#N/A</v>
      </c>
      <c r="Z258" s="13" t="e">
        <f t="shared" si="461"/>
        <v>#N/A</v>
      </c>
      <c r="AA258" s="13" t="e">
        <f t="shared" si="462"/>
        <v>#N/A</v>
      </c>
      <c r="AB258" s="13" t="e">
        <f t="shared" si="463"/>
        <v>#N/A</v>
      </c>
      <c r="AC258" s="13" t="e">
        <f t="shared" si="464"/>
        <v>#N/A</v>
      </c>
      <c r="AD258" s="13" t="e">
        <f t="shared" si="465"/>
        <v>#N/A</v>
      </c>
      <c r="AE258" s="13" t="e">
        <f t="shared" si="466"/>
        <v>#N/A</v>
      </c>
      <c r="AF258" s="13" t="e">
        <f t="shared" si="467"/>
        <v>#N/A</v>
      </c>
      <c r="AG258" s="13" t="e">
        <f t="shared" si="468"/>
        <v>#N/A</v>
      </c>
      <c r="AH258" s="13" t="e">
        <f t="shared" si="469"/>
        <v>#N/A</v>
      </c>
      <c r="AI258" s="13" t="e">
        <f t="shared" si="470"/>
        <v>#N/A</v>
      </c>
      <c r="AJ258" s="13" t="e">
        <f t="shared" si="471"/>
        <v>#N/A</v>
      </c>
      <c r="AK258" s="13" t="e">
        <f t="shared" si="472"/>
        <v>#N/A</v>
      </c>
      <c r="AL258" s="13" t="e">
        <f t="shared" si="473"/>
        <v>#N/A</v>
      </c>
      <c r="AM258" s="13" t="e">
        <f t="shared" si="474"/>
        <v>#N/A</v>
      </c>
      <c r="AN258" s="13" t="e">
        <f t="shared" si="475"/>
        <v>#N/A</v>
      </c>
      <c r="AO258" s="13" t="e">
        <f t="shared" si="476"/>
        <v>#N/A</v>
      </c>
      <c r="AP258" s="13" t="e">
        <f t="shared" si="477"/>
        <v>#N/A</v>
      </c>
      <c r="AQ258" s="13" t="e">
        <f t="shared" si="478"/>
        <v>#N/A</v>
      </c>
      <c r="AR258" s="13" t="e">
        <f t="shared" si="479"/>
        <v>#N/A</v>
      </c>
      <c r="AS258" s="13" t="e">
        <f t="shared" si="480"/>
        <v>#N/A</v>
      </c>
      <c r="AT258" s="13" t="e">
        <f t="shared" si="481"/>
        <v>#N/A</v>
      </c>
      <c r="AU258" s="13" t="e">
        <f t="shared" si="482"/>
        <v>#N/A</v>
      </c>
      <c r="AV258" s="13" t="e">
        <f t="shared" si="483"/>
        <v>#N/A</v>
      </c>
      <c r="AW258" s="13" t="e">
        <f t="shared" si="484"/>
        <v>#N/A</v>
      </c>
      <c r="AX258" s="13" t="e">
        <f t="shared" si="485"/>
        <v>#N/A</v>
      </c>
      <c r="AY258" s="13" t="e">
        <f t="shared" si="486"/>
        <v>#N/A</v>
      </c>
      <c r="AZ258" s="13" t="e">
        <f t="shared" si="487"/>
        <v>#N/A</v>
      </c>
      <c r="BA258" s="13" t="e">
        <f t="shared" si="488"/>
        <v>#N/A</v>
      </c>
      <c r="BB258" s="13" t="e">
        <f t="shared" si="489"/>
        <v>#N/A</v>
      </c>
      <c r="BC258" s="13" t="e">
        <f t="shared" si="490"/>
        <v>#N/A</v>
      </c>
      <c r="BD258" s="13" t="e">
        <f t="shared" si="491"/>
        <v>#N/A</v>
      </c>
      <c r="BE258" s="13" t="e">
        <f t="shared" si="492"/>
        <v>#N/A</v>
      </c>
      <c r="BF258" s="13" t="e">
        <f t="shared" si="493"/>
        <v>#N/A</v>
      </c>
      <c r="BG258" s="13" t="e">
        <f t="shared" si="494"/>
        <v>#N/A</v>
      </c>
      <c r="BH258" s="13" t="e">
        <f t="shared" si="495"/>
        <v>#N/A</v>
      </c>
      <c r="BI258" s="13" t="e">
        <f t="shared" si="496"/>
        <v>#N/A</v>
      </c>
      <c r="BJ258" s="14" t="e">
        <f t="shared" si="497"/>
        <v>#N/A</v>
      </c>
      <c r="BK258" s="14" t="e">
        <f t="shared" si="498"/>
        <v>#N/A</v>
      </c>
      <c r="BL258" s="14" t="e">
        <f t="shared" si="499"/>
        <v>#N/A</v>
      </c>
      <c r="BM258" s="14" t="e">
        <f t="shared" si="500"/>
        <v>#N/A</v>
      </c>
      <c r="BN258" s="14" t="e">
        <f t="shared" si="501"/>
        <v>#N/A</v>
      </c>
    </row>
    <row r="259" spans="1:66" x14ac:dyDescent="0.25">
      <c r="A259" t="s">
        <v>360</v>
      </c>
      <c r="B259" t="s">
        <v>285</v>
      </c>
      <c r="C259" t="s">
        <v>276</v>
      </c>
      <c r="D259" s="11">
        <v>44415</v>
      </c>
      <c r="E259" s="10">
        <f>VLOOKUP(A259,home!$A$2:$E$405,3,FALSE)</f>
        <v>1.5583</v>
      </c>
      <c r="F259" s="10">
        <f>VLOOKUP(B259,home!$B$2:$E$405,3,FALSE)</f>
        <v>2.2673999999999999</v>
      </c>
      <c r="G259" s="10">
        <f>VLOOKUP(C259,away!$B$2:$E$405,4,FALSE)</f>
        <v>0.94120000000000004</v>
      </c>
      <c r="H259" s="10">
        <f>VLOOKUP(A259,away!$A$2:$E$405,3,FALSE)</f>
        <v>1.0958000000000001</v>
      </c>
      <c r="I259" s="10">
        <f>VLOOKUP(C259,away!$B$2:$E$405,3,FALSE)</f>
        <v>1.0951</v>
      </c>
      <c r="J259" s="10">
        <f>VLOOKUP(B259,home!$B$2:$E$405,4,FALSE)</f>
        <v>0.79090000000000005</v>
      </c>
      <c r="K259" s="12">
        <f t="shared" si="446"/>
        <v>3.325532002104</v>
      </c>
      <c r="L259" s="12">
        <f t="shared" si="447"/>
        <v>0.94908836772200011</v>
      </c>
      <c r="M259" s="13">
        <f t="shared" si="448"/>
        <v>1.3917331155036114E-2</v>
      </c>
      <c r="N259" s="13">
        <f t="shared" si="449"/>
        <v>4.6282530139951629E-2</v>
      </c>
      <c r="O259" s="13">
        <f t="shared" si="450"/>
        <v>1.3208777108979762E-2</v>
      </c>
      <c r="P259" s="13">
        <f t="shared" si="451"/>
        <v>4.392621098457096E-2</v>
      </c>
      <c r="Q259" s="13">
        <f t="shared" si="452"/>
        <v>7.6957017559376034E-2</v>
      </c>
      <c r="R259" s="13">
        <f t="shared" si="453"/>
        <v>6.2681483529826608E-3</v>
      </c>
      <c r="S259" s="13">
        <f t="shared" si="454"/>
        <v>3.4660237475969496E-2</v>
      </c>
      <c r="T259" s="13">
        <f t="shared" si="455"/>
        <v>7.3039010180181496E-2</v>
      </c>
      <c r="U259" s="13">
        <f t="shared" si="456"/>
        <v>2.084492794177932E-2</v>
      </c>
      <c r="V259" s="13">
        <f t="shared" si="457"/>
        <v>1.2155051593860619E-2</v>
      </c>
      <c r="W259" s="13">
        <f t="shared" si="458"/>
        <v>8.530767489339483E-2</v>
      </c>
      <c r="X259" s="13">
        <f t="shared" si="459"/>
        <v>8.096452191873113E-2</v>
      </c>
      <c r="Y259" s="13">
        <f t="shared" si="460"/>
        <v>3.8421242975620315E-2</v>
      </c>
      <c r="Z259" s="13">
        <f t="shared" si="461"/>
        <v>1.9830088963238863E-3</v>
      </c>
      <c r="AA259" s="13">
        <f t="shared" si="462"/>
        <v>6.5945595451820174E-3</v>
      </c>
      <c r="AB259" s="13">
        <f t="shared" si="463"/>
        <v>1.0965209403641599E-2</v>
      </c>
      <c r="AC259" s="13">
        <f t="shared" si="464"/>
        <v>2.3977538998517919E-3</v>
      </c>
      <c r="AD259" s="13">
        <f t="shared" si="465"/>
        <v>7.0923350720767109E-2</v>
      </c>
      <c r="AE259" s="13">
        <f t="shared" si="466"/>
        <v>6.7312527168947797E-2</v>
      </c>
      <c r="AF259" s="13">
        <f t="shared" si="467"/>
        <v>3.1942768269009721E-2</v>
      </c>
      <c r="AG259" s="13">
        <f t="shared" si="468"/>
        <v>1.0105503265652181E-2</v>
      </c>
      <c r="AH259" s="13">
        <f t="shared" si="469"/>
        <v>4.7051266914756041E-4</v>
      </c>
      <c r="AI259" s="13">
        <f t="shared" si="470"/>
        <v>1.5647049386455837E-3</v>
      </c>
      <c r="AJ259" s="13">
        <f t="shared" si="471"/>
        <v>2.6017381736580321E-3</v>
      </c>
      <c r="AK259" s="13">
        <f t="shared" si="472"/>
        <v>2.8840545191984668E-3</v>
      </c>
      <c r="AL259" s="13">
        <f t="shared" si="473"/>
        <v>3.0271391122530016E-4</v>
      </c>
      <c r="AM259" s="13">
        <f t="shared" si="474"/>
        <v>4.7171574503671362E-2</v>
      </c>
      <c r="AN259" s="13">
        <f t="shared" si="475"/>
        <v>4.4769992648566168E-2</v>
      </c>
      <c r="AO259" s="13">
        <f t="shared" si="476"/>
        <v>2.1245339622876804E-2</v>
      </c>
      <c r="AP259" s="13">
        <f t="shared" si="477"/>
        <v>6.721234901458561E-3</v>
      </c>
      <c r="AQ259" s="13">
        <f t="shared" si="478"/>
        <v>1.5947614654253605E-3</v>
      </c>
      <c r="AR259" s="13">
        <f t="shared" si="479"/>
        <v>8.9311620230755954E-5</v>
      </c>
      <c r="AS259" s="13">
        <f t="shared" si="480"/>
        <v>2.9700865123713797E-4</v>
      </c>
      <c r="AT259" s="13">
        <f t="shared" si="481"/>
        <v>4.9385588729542406E-4</v>
      </c>
      <c r="AU259" s="13">
        <f t="shared" si="482"/>
        <v>5.4744451920946634E-4</v>
      </c>
      <c r="AV259" s="13">
        <f t="shared" si="483"/>
        <v>4.551360670018796E-4</v>
      </c>
      <c r="AW259" s="13">
        <f t="shared" si="484"/>
        <v>2.6539800915053762E-5</v>
      </c>
      <c r="AX259" s="13">
        <f t="shared" si="485"/>
        <v>2.6145096766932035E-2</v>
      </c>
      <c r="AY259" s="13">
        <f t="shared" si="486"/>
        <v>2.4814007214461264E-2</v>
      </c>
      <c r="AZ259" s="13">
        <f t="shared" si="487"/>
        <v>1.1775342801907488E-2</v>
      </c>
      <c r="BA259" s="13">
        <f t="shared" si="488"/>
        <v>3.7252802930764612E-3</v>
      </c>
      <c r="BB259" s="13">
        <f t="shared" si="489"/>
        <v>8.8390504816571798E-4</v>
      </c>
      <c r="BC259" s="13">
        <f t="shared" si="490"/>
        <v>1.6778079987696747E-4</v>
      </c>
      <c r="BD259" s="13">
        <f t="shared" si="491"/>
        <v>1.4127436643902549E-5</v>
      </c>
      <c r="BE259" s="13">
        <f t="shared" si="492"/>
        <v>4.6981242666994663E-5</v>
      </c>
      <c r="BF259" s="13">
        <f t="shared" si="493"/>
        <v>7.8118812993852306E-5</v>
      </c>
      <c r="BG259" s="13">
        <f t="shared" si="494"/>
        <v>8.6595537525811222E-5</v>
      </c>
      <c r="BH259" s="13">
        <f t="shared" si="495"/>
        <v>7.1994057820370767E-5</v>
      </c>
      <c r="BI259" s="13">
        <f t="shared" si="496"/>
        <v>4.7883708648593747E-5</v>
      </c>
      <c r="BJ259" s="14">
        <f t="shared" si="497"/>
        <v>0.77027046315805059</v>
      </c>
      <c r="BK259" s="14">
        <f t="shared" si="498"/>
        <v>0.13217330623497553</v>
      </c>
      <c r="BL259" s="14">
        <f t="shared" si="499"/>
        <v>6.7631090194489193E-2</v>
      </c>
      <c r="BM259" s="14">
        <f t="shared" si="500"/>
        <v>0.74671038576939575</v>
      </c>
      <c r="BN259" s="14">
        <f t="shared" si="501"/>
        <v>0.20056001530089718</v>
      </c>
    </row>
    <row r="260" spans="1:66" x14ac:dyDescent="0.25">
      <c r="A260" t="s">
        <v>360</v>
      </c>
      <c r="B260" t="s">
        <v>271</v>
      </c>
      <c r="C260" t="s">
        <v>338</v>
      </c>
      <c r="D260" s="11">
        <v>44415</v>
      </c>
      <c r="E260" s="10">
        <f>VLOOKUP(A260,home!$A$2:$E$405,3,FALSE)</f>
        <v>1.5583</v>
      </c>
      <c r="F260" s="10">
        <f>VLOOKUP(B260,home!$B$2:$E$405,3,FALSE)</f>
        <v>0.94120000000000004</v>
      </c>
      <c r="G260" s="10" t="e">
        <f>VLOOKUP(C260,away!$B$2:$E$405,4,FALSE)</f>
        <v>#N/A</v>
      </c>
      <c r="H260" s="10">
        <f>VLOOKUP(A260,away!$A$2:$E$405,3,FALSE)</f>
        <v>1.0958000000000001</v>
      </c>
      <c r="I260" s="10" t="e">
        <f>VLOOKUP(C260,away!$B$2:$E$405,3,FALSE)</f>
        <v>#N/A</v>
      </c>
      <c r="J260" s="10">
        <f>VLOOKUP(B260,home!$B$2:$E$405,4,FALSE)</f>
        <v>1.2168000000000001</v>
      </c>
      <c r="K260" s="12" t="e">
        <f t="shared" si="446"/>
        <v>#N/A</v>
      </c>
      <c r="L260" s="12" t="e">
        <f t="shared" si="447"/>
        <v>#N/A</v>
      </c>
      <c r="M260" s="13" t="e">
        <f t="shared" si="448"/>
        <v>#N/A</v>
      </c>
      <c r="N260" s="13" t="e">
        <f t="shared" si="449"/>
        <v>#N/A</v>
      </c>
      <c r="O260" s="13" t="e">
        <f t="shared" si="450"/>
        <v>#N/A</v>
      </c>
      <c r="P260" s="13" t="e">
        <f t="shared" si="451"/>
        <v>#N/A</v>
      </c>
      <c r="Q260" s="13" t="e">
        <f t="shared" si="452"/>
        <v>#N/A</v>
      </c>
      <c r="R260" s="13" t="e">
        <f t="shared" si="453"/>
        <v>#N/A</v>
      </c>
      <c r="S260" s="13" t="e">
        <f t="shared" si="454"/>
        <v>#N/A</v>
      </c>
      <c r="T260" s="13" t="e">
        <f t="shared" si="455"/>
        <v>#N/A</v>
      </c>
      <c r="U260" s="13" t="e">
        <f t="shared" si="456"/>
        <v>#N/A</v>
      </c>
      <c r="V260" s="13" t="e">
        <f t="shared" si="457"/>
        <v>#N/A</v>
      </c>
      <c r="W260" s="13" t="e">
        <f t="shared" si="458"/>
        <v>#N/A</v>
      </c>
      <c r="X260" s="13" t="e">
        <f t="shared" si="459"/>
        <v>#N/A</v>
      </c>
      <c r="Y260" s="13" t="e">
        <f t="shared" si="460"/>
        <v>#N/A</v>
      </c>
      <c r="Z260" s="13" t="e">
        <f t="shared" si="461"/>
        <v>#N/A</v>
      </c>
      <c r="AA260" s="13" t="e">
        <f t="shared" si="462"/>
        <v>#N/A</v>
      </c>
      <c r="AB260" s="13" t="e">
        <f t="shared" si="463"/>
        <v>#N/A</v>
      </c>
      <c r="AC260" s="13" t="e">
        <f t="shared" si="464"/>
        <v>#N/A</v>
      </c>
      <c r="AD260" s="13" t="e">
        <f t="shared" si="465"/>
        <v>#N/A</v>
      </c>
      <c r="AE260" s="13" t="e">
        <f t="shared" si="466"/>
        <v>#N/A</v>
      </c>
      <c r="AF260" s="13" t="e">
        <f t="shared" si="467"/>
        <v>#N/A</v>
      </c>
      <c r="AG260" s="13" t="e">
        <f t="shared" si="468"/>
        <v>#N/A</v>
      </c>
      <c r="AH260" s="13" t="e">
        <f t="shared" si="469"/>
        <v>#N/A</v>
      </c>
      <c r="AI260" s="13" t="e">
        <f t="shared" si="470"/>
        <v>#N/A</v>
      </c>
      <c r="AJ260" s="13" t="e">
        <f t="shared" si="471"/>
        <v>#N/A</v>
      </c>
      <c r="AK260" s="13" t="e">
        <f t="shared" si="472"/>
        <v>#N/A</v>
      </c>
      <c r="AL260" s="13" t="e">
        <f t="shared" si="473"/>
        <v>#N/A</v>
      </c>
      <c r="AM260" s="13" t="e">
        <f t="shared" si="474"/>
        <v>#N/A</v>
      </c>
      <c r="AN260" s="13" t="e">
        <f t="shared" si="475"/>
        <v>#N/A</v>
      </c>
      <c r="AO260" s="13" t="e">
        <f t="shared" si="476"/>
        <v>#N/A</v>
      </c>
      <c r="AP260" s="13" t="e">
        <f t="shared" si="477"/>
        <v>#N/A</v>
      </c>
      <c r="AQ260" s="13" t="e">
        <f t="shared" si="478"/>
        <v>#N/A</v>
      </c>
      <c r="AR260" s="13" t="e">
        <f t="shared" si="479"/>
        <v>#N/A</v>
      </c>
      <c r="AS260" s="13" t="e">
        <f t="shared" si="480"/>
        <v>#N/A</v>
      </c>
      <c r="AT260" s="13" t="e">
        <f t="shared" si="481"/>
        <v>#N/A</v>
      </c>
      <c r="AU260" s="13" t="e">
        <f t="shared" si="482"/>
        <v>#N/A</v>
      </c>
      <c r="AV260" s="13" t="e">
        <f t="shared" si="483"/>
        <v>#N/A</v>
      </c>
      <c r="AW260" s="13" t="e">
        <f t="shared" si="484"/>
        <v>#N/A</v>
      </c>
      <c r="AX260" s="13" t="e">
        <f t="shared" si="485"/>
        <v>#N/A</v>
      </c>
      <c r="AY260" s="13" t="e">
        <f t="shared" si="486"/>
        <v>#N/A</v>
      </c>
      <c r="AZ260" s="13" t="e">
        <f t="shared" si="487"/>
        <v>#N/A</v>
      </c>
      <c r="BA260" s="13" t="e">
        <f t="shared" si="488"/>
        <v>#N/A</v>
      </c>
      <c r="BB260" s="13" t="e">
        <f t="shared" si="489"/>
        <v>#N/A</v>
      </c>
      <c r="BC260" s="13" t="e">
        <f t="shared" si="490"/>
        <v>#N/A</v>
      </c>
      <c r="BD260" s="13" t="e">
        <f t="shared" si="491"/>
        <v>#N/A</v>
      </c>
      <c r="BE260" s="13" t="e">
        <f t="shared" si="492"/>
        <v>#N/A</v>
      </c>
      <c r="BF260" s="13" t="e">
        <f t="shared" si="493"/>
        <v>#N/A</v>
      </c>
      <c r="BG260" s="13" t="e">
        <f t="shared" si="494"/>
        <v>#N/A</v>
      </c>
      <c r="BH260" s="13" t="e">
        <f t="shared" si="495"/>
        <v>#N/A</v>
      </c>
      <c r="BI260" s="13" t="e">
        <f t="shared" si="496"/>
        <v>#N/A</v>
      </c>
      <c r="BJ260" s="14" t="e">
        <f t="shared" si="497"/>
        <v>#N/A</v>
      </c>
      <c r="BK260" s="14" t="e">
        <f t="shared" si="498"/>
        <v>#N/A</v>
      </c>
      <c r="BL260" s="14" t="e">
        <f t="shared" si="499"/>
        <v>#N/A</v>
      </c>
      <c r="BM260" s="14" t="e">
        <f t="shared" si="500"/>
        <v>#N/A</v>
      </c>
      <c r="BN260" s="14" t="e">
        <f t="shared" si="501"/>
        <v>#N/A</v>
      </c>
    </row>
    <row r="261" spans="1:66" x14ac:dyDescent="0.25">
      <c r="A261" t="s">
        <v>360</v>
      </c>
      <c r="B261" t="s">
        <v>281</v>
      </c>
      <c r="C261" t="s">
        <v>339</v>
      </c>
      <c r="D261" s="11">
        <v>44415</v>
      </c>
      <c r="E261" s="10">
        <f>VLOOKUP(A261,home!$A$2:$E$405,3,FALSE)</f>
        <v>1.5583</v>
      </c>
      <c r="F261" s="10">
        <f>VLOOKUP(B261,home!$B$2:$E$405,3,FALSE)</f>
        <v>1.3262</v>
      </c>
      <c r="G261" s="10" t="e">
        <f>VLOOKUP(C261,away!$B$2:$E$405,4,FALSE)</f>
        <v>#N/A</v>
      </c>
      <c r="H261" s="10">
        <f>VLOOKUP(A261,away!$A$2:$E$405,3,FALSE)</f>
        <v>1.0958000000000001</v>
      </c>
      <c r="I261" s="10" t="e">
        <f>VLOOKUP(C261,away!$B$2:$E$405,3,FALSE)</f>
        <v>#N/A</v>
      </c>
      <c r="J261" s="10">
        <f>VLOOKUP(B261,home!$B$2:$E$405,4,FALSE)</f>
        <v>0.97340000000000004</v>
      </c>
      <c r="K261" s="12" t="e">
        <f t="shared" si="446"/>
        <v>#N/A</v>
      </c>
      <c r="L261" s="12" t="e">
        <f t="shared" si="447"/>
        <v>#N/A</v>
      </c>
      <c r="M261" s="13" t="e">
        <f t="shared" si="448"/>
        <v>#N/A</v>
      </c>
      <c r="N261" s="13" t="e">
        <f t="shared" si="449"/>
        <v>#N/A</v>
      </c>
      <c r="O261" s="13" t="e">
        <f t="shared" si="450"/>
        <v>#N/A</v>
      </c>
      <c r="P261" s="13" t="e">
        <f t="shared" si="451"/>
        <v>#N/A</v>
      </c>
      <c r="Q261" s="13" t="e">
        <f t="shared" si="452"/>
        <v>#N/A</v>
      </c>
      <c r="R261" s="13" t="e">
        <f t="shared" si="453"/>
        <v>#N/A</v>
      </c>
      <c r="S261" s="13" t="e">
        <f t="shared" si="454"/>
        <v>#N/A</v>
      </c>
      <c r="T261" s="13" t="e">
        <f t="shared" si="455"/>
        <v>#N/A</v>
      </c>
      <c r="U261" s="13" t="e">
        <f t="shared" si="456"/>
        <v>#N/A</v>
      </c>
      <c r="V261" s="13" t="e">
        <f t="shared" si="457"/>
        <v>#N/A</v>
      </c>
      <c r="W261" s="13" t="e">
        <f t="shared" si="458"/>
        <v>#N/A</v>
      </c>
      <c r="X261" s="13" t="e">
        <f t="shared" si="459"/>
        <v>#N/A</v>
      </c>
      <c r="Y261" s="13" t="e">
        <f t="shared" si="460"/>
        <v>#N/A</v>
      </c>
      <c r="Z261" s="13" t="e">
        <f t="shared" si="461"/>
        <v>#N/A</v>
      </c>
      <c r="AA261" s="13" t="e">
        <f t="shared" si="462"/>
        <v>#N/A</v>
      </c>
      <c r="AB261" s="13" t="e">
        <f t="shared" si="463"/>
        <v>#N/A</v>
      </c>
      <c r="AC261" s="13" t="e">
        <f t="shared" si="464"/>
        <v>#N/A</v>
      </c>
      <c r="AD261" s="13" t="e">
        <f t="shared" si="465"/>
        <v>#N/A</v>
      </c>
      <c r="AE261" s="13" t="e">
        <f t="shared" si="466"/>
        <v>#N/A</v>
      </c>
      <c r="AF261" s="13" t="e">
        <f t="shared" si="467"/>
        <v>#N/A</v>
      </c>
      <c r="AG261" s="13" t="e">
        <f t="shared" si="468"/>
        <v>#N/A</v>
      </c>
      <c r="AH261" s="13" t="e">
        <f t="shared" si="469"/>
        <v>#N/A</v>
      </c>
      <c r="AI261" s="13" t="e">
        <f t="shared" si="470"/>
        <v>#N/A</v>
      </c>
      <c r="AJ261" s="13" t="e">
        <f t="shared" si="471"/>
        <v>#N/A</v>
      </c>
      <c r="AK261" s="13" t="e">
        <f t="shared" si="472"/>
        <v>#N/A</v>
      </c>
      <c r="AL261" s="13" t="e">
        <f t="shared" si="473"/>
        <v>#N/A</v>
      </c>
      <c r="AM261" s="13" t="e">
        <f t="shared" si="474"/>
        <v>#N/A</v>
      </c>
      <c r="AN261" s="13" t="e">
        <f t="shared" si="475"/>
        <v>#N/A</v>
      </c>
      <c r="AO261" s="13" t="e">
        <f t="shared" si="476"/>
        <v>#N/A</v>
      </c>
      <c r="AP261" s="13" t="e">
        <f t="shared" si="477"/>
        <v>#N/A</v>
      </c>
      <c r="AQ261" s="13" t="e">
        <f t="shared" si="478"/>
        <v>#N/A</v>
      </c>
      <c r="AR261" s="13" t="e">
        <f t="shared" si="479"/>
        <v>#N/A</v>
      </c>
      <c r="AS261" s="13" t="e">
        <f t="shared" si="480"/>
        <v>#N/A</v>
      </c>
      <c r="AT261" s="13" t="e">
        <f t="shared" si="481"/>
        <v>#N/A</v>
      </c>
      <c r="AU261" s="13" t="e">
        <f t="shared" si="482"/>
        <v>#N/A</v>
      </c>
      <c r="AV261" s="13" t="e">
        <f t="shared" si="483"/>
        <v>#N/A</v>
      </c>
      <c r="AW261" s="13" t="e">
        <f t="shared" si="484"/>
        <v>#N/A</v>
      </c>
      <c r="AX261" s="13" t="e">
        <f t="shared" si="485"/>
        <v>#N/A</v>
      </c>
      <c r="AY261" s="13" t="e">
        <f t="shared" si="486"/>
        <v>#N/A</v>
      </c>
      <c r="AZ261" s="13" t="e">
        <f t="shared" si="487"/>
        <v>#N/A</v>
      </c>
      <c r="BA261" s="13" t="e">
        <f t="shared" si="488"/>
        <v>#N/A</v>
      </c>
      <c r="BB261" s="13" t="e">
        <f t="shared" si="489"/>
        <v>#N/A</v>
      </c>
      <c r="BC261" s="13" t="e">
        <f t="shared" si="490"/>
        <v>#N/A</v>
      </c>
      <c r="BD261" s="13" t="e">
        <f t="shared" si="491"/>
        <v>#N/A</v>
      </c>
      <c r="BE261" s="13" t="e">
        <f t="shared" si="492"/>
        <v>#N/A</v>
      </c>
      <c r="BF261" s="13" t="e">
        <f t="shared" si="493"/>
        <v>#N/A</v>
      </c>
      <c r="BG261" s="13" t="e">
        <f t="shared" si="494"/>
        <v>#N/A</v>
      </c>
      <c r="BH261" s="13" t="e">
        <f t="shared" si="495"/>
        <v>#N/A</v>
      </c>
      <c r="BI261" s="13" t="e">
        <f t="shared" si="496"/>
        <v>#N/A</v>
      </c>
      <c r="BJ261" s="14" t="e">
        <f t="shared" si="497"/>
        <v>#N/A</v>
      </c>
      <c r="BK261" s="14" t="e">
        <f t="shared" si="498"/>
        <v>#N/A</v>
      </c>
      <c r="BL261" s="14" t="e">
        <f t="shared" si="499"/>
        <v>#N/A</v>
      </c>
      <c r="BM261" s="14" t="e">
        <f t="shared" si="500"/>
        <v>#N/A</v>
      </c>
      <c r="BN261" s="14" t="e">
        <f t="shared" si="501"/>
        <v>#N/A</v>
      </c>
    </row>
    <row r="262" spans="1:66" x14ac:dyDescent="0.25">
      <c r="A262" t="s">
        <v>361</v>
      </c>
      <c r="B262" t="s">
        <v>292</v>
      </c>
      <c r="C262" t="s">
        <v>295</v>
      </c>
      <c r="D262" s="11">
        <v>44415</v>
      </c>
      <c r="E262" s="10">
        <f>VLOOKUP(A262,home!$A$2:$E$405,3,FALSE)</f>
        <v>1.4308000000000001</v>
      </c>
      <c r="F262" s="10">
        <f>VLOOKUP(B262,home!$B$2:$E$405,3,FALSE)</f>
        <v>0.5242</v>
      </c>
      <c r="G262" s="10">
        <f>VLOOKUP(C262,away!$B$2:$E$405,4,FALSE)</f>
        <v>1.0484</v>
      </c>
      <c r="H262" s="10">
        <f>VLOOKUP(A262,away!$A$2:$E$405,3,FALSE)</f>
        <v>1.0307999999999999</v>
      </c>
      <c r="I262" s="10">
        <f>VLOOKUP(C262,away!$B$2:$E$405,3,FALSE)</f>
        <v>1.4552</v>
      </c>
      <c r="J262" s="10">
        <f>VLOOKUP(B262,home!$B$2:$E$405,4,FALSE)</f>
        <v>0.48509999999999998</v>
      </c>
      <c r="K262" s="12">
        <f t="shared" si="446"/>
        <v>0.78632658742400008</v>
      </c>
      <c r="L262" s="12">
        <f t="shared" si="447"/>
        <v>0.72765977961600004</v>
      </c>
      <c r="M262" s="13">
        <f t="shared" si="448"/>
        <v>0.22003110262811948</v>
      </c>
      <c r="N262" s="13">
        <f t="shared" si="449"/>
        <v>0.17301630605670915</v>
      </c>
      <c r="O262" s="13">
        <f t="shared" si="450"/>
        <v>0.1601077836470429</v>
      </c>
      <c r="P262" s="13">
        <f t="shared" si="451"/>
        <v>0.12589700713519938</v>
      </c>
      <c r="Q262" s="13">
        <f t="shared" si="452"/>
        <v>6.8023660755139215E-2</v>
      </c>
      <c r="R262" s="13">
        <f t="shared" si="453"/>
        <v>5.8251997281706713E-2</v>
      </c>
      <c r="S262" s="13">
        <f t="shared" si="454"/>
        <v>1.8008881717496376E-2</v>
      </c>
      <c r="T262" s="13">
        <f t="shared" si="455"/>
        <v>4.9498081993758151E-2</v>
      </c>
      <c r="U262" s="13">
        <f t="shared" si="456"/>
        <v>4.5805094233156575E-2</v>
      </c>
      <c r="V262" s="13">
        <f t="shared" si="457"/>
        <v>1.1449211210009748E-3</v>
      </c>
      <c r="W262" s="13">
        <f t="shared" si="458"/>
        <v>1.782960434189217E-2</v>
      </c>
      <c r="X262" s="13">
        <f t="shared" si="459"/>
        <v>1.2973885966061733E-2</v>
      </c>
      <c r="Y262" s="13">
        <f t="shared" si="460"/>
        <v>4.7202875014137977E-3</v>
      </c>
      <c r="Z262" s="13">
        <f t="shared" si="461"/>
        <v>1.4129211834732851E-2</v>
      </c>
      <c r="AA262" s="13">
        <f t="shared" si="462"/>
        <v>1.111017492499628E-2</v>
      </c>
      <c r="AB262" s="13">
        <f t="shared" si="463"/>
        <v>4.3681129672280099E-3</v>
      </c>
      <c r="AC262" s="13">
        <f t="shared" si="464"/>
        <v>4.0943683875319727E-5</v>
      </c>
      <c r="AD262" s="13">
        <f t="shared" si="465"/>
        <v>3.5049729843200498E-3</v>
      </c>
      <c r="AE262" s="13">
        <f t="shared" si="466"/>
        <v>2.5504278693303612E-3</v>
      </c>
      <c r="AF262" s="13">
        <f t="shared" si="467"/>
        <v>9.2792189066171751E-4</v>
      </c>
      <c r="AG262" s="13">
        <f t="shared" si="468"/>
        <v>2.2507047948658923E-4</v>
      </c>
      <c r="AH262" s="13">
        <f t="shared" si="469"/>
        <v>2.5703147924523708E-3</v>
      </c>
      <c r="AI262" s="13">
        <f t="shared" si="470"/>
        <v>2.0211068593545003E-3</v>
      </c>
      <c r="AJ262" s="13">
        <f t="shared" si="471"/>
        <v>7.9462502976773122E-4</v>
      </c>
      <c r="AK262" s="13">
        <f t="shared" si="472"/>
        <v>2.0827826264631819E-4</v>
      </c>
      <c r="AL262" s="13">
        <f t="shared" si="473"/>
        <v>9.3708338492573127E-7</v>
      </c>
      <c r="AM262" s="13">
        <f t="shared" si="474"/>
        <v>5.5121068915473979E-4</v>
      </c>
      <c r="AN262" s="13">
        <f t="shared" si="475"/>
        <v>4.0109384859232146E-4</v>
      </c>
      <c r="AO262" s="13">
        <f t="shared" si="476"/>
        <v>1.4592993073601093E-4</v>
      </c>
      <c r="AP262" s="13">
        <f t="shared" si="477"/>
        <v>3.5395780412914639E-5</v>
      </c>
      <c r="AQ262" s="13">
        <f t="shared" si="478"/>
        <v>6.4390214436494469E-6</v>
      </c>
      <c r="AR262" s="13">
        <f t="shared" si="479"/>
        <v>3.7406293908392757E-4</v>
      </c>
      <c r="AS262" s="13">
        <f t="shared" si="480"/>
        <v>2.9413563437165639E-4</v>
      </c>
      <c r="AT262" s="13">
        <f t="shared" si="481"/>
        <v>1.1564333480762899E-4</v>
      </c>
      <c r="AU262" s="13">
        <f t="shared" si="482"/>
        <v>3.0311142939204664E-5</v>
      </c>
      <c r="AV262" s="13">
        <f t="shared" si="483"/>
        <v>5.958614397076468E-6</v>
      </c>
      <c r="AW262" s="13">
        <f t="shared" si="484"/>
        <v>1.4893853160496377E-8</v>
      </c>
      <c r="AX262" s="13">
        <f t="shared" si="485"/>
        <v>7.2238603359112952E-5</v>
      </c>
      <c r="AY262" s="13">
        <f t="shared" si="486"/>
        <v>5.256512620005977E-5</v>
      </c>
      <c r="AZ262" s="13">
        <f t="shared" si="487"/>
        <v>1.9124764073111359E-5</v>
      </c>
      <c r="BA262" s="13">
        <f t="shared" si="488"/>
        <v>4.6387738702160703E-6</v>
      </c>
      <c r="BB262" s="13">
        <f t="shared" si="489"/>
        <v>8.4386229302247114E-7</v>
      </c>
      <c r="BC262" s="13">
        <f t="shared" si="490"/>
        <v>1.228089300333968E-7</v>
      </c>
      <c r="BD262" s="13">
        <f t="shared" si="491"/>
        <v>4.5365092636053983E-5</v>
      </c>
      <c r="BE262" s="13">
        <f t="shared" si="492"/>
        <v>3.5671778480681968E-5</v>
      </c>
      <c r="BF262" s="13">
        <f t="shared" si="493"/>
        <v>1.4024833920029766E-5</v>
      </c>
      <c r="BG262" s="13">
        <f t="shared" si="494"/>
        <v>3.6760332651751227E-6</v>
      </c>
      <c r="BH262" s="13">
        <f t="shared" si="495"/>
        <v>7.2264067316556447E-7</v>
      </c>
      <c r="BI262" s="13">
        <f t="shared" si="496"/>
        <v>1.1364631489281214E-7</v>
      </c>
      <c r="BJ262" s="14">
        <f t="shared" si="497"/>
        <v>0.33455982304783816</v>
      </c>
      <c r="BK262" s="14">
        <f t="shared" si="498"/>
        <v>0.36517635849527652</v>
      </c>
      <c r="BL262" s="14">
        <f t="shared" si="499"/>
        <v>0.28615717368924087</v>
      </c>
      <c r="BM262" s="14">
        <f t="shared" si="500"/>
        <v>0.19464215933082457</v>
      </c>
      <c r="BN262" s="14">
        <f t="shared" si="501"/>
        <v>0.80532785750391678</v>
      </c>
    </row>
    <row r="263" spans="1:66" x14ac:dyDescent="0.25">
      <c r="A263" t="s">
        <v>361</v>
      </c>
      <c r="B263" t="s">
        <v>298</v>
      </c>
      <c r="C263" t="s">
        <v>296</v>
      </c>
      <c r="D263" s="11">
        <v>44415</v>
      </c>
      <c r="E263" s="10">
        <f>VLOOKUP(A263,home!$A$2:$E$405,3,FALSE)</f>
        <v>1.4308000000000001</v>
      </c>
      <c r="F263" s="10">
        <f>VLOOKUP(B263,home!$B$2:$E$405,3,FALSE)</f>
        <v>0.34949999999999998</v>
      </c>
      <c r="G263" s="10">
        <f>VLOOKUP(C263,away!$B$2:$E$405,4,FALSE)</f>
        <v>1.0484</v>
      </c>
      <c r="H263" s="10">
        <f>VLOOKUP(A263,away!$A$2:$E$405,3,FALSE)</f>
        <v>1.0307999999999999</v>
      </c>
      <c r="I263" s="10">
        <f>VLOOKUP(C263,away!$B$2:$E$405,3,FALSE)</f>
        <v>0.72760000000000002</v>
      </c>
      <c r="J263" s="10">
        <f>VLOOKUP(B263,home!$B$2:$E$405,4,FALSE)</f>
        <v>1.2126999999999999</v>
      </c>
      <c r="K263" s="12">
        <f t="shared" si="446"/>
        <v>0.52426772663999999</v>
      </c>
      <c r="L263" s="12">
        <f t="shared" si="447"/>
        <v>0.9095372240159999</v>
      </c>
      <c r="M263" s="13">
        <f t="shared" si="448"/>
        <v>0.23840009372338872</v>
      </c>
      <c r="N263" s="13">
        <f t="shared" si="449"/>
        <v>0.12498547516712391</v>
      </c>
      <c r="O263" s="13">
        <f t="shared" si="450"/>
        <v>0.21683375945032518</v>
      </c>
      <c r="P263" s="13">
        <f t="shared" si="451"/>
        <v>0.11367894212582656</v>
      </c>
      <c r="Q263" s="13">
        <f t="shared" si="452"/>
        <v>3.2762925464444113E-2</v>
      </c>
      <c r="R263" s="13">
        <f t="shared" si="453"/>
        <v>9.8609187821700917E-2</v>
      </c>
      <c r="S263" s="13">
        <f t="shared" si="454"/>
        <v>1.3551695472319358E-2</v>
      </c>
      <c r="T263" s="13">
        <f t="shared" si="455"/>
        <v>2.9799100277573612E-2</v>
      </c>
      <c r="U263" s="13">
        <f t="shared" si="456"/>
        <v>5.1697614725099907E-2</v>
      </c>
      <c r="V263" s="13">
        <f t="shared" si="457"/>
        <v>7.1800046591335195E-4</v>
      </c>
      <c r="W263" s="13">
        <f t="shared" si="458"/>
        <v>5.725514817106629E-3</v>
      </c>
      <c r="X263" s="13">
        <f t="shared" si="459"/>
        <v>5.2075688528136384E-3</v>
      </c>
      <c r="Y263" s="13">
        <f t="shared" si="460"/>
        <v>2.3682388591301506E-3</v>
      </c>
      <c r="Z263" s="13">
        <f t="shared" si="461"/>
        <v>2.9896242317940733E-2</v>
      </c>
      <c r="AA263" s="13">
        <f t="shared" si="462"/>
        <v>1.5673634995105348E-2</v>
      </c>
      <c r="AB263" s="13">
        <f t="shared" si="463"/>
        <v>4.1085904935345141E-3</v>
      </c>
      <c r="AC263" s="13">
        <f t="shared" si="464"/>
        <v>2.1398254331640594E-5</v>
      </c>
      <c r="AD263" s="13">
        <f t="shared" si="465"/>
        <v>7.5042565925203153E-4</v>
      </c>
      <c r="AE263" s="13">
        <f t="shared" si="466"/>
        <v>6.8254007094646944E-4</v>
      </c>
      <c r="AF263" s="13">
        <f t="shared" si="467"/>
        <v>3.103978007041677E-4</v>
      </c>
      <c r="AG263" s="13">
        <f t="shared" si="468"/>
        <v>9.4106117997713417E-5</v>
      </c>
      <c r="AH263" s="13">
        <f t="shared" si="469"/>
        <v>6.7979363115923683E-3</v>
      </c>
      <c r="AI263" s="13">
        <f t="shared" si="470"/>
        <v>3.5639386159220365E-3</v>
      </c>
      <c r="AJ263" s="13">
        <f t="shared" si="471"/>
        <v>9.342289980269772E-4</v>
      </c>
      <c r="AK263" s="13">
        <f t="shared" si="472"/>
        <v>1.6326203765225616E-4</v>
      </c>
      <c r="AL263" s="13">
        <f t="shared" si="473"/>
        <v>4.0814261064556658E-7</v>
      </c>
      <c r="AM263" s="13">
        <f t="shared" si="474"/>
        <v>7.8684790877677199E-5</v>
      </c>
      <c r="AN263" s="13">
        <f t="shared" si="475"/>
        <v>7.1566746267161984E-5</v>
      </c>
      <c r="AO263" s="13">
        <f t="shared" si="476"/>
        <v>3.2546309865845971E-5</v>
      </c>
      <c r="AP263" s="13">
        <f t="shared" si="477"/>
        <v>9.867360109115364E-6</v>
      </c>
      <c r="AQ263" s="13">
        <f t="shared" si="478"/>
        <v>2.24368283050275E-6</v>
      </c>
      <c r="AR263" s="13">
        <f t="shared" si="479"/>
        <v>1.2365952243766577E-3</v>
      </c>
      <c r="AS263" s="13">
        <f t="shared" si="480"/>
        <v>6.4830696705783092E-4</v>
      </c>
      <c r="AT263" s="13">
        <f t="shared" si="481"/>
        <v>1.6994320989214119E-4</v>
      </c>
      <c r="AU263" s="13">
        <f t="shared" si="482"/>
        <v>2.9698580102685749E-5</v>
      </c>
      <c r="AV263" s="13">
        <f t="shared" si="483"/>
        <v>3.892501768717747E-6</v>
      </c>
      <c r="AW263" s="13">
        <f t="shared" si="484"/>
        <v>5.4060871055061776E-9</v>
      </c>
      <c r="AX263" s="13">
        <f t="shared" si="485"/>
        <v>6.8753160724306052E-6</v>
      </c>
      <c r="AY263" s="13">
        <f t="shared" si="486"/>
        <v>6.2533558947511196E-6</v>
      </c>
      <c r="AZ263" s="13">
        <f t="shared" si="487"/>
        <v>2.8438299806480112E-6</v>
      </c>
      <c r="BA263" s="13">
        <f t="shared" si="488"/>
        <v>8.621897420573556E-7</v>
      </c>
      <c r="BB263" s="13">
        <f t="shared" si="489"/>
        <v>1.9604841614147953E-7</v>
      </c>
      <c r="BC263" s="13">
        <f t="shared" si="490"/>
        <v>3.5662666438010973E-8</v>
      </c>
      <c r="BD263" s="13">
        <f t="shared" si="491"/>
        <v>1.874548979351646E-4</v>
      </c>
      <c r="BE263" s="13">
        <f t="shared" si="492"/>
        <v>9.8276553188001963E-5</v>
      </c>
      <c r="BF263" s="13">
        <f t="shared" si="493"/>
        <v>2.5761612560944419E-5</v>
      </c>
      <c r="BG263" s="13">
        <f t="shared" si="494"/>
        <v>4.5019940173022671E-6</v>
      </c>
      <c r="BH263" s="13">
        <f t="shared" si="495"/>
        <v>5.9006254219948477E-7</v>
      </c>
      <c r="BI263" s="13">
        <f t="shared" si="496"/>
        <v>6.1870149514868615E-8</v>
      </c>
      <c r="BJ263" s="14">
        <f t="shared" si="497"/>
        <v>0.20289826837981514</v>
      </c>
      <c r="BK263" s="14">
        <f t="shared" si="498"/>
        <v>0.36637679154028507</v>
      </c>
      <c r="BL263" s="14">
        <f t="shared" si="499"/>
        <v>0.40078723692255069</v>
      </c>
      <c r="BM263" s="14">
        <f t="shared" si="500"/>
        <v>0.17468190745797452</v>
      </c>
      <c r="BN263" s="14">
        <f t="shared" si="501"/>
        <v>0.82527038375280948</v>
      </c>
    </row>
    <row r="264" spans="1:66" x14ac:dyDescent="0.25">
      <c r="A264" t="s">
        <v>352</v>
      </c>
      <c r="B264" t="s">
        <v>348</v>
      </c>
      <c r="C264" t="s">
        <v>341</v>
      </c>
      <c r="D264" s="11">
        <v>44415</v>
      </c>
      <c r="E264" s="10">
        <f>VLOOKUP(A264,home!$A$2:$E$405,3,FALSE)</f>
        <v>1.1578999999999999</v>
      </c>
      <c r="F264" s="10" t="e">
        <f>VLOOKUP(B264,home!$B$2:$E$405,3,FALSE)</f>
        <v>#N/A</v>
      </c>
      <c r="G264" s="10" t="e">
        <f>VLOOKUP(C264,away!$B$2:$E$405,4,FALSE)</f>
        <v>#N/A</v>
      </c>
      <c r="H264" s="10">
        <f>VLOOKUP(A264,away!$A$2:$E$405,3,FALSE)</f>
        <v>1.1315999999999999</v>
      </c>
      <c r="I264" s="10" t="e">
        <f>VLOOKUP(C264,away!$B$2:$E$405,3,FALSE)</f>
        <v>#N/A</v>
      </c>
      <c r="J264" s="10" t="e">
        <f>VLOOKUP(B264,home!$B$2:$E$405,4,FALSE)</f>
        <v>#N/A</v>
      </c>
      <c r="K264" s="12" t="e">
        <f t="shared" si="446"/>
        <v>#N/A</v>
      </c>
      <c r="L264" s="12" t="e">
        <f t="shared" si="447"/>
        <v>#N/A</v>
      </c>
      <c r="M264" s="13" t="e">
        <f t="shared" si="448"/>
        <v>#N/A</v>
      </c>
      <c r="N264" s="13" t="e">
        <f t="shared" si="449"/>
        <v>#N/A</v>
      </c>
      <c r="O264" s="13" t="e">
        <f t="shared" si="450"/>
        <v>#N/A</v>
      </c>
      <c r="P264" s="13" t="e">
        <f t="shared" si="451"/>
        <v>#N/A</v>
      </c>
      <c r="Q264" s="13" t="e">
        <f t="shared" si="452"/>
        <v>#N/A</v>
      </c>
      <c r="R264" s="13" t="e">
        <f t="shared" si="453"/>
        <v>#N/A</v>
      </c>
      <c r="S264" s="13" t="e">
        <f t="shared" si="454"/>
        <v>#N/A</v>
      </c>
      <c r="T264" s="13" t="e">
        <f t="shared" si="455"/>
        <v>#N/A</v>
      </c>
      <c r="U264" s="13" t="e">
        <f t="shared" si="456"/>
        <v>#N/A</v>
      </c>
      <c r="V264" s="13" t="e">
        <f t="shared" si="457"/>
        <v>#N/A</v>
      </c>
      <c r="W264" s="13" t="e">
        <f t="shared" si="458"/>
        <v>#N/A</v>
      </c>
      <c r="X264" s="13" t="e">
        <f t="shared" si="459"/>
        <v>#N/A</v>
      </c>
      <c r="Y264" s="13" t="e">
        <f t="shared" si="460"/>
        <v>#N/A</v>
      </c>
      <c r="Z264" s="13" t="e">
        <f t="shared" si="461"/>
        <v>#N/A</v>
      </c>
      <c r="AA264" s="13" t="e">
        <f t="shared" si="462"/>
        <v>#N/A</v>
      </c>
      <c r="AB264" s="13" t="e">
        <f t="shared" si="463"/>
        <v>#N/A</v>
      </c>
      <c r="AC264" s="13" t="e">
        <f t="shared" si="464"/>
        <v>#N/A</v>
      </c>
      <c r="AD264" s="13" t="e">
        <f t="shared" si="465"/>
        <v>#N/A</v>
      </c>
      <c r="AE264" s="13" t="e">
        <f t="shared" si="466"/>
        <v>#N/A</v>
      </c>
      <c r="AF264" s="13" t="e">
        <f t="shared" si="467"/>
        <v>#N/A</v>
      </c>
      <c r="AG264" s="13" t="e">
        <f t="shared" si="468"/>
        <v>#N/A</v>
      </c>
      <c r="AH264" s="13" t="e">
        <f t="shared" si="469"/>
        <v>#N/A</v>
      </c>
      <c r="AI264" s="13" t="e">
        <f t="shared" si="470"/>
        <v>#N/A</v>
      </c>
      <c r="AJ264" s="13" t="e">
        <f t="shared" si="471"/>
        <v>#N/A</v>
      </c>
      <c r="AK264" s="13" t="e">
        <f t="shared" si="472"/>
        <v>#N/A</v>
      </c>
      <c r="AL264" s="13" t="e">
        <f t="shared" si="473"/>
        <v>#N/A</v>
      </c>
      <c r="AM264" s="13" t="e">
        <f t="shared" si="474"/>
        <v>#N/A</v>
      </c>
      <c r="AN264" s="13" t="e">
        <f t="shared" si="475"/>
        <v>#N/A</v>
      </c>
      <c r="AO264" s="13" t="e">
        <f t="shared" si="476"/>
        <v>#N/A</v>
      </c>
      <c r="AP264" s="13" t="e">
        <f t="shared" si="477"/>
        <v>#N/A</v>
      </c>
      <c r="AQ264" s="13" t="e">
        <f t="shared" si="478"/>
        <v>#N/A</v>
      </c>
      <c r="AR264" s="13" t="e">
        <f t="shared" si="479"/>
        <v>#N/A</v>
      </c>
      <c r="AS264" s="13" t="e">
        <f t="shared" si="480"/>
        <v>#N/A</v>
      </c>
      <c r="AT264" s="13" t="e">
        <f t="shared" si="481"/>
        <v>#N/A</v>
      </c>
      <c r="AU264" s="13" t="e">
        <f t="shared" si="482"/>
        <v>#N/A</v>
      </c>
      <c r="AV264" s="13" t="e">
        <f t="shared" si="483"/>
        <v>#N/A</v>
      </c>
      <c r="AW264" s="13" t="e">
        <f t="shared" si="484"/>
        <v>#N/A</v>
      </c>
      <c r="AX264" s="13" t="e">
        <f t="shared" si="485"/>
        <v>#N/A</v>
      </c>
      <c r="AY264" s="13" t="e">
        <f t="shared" si="486"/>
        <v>#N/A</v>
      </c>
      <c r="AZ264" s="13" t="e">
        <f t="shared" si="487"/>
        <v>#N/A</v>
      </c>
      <c r="BA264" s="13" t="e">
        <f t="shared" si="488"/>
        <v>#N/A</v>
      </c>
      <c r="BB264" s="13" t="e">
        <f t="shared" si="489"/>
        <v>#N/A</v>
      </c>
      <c r="BC264" s="13" t="e">
        <f t="shared" si="490"/>
        <v>#N/A</v>
      </c>
      <c r="BD264" s="13" t="e">
        <f t="shared" si="491"/>
        <v>#N/A</v>
      </c>
      <c r="BE264" s="13" t="e">
        <f t="shared" si="492"/>
        <v>#N/A</v>
      </c>
      <c r="BF264" s="13" t="e">
        <f t="shared" si="493"/>
        <v>#N/A</v>
      </c>
      <c r="BG264" s="13" t="e">
        <f t="shared" si="494"/>
        <v>#N/A</v>
      </c>
      <c r="BH264" s="13" t="e">
        <f t="shared" si="495"/>
        <v>#N/A</v>
      </c>
      <c r="BI264" s="13" t="e">
        <f t="shared" si="496"/>
        <v>#N/A</v>
      </c>
      <c r="BJ264" s="14" t="e">
        <f t="shared" si="497"/>
        <v>#N/A</v>
      </c>
      <c r="BK264" s="14" t="e">
        <f t="shared" si="498"/>
        <v>#N/A</v>
      </c>
      <c r="BL264" s="14" t="e">
        <f t="shared" si="499"/>
        <v>#N/A</v>
      </c>
      <c r="BM264" s="14" t="e">
        <f t="shared" si="500"/>
        <v>#N/A</v>
      </c>
      <c r="BN264" s="14" t="e">
        <f t="shared" si="501"/>
        <v>#N/A</v>
      </c>
    </row>
    <row r="265" spans="1:66" x14ac:dyDescent="0.25">
      <c r="A265" t="s">
        <v>352</v>
      </c>
      <c r="B265" t="s">
        <v>346</v>
      </c>
      <c r="C265" t="s">
        <v>342</v>
      </c>
      <c r="D265" s="11">
        <v>44415</v>
      </c>
      <c r="E265" s="10">
        <f>VLOOKUP(A265,home!$A$2:$E$405,3,FALSE)</f>
        <v>1.1578999999999999</v>
      </c>
      <c r="F265" s="10" t="e">
        <f>VLOOKUP(B265,home!$B$2:$E$405,3,FALSE)</f>
        <v>#N/A</v>
      </c>
      <c r="G265" s="10" t="e">
        <f>VLOOKUP(C265,away!$B$2:$E$405,4,FALSE)</f>
        <v>#N/A</v>
      </c>
      <c r="H265" s="10">
        <f>VLOOKUP(A265,away!$A$2:$E$405,3,FALSE)</f>
        <v>1.1315999999999999</v>
      </c>
      <c r="I265" s="10" t="e">
        <f>VLOOKUP(C265,away!$B$2:$E$405,3,FALSE)</f>
        <v>#N/A</v>
      </c>
      <c r="J265" s="10" t="e">
        <f>VLOOKUP(B265,home!$B$2:$E$405,4,FALSE)</f>
        <v>#N/A</v>
      </c>
      <c r="K265" s="12" t="e">
        <f t="shared" si="446"/>
        <v>#N/A</v>
      </c>
      <c r="L265" s="12" t="e">
        <f t="shared" si="447"/>
        <v>#N/A</v>
      </c>
      <c r="M265" s="13" t="e">
        <f t="shared" si="448"/>
        <v>#N/A</v>
      </c>
      <c r="N265" s="13" t="e">
        <f t="shared" si="449"/>
        <v>#N/A</v>
      </c>
      <c r="O265" s="13" t="e">
        <f t="shared" si="450"/>
        <v>#N/A</v>
      </c>
      <c r="P265" s="13" t="e">
        <f t="shared" si="451"/>
        <v>#N/A</v>
      </c>
      <c r="Q265" s="13" t="e">
        <f t="shared" si="452"/>
        <v>#N/A</v>
      </c>
      <c r="R265" s="13" t="e">
        <f t="shared" si="453"/>
        <v>#N/A</v>
      </c>
      <c r="S265" s="13" t="e">
        <f t="shared" si="454"/>
        <v>#N/A</v>
      </c>
      <c r="T265" s="13" t="e">
        <f t="shared" si="455"/>
        <v>#N/A</v>
      </c>
      <c r="U265" s="13" t="e">
        <f t="shared" si="456"/>
        <v>#N/A</v>
      </c>
      <c r="V265" s="13" t="e">
        <f t="shared" si="457"/>
        <v>#N/A</v>
      </c>
      <c r="W265" s="13" t="e">
        <f t="shared" si="458"/>
        <v>#N/A</v>
      </c>
      <c r="X265" s="13" t="e">
        <f t="shared" si="459"/>
        <v>#N/A</v>
      </c>
      <c r="Y265" s="13" t="e">
        <f t="shared" si="460"/>
        <v>#N/A</v>
      </c>
      <c r="Z265" s="13" t="e">
        <f t="shared" si="461"/>
        <v>#N/A</v>
      </c>
      <c r="AA265" s="13" t="e">
        <f t="shared" si="462"/>
        <v>#N/A</v>
      </c>
      <c r="AB265" s="13" t="e">
        <f t="shared" si="463"/>
        <v>#N/A</v>
      </c>
      <c r="AC265" s="13" t="e">
        <f t="shared" si="464"/>
        <v>#N/A</v>
      </c>
      <c r="AD265" s="13" t="e">
        <f t="shared" si="465"/>
        <v>#N/A</v>
      </c>
      <c r="AE265" s="13" t="e">
        <f t="shared" si="466"/>
        <v>#N/A</v>
      </c>
      <c r="AF265" s="13" t="e">
        <f t="shared" si="467"/>
        <v>#N/A</v>
      </c>
      <c r="AG265" s="13" t="e">
        <f t="shared" si="468"/>
        <v>#N/A</v>
      </c>
      <c r="AH265" s="13" t="e">
        <f t="shared" si="469"/>
        <v>#N/A</v>
      </c>
      <c r="AI265" s="13" t="e">
        <f t="shared" si="470"/>
        <v>#N/A</v>
      </c>
      <c r="AJ265" s="13" t="e">
        <f t="shared" si="471"/>
        <v>#N/A</v>
      </c>
      <c r="AK265" s="13" t="e">
        <f t="shared" si="472"/>
        <v>#N/A</v>
      </c>
      <c r="AL265" s="13" t="e">
        <f t="shared" si="473"/>
        <v>#N/A</v>
      </c>
      <c r="AM265" s="13" t="e">
        <f t="shared" si="474"/>
        <v>#N/A</v>
      </c>
      <c r="AN265" s="13" t="e">
        <f t="shared" si="475"/>
        <v>#N/A</v>
      </c>
      <c r="AO265" s="13" t="e">
        <f t="shared" si="476"/>
        <v>#N/A</v>
      </c>
      <c r="AP265" s="13" t="e">
        <f t="shared" si="477"/>
        <v>#N/A</v>
      </c>
      <c r="AQ265" s="13" t="e">
        <f t="shared" si="478"/>
        <v>#N/A</v>
      </c>
      <c r="AR265" s="13" t="e">
        <f t="shared" si="479"/>
        <v>#N/A</v>
      </c>
      <c r="AS265" s="13" t="e">
        <f t="shared" si="480"/>
        <v>#N/A</v>
      </c>
      <c r="AT265" s="13" t="e">
        <f t="shared" si="481"/>
        <v>#N/A</v>
      </c>
      <c r="AU265" s="13" t="e">
        <f t="shared" si="482"/>
        <v>#N/A</v>
      </c>
      <c r="AV265" s="13" t="e">
        <f t="shared" si="483"/>
        <v>#N/A</v>
      </c>
      <c r="AW265" s="13" t="e">
        <f t="shared" si="484"/>
        <v>#N/A</v>
      </c>
      <c r="AX265" s="13" t="e">
        <f t="shared" si="485"/>
        <v>#N/A</v>
      </c>
      <c r="AY265" s="13" t="e">
        <f t="shared" si="486"/>
        <v>#N/A</v>
      </c>
      <c r="AZ265" s="13" t="e">
        <f t="shared" si="487"/>
        <v>#N/A</v>
      </c>
      <c r="BA265" s="13" t="e">
        <f t="shared" si="488"/>
        <v>#N/A</v>
      </c>
      <c r="BB265" s="13" t="e">
        <f t="shared" si="489"/>
        <v>#N/A</v>
      </c>
      <c r="BC265" s="13" t="e">
        <f t="shared" si="490"/>
        <v>#N/A</v>
      </c>
      <c r="BD265" s="13" t="e">
        <f t="shared" si="491"/>
        <v>#N/A</v>
      </c>
      <c r="BE265" s="13" t="e">
        <f t="shared" si="492"/>
        <v>#N/A</v>
      </c>
      <c r="BF265" s="13" t="e">
        <f t="shared" si="493"/>
        <v>#N/A</v>
      </c>
      <c r="BG265" s="13" t="e">
        <f t="shared" si="494"/>
        <v>#N/A</v>
      </c>
      <c r="BH265" s="13" t="e">
        <f t="shared" si="495"/>
        <v>#N/A</v>
      </c>
      <c r="BI265" s="13" t="e">
        <f t="shared" si="496"/>
        <v>#N/A</v>
      </c>
      <c r="BJ265" s="14" t="e">
        <f t="shared" si="497"/>
        <v>#N/A</v>
      </c>
      <c r="BK265" s="14" t="e">
        <f t="shared" si="498"/>
        <v>#N/A</v>
      </c>
      <c r="BL265" s="14" t="e">
        <f t="shared" si="499"/>
        <v>#N/A</v>
      </c>
      <c r="BM265" s="14" t="e">
        <f t="shared" si="500"/>
        <v>#N/A</v>
      </c>
      <c r="BN265" s="14" t="e">
        <f t="shared" si="501"/>
        <v>#N/A</v>
      </c>
    </row>
    <row r="266" spans="1:66" x14ac:dyDescent="0.25">
      <c r="A266" t="s">
        <v>350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350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350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350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362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362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362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351</v>
      </c>
      <c r="B273" t="s">
        <v>119</v>
      </c>
      <c r="C273" t="s">
        <v>114</v>
      </c>
      <c r="D273" s="11">
        <v>44416</v>
      </c>
      <c r="E273" s="10">
        <f>VLOOKUP(A273,home!$A$2:$E$405,3,FALSE)</f>
        <v>1.1967000000000001</v>
      </c>
      <c r="F273" s="10">
        <f>VLOOKUP(B273,home!$B$2:$E$405,3,FALSE)</f>
        <v>1.0027999999999999</v>
      </c>
      <c r="G273" s="10">
        <f>VLOOKUP(C273,away!$B$2:$E$405,4,FALSE)</f>
        <v>1.337</v>
      </c>
      <c r="H273" s="10">
        <f>VLOOKUP(A273,away!$A$2:$E$405,3,FALSE)</f>
        <v>1.0984</v>
      </c>
      <c r="I273" s="10">
        <f>VLOOKUP(C273,away!$B$2:$E$405,3,FALSE)</f>
        <v>1.6387</v>
      </c>
      <c r="J273" s="10">
        <f>VLOOKUP(B273,home!$B$2:$E$405,4,FALSE)</f>
        <v>1.4567000000000001</v>
      </c>
      <c r="K273" s="12">
        <f t="shared" si="446"/>
        <v>1.6044678661199998</v>
      </c>
      <c r="L273" s="12">
        <f t="shared" si="447"/>
        <v>2.6219843681360002</v>
      </c>
      <c r="M273" s="13">
        <f t="shared" si="448"/>
        <v>1.4604110712361482E-2</v>
      </c>
      <c r="N273" s="13">
        <f t="shared" si="449"/>
        <v>2.3431826351242857E-2</v>
      </c>
      <c r="O273" s="13">
        <f t="shared" si="450"/>
        <v>3.8291749998339307E-2</v>
      </c>
      <c r="P273" s="13">
        <f t="shared" si="451"/>
        <v>6.1437882409835977E-2</v>
      </c>
      <c r="Q273" s="13">
        <f t="shared" si="452"/>
        <v>1.8797806212536509E-2</v>
      </c>
      <c r="R273" s="13">
        <f t="shared" si="453"/>
        <v>5.0200184962108707E-2</v>
      </c>
      <c r="S273" s="13">
        <f t="shared" si="454"/>
        <v>6.4615598124195553E-2</v>
      </c>
      <c r="T273" s="13">
        <f t="shared" si="455"/>
        <v>4.928755404452051E-2</v>
      </c>
      <c r="U273" s="13">
        <f t="shared" si="456"/>
        <v>8.0544583644983847E-2</v>
      </c>
      <c r="V273" s="13">
        <f t="shared" si="457"/>
        <v>3.0203410210122964E-2</v>
      </c>
      <c r="W273" s="13">
        <f t="shared" si="458"/>
        <v>1.0053492007188575E-2</v>
      </c>
      <c r="X273" s="13">
        <f t="shared" si="459"/>
        <v>2.6360098888028659E-2</v>
      </c>
      <c r="Y273" s="13">
        <f t="shared" si="460"/>
        <v>3.4557883613465165E-2</v>
      </c>
      <c r="Z273" s="13">
        <f t="shared" si="461"/>
        <v>4.3874700082728306E-2</v>
      </c>
      <c r="AA273" s="13">
        <f t="shared" si="462"/>
        <v>7.0395546418390062E-2</v>
      </c>
      <c r="AB273" s="13">
        <f t="shared" si="463"/>
        <v>5.6473696073132872E-2</v>
      </c>
      <c r="AC273" s="13">
        <f t="shared" si="464"/>
        <v>7.941400889677654E-3</v>
      </c>
      <c r="AD273" s="13">
        <f t="shared" si="465"/>
        <v>4.0326262169570835E-3</v>
      </c>
      <c r="AE273" s="13">
        <f t="shared" si="466"/>
        <v>1.0573482903396887E-2</v>
      </c>
      <c r="AF273" s="13">
        <f t="shared" si="467"/>
        <v>1.3861753444729947E-2</v>
      </c>
      <c r="AG273" s="13">
        <f t="shared" si="468"/>
        <v>1.2115100282345758E-2</v>
      </c>
      <c r="AH273" s="13">
        <f t="shared" si="469"/>
        <v>2.8759694443392221E-2</v>
      </c>
      <c r="AI273" s="13">
        <f t="shared" si="470"/>
        <v>4.6144005573852731E-2</v>
      </c>
      <c r="AJ273" s="13">
        <f t="shared" si="471"/>
        <v>3.7018287078654448E-2</v>
      </c>
      <c r="AK273" s="13">
        <f t="shared" si="472"/>
        <v>1.9798217358835416E-2</v>
      </c>
      <c r="AL273" s="13">
        <f t="shared" si="473"/>
        <v>1.3363438928640906E-3</v>
      </c>
      <c r="AM273" s="13">
        <f t="shared" si="474"/>
        <v>1.2940438362361404E-3</v>
      </c>
      <c r="AN273" s="13">
        <f t="shared" si="475"/>
        <v>3.3929627102939016E-3</v>
      </c>
      <c r="AO273" s="13">
        <f t="shared" si="476"/>
        <v>4.4481475940294848E-3</v>
      </c>
      <c r="AP273" s="13">
        <f t="shared" si="477"/>
        <v>3.8876578195690225E-3</v>
      </c>
      <c r="AQ273" s="13">
        <f t="shared" si="478"/>
        <v>2.5483445078929154E-3</v>
      </c>
      <c r="AR273" s="13">
        <f t="shared" si="479"/>
        <v>1.508149385258844E-2</v>
      </c>
      <c r="AS273" s="13">
        <f t="shared" si="480"/>
        <v>2.4197772259564466E-2</v>
      </c>
      <c r="AT273" s="13">
        <f t="shared" si="481"/>
        <v>1.9412274011080571E-2</v>
      </c>
      <c r="AU273" s="13">
        <f t="shared" si="482"/>
        <v>1.0382123286365055E-2</v>
      </c>
      <c r="AV273" s="13">
        <f t="shared" si="483"/>
        <v>4.164445798767227E-3</v>
      </c>
      <c r="AW273" s="13">
        <f t="shared" si="484"/>
        <v>1.5616253640641039E-4</v>
      </c>
      <c r="AX273" s="13">
        <f t="shared" si="485"/>
        <v>3.4604195876525599E-4</v>
      </c>
      <c r="AY273" s="13">
        <f t="shared" si="486"/>
        <v>9.0731660660166346E-4</v>
      </c>
      <c r="AZ273" s="13">
        <f t="shared" si="487"/>
        <v>1.1894849797298814E-3</v>
      </c>
      <c r="BA273" s="13">
        <f t="shared" si="488"/>
        <v>1.0396036743281053E-3</v>
      </c>
      <c r="BB273" s="13">
        <f t="shared" si="489"/>
        <v>6.8145614578626033E-4</v>
      </c>
      <c r="BC273" s="13">
        <f t="shared" si="490"/>
        <v>3.5735347236435643E-4</v>
      </c>
      <c r="BD273" s="13">
        <f t="shared" si="491"/>
        <v>6.5905735216043428E-3</v>
      </c>
      <c r="BE273" s="13">
        <f t="shared" si="492"/>
        <v>1.0574363434715493E-2</v>
      </c>
      <c r="BF273" s="13">
        <f t="shared" si="493"/>
        <v>8.4831131678376609E-3</v>
      </c>
      <c r="BG273" s="13">
        <f t="shared" si="494"/>
        <v>4.5369608274849873E-3</v>
      </c>
      <c r="BH273" s="13">
        <f t="shared" si="495"/>
        <v>1.8198519643862175E-3</v>
      </c>
      <c r="BI273" s="13">
        <f t="shared" si="496"/>
        <v>5.8397879959060908E-4</v>
      </c>
      <c r="BJ273" s="14">
        <f t="shared" si="497"/>
        <v>0.22316403727000889</v>
      </c>
      <c r="BK273" s="14">
        <f t="shared" si="498"/>
        <v>0.18104606284565938</v>
      </c>
      <c r="BL273" s="14">
        <f t="shared" si="499"/>
        <v>0.53345291647567461</v>
      </c>
      <c r="BM273" s="14">
        <f t="shared" si="500"/>
        <v>0.77402300195745088</v>
      </c>
      <c r="BN273" s="14">
        <f t="shared" si="501"/>
        <v>0.20676356064642484</v>
      </c>
    </row>
    <row r="274" spans="1:66" x14ac:dyDescent="0.25">
      <c r="A274" t="s">
        <v>351</v>
      </c>
      <c r="B274" t="s">
        <v>126</v>
      </c>
      <c r="C274" t="s">
        <v>122</v>
      </c>
      <c r="D274" s="11">
        <v>44416</v>
      </c>
      <c r="E274" s="10">
        <f>VLOOKUP(A274,home!$A$2:$E$405,3,FALSE)</f>
        <v>1.1967000000000001</v>
      </c>
      <c r="F274" s="10">
        <f>VLOOKUP(B274,home!$B$2:$E$405,3,FALSE)</f>
        <v>1.9498</v>
      </c>
      <c r="G274" s="10">
        <f>VLOOKUP(C274,away!$B$2:$E$405,4,FALSE)</f>
        <v>0.83560000000000001</v>
      </c>
      <c r="H274" s="10">
        <f>VLOOKUP(A274,away!$A$2:$E$405,3,FALSE)</f>
        <v>1.0984</v>
      </c>
      <c r="I274" s="10">
        <f>VLOOKUP(C274,away!$B$2:$E$405,3,FALSE)</f>
        <v>0.65029999999999999</v>
      </c>
      <c r="J274" s="10">
        <f>VLOOKUP(B274,home!$B$2:$E$405,4,FALSE)</f>
        <v>1.0622</v>
      </c>
      <c r="K274" s="12">
        <f t="shared" si="446"/>
        <v>1.9497269214960002</v>
      </c>
      <c r="L274" s="12">
        <f t="shared" si="447"/>
        <v>0.75871832814400009</v>
      </c>
      <c r="M274" s="13">
        <f t="shared" si="448"/>
        <v>6.6640335298907255E-2</v>
      </c>
      <c r="N274" s="13">
        <f t="shared" si="449"/>
        <v>0.1299304557897997</v>
      </c>
      <c r="O274" s="13">
        <f t="shared" si="450"/>
        <v>5.0561243784942513E-2</v>
      </c>
      <c r="P274" s="13">
        <f t="shared" si="451"/>
        <v>9.8580618191824759E-2</v>
      </c>
      <c r="Q274" s="13">
        <f t="shared" si="452"/>
        <v>0.12666445378780919</v>
      </c>
      <c r="R274" s="13">
        <f t="shared" si="453"/>
        <v>1.9180871176696396E-2</v>
      </c>
      <c r="S274" s="13">
        <f t="shared" si="454"/>
        <v>3.6457418166838375E-2</v>
      </c>
      <c r="T274" s="13">
        <f t="shared" si="455"/>
        <v>9.6102642613159567E-2</v>
      </c>
      <c r="U274" s="13">
        <f t="shared" si="456"/>
        <v>3.7397460910951634E-2</v>
      </c>
      <c r="V274" s="13">
        <f t="shared" si="457"/>
        <v>5.9923581724097372E-3</v>
      </c>
      <c r="W274" s="13">
        <f t="shared" si="458"/>
        <v>8.2320365182225838E-2</v>
      </c>
      <c r="X274" s="13">
        <f t="shared" si="459"/>
        <v>6.2457969843261955E-2</v>
      </c>
      <c r="Y274" s="13">
        <f t="shared" si="460"/>
        <v>2.3694003229374035E-2</v>
      </c>
      <c r="Z274" s="13">
        <f t="shared" si="461"/>
        <v>4.8509595038428435E-3</v>
      </c>
      <c r="AA274" s="13">
        <f t="shared" si="462"/>
        <v>9.4580463397292737E-3</v>
      </c>
      <c r="AB274" s="13">
        <f t="shared" si="463"/>
        <v>9.2203037866634367E-3</v>
      </c>
      <c r="AC274" s="13">
        <f t="shared" si="464"/>
        <v>5.5402854968891464E-4</v>
      </c>
      <c r="AD274" s="13">
        <f t="shared" si="465"/>
        <v>4.0125558045791945E-2</v>
      </c>
      <c r="AE274" s="13">
        <f t="shared" si="466"/>
        <v>3.0443996316348299E-2</v>
      </c>
      <c r="AF274" s="13">
        <f t="shared" si="467"/>
        <v>1.1549208993580936E-2</v>
      </c>
      <c r="AG274" s="13">
        <f t="shared" si="468"/>
        <v>2.92086551299846E-3</v>
      </c>
      <c r="AH274" s="13">
        <f t="shared" si="469"/>
        <v>9.2012797116247257E-4</v>
      </c>
      <c r="AI274" s="13">
        <f t="shared" si="470"/>
        <v>1.7939982765969684E-3</v>
      </c>
      <c r="AJ274" s="13">
        <f t="shared" si="471"/>
        <v>1.7489033684992689E-3</v>
      </c>
      <c r="AK274" s="13">
        <f t="shared" si="472"/>
        <v>1.1366279935526877E-3</v>
      </c>
      <c r="AL274" s="13">
        <f t="shared" si="473"/>
        <v>3.2782834407586712E-5</v>
      </c>
      <c r="AM274" s="13">
        <f t="shared" si="474"/>
        <v>1.5646776152386195E-2</v>
      </c>
      <c r="AN274" s="13">
        <f t="shared" si="475"/>
        <v>1.1871495843181867E-2</v>
      </c>
      <c r="AO274" s="13">
        <f t="shared" si="476"/>
        <v>4.5035607393536957E-3</v>
      </c>
      <c r="AP274" s="13">
        <f t="shared" si="477"/>
        <v>1.1389780249524645E-3</v>
      </c>
      <c r="AQ274" s="13">
        <f t="shared" si="478"/>
        <v>2.1604087572117225E-4</v>
      </c>
      <c r="AR274" s="13">
        <f t="shared" si="479"/>
        <v>1.3962359119178443E-4</v>
      </c>
      <c r="AS274" s="13">
        <f t="shared" si="480"/>
        <v>2.7222787462257396E-4</v>
      </c>
      <c r="AT274" s="13">
        <f t="shared" si="481"/>
        <v>2.6538500796663514E-4</v>
      </c>
      <c r="AU274" s="13">
        <f t="shared" si="482"/>
        <v>1.7247609819799297E-4</v>
      </c>
      <c r="AV274" s="13">
        <f t="shared" si="483"/>
        <v>8.40703229928037E-5</v>
      </c>
      <c r="AW274" s="13">
        <f t="shared" si="484"/>
        <v>1.3470954304695169E-6</v>
      </c>
      <c r="AX274" s="13">
        <f t="shared" si="485"/>
        <v>5.0844901164881625E-3</v>
      </c>
      <c r="AY274" s="13">
        <f t="shared" si="486"/>
        <v>3.8576958406465918E-3</v>
      </c>
      <c r="AZ274" s="13">
        <f t="shared" si="487"/>
        <v>1.4634522693517222E-3</v>
      </c>
      <c r="BA274" s="13">
        <f t="shared" si="488"/>
        <v>3.7011601970702727E-4</v>
      </c>
      <c r="BB274" s="13">
        <f t="shared" si="489"/>
        <v>7.0203451922856862E-5</v>
      </c>
      <c r="BC274" s="13">
        <f t="shared" si="490"/>
        <v>1.0652929134569534E-5</v>
      </c>
      <c r="BD274" s="13">
        <f t="shared" si="491"/>
        <v>1.7655829613081994E-5</v>
      </c>
      <c r="BE274" s="13">
        <f t="shared" si="492"/>
        <v>3.4424046317972272E-5</v>
      </c>
      <c r="BF274" s="13">
        <f t="shared" si="493"/>
        <v>3.3558744926487912E-5</v>
      </c>
      <c r="BG274" s="13">
        <f t="shared" si="494"/>
        <v>2.181012947826359E-5</v>
      </c>
      <c r="BH274" s="13">
        <f t="shared" si="495"/>
        <v>1.0630949151271014E-5</v>
      </c>
      <c r="BI274" s="13">
        <f t="shared" si="496"/>
        <v>4.145489552257629E-6</v>
      </c>
      <c r="BJ274" s="14">
        <f t="shared" si="497"/>
        <v>0.65044298157719616</v>
      </c>
      <c r="BK274" s="14">
        <f t="shared" si="498"/>
        <v>0.21211523705472321</v>
      </c>
      <c r="BL274" s="14">
        <f t="shared" si="499"/>
        <v>0.13247359169280579</v>
      </c>
      <c r="BM274" s="14">
        <f t="shared" si="500"/>
        <v>0.50446844305337224</v>
      </c>
      <c r="BN274" s="14">
        <f t="shared" si="501"/>
        <v>0.4915579780299798</v>
      </c>
    </row>
    <row r="275" spans="1:66" x14ac:dyDescent="0.25">
      <c r="A275" t="s">
        <v>351</v>
      </c>
      <c r="B275" t="s">
        <v>110</v>
      </c>
      <c r="C275" t="s">
        <v>121</v>
      </c>
      <c r="D275" s="11">
        <v>44416</v>
      </c>
      <c r="E275" s="10">
        <f>VLOOKUP(A275,home!$A$2:$E$405,3,FALSE)</f>
        <v>1.1967000000000001</v>
      </c>
      <c r="F275" s="10">
        <f>VLOOKUP(B275,home!$B$2:$E$405,3,FALSE)</f>
        <v>0.47749999999999998</v>
      </c>
      <c r="G275" s="10">
        <f>VLOOKUP(C275,away!$B$2:$E$405,4,FALSE)</f>
        <v>0.69640000000000002</v>
      </c>
      <c r="H275" s="10">
        <f>VLOOKUP(A275,away!$A$2:$E$405,3,FALSE)</f>
        <v>1.0984</v>
      </c>
      <c r="I275" s="10">
        <f>VLOOKUP(C275,away!$B$2:$E$405,3,FALSE)</f>
        <v>0.91039999999999999</v>
      </c>
      <c r="J275" s="10">
        <f>VLOOKUP(B275,home!$B$2:$E$405,4,FALSE)</f>
        <v>0.65029999999999999</v>
      </c>
      <c r="K275" s="12">
        <f t="shared" si="446"/>
        <v>0.39793984769999996</v>
      </c>
      <c r="L275" s="12">
        <f t="shared" si="447"/>
        <v>0.65028917900799998</v>
      </c>
      <c r="M275" s="13">
        <f t="shared" si="448"/>
        <v>0.3505580286057855</v>
      </c>
      <c r="N275" s="13">
        <f t="shared" si="449"/>
        <v>0.13950100851339853</v>
      </c>
      <c r="O275" s="13">
        <f t="shared" si="450"/>
        <v>0.22796409261671924</v>
      </c>
      <c r="P275" s="13">
        <f t="shared" si="451"/>
        <v>9.0715996296965945E-2</v>
      </c>
      <c r="Q275" s="13">
        <f t="shared" si="452"/>
        <v>2.7756505040909093E-2</v>
      </c>
      <c r="R275" s="13">
        <f t="shared" si="453"/>
        <v>7.4121291315515009E-2</v>
      </c>
      <c r="S275" s="13">
        <f t="shared" si="454"/>
        <v>5.8687801395395844E-3</v>
      </c>
      <c r="T275" s="13">
        <f t="shared" si="455"/>
        <v>1.8049754875184187E-2</v>
      </c>
      <c r="U275" s="13">
        <f t="shared" si="456"/>
        <v>2.9495815377423372E-2</v>
      </c>
      <c r="V275" s="13">
        <f t="shared" si="457"/>
        <v>1.6874436817321511E-4</v>
      </c>
      <c r="W275" s="13">
        <f t="shared" si="458"/>
        <v>3.6818064628878827E-3</v>
      </c>
      <c r="X275" s="13">
        <f t="shared" si="459"/>
        <v>2.3942389020177096E-3</v>
      </c>
      <c r="Y275" s="13">
        <f t="shared" si="460"/>
        <v>7.7847382497105578E-4</v>
      </c>
      <c r="Z275" s="13">
        <f t="shared" si="461"/>
        <v>1.6066757892193018E-2</v>
      </c>
      <c r="AA275" s="13">
        <f t="shared" si="462"/>
        <v>6.3936031886520622E-3</v>
      </c>
      <c r="AB275" s="13">
        <f t="shared" si="463"/>
        <v>1.2721347395732174E-3</v>
      </c>
      <c r="AC275" s="13">
        <f t="shared" si="464"/>
        <v>2.7291867945544527E-6</v>
      </c>
      <c r="AD275" s="13">
        <f t="shared" si="465"/>
        <v>3.662843757756198E-4</v>
      </c>
      <c r="AE275" s="13">
        <f t="shared" si="466"/>
        <v>2.3819076600658558E-4</v>
      </c>
      <c r="AF275" s="13">
        <f t="shared" si="467"/>
        <v>7.7446438836854567E-5</v>
      </c>
      <c r="AG275" s="13">
        <f t="shared" si="468"/>
        <v>1.678752704277048E-5</v>
      </c>
      <c r="AH275" s="13">
        <f t="shared" si="469"/>
        <v>2.6120096997586249E-3</v>
      </c>
      <c r="AI275" s="13">
        <f t="shared" si="470"/>
        <v>1.0394227421128698E-3</v>
      </c>
      <c r="AJ275" s="13">
        <f t="shared" si="471"/>
        <v>2.0681386384615579E-4</v>
      </c>
      <c r="AK275" s="13">
        <f t="shared" si="472"/>
        <v>2.7433159160395929E-5</v>
      </c>
      <c r="AL275" s="13">
        <f t="shared" si="473"/>
        <v>2.8249919151267652E-8</v>
      </c>
      <c r="AM275" s="13">
        <f t="shared" si="474"/>
        <v>2.9151829742207958E-5</v>
      </c>
      <c r="AN275" s="13">
        <f t="shared" si="475"/>
        <v>1.895711942964141E-5</v>
      </c>
      <c r="AO275" s="13">
        <f t="shared" si="476"/>
        <v>6.1638048151290577E-6</v>
      </c>
      <c r="AP275" s="13">
        <f t="shared" si="477"/>
        <v>1.336085190931944E-6</v>
      </c>
      <c r="AQ275" s="13">
        <f t="shared" si="478"/>
        <v>2.1721043547397014E-7</v>
      </c>
      <c r="AR275" s="13">
        <f t="shared" si="479"/>
        <v>3.397123286433939E-4</v>
      </c>
      <c r="AS275" s="13">
        <f t="shared" si="480"/>
        <v>1.3518507232216449E-4</v>
      </c>
      <c r="AT275" s="13">
        <f t="shared" si="481"/>
        <v>2.6897763545597802E-5</v>
      </c>
      <c r="AU275" s="13">
        <f t="shared" si="482"/>
        <v>3.5678973096019343E-6</v>
      </c>
      <c r="AV275" s="13">
        <f t="shared" si="483"/>
        <v>3.5495212799805821E-7</v>
      </c>
      <c r="AW275" s="13">
        <f t="shared" si="484"/>
        <v>2.0306667845709433E-10</v>
      </c>
      <c r="AX275" s="13">
        <f t="shared" si="485"/>
        <v>1.9334457812984262E-6</v>
      </c>
      <c r="AY275" s="13">
        <f t="shared" si="486"/>
        <v>1.2572988697770348E-6</v>
      </c>
      <c r="AZ275" s="13">
        <f t="shared" si="487"/>
        <v>4.0880392489749705E-7</v>
      </c>
      <c r="BA275" s="13">
        <f t="shared" si="488"/>
        <v>8.8613589565613814E-8</v>
      </c>
      <c r="BB275" s="13">
        <f t="shared" si="489"/>
        <v>1.4406114601893718E-8</v>
      </c>
      <c r="BC275" s="13">
        <f t="shared" si="490"/>
        <v>1.873628087432126E-9</v>
      </c>
      <c r="BD275" s="13">
        <f t="shared" si="491"/>
        <v>3.6818541882068065E-5</v>
      </c>
      <c r="BE275" s="13">
        <f t="shared" si="492"/>
        <v>1.4651564949086237E-5</v>
      </c>
      <c r="BF275" s="13">
        <f t="shared" si="493"/>
        <v>2.9152207622030162E-6</v>
      </c>
      <c r="BG275" s="13">
        <f t="shared" si="494"/>
        <v>3.8669416870764881E-7</v>
      </c>
      <c r="BH275" s="13">
        <f t="shared" si="495"/>
        <v>3.847025465049995E-8</v>
      </c>
      <c r="BI275" s="13">
        <f t="shared" si="496"/>
        <v>3.0617694553200354E-9</v>
      </c>
      <c r="BJ275" s="14">
        <f t="shared" si="497"/>
        <v>0.19292002721855192</v>
      </c>
      <c r="BK275" s="14">
        <f t="shared" si="498"/>
        <v>0.44731556414604773</v>
      </c>
      <c r="BL275" s="14">
        <f t="shared" si="499"/>
        <v>0.3436931482704958</v>
      </c>
      <c r="BM275" s="14">
        <f t="shared" si="500"/>
        <v>8.9377318042192136E-2</v>
      </c>
      <c r="BN275" s="14">
        <f t="shared" si="501"/>
        <v>0.91061692238929326</v>
      </c>
    </row>
    <row r="276" spans="1:66" x14ac:dyDescent="0.25">
      <c r="A276" t="s">
        <v>351</v>
      </c>
      <c r="B276" t="s">
        <v>125</v>
      </c>
      <c r="C276" t="s">
        <v>112</v>
      </c>
      <c r="D276" s="11">
        <v>44416</v>
      </c>
      <c r="E276" s="10">
        <f>VLOOKUP(A276,home!$A$2:$E$405,3,FALSE)</f>
        <v>1.1967000000000001</v>
      </c>
      <c r="F276" s="10">
        <f>VLOOKUP(B276,home!$B$2:$E$405,3,FALSE)</f>
        <v>0.69640000000000002</v>
      </c>
      <c r="G276" s="10">
        <f>VLOOKUP(C276,away!$B$2:$E$405,4,FALSE)</f>
        <v>0.59689999999999999</v>
      </c>
      <c r="H276" s="10">
        <f>VLOOKUP(A276,away!$A$2:$E$405,3,FALSE)</f>
        <v>1.0984</v>
      </c>
      <c r="I276" s="10">
        <f>VLOOKUP(C276,away!$B$2:$E$405,3,FALSE)</f>
        <v>0.91039999999999999</v>
      </c>
      <c r="J276" s="10">
        <f>VLOOKUP(B276,home!$B$2:$E$405,4,FALSE)</f>
        <v>1.0622</v>
      </c>
      <c r="K276" s="12">
        <f t="shared" si="446"/>
        <v>0.49744564417200005</v>
      </c>
      <c r="L276" s="12">
        <f t="shared" si="447"/>
        <v>1.0621823249919999</v>
      </c>
      <c r="M276" s="13">
        <f t="shared" si="448"/>
        <v>0.21021426284295647</v>
      </c>
      <c r="N276" s="13">
        <f t="shared" si="449"/>
        <v>0.10457016939405661</v>
      </c>
      <c r="O276" s="13">
        <f t="shared" si="450"/>
        <v>0.22328587445301087</v>
      </c>
      <c r="P276" s="13">
        <f t="shared" si="451"/>
        <v>0.11107258565178632</v>
      </c>
      <c r="Q276" s="13">
        <f t="shared" si="452"/>
        <v>2.6008987637700827E-2</v>
      </c>
      <c r="R276" s="13">
        <f t="shared" si="453"/>
        <v>0.11858515463218544</v>
      </c>
      <c r="S276" s="13">
        <f t="shared" si="454"/>
        <v>1.4672076856875818E-2</v>
      </c>
      <c r="T276" s="13">
        <f t="shared" si="455"/>
        <v>2.7626286959701245E-2</v>
      </c>
      <c r="U276" s="13">
        <f t="shared" si="456"/>
        <v>5.8989668635243721E-2</v>
      </c>
      <c r="V276" s="13">
        <f t="shared" si="457"/>
        <v>8.6137802203184379E-4</v>
      </c>
      <c r="W276" s="13">
        <f t="shared" si="458"/>
        <v>4.3126858698992257E-3</v>
      </c>
      <c r="X276" s="13">
        <f t="shared" si="459"/>
        <v>4.5808587042497047E-3</v>
      </c>
      <c r="Y276" s="13">
        <f t="shared" si="460"/>
        <v>2.4328535744698957E-3</v>
      </c>
      <c r="Z276" s="13">
        <f t="shared" si="461"/>
        <v>4.1986351752250184E-2</v>
      </c>
      <c r="AA276" s="13">
        <f t="shared" si="462"/>
        <v>2.0885927793830278E-2</v>
      </c>
      <c r="AB276" s="13">
        <f t="shared" si="463"/>
        <v>5.1948069027658904E-3</v>
      </c>
      <c r="AC276" s="13">
        <f t="shared" si="464"/>
        <v>2.8445823215315661E-5</v>
      </c>
      <c r="AD276" s="13">
        <f t="shared" si="465"/>
        <v>5.3633170016587561E-4</v>
      </c>
      <c r="AE276" s="13">
        <f t="shared" si="466"/>
        <v>5.6968205224910181E-4</v>
      </c>
      <c r="AF276" s="13">
        <f t="shared" si="467"/>
        <v>3.0255310338208246E-4</v>
      </c>
      <c r="AG276" s="13">
        <f t="shared" si="468"/>
        <v>1.0712218626130843E-4</v>
      </c>
      <c r="AH276" s="13">
        <f t="shared" si="469"/>
        <v>1.1149290180534257E-2</v>
      </c>
      <c r="AI276" s="13">
        <f t="shared" si="470"/>
        <v>5.5461658359164182E-3</v>
      </c>
      <c r="AJ276" s="13">
        <f t="shared" si="471"/>
        <v>1.3794580184660907E-3</v>
      </c>
      <c r="AK276" s="13">
        <f t="shared" si="472"/>
        <v>2.2873512753469847E-4</v>
      </c>
      <c r="AL276" s="13">
        <f t="shared" si="473"/>
        <v>6.0120585402506404E-7</v>
      </c>
      <c r="AM276" s="13">
        <f t="shared" si="474"/>
        <v>5.3359173615775607E-5</v>
      </c>
      <c r="AN276" s="13">
        <f t="shared" si="475"/>
        <v>5.6677171090856305E-5</v>
      </c>
      <c r="AO276" s="13">
        <f t="shared" si="476"/>
        <v>3.0100744681627557E-5</v>
      </c>
      <c r="AP276" s="13">
        <f t="shared" si="477"/>
        <v>1.0657492989973912E-5</v>
      </c>
      <c r="AQ276" s="13">
        <f t="shared" si="478"/>
        <v>2.8300501706691074E-6</v>
      </c>
      <c r="AR276" s="13">
        <f t="shared" si="479"/>
        <v>2.3685157931940715E-3</v>
      </c>
      <c r="AS276" s="13">
        <f t="shared" si="480"/>
        <v>1.1782078644769806E-3</v>
      </c>
      <c r="AT276" s="13">
        <f t="shared" si="481"/>
        <v>2.9304718505663403E-4</v>
      </c>
      <c r="AU276" s="13">
        <f t="shared" si="482"/>
        <v>4.8591681914429549E-5</v>
      </c>
      <c r="AV276" s="13">
        <f t="shared" si="483"/>
        <v>6.0429301278310824E-6</v>
      </c>
      <c r="AW276" s="13">
        <f t="shared" si="484"/>
        <v>8.8239980342555537E-9</v>
      </c>
      <c r="AX276" s="13">
        <f t="shared" si="485"/>
        <v>4.4238814152975128E-6</v>
      </c>
      <c r="AY276" s="13">
        <f t="shared" si="486"/>
        <v>4.6989686471896106E-6</v>
      </c>
      <c r="AZ276" s="13">
        <f t="shared" si="487"/>
        <v>2.4955807213681867E-6</v>
      </c>
      <c r="BA276" s="13">
        <f t="shared" si="488"/>
        <v>8.8358724427602421E-7</v>
      </c>
      <c r="BB276" s="13">
        <f t="shared" si="489"/>
        <v>2.3463268836459539E-7</v>
      </c>
      <c r="BC276" s="13">
        <f t="shared" si="490"/>
        <v>4.9844538889245885E-8</v>
      </c>
      <c r="BD276" s="13">
        <f t="shared" si="491"/>
        <v>4.1929926866585805E-4</v>
      </c>
      <c r="BE276" s="13">
        <f t="shared" si="492"/>
        <v>2.0857859480233627E-4</v>
      </c>
      <c r="BF276" s="13">
        <f t="shared" si="493"/>
        <v>5.1878256725969368E-5</v>
      </c>
      <c r="BG276" s="13">
        <f t="shared" si="494"/>
        <v>8.6022042785234097E-6</v>
      </c>
      <c r="BH276" s="13">
        <f t="shared" si="495"/>
        <v>1.0697822621573031E-6</v>
      </c>
      <c r="BI276" s="13">
        <f t="shared" si="496"/>
        <v>1.0643170530452384E-7</v>
      </c>
      <c r="BJ276" s="14">
        <f t="shared" si="497"/>
        <v>0.17121394230994019</v>
      </c>
      <c r="BK276" s="14">
        <f t="shared" si="498"/>
        <v>0.33685404937136698</v>
      </c>
      <c r="BL276" s="14">
        <f t="shared" si="499"/>
        <v>0.44982902157269783</v>
      </c>
      <c r="BM276" s="14">
        <f t="shared" si="500"/>
        <v>0.20614164024990941</v>
      </c>
      <c r="BN276" s="14">
        <f t="shared" si="501"/>
        <v>0.79373703461169665</v>
      </c>
    </row>
    <row r="277" spans="1:66" x14ac:dyDescent="0.25">
      <c r="A277" t="s">
        <v>351</v>
      </c>
      <c r="B277" t="s">
        <v>127</v>
      </c>
      <c r="C277" t="s">
        <v>118</v>
      </c>
      <c r="D277" s="11">
        <v>44416</v>
      </c>
      <c r="E277" s="10">
        <f>VLOOKUP(A277,home!$A$2:$E$405,3,FALSE)</f>
        <v>1.1967000000000001</v>
      </c>
      <c r="F277" s="10">
        <f>VLOOKUP(B277,home!$B$2:$E$405,3,FALSE)</f>
        <v>1.2534000000000001</v>
      </c>
      <c r="G277" s="10">
        <f>VLOOKUP(C277,away!$B$2:$E$405,4,FALSE)</f>
        <v>0.4178</v>
      </c>
      <c r="H277" s="10">
        <f>VLOOKUP(A277,away!$A$2:$E$405,3,FALSE)</f>
        <v>1.0984</v>
      </c>
      <c r="I277" s="10">
        <f>VLOOKUP(C277,away!$B$2:$E$405,3,FALSE)</f>
        <v>0.6069</v>
      </c>
      <c r="J277" s="10">
        <f>VLOOKUP(B277,home!$B$2:$E$405,4,FALSE)</f>
        <v>0.30349999999999999</v>
      </c>
      <c r="K277" s="12">
        <f t="shared" si="446"/>
        <v>0.62667651128400004</v>
      </c>
      <c r="L277" s="12">
        <f t="shared" si="447"/>
        <v>0.20231885435999999</v>
      </c>
      <c r="M277" s="13">
        <f t="shared" si="448"/>
        <v>0.43648757653932535</v>
      </c>
      <c r="N277" s="13">
        <f t="shared" si="449"/>
        <v>0.27353651168447229</v>
      </c>
      <c r="O277" s="13">
        <f t="shared" si="450"/>
        <v>8.8309666427809116E-2</v>
      </c>
      <c r="P277" s="13">
        <f t="shared" si="451"/>
        <v>5.5341593669633191E-2</v>
      </c>
      <c r="Q277" s="13">
        <f t="shared" si="452"/>
        <v>8.5709453425610108E-2</v>
      </c>
      <c r="R277" s="13">
        <f t="shared" si="453"/>
        <v>8.9333552702940463E-3</v>
      </c>
      <c r="S277" s="13">
        <f t="shared" si="454"/>
        <v>1.7541690499974923E-3</v>
      </c>
      <c r="T277" s="13">
        <f t="shared" si="455"/>
        <v>1.7340638424891214E-2</v>
      </c>
      <c r="U277" s="13">
        <f t="shared" si="456"/>
        <v>5.5983239148484068E-3</v>
      </c>
      <c r="V277" s="13">
        <f t="shared" si="457"/>
        <v>2.4712046296302881E-5</v>
      </c>
      <c r="W277" s="13">
        <f t="shared" si="458"/>
        <v>1.7904033752273275E-2</v>
      </c>
      <c r="X277" s="13">
        <f t="shared" si="459"/>
        <v>3.6223235971827015E-3</v>
      </c>
      <c r="Y277" s="13">
        <f t="shared" si="460"/>
        <v>3.6643218015159907E-4</v>
      </c>
      <c r="Z277" s="13">
        <f t="shared" si="461"/>
        <v>6.0246206795891975E-4</v>
      </c>
      <c r="AA277" s="13">
        <f t="shared" si="462"/>
        <v>3.7754882692943987E-4</v>
      </c>
      <c r="AB277" s="13">
        <f t="shared" si="463"/>
        <v>1.1830049084975405E-4</v>
      </c>
      <c r="AC277" s="13">
        <f t="shared" si="464"/>
        <v>1.9582516467566977E-7</v>
      </c>
      <c r="AD277" s="13">
        <f t="shared" si="465"/>
        <v>2.8050093524464004E-3</v>
      </c>
      <c r="AE277" s="13">
        <f t="shared" si="466"/>
        <v>5.6750627865604123E-4</v>
      </c>
      <c r="AF277" s="13">
        <f t="shared" si="467"/>
        <v>5.740861006989858E-5</v>
      </c>
      <c r="AG277" s="13">
        <f t="shared" si="468"/>
        <v>3.8716147399139457E-6</v>
      </c>
      <c r="AH277" s="13">
        <f t="shared" si="469"/>
        <v>3.0472358846201285E-5</v>
      </c>
      <c r="AI277" s="13">
        <f t="shared" si="470"/>
        <v>1.9096311532331553E-5</v>
      </c>
      <c r="AJ277" s="13">
        <f t="shared" si="471"/>
        <v>5.983604944736977E-6</v>
      </c>
      <c r="AK277" s="13">
        <f t="shared" si="472"/>
        <v>1.2499282238898203E-6</v>
      </c>
      <c r="AL277" s="13">
        <f t="shared" si="473"/>
        <v>9.9313495056998926E-10</v>
      </c>
      <c r="AM277" s="13">
        <f t="shared" si="474"/>
        <v>3.5156669502202056E-4</v>
      </c>
      <c r="AN277" s="13">
        <f t="shared" si="475"/>
        <v>7.1128570967986704E-5</v>
      </c>
      <c r="AO277" s="13">
        <f t="shared" si="476"/>
        <v>7.1953254952535129E-6</v>
      </c>
      <c r="AP277" s="13">
        <f t="shared" si="477"/>
        <v>4.8525000364899669E-7</v>
      </c>
      <c r="AQ277" s="13">
        <f t="shared" si="478"/>
        <v>2.4543806204112715E-8</v>
      </c>
      <c r="AR277" s="13">
        <f t="shared" si="479"/>
        <v>1.2330265462820514E-6</v>
      </c>
      <c r="AS277" s="13">
        <f t="shared" si="480"/>
        <v>7.7270877434459554E-7</v>
      </c>
      <c r="AT277" s="13">
        <f t="shared" si="481"/>
        <v>2.4211921947240338E-7</v>
      </c>
      <c r="AU277" s="13">
        <f t="shared" si="482"/>
        <v>5.0576809257923622E-8</v>
      </c>
      <c r="AV277" s="13">
        <f t="shared" si="483"/>
        <v>7.9238245944079735E-9</v>
      </c>
      <c r="AW277" s="13">
        <f t="shared" si="484"/>
        <v>3.4977240188163589E-12</v>
      </c>
      <c r="AX277" s="13">
        <f t="shared" si="485"/>
        <v>3.6719764986674286E-5</v>
      </c>
      <c r="AY277" s="13">
        <f t="shared" si="486"/>
        <v>7.4291007844723818E-6</v>
      </c>
      <c r="AZ277" s="13">
        <f t="shared" si="487"/>
        <v>7.5152357981971466E-7</v>
      </c>
      <c r="BA277" s="13">
        <f t="shared" si="488"/>
        <v>5.0682463231216889E-8</v>
      </c>
      <c r="BB277" s="13">
        <f t="shared" si="489"/>
        <v>2.5635044742706569E-9</v>
      </c>
      <c r="BC277" s="13">
        <f t="shared" si="490"/>
        <v>1.0372905767623471E-10</v>
      </c>
      <c r="BD277" s="13">
        <f t="shared" si="491"/>
        <v>4.1577419706541992E-8</v>
      </c>
      <c r="BE277" s="13">
        <f t="shared" si="492"/>
        <v>2.6055592329886366E-8</v>
      </c>
      <c r="BF277" s="13">
        <f t="shared" si="493"/>
        <v>8.1642138503656691E-9</v>
      </c>
      <c r="BG277" s="13">
        <f t="shared" si="494"/>
        <v>1.7054403510412235E-9</v>
      </c>
      <c r="BH277" s="13">
        <f t="shared" si="495"/>
        <v>2.6718985234836859E-10</v>
      </c>
      <c r="BI277" s="13">
        <f t="shared" si="496"/>
        <v>3.3488320904032546E-11</v>
      </c>
      <c r="BJ277" s="14">
        <f t="shared" si="497"/>
        <v>0.40238854304483618</v>
      </c>
      <c r="BK277" s="14">
        <f t="shared" si="498"/>
        <v>0.49361567722433647</v>
      </c>
      <c r="BL277" s="14">
        <f t="shared" si="499"/>
        <v>0.10339638129279628</v>
      </c>
      <c r="BM277" s="14">
        <f t="shared" si="500"/>
        <v>5.1677477515497082E-2</v>
      </c>
      <c r="BN277" s="14">
        <f t="shared" si="501"/>
        <v>0.94831815701714406</v>
      </c>
    </row>
    <row r="278" spans="1:66" x14ac:dyDescent="0.25">
      <c r="A278" t="s">
        <v>351</v>
      </c>
      <c r="B278" t="s">
        <v>116</v>
      </c>
      <c r="C278" t="s">
        <v>113</v>
      </c>
      <c r="D278" s="11">
        <v>44416</v>
      </c>
      <c r="E278" s="10">
        <f>VLOOKUP(A278,home!$A$2:$E$405,3,FALSE)</f>
        <v>1.1967000000000001</v>
      </c>
      <c r="F278" s="10">
        <f>VLOOKUP(B278,home!$B$2:$E$405,3,FALSE)</f>
        <v>1.1938</v>
      </c>
      <c r="G278" s="10">
        <f>VLOOKUP(C278,away!$B$2:$E$405,4,FALSE)</f>
        <v>1.2534000000000001</v>
      </c>
      <c r="H278" s="10">
        <f>VLOOKUP(A278,away!$A$2:$E$405,3,FALSE)</f>
        <v>1.0984</v>
      </c>
      <c r="I278" s="10">
        <f>VLOOKUP(C278,away!$B$2:$E$405,3,FALSE)</f>
        <v>0.91039999999999999</v>
      </c>
      <c r="J278" s="10">
        <f>VLOOKUP(B278,home!$B$2:$E$405,4,FALSE)</f>
        <v>1.0405</v>
      </c>
      <c r="K278" s="12">
        <f t="shared" si="446"/>
        <v>1.7906328845640003</v>
      </c>
      <c r="L278" s="12">
        <f t="shared" si="447"/>
        <v>1.0404826860800001</v>
      </c>
      <c r="M278" s="13">
        <f t="shared" si="448"/>
        <v>5.8947057369309594E-2</v>
      </c>
      <c r="N278" s="13">
        <f t="shared" si="449"/>
        <v>0.10555253937376644</v>
      </c>
      <c r="O278" s="13">
        <f t="shared" si="450"/>
        <v>6.1333392588131107E-2</v>
      </c>
      <c r="P278" s="13">
        <f t="shared" si="451"/>
        <v>0.10982558969018145</v>
      </c>
      <c r="Q278" s="13">
        <f t="shared" si="452"/>
        <v>9.4502924025951326E-2</v>
      </c>
      <c r="R278" s="13">
        <f t="shared" si="453"/>
        <v>3.1908166533248905E-2</v>
      </c>
      <c r="S278" s="13">
        <f t="shared" si="454"/>
        <v>5.1154632177941091E-2</v>
      </c>
      <c r="T278" s="13">
        <f t="shared" si="455"/>
        <v>9.8328656232936004E-2</v>
      </c>
      <c r="U278" s="13">
        <f t="shared" si="456"/>
        <v>5.7135812280579977E-2</v>
      </c>
      <c r="V278" s="13">
        <f t="shared" si="457"/>
        <v>1.0589705209029628E-2</v>
      </c>
      <c r="W278" s="13">
        <f t="shared" si="458"/>
        <v>5.640668114944062E-2</v>
      </c>
      <c r="X278" s="13">
        <f t="shared" si="459"/>
        <v>5.8690175115228074E-2</v>
      </c>
      <c r="Y278" s="13">
        <f t="shared" si="460"/>
        <v>3.053305552519904E-2</v>
      </c>
      <c r="Z278" s="13">
        <f t="shared" si="461"/>
        <v>1.1066631607467596E-2</v>
      </c>
      <c r="AA278" s="13">
        <f t="shared" si="462"/>
        <v>1.9816274477686836E-2</v>
      </c>
      <c r="AB278" s="13">
        <f t="shared" si="463"/>
        <v>1.7741836364646185E-2</v>
      </c>
      <c r="AC278" s="13">
        <f t="shared" si="464"/>
        <v>1.2331198866514417E-3</v>
      </c>
      <c r="AD278" s="13">
        <f t="shared" si="465"/>
        <v>2.525091454382616E-2</v>
      </c>
      <c r="AE278" s="13">
        <f t="shared" si="466"/>
        <v>2.6273139390536781E-2</v>
      </c>
      <c r="AF278" s="13">
        <f t="shared" si="467"/>
        <v>1.3668373322409982E-2</v>
      </c>
      <c r="AG278" s="13">
        <f t="shared" si="468"/>
        <v>4.7405685962817841E-3</v>
      </c>
      <c r="AH278" s="13">
        <f t="shared" si="469"/>
        <v>2.8786596451989286E-3</v>
      </c>
      <c r="AI278" s="13">
        <f t="shared" si="470"/>
        <v>5.1546226241605377E-3</v>
      </c>
      <c r="AJ278" s="13">
        <f t="shared" si="471"/>
        <v>4.615018389169721E-3</v>
      </c>
      <c r="AK278" s="13">
        <f t="shared" si="472"/>
        <v>2.7546012301716293E-3</v>
      </c>
      <c r="AL278" s="13">
        <f t="shared" si="473"/>
        <v>9.1898136907301556E-5</v>
      </c>
      <c r="AM278" s="13">
        <f t="shared" si="474"/>
        <v>9.0430235894980986E-3</v>
      </c>
      <c r="AN278" s="13">
        <f t="shared" si="475"/>
        <v>9.4091094746857843E-3</v>
      </c>
      <c r="AO278" s="13">
        <f t="shared" si="476"/>
        <v>4.8950077499209212E-3</v>
      </c>
      <c r="AP278" s="13">
        <f t="shared" si="477"/>
        <v>1.6977236040067126E-3</v>
      </c>
      <c r="AQ278" s="13">
        <f t="shared" si="478"/>
        <v>4.4161300392958066E-4</v>
      </c>
      <c r="AR278" s="13">
        <f t="shared" si="479"/>
        <v>5.9903910398933634E-4</v>
      </c>
      <c r="AS278" s="13">
        <f t="shared" si="480"/>
        <v>1.0726591187430591E-3</v>
      </c>
      <c r="AT278" s="13">
        <f t="shared" si="481"/>
        <v>9.603693459743815E-4</v>
      </c>
      <c r="AU278" s="13">
        <f t="shared" si="482"/>
        <v>5.7322297740965004E-4</v>
      </c>
      <c r="AV278" s="13">
        <f t="shared" si="483"/>
        <v>2.5660797838435146E-4</v>
      </c>
      <c r="AW278" s="13">
        <f t="shared" si="484"/>
        <v>4.7560413283893284E-6</v>
      </c>
      <c r="AX278" s="13">
        <f t="shared" si="485"/>
        <v>2.6987892358738834E-3</v>
      </c>
      <c r="AY278" s="13">
        <f t="shared" si="486"/>
        <v>2.808043473305849E-3</v>
      </c>
      <c r="AZ278" s="13">
        <f t="shared" si="487"/>
        <v>1.4608603078673412E-3</v>
      </c>
      <c r="BA278" s="13">
        <f t="shared" si="488"/>
        <v>5.0666661903915567E-4</v>
      </c>
      <c r="BB278" s="13">
        <f t="shared" si="489"/>
        <v>1.317944611812332E-4</v>
      </c>
      <c r="BC278" s="13">
        <f t="shared" si="490"/>
        <v>2.7425970996063169E-5</v>
      </c>
      <c r="BD278" s="13">
        <f t="shared" si="491"/>
        <v>1.0388163599763015E-4</v>
      </c>
      <c r="BE278" s="13">
        <f t="shared" si="492"/>
        <v>1.8601387351966392E-4</v>
      </c>
      <c r="BF278" s="13">
        <f t="shared" si="493"/>
        <v>1.6654127945471951E-4</v>
      </c>
      <c r="BG278" s="13">
        <f t="shared" si="494"/>
        <v>9.9404763876327927E-5</v>
      </c>
      <c r="BH278" s="13">
        <f t="shared" si="495"/>
        <v>4.4499359769818085E-5</v>
      </c>
      <c r="BI278" s="13">
        <f t="shared" si="496"/>
        <v>1.5936403389176115E-5</v>
      </c>
      <c r="BJ278" s="14">
        <f t="shared" si="497"/>
        <v>0.54706708476588062</v>
      </c>
      <c r="BK278" s="14">
        <f t="shared" si="498"/>
        <v>0.23465004594332636</v>
      </c>
      <c r="BL278" s="14">
        <f t="shared" si="499"/>
        <v>0.20741655997350192</v>
      </c>
      <c r="BM278" s="14">
        <f t="shared" si="500"/>
        <v>0.53532736527761038</v>
      </c>
      <c r="BN278" s="14">
        <f t="shared" si="501"/>
        <v>0.46206966958058882</v>
      </c>
    </row>
    <row r="279" spans="1:66" x14ac:dyDescent="0.25">
      <c r="A279" t="s">
        <v>351</v>
      </c>
      <c r="B279" t="s">
        <v>120</v>
      </c>
      <c r="C279" t="s">
        <v>124</v>
      </c>
      <c r="D279" s="11">
        <v>44416</v>
      </c>
      <c r="E279" s="10">
        <f>VLOOKUP(A279,home!$A$2:$E$405,3,FALSE)</f>
        <v>1.1967000000000001</v>
      </c>
      <c r="F279" s="10">
        <f>VLOOKUP(B279,home!$B$2:$E$405,3,FALSE)</f>
        <v>1.2534000000000001</v>
      </c>
      <c r="G279" s="10">
        <f>VLOOKUP(C279,away!$B$2:$E$405,4,FALSE)</f>
        <v>1.1142000000000001</v>
      </c>
      <c r="H279" s="10">
        <f>VLOOKUP(A279,away!$A$2:$E$405,3,FALSE)</f>
        <v>1.0984</v>
      </c>
      <c r="I279" s="10">
        <f>VLOOKUP(C279,away!$B$2:$E$405,3,FALSE)</f>
        <v>0.91039999999999999</v>
      </c>
      <c r="J279" s="10">
        <f>VLOOKUP(B279,home!$B$2:$E$405,4,FALSE)</f>
        <v>0.91039999999999999</v>
      </c>
      <c r="K279" s="12">
        <f t="shared" si="446"/>
        <v>1.6712373596760004</v>
      </c>
      <c r="L279" s="12">
        <f t="shared" si="447"/>
        <v>0.91038485094400001</v>
      </c>
      <c r="M279" s="13">
        <f t="shared" si="448"/>
        <v>7.5651182277104295E-2</v>
      </c>
      <c r="N279" s="13">
        <f t="shared" si="449"/>
        <v>0.12643108212515564</v>
      </c>
      <c r="O279" s="13">
        <f t="shared" si="450"/>
        <v>6.8871690301078967E-2</v>
      </c>
      <c r="P279" s="13">
        <f t="shared" si="451"/>
        <v>0.11510094185519841</v>
      </c>
      <c r="Q279" s="13">
        <f t="shared" si="452"/>
        <v>0.10564817393591235</v>
      </c>
      <c r="R279" s="13">
        <f t="shared" si="453"/>
        <v>3.1349871754504557E-2</v>
      </c>
      <c r="S279" s="13">
        <f t="shared" si="454"/>
        <v>4.3780633749471901E-2</v>
      </c>
      <c r="T279" s="13">
        <f t="shared" si="455"/>
        <v>9.6180497081151339E-2</v>
      </c>
      <c r="U279" s="13">
        <f t="shared" si="456"/>
        <v>5.2393076897179418E-2</v>
      </c>
      <c r="V279" s="13">
        <f t="shared" si="457"/>
        <v>7.4012094103808974E-3</v>
      </c>
      <c r="W279" s="13">
        <f t="shared" si="458"/>
        <v>5.8854391754415016E-2</v>
      </c>
      <c r="X279" s="13">
        <f t="shared" si="459"/>
        <v>5.3580146664742895E-2</v>
      </c>
      <c r="Y279" s="13">
        <f t="shared" si="460"/>
        <v>2.438927691746981E-2</v>
      </c>
      <c r="Z279" s="13">
        <f t="shared" si="461"/>
        <v>9.5134827747793815E-3</v>
      </c>
      <c r="AA279" s="13">
        <f t="shared" si="462"/>
        <v>1.5899287833845404E-2</v>
      </c>
      <c r="AB279" s="13">
        <f t="shared" si="463"/>
        <v>1.3285741910082277E-2</v>
      </c>
      <c r="AC279" s="13">
        <f t="shared" si="464"/>
        <v>7.037944982819361E-4</v>
      </c>
      <c r="AD279" s="13">
        <f t="shared" si="465"/>
        <v>2.4589914570246368E-2</v>
      </c>
      <c r="AE279" s="13">
        <f t="shared" si="466"/>
        <v>2.2386285710759433E-2</v>
      </c>
      <c r="AF279" s="13">
        <f t="shared" si="467"/>
        <v>1.0190067689989762E-2</v>
      </c>
      <c r="AG279" s="13">
        <f t="shared" si="468"/>
        <v>3.092294418353533E-3</v>
      </c>
      <c r="AH279" s="13">
        <f t="shared" si="469"/>
        <v>2.1652326494689595E-3</v>
      </c>
      <c r="AI279" s="13">
        <f t="shared" si="470"/>
        <v>3.6186176961827748E-3</v>
      </c>
      <c r="AJ279" s="13">
        <f t="shared" si="471"/>
        <v>3.0237845421226765E-3</v>
      </c>
      <c r="AK279" s="13">
        <f t="shared" si="472"/>
        <v>1.6844872314687358E-3</v>
      </c>
      <c r="AL279" s="13">
        <f t="shared" si="473"/>
        <v>4.2832065375017627E-5</v>
      </c>
      <c r="AM279" s="13">
        <f t="shared" si="474"/>
        <v>8.2191167802073868E-3</v>
      </c>
      <c r="AN279" s="13">
        <f t="shared" si="475"/>
        <v>7.48255940484043E-3</v>
      </c>
      <c r="AO279" s="13">
        <f t="shared" si="476"/>
        <v>3.4060043642276405E-3</v>
      </c>
      <c r="AP279" s="13">
        <f t="shared" si="477"/>
        <v>1.0335915918139979E-3</v>
      </c>
      <c r="AQ279" s="13">
        <f t="shared" si="478"/>
        <v>2.3524153181263952E-4</v>
      </c>
      <c r="AR279" s="13">
        <f t="shared" si="479"/>
        <v>3.9423900056917633E-4</v>
      </c>
      <c r="AS279" s="13">
        <f t="shared" si="480"/>
        <v>6.5886694639253544E-4</v>
      </c>
      <c r="AT279" s="13">
        <f t="shared" si="481"/>
        <v>5.5056152793342503E-4</v>
      </c>
      <c r="AU279" s="13">
        <f t="shared" si="482"/>
        <v>3.0670633142754737E-4</v>
      </c>
      <c r="AV279" s="13">
        <f t="shared" si="483"/>
        <v>1.2814476988272158E-4</v>
      </c>
      <c r="AW279" s="13">
        <f t="shared" si="484"/>
        <v>1.8102129764364959E-6</v>
      </c>
      <c r="AX279" s="13">
        <f t="shared" si="485"/>
        <v>2.2893491711037535E-3</v>
      </c>
      <c r="AY279" s="13">
        <f t="shared" si="486"/>
        <v>2.0841888038940605E-3</v>
      </c>
      <c r="AZ279" s="13">
        <f t="shared" si="487"/>
        <v>9.4870695678612408E-4</v>
      </c>
      <c r="BA279" s="13">
        <f t="shared" si="488"/>
        <v>2.8789614714775714E-4</v>
      </c>
      <c r="BB279" s="13">
        <f t="shared" si="489"/>
        <v>6.5524072752115684E-5</v>
      </c>
      <c r="BC279" s="13">
        <f t="shared" si="490"/>
        <v>1.1930424641135734E-5</v>
      </c>
      <c r="BD279" s="13">
        <f t="shared" si="491"/>
        <v>5.9818202294913489E-5</v>
      </c>
      <c r="BE279" s="13">
        <f t="shared" si="492"/>
        <v>9.9970414463916089E-5</v>
      </c>
      <c r="BF279" s="13">
        <f t="shared" si="493"/>
        <v>8.3537145757195305E-5</v>
      </c>
      <c r="BG279" s="13">
        <f t="shared" si="494"/>
        <v>4.6536799636708109E-5</v>
      </c>
      <c r="BH279" s="13">
        <f t="shared" si="495"/>
        <v>1.9443509538155768E-5</v>
      </c>
      <c r="BI279" s="13">
        <f t="shared" si="496"/>
        <v>6.4989439086765118E-6</v>
      </c>
      <c r="BJ279" s="14">
        <f t="shared" si="497"/>
        <v>0.55140624011742334</v>
      </c>
      <c r="BK279" s="14">
        <f t="shared" si="498"/>
        <v>0.24476478265970647</v>
      </c>
      <c r="BL279" s="14">
        <f t="shared" si="499"/>
        <v>0.19464611440773874</v>
      </c>
      <c r="BM279" s="14">
        <f t="shared" si="500"/>
        <v>0.47519529911977598</v>
      </c>
      <c r="BN279" s="14">
        <f t="shared" si="501"/>
        <v>0.52305294224895427</v>
      </c>
    </row>
    <row r="280" spans="1:66" x14ac:dyDescent="0.25">
      <c r="A280" t="s">
        <v>353</v>
      </c>
      <c r="B280" t="s">
        <v>155</v>
      </c>
      <c r="C280" t="s">
        <v>156</v>
      </c>
      <c r="D280" s="11">
        <v>44416</v>
      </c>
      <c r="E280" s="10">
        <f>VLOOKUP(A280,home!$A$2:$E$405,3,FALSE)</f>
        <v>1.5907</v>
      </c>
      <c r="F280" s="10">
        <f>VLOOKUP(B280,home!$B$2:$E$405,3,FALSE)</f>
        <v>1.0216000000000001</v>
      </c>
      <c r="G280" s="10">
        <f>VLOOKUP(C280,away!$B$2:$E$405,4,FALSE)</f>
        <v>1.1001000000000001</v>
      </c>
      <c r="H280" s="10">
        <f>VLOOKUP(A280,away!$A$2:$E$405,3,FALSE)</f>
        <v>1.2952999999999999</v>
      </c>
      <c r="I280" s="10">
        <f>VLOOKUP(C280,away!$B$2:$E$405,3,FALSE)</f>
        <v>1.1097999999999999</v>
      </c>
      <c r="J280" s="10">
        <f>VLOOKUP(B280,home!$B$2:$E$405,4,FALSE)</f>
        <v>1.1097999999999999</v>
      </c>
      <c r="K280" s="12">
        <f t="shared" si="446"/>
        <v>1.7877275379120003</v>
      </c>
      <c r="L280" s="12">
        <f t="shared" si="447"/>
        <v>1.5953640686119996</v>
      </c>
      <c r="M280" s="13">
        <f t="shared" si="448"/>
        <v>3.394235594717613E-2</v>
      </c>
      <c r="N280" s="13">
        <f t="shared" si="449"/>
        <v>6.0679684428377928E-2</v>
      </c>
      <c r="O280" s="13">
        <f t="shared" si="450"/>
        <v>5.4150415082163617E-2</v>
      </c>
      <c r="P280" s="13">
        <f t="shared" si="451"/>
        <v>9.6806188231749205E-2</v>
      </c>
      <c r="Q280" s="13">
        <f t="shared" si="452"/>
        <v>5.4239371422210629E-2</v>
      </c>
      <c r="R280" s="13">
        <f t="shared" si="453"/>
        <v>4.3194813261254572E-2</v>
      </c>
      <c r="S280" s="13">
        <f t="shared" si="454"/>
        <v>6.9024658265807046E-2</v>
      </c>
      <c r="T280" s="13">
        <f t="shared" si="455"/>
        <v>8.653154427109537E-2</v>
      </c>
      <c r="U280" s="13">
        <f t="shared" si="456"/>
        <v>7.7220557162111264E-2</v>
      </c>
      <c r="V280" s="13">
        <f t="shared" si="457"/>
        <v>2.1873732274248135E-2</v>
      </c>
      <c r="W280" s="13">
        <f t="shared" si="458"/>
        <v>3.2321739310174374E-2</v>
      </c>
      <c r="X280" s="13">
        <f t="shared" si="459"/>
        <v>5.1564941530496199E-2</v>
      </c>
      <c r="Y280" s="13">
        <f t="shared" si="460"/>
        <v>4.1132427458916147E-2</v>
      </c>
      <c r="Z280" s="13">
        <f t="shared" si="461"/>
        <v>2.2970484342470222E-2</v>
      </c>
      <c r="AA280" s="13">
        <f t="shared" si="462"/>
        <v>4.1064967418210439E-2</v>
      </c>
      <c r="AB280" s="13">
        <f t="shared" si="463"/>
        <v>3.6706486548496946E-2</v>
      </c>
      <c r="AC280" s="13">
        <f t="shared" si="464"/>
        <v>3.8990970587884336E-3</v>
      </c>
      <c r="AD280" s="13">
        <f t="shared" si="465"/>
        <v>1.4445615859502886E-2</v>
      </c>
      <c r="AE280" s="13">
        <f t="shared" si="466"/>
        <v>2.3046016491222551E-2</v>
      </c>
      <c r="AF280" s="13">
        <f t="shared" si="467"/>
        <v>1.8383393317368029E-2</v>
      </c>
      <c r="AG280" s="13">
        <f t="shared" si="468"/>
        <v>9.7760683858969695E-3</v>
      </c>
      <c r="AH280" s="13">
        <f t="shared" si="469"/>
        <v>9.161571339647883E-3</v>
      </c>
      <c r="AI280" s="13">
        <f t="shared" si="470"/>
        <v>1.6378393374433857E-2</v>
      </c>
      <c r="AJ280" s="13">
        <f t="shared" si="471"/>
        <v>1.4640052431115432E-2</v>
      </c>
      <c r="AK280" s="13">
        <f t="shared" si="472"/>
        <v>8.7241416291935301E-3</v>
      </c>
      <c r="AL280" s="13">
        <f t="shared" si="473"/>
        <v>4.4482088915025382E-4</v>
      </c>
      <c r="AM280" s="13">
        <f t="shared" si="474"/>
        <v>5.1649650548263289E-3</v>
      </c>
      <c r="AN280" s="13">
        <f t="shared" si="475"/>
        <v>8.2399996641065315E-3</v>
      </c>
      <c r="AO280" s="13">
        <f t="shared" si="476"/>
        <v>6.5728996947452545E-3</v>
      </c>
      <c r="AP280" s="13">
        <f t="shared" si="477"/>
        <v>3.4953893331957872E-3</v>
      </c>
      <c r="AQ280" s="13">
        <f t="shared" si="478"/>
        <v>1.3941046369975541E-3</v>
      </c>
      <c r="AR280" s="13">
        <f t="shared" si="479"/>
        <v>2.923208345459942E-3</v>
      </c>
      <c r="AS280" s="13">
        <f t="shared" si="480"/>
        <v>5.2259000582329145E-3</v>
      </c>
      <c r="AT280" s="13">
        <f t="shared" si="481"/>
        <v>4.6712427222394557E-3</v>
      </c>
      <c r="AU280" s="13">
        <f t="shared" si="482"/>
        <v>2.7836364169394972E-3</v>
      </c>
      <c r="AV280" s="13">
        <f t="shared" si="483"/>
        <v>1.2440958695243574E-3</v>
      </c>
      <c r="AW280" s="13">
        <f t="shared" si="484"/>
        <v>3.5240641836272567E-5</v>
      </c>
      <c r="AX280" s="13">
        <f t="shared" si="485"/>
        <v>1.5389250434776991E-3</v>
      </c>
      <c r="AY280" s="13">
        <f t="shared" si="486"/>
        <v>2.4551457186514805E-3</v>
      </c>
      <c r="AZ280" s="13">
        <f t="shared" si="487"/>
        <v>1.9584256313715789E-3</v>
      </c>
      <c r="BA280" s="13">
        <f t="shared" si="488"/>
        <v>1.041467294446329E-3</v>
      </c>
      <c r="BB280" s="13">
        <f t="shared" si="489"/>
        <v>4.1537987504855679E-4</v>
      </c>
      <c r="BC280" s="13">
        <f t="shared" si="490"/>
        <v>1.3253642549540171E-4</v>
      </c>
      <c r="BD280" s="13">
        <f t="shared" si="491"/>
        <v>7.7726359323558819E-4</v>
      </c>
      <c r="BE280" s="13">
        <f t="shared" si="492"/>
        <v>1.3895355298436925E-3</v>
      </c>
      <c r="BF280" s="13">
        <f t="shared" si="493"/>
        <v>1.2420554658043562E-3</v>
      </c>
      <c r="BG280" s="13">
        <f t="shared" si="494"/>
        <v>7.4015225327752146E-4</v>
      </c>
      <c r="BH280" s="13">
        <f t="shared" si="495"/>
        <v>3.3079764135796063E-4</v>
      </c>
      <c r="BI280" s="13">
        <f t="shared" si="496"/>
        <v>1.1827521058639281E-4</v>
      </c>
      <c r="BJ280" s="14">
        <f t="shared" si="497"/>
        <v>0.42453004084762358</v>
      </c>
      <c r="BK280" s="14">
        <f t="shared" si="498"/>
        <v>0.22844599838557073</v>
      </c>
      <c r="BL280" s="14">
        <f t="shared" si="499"/>
        <v>0.32268756135312926</v>
      </c>
      <c r="BM280" s="14">
        <f t="shared" si="500"/>
        <v>0.65320135147904623</v>
      </c>
      <c r="BN280" s="14">
        <f t="shared" si="501"/>
        <v>0.34301282837293207</v>
      </c>
    </row>
    <row r="281" spans="1:66" x14ac:dyDescent="0.25">
      <c r="A281" t="s">
        <v>353</v>
      </c>
      <c r="B281" t="s">
        <v>149</v>
      </c>
      <c r="C281" t="s">
        <v>148</v>
      </c>
      <c r="D281" s="11">
        <v>44416</v>
      </c>
      <c r="E281" s="10">
        <f>VLOOKUP(A281,home!$A$2:$E$405,3,FALSE)</f>
        <v>1.5907</v>
      </c>
      <c r="F281" s="10">
        <f>VLOOKUP(B281,home!$B$2:$E$405,3,FALSE)</f>
        <v>1.3359000000000001</v>
      </c>
      <c r="G281" s="10">
        <f>VLOOKUP(C281,away!$B$2:$E$405,4,FALSE)</f>
        <v>0.74650000000000005</v>
      </c>
      <c r="H281" s="10">
        <f>VLOOKUP(A281,away!$A$2:$E$405,3,FALSE)</f>
        <v>1.2952999999999999</v>
      </c>
      <c r="I281" s="10">
        <f>VLOOKUP(C281,away!$B$2:$E$405,3,FALSE)</f>
        <v>1.2544999999999999</v>
      </c>
      <c r="J281" s="10">
        <f>VLOOKUP(B281,home!$B$2:$E$405,4,FALSE)</f>
        <v>1.2062999999999999</v>
      </c>
      <c r="K281" s="12">
        <f t="shared" si="446"/>
        <v>1.5863245410450002</v>
      </c>
      <c r="L281" s="12">
        <f t="shared" si="447"/>
        <v>1.9601818292549997</v>
      </c>
      <c r="M281" s="13">
        <f t="shared" si="448"/>
        <v>2.8825168411333167E-2</v>
      </c>
      <c r="N281" s="13">
        <f t="shared" si="449"/>
        <v>4.5726072050652919E-2</v>
      </c>
      <c r="O281" s="13">
        <f t="shared" si="450"/>
        <v>5.6502571345110483E-2</v>
      </c>
      <c r="P281" s="13">
        <f t="shared" si="451"/>
        <v>8.9631415556894758E-2</v>
      </c>
      <c r="Q281" s="13">
        <f t="shared" si="452"/>
        <v>3.6268195129771308E-2</v>
      </c>
      <c r="R281" s="13">
        <f t="shared" si="453"/>
        <v>5.5377656828434901E-2</v>
      </c>
      <c r="S281" s="13">
        <f t="shared" si="454"/>
        <v>6.967687525785729E-2</v>
      </c>
      <c r="T281" s="13">
        <f t="shared" si="455"/>
        <v>7.1092257073252396E-2</v>
      </c>
      <c r="U281" s="13">
        <f t="shared" si="456"/>
        <v>8.7846936052514507E-2</v>
      </c>
      <c r="V281" s="13">
        <f t="shared" si="457"/>
        <v>2.4073240717293474E-2</v>
      </c>
      <c r="W281" s="13">
        <f t="shared" si="458"/>
        <v>1.9177709331254997E-2</v>
      </c>
      <c r="X281" s="13">
        <f t="shared" si="459"/>
        <v>3.7591797357860099E-2</v>
      </c>
      <c r="Y281" s="13">
        <f t="shared" si="460"/>
        <v>3.6843379054956736E-2</v>
      </c>
      <c r="Z281" s="13">
        <f t="shared" si="461"/>
        <v>3.6183425553939039E-2</v>
      </c>
      <c r="AA281" s="13">
        <f t="shared" si="462"/>
        <v>5.7398655935288277E-2</v>
      </c>
      <c r="AB281" s="13">
        <f t="shared" si="463"/>
        <v>4.5526448266573032E-2</v>
      </c>
      <c r="AC281" s="13">
        <f t="shared" si="464"/>
        <v>4.6784606158722011E-3</v>
      </c>
      <c r="AD281" s="13">
        <f t="shared" si="465"/>
        <v>7.6055177382993713E-3</v>
      </c>
      <c r="AE281" s="13">
        <f t="shared" si="466"/>
        <v>1.490819767269101E-2</v>
      </c>
      <c r="AF281" s="13">
        <f t="shared" si="467"/>
        <v>1.4611389092475299E-2</v>
      </c>
      <c r="AG281" s="13">
        <f t="shared" si="468"/>
        <v>9.546993133081591E-3</v>
      </c>
      <c r="AH281" s="13">
        <f t="shared" si="469"/>
        <v>1.7731523322758094E-2</v>
      </c>
      <c r="AI281" s="13">
        <f t="shared" si="470"/>
        <v>2.8127950597002946E-2</v>
      </c>
      <c r="AJ281" s="13">
        <f t="shared" si="471"/>
        <v>2.2310029160663575E-2</v>
      </c>
      <c r="AK281" s="13">
        <f t="shared" si="472"/>
        <v>1.1796982256330073E-2</v>
      </c>
      <c r="AL281" s="13">
        <f t="shared" si="473"/>
        <v>5.8190403836521764E-4</v>
      </c>
      <c r="AM281" s="13">
        <f t="shared" si="474"/>
        <v>2.4129638871234712E-3</v>
      </c>
      <c r="AN281" s="13">
        <f t="shared" si="475"/>
        <v>4.729847966187941E-3</v>
      </c>
      <c r="AO281" s="13">
        <f t="shared" si="476"/>
        <v>4.6356810192301591E-3</v>
      </c>
      <c r="AP281" s="13">
        <f t="shared" si="477"/>
        <v>3.0289259000390845E-3</v>
      </c>
      <c r="AQ281" s="13">
        <f t="shared" si="478"/>
        <v>1.4843113778541155E-3</v>
      </c>
      <c r="AR281" s="13">
        <f t="shared" si="479"/>
        <v>6.9514019644563276E-3</v>
      </c>
      <c r="AS281" s="13">
        <f t="shared" si="480"/>
        <v>1.1027179530885495E-2</v>
      </c>
      <c r="AT281" s="13">
        <f t="shared" si="481"/>
        <v>8.7463427541763783E-3</v>
      </c>
      <c r="AU281" s="13">
        <f t="shared" si="482"/>
        <v>4.6248460517803692E-3</v>
      </c>
      <c r="AV281" s="13">
        <f t="shared" si="483"/>
        <v>1.834126697623568E-3</v>
      </c>
      <c r="AW281" s="13">
        <f t="shared" si="484"/>
        <v>5.0261711428970008E-5</v>
      </c>
      <c r="AX281" s="13">
        <f t="shared" si="485"/>
        <v>6.3795730513321696E-4</v>
      </c>
      <c r="AY281" s="13">
        <f t="shared" si="486"/>
        <v>1.2505123173626193E-3</v>
      </c>
      <c r="AZ281" s="13">
        <f t="shared" si="487"/>
        <v>1.2256157608768838E-3</v>
      </c>
      <c r="BA281" s="13">
        <f t="shared" si="488"/>
        <v>8.008099147064694E-4</v>
      </c>
      <c r="BB281" s="13">
        <f t="shared" si="489"/>
        <v>3.9243326087371708E-4</v>
      </c>
      <c r="BC281" s="13">
        <f t="shared" si="490"/>
        <v>1.538481094319894E-4</v>
      </c>
      <c r="BD281" s="13">
        <f t="shared" si="491"/>
        <v>2.2710019697624651E-3</v>
      </c>
      <c r="BE281" s="13">
        <f t="shared" si="492"/>
        <v>3.602546157395733E-3</v>
      </c>
      <c r="BF281" s="13">
        <f t="shared" si="493"/>
        <v>2.8574036898621081E-3</v>
      </c>
      <c r="BG281" s="13">
        <f t="shared" si="494"/>
        <v>1.5109231989669332E-3</v>
      </c>
      <c r="BH281" s="13">
        <f t="shared" si="495"/>
        <v>5.9920363753886575E-4</v>
      </c>
      <c r="BI281" s="13">
        <f t="shared" si="496"/>
        <v>1.9010628706226713E-4</v>
      </c>
      <c r="BJ281" s="14">
        <f t="shared" si="497"/>
        <v>0.3141244144531154</v>
      </c>
      <c r="BK281" s="14">
        <f t="shared" si="498"/>
        <v>0.21871757691497873</v>
      </c>
      <c r="BL281" s="14">
        <f t="shared" si="499"/>
        <v>0.42683383570418648</v>
      </c>
      <c r="BM281" s="14">
        <f t="shared" si="500"/>
        <v>0.68232792269808829</v>
      </c>
      <c r="BN281" s="14">
        <f t="shared" si="501"/>
        <v>0.3123310793221975</v>
      </c>
    </row>
    <row r="282" spans="1:66" x14ac:dyDescent="0.25">
      <c r="A282" t="s">
        <v>353</v>
      </c>
      <c r="B282" t="s">
        <v>146</v>
      </c>
      <c r="C282" t="s">
        <v>147</v>
      </c>
      <c r="D282" s="11">
        <v>44416</v>
      </c>
      <c r="E282" s="10">
        <f>VLOOKUP(A282,home!$A$2:$E$405,3,FALSE)</f>
        <v>1.5907</v>
      </c>
      <c r="F282" s="10">
        <f>VLOOKUP(B282,home!$B$2:$E$405,3,FALSE)</f>
        <v>0.98229999999999995</v>
      </c>
      <c r="G282" s="10">
        <f>VLOOKUP(C282,away!$B$2:$E$405,4,FALSE)</f>
        <v>0.90369999999999995</v>
      </c>
      <c r="H282" s="10">
        <f>VLOOKUP(A282,away!$A$2:$E$405,3,FALSE)</f>
        <v>1.2952999999999999</v>
      </c>
      <c r="I282" s="10">
        <f>VLOOKUP(C282,away!$B$2:$E$405,3,FALSE)</f>
        <v>0.86850000000000005</v>
      </c>
      <c r="J282" s="10">
        <f>VLOOKUP(B282,home!$B$2:$E$405,4,FALSE)</f>
        <v>1.0133000000000001</v>
      </c>
      <c r="K282" s="12">
        <f t="shared" si="446"/>
        <v>1.4120715640569999</v>
      </c>
      <c r="L282" s="12">
        <f t="shared" si="447"/>
        <v>1.139930125065</v>
      </c>
      <c r="M282" s="13">
        <f t="shared" si="448"/>
        <v>7.7925527102592651E-2</v>
      </c>
      <c r="N282" s="13">
        <f t="shared" si="449"/>
        <v>0.11003642093572412</v>
      </c>
      <c r="O282" s="13">
        <f t="shared" si="450"/>
        <v>8.8829655855814482E-2</v>
      </c>
      <c r="P282" s="13">
        <f t="shared" si="451"/>
        <v>0.12543383107896497</v>
      </c>
      <c r="Q282" s="13">
        <f t="shared" si="452"/>
        <v>7.76896505069712E-2</v>
      </c>
      <c r="R282" s="13">
        <f t="shared" si="453"/>
        <v>5.0629800354599762E-2</v>
      </c>
      <c r="S282" s="13">
        <f t="shared" si="454"/>
        <v>5.0476546531511547E-2</v>
      </c>
      <c r="T282" s="13">
        <f t="shared" si="455"/>
        <v>8.8560773018667827E-2</v>
      </c>
      <c r="U282" s="13">
        <f t="shared" si="456"/>
        <v>7.1492901374613324E-2</v>
      </c>
      <c r="V282" s="13">
        <f t="shared" si="457"/>
        <v>9.0278027788527112E-3</v>
      </c>
      <c r="W282" s="13">
        <f t="shared" si="458"/>
        <v>3.6567782100806828E-2</v>
      </c>
      <c r="X282" s="13">
        <f t="shared" si="459"/>
        <v>4.1684716423522394E-2</v>
      </c>
      <c r="Y282" s="13">
        <f t="shared" si="460"/>
        <v>2.3758832002982472E-2</v>
      </c>
      <c r="Z282" s="13">
        <f t="shared" si="461"/>
        <v>1.9238144883411627E-2</v>
      </c>
      <c r="AA282" s="13">
        <f t="shared" si="462"/>
        <v>2.7165637335074221E-2</v>
      </c>
      <c r="AB282" s="13">
        <f t="shared" si="463"/>
        <v>1.9179912000171748E-2</v>
      </c>
      <c r="AC282" s="13">
        <f t="shared" si="464"/>
        <v>9.0823245834928325E-4</v>
      </c>
      <c r="AD282" s="13">
        <f t="shared" si="465"/>
        <v>1.2909081316295468E-2</v>
      </c>
      <c r="AE282" s="13">
        <f t="shared" si="466"/>
        <v>1.4715450679358947E-2</v>
      </c>
      <c r="AF282" s="13">
        <f t="shared" si="467"/>
        <v>8.3872927666547425E-3</v>
      </c>
      <c r="AG282" s="13">
        <f t="shared" si="468"/>
        <v>3.1869758974831697E-3</v>
      </c>
      <c r="AH282" s="13">
        <f t="shared" si="469"/>
        <v>5.4825352257415055E-3</v>
      </c>
      <c r="AI282" s="13">
        <f t="shared" si="470"/>
        <v>7.7417320912104032E-3</v>
      </c>
      <c r="AJ282" s="13">
        <f t="shared" si="471"/>
        <v>5.4659398712728728E-3</v>
      </c>
      <c r="AK282" s="13">
        <f t="shared" si="472"/>
        <v>2.5727660876899332E-3</v>
      </c>
      <c r="AL282" s="13">
        <f t="shared" si="473"/>
        <v>5.8477924242222607E-5</v>
      </c>
      <c r="AM282" s="13">
        <f t="shared" si="474"/>
        <v>3.6457093289680659E-3</v>
      </c>
      <c r="AN282" s="13">
        <f t="shared" si="475"/>
        <v>4.1558538913212045E-3</v>
      </c>
      <c r="AO282" s="13">
        <f t="shared" si="476"/>
        <v>2.3686915230428239E-3</v>
      </c>
      <c r="AP282" s="13">
        <f t="shared" si="477"/>
        <v>9.0004760803420378E-4</v>
      </c>
      <c r="AQ282" s="13">
        <f t="shared" si="478"/>
        <v>2.5649784559772119E-4</v>
      </c>
      <c r="AR282" s="13">
        <f t="shared" si="479"/>
        <v>1.249941413110555E-3</v>
      </c>
      <c r="AS282" s="13">
        <f t="shared" si="480"/>
        <v>1.7650067261906377E-3</v>
      </c>
      <c r="AT282" s="13">
        <f t="shared" si="481"/>
        <v>1.2461579042115697E-3</v>
      </c>
      <c r="AU282" s="13">
        <f t="shared" si="482"/>
        <v>5.8655471362067458E-4</v>
      </c>
      <c r="AV282" s="13">
        <f t="shared" si="483"/>
        <v>2.0706430796683793E-4</v>
      </c>
      <c r="AW282" s="13">
        <f t="shared" si="484"/>
        <v>2.6147151660123018E-6</v>
      </c>
      <c r="AX282" s="13">
        <f t="shared" si="485"/>
        <v>8.5800041237552136E-4</v>
      </c>
      <c r="AY282" s="13">
        <f t="shared" si="486"/>
        <v>9.7806051738504973E-4</v>
      </c>
      <c r="AZ282" s="13">
        <f t="shared" si="487"/>
        <v>5.5746032395193913E-4</v>
      </c>
      <c r="BA282" s="13">
        <f t="shared" si="488"/>
        <v>2.1182193893376977E-4</v>
      </c>
      <c r="BB282" s="13">
        <f t="shared" si="489"/>
        <v>6.0365552335070796E-5</v>
      </c>
      <c r="BC282" s="13">
        <f t="shared" si="490"/>
        <v>1.3762502324586994E-5</v>
      </c>
      <c r="BD282" s="13">
        <f t="shared" si="491"/>
        <v>2.3747431189517304E-4</v>
      </c>
      <c r="BE282" s="13">
        <f t="shared" si="492"/>
        <v>3.3533072302117673E-4</v>
      </c>
      <c r="BF282" s="13">
        <f t="shared" si="493"/>
        <v>2.3675548926643889E-4</v>
      </c>
      <c r="BG282" s="13">
        <f t="shared" si="494"/>
        <v>1.1143856467584684E-4</v>
      </c>
      <c r="BH282" s="13">
        <f t="shared" si="495"/>
        <v>3.9339807079522555E-5</v>
      </c>
      <c r="BI282" s="13">
        <f t="shared" si="496"/>
        <v>1.1110124582496406E-5</v>
      </c>
      <c r="BJ282" s="14">
        <f t="shared" si="497"/>
        <v>0.43150324709273713</v>
      </c>
      <c r="BK282" s="14">
        <f t="shared" si="498"/>
        <v>0.26480847839189842</v>
      </c>
      <c r="BL282" s="14">
        <f t="shared" si="499"/>
        <v>0.28458705428180919</v>
      </c>
      <c r="BM282" s="14">
        <f t="shared" si="500"/>
        <v>0.4686165930129701</v>
      </c>
      <c r="BN282" s="14">
        <f t="shared" si="501"/>
        <v>0.53054488583466719</v>
      </c>
    </row>
    <row r="283" spans="1:66" x14ac:dyDescent="0.25">
      <c r="A283" t="s">
        <v>363</v>
      </c>
      <c r="B283" t="s">
        <v>159</v>
      </c>
      <c r="C283" t="s">
        <v>164</v>
      </c>
      <c r="D283" s="11">
        <v>44416</v>
      </c>
      <c r="E283" s="10">
        <f>VLOOKUP(A283,home!$A$2:$E$405,3,FALSE)</f>
        <v>1.1111</v>
      </c>
      <c r="F283" s="10">
        <f>VLOOKUP(B283,home!$B$2:$E$405,3,FALSE)</f>
        <v>0.54</v>
      </c>
      <c r="G283" s="10">
        <f>VLOOKUP(C283,away!$B$2:$E$405,4,FALSE)</f>
        <v>1.26</v>
      </c>
      <c r="H283" s="10">
        <f>VLOOKUP(A283,away!$A$2:$E$405,3,FALSE)</f>
        <v>1.1806000000000001</v>
      </c>
      <c r="I283" s="10">
        <f>VLOOKUP(C283,away!$B$2:$E$405,3,FALSE)</f>
        <v>1.3552</v>
      </c>
      <c r="J283" s="10">
        <f>VLOOKUP(B283,home!$B$2:$E$405,4,FALSE)</f>
        <v>1.3552</v>
      </c>
      <c r="K283" s="12">
        <f t="shared" ref="K283:K346" si="502">E283*F283*G283</f>
        <v>0.75599243999999999</v>
      </c>
      <c r="L283" s="12">
        <f t="shared" ref="L283:L346" si="503">H283*I283*J283</f>
        <v>2.168251047424</v>
      </c>
      <c r="M283" s="13">
        <f t="shared" ref="M283:M346" si="504">_xlfn.POISSON.DIST(0,K283,FALSE) * _xlfn.POISSON.DIST(0,L283,FALSE)</f>
        <v>5.3705305287376652E-2</v>
      </c>
      <c r="N283" s="13">
        <f t="shared" ref="N283:N346" si="505">_xlfn.POISSON.DIST(1,K283,FALSE) * _xlfn.POISSON.DIST(0,L283,FALSE)</f>
        <v>4.0600804785148777E-2</v>
      </c>
      <c r="O283" s="13">
        <f t="shared" ref="O283:O346" si="506">_xlfn.POISSON.DIST(0,K283,FALSE) * _xlfn.POISSON.DIST(1,L283,FALSE)</f>
        <v>0.11644658444158011</v>
      </c>
      <c r="P283" s="13">
        <f t="shared" ref="P283:P346" si="507">_xlfn.POISSON.DIST(1,K283,FALSE) * _xlfn.POISSON.DIST(1,L283,FALSE)</f>
        <v>8.8032737501656189E-2</v>
      </c>
      <c r="Q283" s="13">
        <f t="shared" ref="Q283:Q346" si="508">_xlfn.POISSON.DIST(2,K283,FALSE) * _xlfn.POISSON.DIST(0,L283,FALSE)</f>
        <v>1.5346950737744149E-2</v>
      </c>
      <c r="R283" s="13">
        <f t="shared" ref="R283:R346" si="509">_xlfn.POISSON.DIST(0,K283,FALSE) * _xlfn.POISSON.DIST(2,L283,FALSE)</f>
        <v>0.12624271434220169</v>
      </c>
      <c r="S283" s="13">
        <f t="shared" ref="S283:S346" si="510">_xlfn.POISSON.DIST(2,K283,FALSE) * _xlfn.POISSON.DIST(2,L283,FALSE)</f>
        <v>3.6075406473190061E-2</v>
      </c>
      <c r="T283" s="13">
        <f t="shared" ref="T283:T346" si="511">_xlfn.POISSON.DIST(2,K283,FALSE) * _xlfn.POISSON.DIST(1,L283,FALSE)</f>
        <v>3.3276042011878275E-2</v>
      </c>
      <c r="U283" s="13">
        <f t="shared" ref="U283:U346" si="512">_xlfn.POISSON.DIST(1,K283,FALSE) * _xlfn.POISSON.DIST(2,L283,FALSE)</f>
        <v>9.5438537647784052E-2</v>
      </c>
      <c r="V283" s="13">
        <f t="shared" ref="V283:V346" si="513">_xlfn.POISSON.DIST(3,K283,FALSE) * _xlfn.POISSON.DIST(3,L283,FALSE)</f>
        <v>6.5704594759744229E-3</v>
      </c>
      <c r="W283" s="13">
        <f t="shared" ref="W283:W346" si="514">_xlfn.POISSON.DIST(3,K283,FALSE) * _xlfn.POISSON.DIST(0,L283,FALSE)</f>
        <v>3.8673929115956665E-3</v>
      </c>
      <c r="X283" s="13">
        <f t="shared" ref="X283:X346" si="515">_xlfn.POISSON.DIST(3,K283,FALSE) * _xlfn.POISSON.DIST(1,L283,FALSE)</f>
        <v>8.3854787313674562E-3</v>
      </c>
      <c r="Y283" s="13">
        <f t="shared" ref="Y283:Y346" si="516">_xlfn.POISSON.DIST(3,K283,FALSE) * _xlfn.POISSON.DIST(2,L283,FALSE)</f>
        <v>9.0909115212195832E-3</v>
      </c>
      <c r="Z283" s="13">
        <f t="shared" ref="Z283:Z346" si="517">_xlfn.POISSON.DIST(0,K283,FALSE) * _xlfn.POISSON.DIST(3,L283,FALSE)</f>
        <v>9.1241965867375874E-2</v>
      </c>
      <c r="AA283" s="13">
        <f t="shared" ref="AA283:AA346" si="518">_xlfn.POISSON.DIST(1,K283,FALSE) * _xlfn.POISSON.DIST(3,L283,FALSE)</f>
        <v>6.89782364064742E-2</v>
      </c>
      <c r="AB283" s="13">
        <f t="shared" ref="AB283:AB346" si="519">_xlfn.POISSON.DIST(2,K283,FALSE) * _xlfn.POISSON.DIST(3,L283,FALSE)</f>
        <v>2.6073512623913629E-2</v>
      </c>
      <c r="AC283" s="13">
        <f t="shared" ref="AC283:AC346" si="520">_xlfn.POISSON.DIST(4,K283,FALSE) * _xlfn.POISSON.DIST(4,L283,FALSE)</f>
        <v>6.7313593510295335E-4</v>
      </c>
      <c r="AD283" s="13">
        <f t="shared" ref="AD283:AD346" si="521">_xlfn.POISSON.DIST(4,K283,FALSE) * _xlfn.POISSON.DIST(0,L283,FALSE)</f>
        <v>7.3092995091897795E-4</v>
      </c>
      <c r="AE283" s="13">
        <f t="shared" ref="AE283:AE346" si="522">_xlfn.POISSON.DIST(4,K283,FALSE) * _xlfn.POISSON.DIST(1,L283,FALSE)</f>
        <v>1.584839631673647E-3</v>
      </c>
      <c r="AF283" s="13">
        <f t="shared" ref="AF283:AF346" si="523">_xlfn.POISSON.DIST(4,K283,FALSE) * _xlfn.POISSON.DIST(2,L283,FALSE)</f>
        <v>1.718165095687726E-3</v>
      </c>
      <c r="AG283" s="13">
        <f t="shared" ref="AG283:AG346" si="524">_xlfn.POISSON.DIST(4,K283,FALSE) * _xlfn.POISSON.DIST(3,L283,FALSE)</f>
        <v>1.2418044227907562E-3</v>
      </c>
      <c r="AH283" s="13">
        <f t="shared" ref="AH283:AH346" si="525">_xlfn.POISSON.DIST(0,K283,FALSE) * _xlfn.POISSON.DIST(4,L283,FALSE)</f>
        <v>4.9458872015240657E-2</v>
      </c>
      <c r="AI283" s="13">
        <f t="shared" ref="AI283:AI346" si="526">_xlfn.POISSON.DIST(1,K283,FALSE) * _xlfn.POISSON.DIST(4,L283,FALSE)</f>
        <v>3.7390533334449499E-2</v>
      </c>
      <c r="AJ283" s="13">
        <f t="shared" ref="AJ283:AJ346" si="527">_xlfn.POISSON.DIST(2,K283,FALSE) * _xlfn.POISSON.DIST(4,L283,FALSE)</f>
        <v>1.4133480264205906E-2</v>
      </c>
      <c r="AK283" s="13">
        <f t="shared" ref="AK283:AK346" si="528">_xlfn.POISSON.DIST(3,K283,FALSE) * _xlfn.POISSON.DIST(4,L283,FALSE)</f>
        <v>3.561601410209623E-3</v>
      </c>
      <c r="AL283" s="13">
        <f t="shared" ref="AL283:AL346" si="529">_xlfn.POISSON.DIST(5,K283,FALSE) * _xlfn.POISSON.DIST(5,L283,FALSE)</f>
        <v>4.4135676176318981E-5</v>
      </c>
      <c r="AM283" s="13">
        <f t="shared" ref="AM283:AM346" si="530">_xlfn.POISSON.DIST(5,K283,FALSE) * _xlfn.POISSON.DIST(0,L283,FALSE)</f>
        <v>1.105155034128637E-4</v>
      </c>
      <c r="AN283" s="13">
        <f t="shared" ref="AN283:AN346" si="531">_xlfn.POISSON.DIST(5,K283,FALSE) * _xlfn.POISSON.DIST(1,L283,FALSE)</f>
        <v>2.3962535603153239E-4</v>
      </c>
      <c r="AO283" s="13">
        <f t="shared" ref="AO283:AO346" si="532">_xlfn.POISSON.DIST(5,K283,FALSE) * _xlfn.POISSON.DIST(2,L283,FALSE)</f>
        <v>2.5978396460235955E-4</v>
      </c>
      <c r="AP283" s="13">
        <f t="shared" ref="AP283:AP346" si="533">_xlfn.POISSON.DIST(5,K283,FALSE) * _xlfn.POISSON.DIST(3,L283,FALSE)</f>
        <v>1.8775895111767512E-4</v>
      </c>
      <c r="AQ283" s="13">
        <f t="shared" ref="AQ283:AQ346" si="534">_xlfn.POISSON.DIST(5,K283,FALSE) * _xlfn.POISSON.DIST(4,L283,FALSE)</f>
        <v>1.0177713560603269E-4</v>
      </c>
      <c r="AR283" s="13">
        <f t="shared" ref="AR283:AR346" si="535">_xlfn.POISSON.DIST(0,K283,FALSE) * _xlfn.POISSON.DIST(5,L283,FALSE)</f>
        <v>2.1447850210291025E-2</v>
      </c>
      <c r="AS283" s="13">
        <f t="shared" ref="AS283:AS346" si="536">_xlfn.POISSON.DIST(1,K283,FALSE) * _xlfn.POISSON.DIST(5,L283,FALSE)</f>
        <v>1.6214412613232424E-2</v>
      </c>
      <c r="AT283" s="13">
        <f t="shared" ref="AT283:AT346" si="537">_xlfn.POISSON.DIST(2,K283,FALSE) * _xlfn.POISSON.DIST(5,L283,FALSE)</f>
        <v>6.1289866773221778E-3</v>
      </c>
      <c r="AU283" s="13">
        <f t="shared" ref="AU283:AU346" si="538">_xlfn.POISSON.DIST(3,K283,FALSE) * _xlfn.POISSON.DIST(5,L283,FALSE)</f>
        <v>1.5444891976387621E-3</v>
      </c>
      <c r="AV283" s="13">
        <f t="shared" ref="AV283:AV346" si="539">_xlfn.POISSON.DIST(4,K283,FALSE) * _xlfn.POISSON.DIST(5,L283,FALSE)</f>
        <v>2.9190553926914249E-4</v>
      </c>
      <c r="AW283" s="13">
        <f t="shared" ref="AW283:AW346" si="540">_xlfn.POISSON.DIST(6,K283,FALSE) * _xlfn.POISSON.DIST(6,L283,FALSE)</f>
        <v>2.0096216516419909E-6</v>
      </c>
      <c r="AX283" s="13">
        <f t="shared" ref="AX283:AX346" si="541">_xlfn.POISSON.DIST(6,K283,FALSE) * _xlfn.POISSON.DIST(0,L283,FALSE)</f>
        <v>1.392481418048652E-5</v>
      </c>
      <c r="AY283" s="13">
        <f t="shared" ref="AY283:AY346" si="542">_xlfn.POISSON.DIST(6,K283,FALSE) * _xlfn.POISSON.DIST(1,L283,FALSE)</f>
        <v>3.0192492932024464E-5</v>
      </c>
      <c r="AZ283" s="13">
        <f t="shared" ref="AZ283:AZ346" si="543">_xlfn.POISSON.DIST(6,K283,FALSE) * _xlfn.POISSON.DIST(2,L283,FALSE)</f>
        <v>3.2732452212101889E-5</v>
      </c>
      <c r="BA283" s="13">
        <f t="shared" ref="BA283:BA346" si="544">_xlfn.POISSON.DIST(6,K283,FALSE) * _xlfn.POISSON.DIST(3,L283,FALSE)</f>
        <v>2.3657391264548647E-5</v>
      </c>
      <c r="BB283" s="13">
        <f t="shared" ref="BB283:BB346" si="545">_xlfn.POISSON.DIST(6,K283,FALSE) * _xlfn.POISSON.DIST(4,L283,FALSE)</f>
        <v>1.282379084716925E-5</v>
      </c>
      <c r="BC283" s="13">
        <f t="shared" ref="BC283:BC346" si="546">_xlfn.POISSON.DIST(6,K283,FALSE) * _xlfn.POISSON.DIST(5,L283,FALSE)</f>
        <v>5.5610395872642069E-6</v>
      </c>
      <c r="BD283" s="13">
        <f t="shared" ref="BD283:BD346" si="547">_xlfn.POISSON.DIST(0,K283,FALSE) * _xlfn.POISSON.DIST(6,L283,FALSE)</f>
        <v>7.7507206139094294E-3</v>
      </c>
      <c r="BE283" s="13">
        <f t="shared" ref="BE283:BE346" si="548">_xlfn.POISSON.DIST(1,K283,FALSE) * _xlfn.POISSON.DIST(6,L283,FALSE)</f>
        <v>5.8594861886676879E-3</v>
      </c>
      <c r="BF283" s="13">
        <f t="shared" ref="BF283:BF346" si="549">_xlfn.POISSON.DIST(2,K283,FALSE) * _xlfn.POISSON.DIST(6,L283,FALSE)</f>
        <v>2.2148636304585925E-3</v>
      </c>
      <c r="BG283" s="13">
        <f t="shared" ref="BG283:BG346" si="550">_xlfn.POISSON.DIST(3,K283,FALSE) * _xlfn.POISSON.DIST(6,L283,FALSE)</f>
        <v>5.5814005341921658E-4</v>
      </c>
      <c r="BH283" s="13">
        <f t="shared" ref="BH283:BH346" si="551">_xlfn.POISSON.DIST(4,K283,FALSE) * _xlfn.POISSON.DIST(6,L283,FALSE)</f>
        <v>1.0548741521153096E-4</v>
      </c>
      <c r="BI283" s="13">
        <f t="shared" ref="BI283:BI346" si="552">_xlfn.POISSON.DIST(5,K283,FALSE) * _xlfn.POISSON.DIST(6,L283,FALSE)</f>
        <v>1.5949537683011686E-5</v>
      </c>
      <c r="BJ283" s="14">
        <f t="shared" ref="BJ283:BJ346" si="553">SUM(N283,Q283,T283,W283,X283,Y283,AD283,AE283,AF283,AG283,AM283,AN283,AO283,AP283,AQ283,AX283,AY283,AZ283,BA283,BB283,BC283)</f>
        <v>0.11686167269181909</v>
      </c>
      <c r="BK283" s="14">
        <f t="shared" ref="BK283:BK346" si="554">SUM(M283,P283,S283,V283,AC283,AL283,AY283)</f>
        <v>0.18513137284240863</v>
      </c>
      <c r="BL283" s="14">
        <f t="shared" ref="BL283:BL346" si="555">SUM(O283,R283,U283,AA283,AB283,AH283,AI283,AJ283,AK283,AR283,AS283,AT283,AU283,AV283,BD283,BE283,BF283,BG283,BH283,BI283)</f>
        <v>0.59985636416316268</v>
      </c>
      <c r="BM283" s="14">
        <f t="shared" ref="BM283:BM346" si="556">SUM(S283:BI283)</f>
        <v>0.55268809559777832</v>
      </c>
      <c r="BN283" s="14">
        <f t="shared" ref="BN283:BN346" si="557">SUM(M283:R283)</f>
        <v>0.4403750970957076</v>
      </c>
    </row>
    <row r="284" spans="1:66" x14ac:dyDescent="0.25">
      <c r="A284" t="s">
        <v>363</v>
      </c>
      <c r="B284" t="s">
        <v>162</v>
      </c>
      <c r="C284" t="s">
        <v>163</v>
      </c>
      <c r="D284" s="11">
        <v>44416</v>
      </c>
      <c r="E284" s="10">
        <f>VLOOKUP(A284,home!$A$2:$E$405,3,FALSE)</f>
        <v>1.1111</v>
      </c>
      <c r="F284" s="10">
        <f>VLOOKUP(B284,home!$B$2:$E$405,3,FALSE)</f>
        <v>0.72</v>
      </c>
      <c r="G284" s="10">
        <f>VLOOKUP(C284,away!$B$2:$E$405,4,FALSE)</f>
        <v>1.2</v>
      </c>
      <c r="H284" s="10">
        <f>VLOOKUP(A284,away!$A$2:$E$405,3,FALSE)</f>
        <v>1.1806000000000001</v>
      </c>
      <c r="I284" s="10">
        <f>VLOOKUP(C284,away!$B$2:$E$405,3,FALSE)</f>
        <v>0.84699999999999998</v>
      </c>
      <c r="J284" s="10">
        <f>VLOOKUP(B284,home!$B$2:$E$405,4,FALSE)</f>
        <v>1.0164</v>
      </c>
      <c r="K284" s="12">
        <f t="shared" si="502"/>
        <v>0.95999039999999991</v>
      </c>
      <c r="L284" s="12">
        <f t="shared" si="503"/>
        <v>1.01636767848</v>
      </c>
      <c r="M284" s="13">
        <f t="shared" si="504"/>
        <v>0.13857299139713014</v>
      </c>
      <c r="N284" s="13">
        <f t="shared" si="505"/>
        <v>0.13302874144052751</v>
      </c>
      <c r="O284" s="13">
        <f t="shared" si="506"/>
        <v>0.14084110956633014</v>
      </c>
      <c r="P284" s="13">
        <f t="shared" si="507"/>
        <v>0.13520611310902508</v>
      </c>
      <c r="Q284" s="13">
        <f t="shared" si="508"/>
        <v>6.3853157353494269E-2</v>
      </c>
      <c r="R284" s="13">
        <f t="shared" si="509"/>
        <v>7.1573175782239151E-2</v>
      </c>
      <c r="S284" s="13">
        <f t="shared" si="510"/>
        <v>3.2980259785365867E-2</v>
      </c>
      <c r="T284" s="13">
        <f t="shared" si="511"/>
        <v>6.4898285302989106E-2</v>
      </c>
      <c r="U284" s="13">
        <f t="shared" si="512"/>
        <v>6.8709561648462064E-2</v>
      </c>
      <c r="V284" s="13">
        <f t="shared" si="513"/>
        <v>3.5754383864553471E-3</v>
      </c>
      <c r="W284" s="13">
        <f t="shared" si="514"/>
        <v>2.0432806023014637E-2</v>
      </c>
      <c r="X284" s="13">
        <f t="shared" si="515"/>
        <v>2.0767243622443546E-2</v>
      </c>
      <c r="Y284" s="13">
        <f t="shared" si="516"/>
        <v>1.0553577594485766E-2</v>
      </c>
      <c r="Z284" s="13">
        <f t="shared" si="517"/>
        <v>2.4248220837078453E-2</v>
      </c>
      <c r="AA284" s="13">
        <f t="shared" si="518"/>
        <v>2.3278059220675277E-2</v>
      </c>
      <c r="AB284" s="13">
        <f t="shared" si="519"/>
        <v>1.1173356691239872E-2</v>
      </c>
      <c r="AC284" s="13">
        <f t="shared" si="520"/>
        <v>2.1803542036738635E-4</v>
      </c>
      <c r="AD284" s="13">
        <f t="shared" si="521"/>
        <v>4.9038244067890566E-3</v>
      </c>
      <c r="AE284" s="13">
        <f t="shared" si="522"/>
        <v>4.9840886280017567E-3</v>
      </c>
      <c r="AF284" s="13">
        <f t="shared" si="523"/>
        <v>2.5328332940903566E-3</v>
      </c>
      <c r="AG284" s="13">
        <f t="shared" si="524"/>
        <v>8.5809663169715566E-4</v>
      </c>
      <c r="AH284" s="13">
        <f t="shared" si="525"/>
        <v>6.1612769798629462E-3</v>
      </c>
      <c r="AI284" s="13">
        <f t="shared" si="526"/>
        <v>5.9147667524094205E-3</v>
      </c>
      <c r="AJ284" s="13">
        <f t="shared" si="527"/>
        <v>2.8390596502761095E-3</v>
      </c>
      <c r="AK284" s="13">
        <f t="shared" si="528"/>
        <v>9.0849000309747429E-4</v>
      </c>
      <c r="AL284" s="13">
        <f t="shared" si="529"/>
        <v>8.5095144185729763E-6</v>
      </c>
      <c r="AM284" s="13">
        <f t="shared" si="530"/>
        <v>9.4152487076063797E-4</v>
      </c>
      <c r="AN284" s="13">
        <f t="shared" si="531"/>
        <v>9.569354471261716E-4</v>
      </c>
      <c r="AO284" s="13">
        <f t="shared" si="532"/>
        <v>4.8629912942542387E-4</v>
      </c>
      <c r="AP284" s="13">
        <f t="shared" si="533"/>
        <v>1.6475290574032104E-4</v>
      </c>
      <c r="AQ284" s="13">
        <f t="shared" si="534"/>
        <v>4.186238208253108E-5</v>
      </c>
      <c r="AR284" s="13">
        <f t="shared" si="535"/>
        <v>1.2524245560991143E-3</v>
      </c>
      <c r="AS284" s="13">
        <f t="shared" si="536"/>
        <v>1.2023155505794109E-3</v>
      </c>
      <c r="AT284" s="13">
        <f t="shared" si="537"/>
        <v>5.7710569316347438E-4</v>
      </c>
      <c r="AU284" s="13">
        <f t="shared" si="538"/>
        <v>1.8467197507409367E-4</v>
      </c>
      <c r="AV284" s="13">
        <f t="shared" si="539"/>
        <v>4.4320830805042298E-5</v>
      </c>
      <c r="AW284" s="13">
        <f t="shared" si="540"/>
        <v>2.3063223804381202E-7</v>
      </c>
      <c r="AX284" s="13">
        <f t="shared" si="541"/>
        <v>1.506424728819088E-4</v>
      </c>
      <c r="AY284" s="13">
        <f t="shared" si="542"/>
        <v>1.5310814044347198E-4</v>
      </c>
      <c r="AZ284" s="13">
        <f t="shared" si="543"/>
        <v>7.780708262946071E-5</v>
      </c>
      <c r="BA284" s="13">
        <f t="shared" si="544"/>
        <v>2.6360201313802171E-5</v>
      </c>
      <c r="BB284" s="13">
        <f t="shared" si="545"/>
        <v>6.6979141533936381E-6</v>
      </c>
      <c r="BC284" s="13">
        <f t="shared" si="546"/>
        <v>1.3615086917486059E-6</v>
      </c>
      <c r="BD284" s="13">
        <f t="shared" si="547"/>
        <v>2.1215397309230012E-4</v>
      </c>
      <c r="BE284" s="13">
        <f t="shared" si="548"/>
        <v>2.0366577749046641E-4</v>
      </c>
      <c r="BF284" s="13">
        <f t="shared" si="549"/>
        <v>9.7758595599691902E-5</v>
      </c>
      <c r="BG284" s="13">
        <f t="shared" si="550"/>
        <v>3.1282437764395497E-5</v>
      </c>
      <c r="BH284" s="13">
        <f t="shared" si="551"/>
        <v>7.5077099856042829E-6</v>
      </c>
      <c r="BI284" s="13">
        <f t="shared" si="552"/>
        <v>1.44146590243285E-6</v>
      </c>
      <c r="BJ284" s="14">
        <f t="shared" si="553"/>
        <v>0.32982000635278202</v>
      </c>
      <c r="BK284" s="14">
        <f t="shared" si="554"/>
        <v>0.31071445575320583</v>
      </c>
      <c r="BL284" s="14">
        <f t="shared" si="555"/>
        <v>0.3352135048601485</v>
      </c>
      <c r="BM284" s="14">
        <f t="shared" si="556"/>
        <v>0.31676802164626316</v>
      </c>
      <c r="BN284" s="14">
        <f t="shared" si="557"/>
        <v>0.68307528864874634</v>
      </c>
    </row>
    <row r="285" spans="1:66" x14ac:dyDescent="0.25">
      <c r="A285" t="s">
        <v>363</v>
      </c>
      <c r="B285" t="s">
        <v>166</v>
      </c>
      <c r="C285" t="s">
        <v>167</v>
      </c>
      <c r="D285" s="11">
        <v>44416</v>
      </c>
      <c r="E285" s="10">
        <f>VLOOKUP(A285,home!$A$2:$E$405,3,FALSE)</f>
        <v>1.1111</v>
      </c>
      <c r="F285" s="10">
        <f>VLOOKUP(B285,home!$B$2:$E$405,3,FALSE)</f>
        <v>1.2</v>
      </c>
      <c r="G285" s="10">
        <f>VLOOKUP(C285,away!$B$2:$E$405,4,FALSE)</f>
        <v>0.72</v>
      </c>
      <c r="H285" s="10">
        <f>VLOOKUP(A285,away!$A$2:$E$405,3,FALSE)</f>
        <v>1.1806000000000001</v>
      </c>
      <c r="I285" s="10">
        <f>VLOOKUP(C285,away!$B$2:$E$405,3,FALSE)</f>
        <v>1.0164</v>
      </c>
      <c r="J285" s="10">
        <f>VLOOKUP(B285,home!$B$2:$E$405,4,FALSE)</f>
        <v>0.42349999999999999</v>
      </c>
      <c r="K285" s="12">
        <f t="shared" si="502"/>
        <v>0.9599903999999998</v>
      </c>
      <c r="L285" s="12">
        <f t="shared" si="503"/>
        <v>0.50818383923999999</v>
      </c>
      <c r="M285" s="13">
        <f t="shared" si="504"/>
        <v>0.23034565756570582</v>
      </c>
      <c r="N285" s="13">
        <f t="shared" si="505"/>
        <v>0.2211296199447649</v>
      </c>
      <c r="O285" s="13">
        <f t="shared" si="506"/>
        <v>0.11705794061400272</v>
      </c>
      <c r="P285" s="13">
        <f t="shared" si="507"/>
        <v>0.11237449923321269</v>
      </c>
      <c r="Q285" s="13">
        <f t="shared" si="508"/>
        <v>0.10614115615131138</v>
      </c>
      <c r="R285" s="13">
        <f t="shared" si="509"/>
        <v>2.9743476837375913E-2</v>
      </c>
      <c r="S285" s="13">
        <f t="shared" si="510"/>
        <v>1.3705520012150857E-2</v>
      </c>
      <c r="T285" s="13">
        <f t="shared" si="511"/>
        <v>5.3939220234345754E-2</v>
      </c>
      <c r="U285" s="13">
        <f t="shared" si="512"/>
        <v>2.8553452226503229E-2</v>
      </c>
      <c r="V285" s="13">
        <f t="shared" si="513"/>
        <v>7.4291777379388677E-4</v>
      </c>
      <c r="W285" s="13">
        <f t="shared" si="514"/>
        <v>3.3964830316719957E-2</v>
      </c>
      <c r="X285" s="13">
        <f t="shared" si="515"/>
        <v>1.726037786948589E-2</v>
      </c>
      <c r="Y285" s="13">
        <f t="shared" si="516"/>
        <v>4.3857225462242359E-3</v>
      </c>
      <c r="Z285" s="13">
        <f t="shared" si="517"/>
        <v>5.0383847505212345E-3</v>
      </c>
      <c r="AA285" s="13">
        <f t="shared" si="518"/>
        <v>4.8368009920067784E-3</v>
      </c>
      <c r="AB285" s="13">
        <f t="shared" si="519"/>
        <v>2.3216412595184915E-3</v>
      </c>
      <c r="AC285" s="13">
        <f t="shared" si="520"/>
        <v>2.2652101868288747E-5</v>
      </c>
      <c r="AD285" s="13">
        <f t="shared" si="521"/>
        <v>8.1514777604200263E-3</v>
      </c>
      <c r="AE285" s="13">
        <f t="shared" si="522"/>
        <v>4.1424492637697251E-3</v>
      </c>
      <c r="AF285" s="13">
        <f t="shared" si="523"/>
        <v>1.0525628853597052E-3</v>
      </c>
      <c r="AG285" s="13">
        <f t="shared" si="524"/>
        <v>1.7829848270787564E-4</v>
      </c>
      <c r="AH285" s="13">
        <f t="shared" si="525"/>
        <v>6.4010642652203762E-4</v>
      </c>
      <c r="AI285" s="13">
        <f t="shared" si="526"/>
        <v>6.1449602443946127E-4</v>
      </c>
      <c r="AJ285" s="13">
        <f t="shared" si="527"/>
        <v>2.9495514215002402E-4</v>
      </c>
      <c r="AK285" s="13">
        <f t="shared" si="528"/>
        <v>9.4384701631552808E-5</v>
      </c>
      <c r="AL285" s="13">
        <f t="shared" si="529"/>
        <v>4.4203457203052612E-7</v>
      </c>
      <c r="AM285" s="13">
        <f t="shared" si="530"/>
        <v>1.5650680791633453E-3</v>
      </c>
      <c r="AN285" s="13">
        <f t="shared" si="531"/>
        <v>7.9534230514120103E-4</v>
      </c>
      <c r="AO285" s="13">
        <f t="shared" si="532"/>
        <v>2.0209005306832356E-4</v>
      </c>
      <c r="AP285" s="13">
        <f t="shared" si="533"/>
        <v>3.4232966346825334E-5</v>
      </c>
      <c r="AQ285" s="13">
        <f t="shared" si="534"/>
        <v>4.3491600666758531E-6</v>
      </c>
      <c r="AR285" s="13">
        <f t="shared" si="535"/>
        <v>6.505834827043323E-5</v>
      </c>
      <c r="AS285" s="13">
        <f t="shared" si="536"/>
        <v>6.245538977947249E-5</v>
      </c>
      <c r="AT285" s="13">
        <f t="shared" si="537"/>
        <v>2.9978287308275844E-5</v>
      </c>
      <c r="AU285" s="13">
        <f t="shared" si="538"/>
        <v>9.5929560081288828E-6</v>
      </c>
      <c r="AV285" s="13">
        <f t="shared" si="539"/>
        <v>2.3022864188565113E-6</v>
      </c>
      <c r="AW285" s="13">
        <f t="shared" si="540"/>
        <v>5.9902021211473018E-9</v>
      </c>
      <c r="AX285" s="13">
        <f t="shared" si="541"/>
        <v>2.5040838855720841E-4</v>
      </c>
      <c r="AY285" s="13">
        <f t="shared" si="542"/>
        <v>1.2725349627490382E-4</v>
      </c>
      <c r="AZ285" s="13">
        <f t="shared" si="543"/>
        <v>3.2334085146846834E-5</v>
      </c>
      <c r="BA285" s="13">
        <f t="shared" si="544"/>
        <v>5.4772198427458934E-6</v>
      </c>
      <c r="BB285" s="13">
        <f t="shared" si="545"/>
        <v>6.9585865201202926E-7</v>
      </c>
      <c r="BC285" s="13">
        <f t="shared" si="546"/>
        <v>7.0724824269568874E-8</v>
      </c>
      <c r="BD285" s="13">
        <f t="shared" si="547"/>
        <v>5.5102668664469584E-6</v>
      </c>
      <c r="BE285" s="13">
        <f t="shared" si="548"/>
        <v>5.2898032932271604E-6</v>
      </c>
      <c r="BF285" s="13">
        <f t="shared" si="549"/>
        <v>2.5390801896932287E-6</v>
      </c>
      <c r="BG285" s="13">
        <f t="shared" si="550"/>
        <v>8.1249753564522619E-7</v>
      </c>
      <c r="BH285" s="13">
        <f t="shared" si="551"/>
        <v>1.9499745856076864E-7</v>
      </c>
      <c r="BI285" s="13">
        <f t="shared" si="552"/>
        <v>3.743913764854715E-8</v>
      </c>
      <c r="BJ285" s="14">
        <f t="shared" si="553"/>
        <v>0.45336303779219383</v>
      </c>
      <c r="BK285" s="14">
        <f t="shared" si="554"/>
        <v>0.35731894221757854</v>
      </c>
      <c r="BL285" s="14">
        <f t="shared" si="555"/>
        <v>0.18434102557641668</v>
      </c>
      <c r="BM285" s="14">
        <f t="shared" si="556"/>
        <v>0.18314179248426396</v>
      </c>
      <c r="BN285" s="14">
        <f t="shared" si="557"/>
        <v>0.81679235034637332</v>
      </c>
    </row>
    <row r="286" spans="1:66" x14ac:dyDescent="0.25">
      <c r="A286" t="s">
        <v>354</v>
      </c>
      <c r="B286" t="s">
        <v>173</v>
      </c>
      <c r="C286" t="s">
        <v>178</v>
      </c>
      <c r="D286" s="11">
        <v>44416</v>
      </c>
      <c r="E286" s="10">
        <f>VLOOKUP(A286,home!$A$2:$E$405,3,FALSE)</f>
        <v>1.2778</v>
      </c>
      <c r="F286" s="10">
        <f>VLOOKUP(B286,home!$B$2:$E$405,3,FALSE)</f>
        <v>0.86960000000000004</v>
      </c>
      <c r="G286" s="10">
        <f>VLOOKUP(C286,away!$B$2:$E$405,4,FALSE)</f>
        <v>0.86960000000000004</v>
      </c>
      <c r="H286" s="10">
        <f>VLOOKUP(A286,away!$A$2:$E$405,3,FALSE)</f>
        <v>1.2444</v>
      </c>
      <c r="I286" s="10">
        <f>VLOOKUP(C286,away!$B$2:$E$405,3,FALSE)</f>
        <v>1.1608000000000001</v>
      </c>
      <c r="J286" s="10">
        <f>VLOOKUP(B286,home!$B$2:$E$405,4,FALSE)</f>
        <v>1.0714999999999999</v>
      </c>
      <c r="K286" s="12">
        <f t="shared" si="502"/>
        <v>0.96627767564800016</v>
      </c>
      <c r="L286" s="12">
        <f t="shared" si="503"/>
        <v>1.5477812356799998</v>
      </c>
      <c r="M286" s="13">
        <f t="shared" si="504"/>
        <v>8.0939047196635555E-2</v>
      </c>
      <c r="N286" s="13">
        <f t="shared" si="505"/>
        <v>7.8209594394328771E-2</v>
      </c>
      <c r="O286" s="13">
        <f t="shared" si="506"/>
        <v>0.12527593848477042</v>
      </c>
      <c r="P286" s="13">
        <f t="shared" si="507"/>
        <v>0.12105134265368579</v>
      </c>
      <c r="Q286" s="13">
        <f t="shared" si="508"/>
        <v>3.7786092542362433E-2</v>
      </c>
      <c r="R286" s="13">
        <f t="shared" si="509"/>
        <v>9.6949873434464803E-2</v>
      </c>
      <c r="S286" s="13">
        <f t="shared" si="510"/>
        <v>4.5260687102791713E-2</v>
      </c>
      <c r="T286" s="13">
        <f t="shared" si="511"/>
        <v>5.8484605006736558E-2</v>
      </c>
      <c r="U286" s="13">
        <f t="shared" si="512"/>
        <v>9.3680498356622441E-2</v>
      </c>
      <c r="V286" s="13">
        <f t="shared" si="513"/>
        <v>7.5212522852203803E-3</v>
      </c>
      <c r="W286" s="13">
        <f t="shared" si="514"/>
        <v>1.2170619224551404E-2</v>
      </c>
      <c r="X286" s="13">
        <f t="shared" si="515"/>
        <v>1.8837456062366937E-2</v>
      </c>
      <c r="Y286" s="13">
        <f t="shared" si="516"/>
        <v>1.4578130510639003E-2</v>
      </c>
      <c r="Z286" s="13">
        <f t="shared" si="517"/>
        <v>5.0019064967805178E-2</v>
      </c>
      <c r="AA286" s="13">
        <f t="shared" si="518"/>
        <v>4.8332305835177086E-2</v>
      </c>
      <c r="AB286" s="13">
        <f t="shared" si="519"/>
        <v>2.3351214070561597E-2</v>
      </c>
      <c r="AC286" s="13">
        <f t="shared" si="520"/>
        <v>7.0304269006831973E-4</v>
      </c>
      <c r="AD286" s="13">
        <f t="shared" si="521"/>
        <v>2.9400494138740988E-3</v>
      </c>
      <c r="AE286" s="13">
        <f t="shared" si="522"/>
        <v>4.5505533147663126E-3</v>
      </c>
      <c r="AF286" s="13">
        <f t="shared" si="523"/>
        <v>3.5216305162783616E-3</v>
      </c>
      <c r="AG286" s="13">
        <f t="shared" si="524"/>
        <v>1.8169045440312394E-3</v>
      </c>
      <c r="AH286" s="13">
        <f t="shared" si="525"/>
        <v>1.9354642545856927E-2</v>
      </c>
      <c r="AI286" s="13">
        <f t="shared" si="526"/>
        <v>1.870195901220852E-2</v>
      </c>
      <c r="AJ286" s="13">
        <f t="shared" si="527"/>
        <v>9.0356427421905087E-3</v>
      </c>
      <c r="AK286" s="13">
        <f t="shared" si="528"/>
        <v>2.9103132889698566E-3</v>
      </c>
      <c r="AL286" s="13">
        <f t="shared" si="529"/>
        <v>4.2058444977181149E-5</v>
      </c>
      <c r="AM286" s="13">
        <f t="shared" si="530"/>
        <v>5.6818082278570594E-4</v>
      </c>
      <c r="AN286" s="13">
        <f t="shared" si="531"/>
        <v>8.794196159809391E-4</v>
      </c>
      <c r="AO286" s="13">
        <f t="shared" si="532"/>
        <v>6.8057458995210451E-4</v>
      </c>
      <c r="AP286" s="13">
        <f t="shared" si="533"/>
        <v>3.5112685993615917E-4</v>
      </c>
      <c r="AQ286" s="13">
        <f t="shared" si="534"/>
        <v>1.3586689128810669E-4</v>
      </c>
      <c r="AR286" s="13">
        <f t="shared" si="535"/>
        <v>5.9913505111542191E-3</v>
      </c>
      <c r="AS286" s="13">
        <f t="shared" si="536"/>
        <v>5.7893082459105558E-3</v>
      </c>
      <c r="AT286" s="13">
        <f t="shared" si="537"/>
        <v>2.7970396577341261E-3</v>
      </c>
      <c r="AU286" s="13">
        <f t="shared" si="538"/>
        <v>9.0090565972353667E-4</v>
      </c>
      <c r="AV286" s="13">
        <f t="shared" si="539"/>
        <v>2.1763125671394676E-4</v>
      </c>
      <c r="AW286" s="13">
        <f t="shared" si="540"/>
        <v>1.7472789060792235E-6</v>
      </c>
      <c r="AX286" s="13">
        <f t="shared" si="541"/>
        <v>9.150340746485669E-5</v>
      </c>
      <c r="AY286" s="13">
        <f t="shared" si="542"/>
        <v>1.4162725707488643E-4</v>
      </c>
      <c r="AZ286" s="13">
        <f t="shared" si="543"/>
        <v>1.0960400548066836E-4</v>
      </c>
      <c r="BA286" s="13">
        <f t="shared" si="544"/>
        <v>5.6547674346115446E-5</v>
      </c>
      <c r="BB286" s="13">
        <f t="shared" si="545"/>
        <v>2.1880857318565207E-5</v>
      </c>
      <c r="BC286" s="13">
        <f t="shared" si="546"/>
        <v>6.7733560756533159E-6</v>
      </c>
      <c r="BD286" s="13">
        <f t="shared" si="547"/>
        <v>1.5455499829243819E-3</v>
      </c>
      <c r="BE286" s="13">
        <f t="shared" si="548"/>
        <v>1.4934304450979778E-3</v>
      </c>
      <c r="BF286" s="13">
        <f t="shared" si="549"/>
        <v>7.2153424961561618E-4</v>
      </c>
      <c r="BG286" s="13">
        <f t="shared" si="550"/>
        <v>2.3240081253966723E-4</v>
      </c>
      <c r="BH286" s="13">
        <f t="shared" si="551"/>
        <v>5.6140929239884056E-5</v>
      </c>
      <c r="BI286" s="13">
        <f t="shared" si="552"/>
        <v>1.0849545322926805E-5</v>
      </c>
      <c r="BJ286" s="14">
        <f t="shared" si="553"/>
        <v>0.23593874086763886</v>
      </c>
      <c r="BK286" s="14">
        <f t="shared" si="554"/>
        <v>0.25565905763045382</v>
      </c>
      <c r="BL286" s="14">
        <f t="shared" si="555"/>
        <v>0.45734852906679913</v>
      </c>
      <c r="BM286" s="14">
        <f t="shared" si="556"/>
        <v>0.45861362384828031</v>
      </c>
      <c r="BN286" s="14">
        <f t="shared" si="557"/>
        <v>0.5402118887062477</v>
      </c>
    </row>
    <row r="287" spans="1:66" x14ac:dyDescent="0.25">
      <c r="A287" t="s">
        <v>354</v>
      </c>
      <c r="B287" t="s">
        <v>176</v>
      </c>
      <c r="C287" t="s">
        <v>175</v>
      </c>
      <c r="D287" s="11">
        <v>44416</v>
      </c>
      <c r="E287" s="10">
        <f>VLOOKUP(A287,home!$A$2:$E$405,3,FALSE)</f>
        <v>1.2778</v>
      </c>
      <c r="F287" s="10">
        <f>VLOOKUP(B287,home!$B$2:$E$405,3,FALSE)</f>
        <v>1.1304000000000001</v>
      </c>
      <c r="G287" s="10">
        <f>VLOOKUP(C287,away!$B$2:$E$405,4,FALSE)</f>
        <v>1.4782</v>
      </c>
      <c r="H287" s="10">
        <f>VLOOKUP(A287,away!$A$2:$E$405,3,FALSE)</f>
        <v>1.2444</v>
      </c>
      <c r="I287" s="10">
        <f>VLOOKUP(C287,away!$B$2:$E$405,3,FALSE)</f>
        <v>0.625</v>
      </c>
      <c r="J287" s="10">
        <f>VLOOKUP(B287,home!$B$2:$E$405,4,FALSE)</f>
        <v>0.71430000000000005</v>
      </c>
      <c r="K287" s="12">
        <f t="shared" si="502"/>
        <v>2.1351492123840004</v>
      </c>
      <c r="L287" s="12">
        <f t="shared" si="503"/>
        <v>0.55554682499999997</v>
      </c>
      <c r="M287" s="13">
        <f t="shared" si="504"/>
        <v>6.7833708139556109E-2</v>
      </c>
      <c r="N287" s="13">
        <f t="shared" si="505"/>
        <v>0.14483508850725937</v>
      </c>
      <c r="O287" s="13">
        <f t="shared" si="506"/>
        <v>3.7684801184907059E-2</v>
      </c>
      <c r="P287" s="13">
        <f t="shared" si="507"/>
        <v>8.0462673568801935E-2</v>
      </c>
      <c r="Q287" s="13">
        <f t="shared" si="508"/>
        <v>0.15462226257592096</v>
      </c>
      <c r="R287" s="13">
        <f t="shared" si="509"/>
        <v>1.0467835824515676E-2</v>
      </c>
      <c r="S287" s="13">
        <f t="shared" si="510"/>
        <v>2.3860710314258321E-2</v>
      </c>
      <c r="T287" s="13">
        <f t="shared" si="511"/>
        <v>8.5899907048369223E-2</v>
      </c>
      <c r="U287" s="13">
        <f t="shared" si="512"/>
        <v>2.2350391416079664E-2</v>
      </c>
      <c r="V287" s="13">
        <f t="shared" si="513"/>
        <v>3.1447763095828695E-3</v>
      </c>
      <c r="W287" s="13">
        <f t="shared" si="514"/>
        <v>0.1100472007186699</v>
      </c>
      <c r="X287" s="13">
        <f t="shared" si="515"/>
        <v>6.1136372959394787E-2</v>
      </c>
      <c r="Y287" s="13">
        <f t="shared" si="516"/>
        <v>1.6982058944803813E-2</v>
      </c>
      <c r="Z287" s="13">
        <f t="shared" si="517"/>
        <v>1.9384576523103138E-3</v>
      </c>
      <c r="AA287" s="13">
        <f t="shared" si="518"/>
        <v>4.1388963295701043E-3</v>
      </c>
      <c r="AB287" s="13">
        <f t="shared" si="519"/>
        <v>4.4185806191103204E-3</v>
      </c>
      <c r="AC287" s="13">
        <f t="shared" si="520"/>
        <v>2.3314101184425886E-4</v>
      </c>
      <c r="AD287" s="13">
        <f t="shared" si="521"/>
        <v>5.8741798484883E-2</v>
      </c>
      <c r="AE287" s="13">
        <f t="shared" si="522"/>
        <v>3.2633819643066567E-2</v>
      </c>
      <c r="AF287" s="13">
        <f t="shared" si="523"/>
        <v>9.0648074451641306E-3</v>
      </c>
      <c r="AG287" s="13">
        <f t="shared" si="524"/>
        <v>1.6786416651324316E-3</v>
      </c>
      <c r="AH287" s="13">
        <f t="shared" si="525"/>
        <v>2.6922599853448714E-4</v>
      </c>
      <c r="AI287" s="13">
        <f t="shared" si="526"/>
        <v>5.748376787242062E-4</v>
      </c>
      <c r="AJ287" s="13">
        <f t="shared" si="527"/>
        <v>6.1368210848831821E-4</v>
      </c>
      <c r="AK287" s="13">
        <f t="shared" si="528"/>
        <v>4.3676762353099497E-4</v>
      </c>
      <c r="AL287" s="13">
        <f t="shared" si="529"/>
        <v>1.106184500067789E-5</v>
      </c>
      <c r="AM287" s="13">
        <f t="shared" si="530"/>
        <v>2.5084500953803532E-2</v>
      </c>
      <c r="AN287" s="13">
        <f t="shared" si="531"/>
        <v>1.3935614861595025E-2</v>
      </c>
      <c r="AO287" s="13">
        <f t="shared" si="532"/>
        <v>3.8709432953909647E-3</v>
      </c>
      <c r="AP287" s="13">
        <f t="shared" si="533"/>
        <v>7.168300858364959E-4</v>
      </c>
      <c r="AQ287" s="13">
        <f t="shared" si="534"/>
        <v>9.9558169562735676E-5</v>
      </c>
      <c r="AR287" s="13">
        <f t="shared" si="535"/>
        <v>2.9913529738657802E-5</v>
      </c>
      <c r="AS287" s="13">
        <f t="shared" si="536"/>
        <v>6.3869849461120566E-5</v>
      </c>
      <c r="AT287" s="13">
        <f t="shared" si="537"/>
        <v>6.8185829385998152E-5</v>
      </c>
      <c r="AU287" s="13">
        <f t="shared" si="538"/>
        <v>4.852897330308792E-5</v>
      </c>
      <c r="AV287" s="13">
        <f t="shared" si="539"/>
        <v>2.5904149781473084E-5</v>
      </c>
      <c r="AW287" s="13">
        <f t="shared" si="540"/>
        <v>3.6448022334882046E-7</v>
      </c>
      <c r="AX287" s="13">
        <f t="shared" si="541"/>
        <v>8.9265254090932136E-3</v>
      </c>
      <c r="AY287" s="13">
        <f t="shared" si="542"/>
        <v>4.9591028493035615E-3</v>
      </c>
      <c r="AZ287" s="13">
        <f t="shared" si="543"/>
        <v>1.3775069213895234E-3</v>
      </c>
      <c r="BA287" s="13">
        <f t="shared" si="544"/>
        <v>2.5508986553115809E-4</v>
      </c>
      <c r="BB287" s="13">
        <f t="shared" si="545"/>
        <v>3.5428591221377953E-5</v>
      </c>
      <c r="BC287" s="13">
        <f t="shared" si="546"/>
        <v>3.9364482734518796E-6</v>
      </c>
      <c r="BD287" s="13">
        <f t="shared" si="547"/>
        <v>2.7697277451424028E-6</v>
      </c>
      <c r="BE287" s="13">
        <f t="shared" si="548"/>
        <v>5.9137820135589137E-6</v>
      </c>
      <c r="BF287" s="13">
        <f t="shared" si="549"/>
        <v>6.3134035042304942E-6</v>
      </c>
      <c r="BG287" s="13">
        <f t="shared" si="550"/>
        <v>4.4933528398400413E-6</v>
      </c>
      <c r="BH287" s="13">
        <f t="shared" si="551"/>
        <v>2.3984946942369689E-6</v>
      </c>
      <c r="BI287" s="13">
        <f t="shared" si="552"/>
        <v>1.0242288114614539E-6</v>
      </c>
      <c r="BJ287" s="14">
        <f t="shared" si="553"/>
        <v>0.73490699544366522</v>
      </c>
      <c r="BK287" s="14">
        <f t="shared" si="554"/>
        <v>0.18050517403834776</v>
      </c>
      <c r="BL287" s="14">
        <f t="shared" si="555"/>
        <v>8.1214334104739647E-2</v>
      </c>
      <c r="BM287" s="14">
        <f t="shared" si="556"/>
        <v>0.49769985306902148</v>
      </c>
      <c r="BN287" s="14">
        <f t="shared" si="557"/>
        <v>0.49590636980096109</v>
      </c>
    </row>
    <row r="288" spans="1:66" x14ac:dyDescent="0.25">
      <c r="A288" t="s">
        <v>356</v>
      </c>
      <c r="B288" t="s">
        <v>202</v>
      </c>
      <c r="C288" t="s">
        <v>212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356</v>
      </c>
      <c r="B289" t="s">
        <v>216</v>
      </c>
      <c r="C289" t="s">
        <v>214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356</v>
      </c>
      <c r="B290" t="s">
        <v>217</v>
      </c>
      <c r="C290" t="s">
        <v>200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357</v>
      </c>
      <c r="B291" t="s">
        <v>223</v>
      </c>
      <c r="C291" t="s">
        <v>231</v>
      </c>
      <c r="D291" s="11">
        <v>44416</v>
      </c>
      <c r="E291" s="10">
        <f>VLOOKUP(A291,home!$A$2:$E$405,3,FALSE)</f>
        <v>1.7273000000000001</v>
      </c>
      <c r="F291" s="10">
        <f>VLOOKUP(B291,home!$B$2:$E$405,3,FALSE)</f>
        <v>0.43419999999999997</v>
      </c>
      <c r="G291" s="10">
        <f>VLOOKUP(C291,away!$B$2:$E$405,4,FALSE)</f>
        <v>0.8105</v>
      </c>
      <c r="H291" s="10">
        <f>VLOOKUP(A291,away!$A$2:$E$405,3,FALSE)</f>
        <v>1.1429</v>
      </c>
      <c r="I291" s="10">
        <f>VLOOKUP(C291,away!$B$2:$E$405,3,FALSE)</f>
        <v>0.875</v>
      </c>
      <c r="J291" s="10">
        <f>VLOOKUP(B291,home!$B$2:$E$405,4,FALSE)</f>
        <v>0.875</v>
      </c>
      <c r="K291" s="12">
        <f t="shared" si="502"/>
        <v>0.60786986142999999</v>
      </c>
      <c r="L291" s="12">
        <f t="shared" si="503"/>
        <v>0.87503281249999998</v>
      </c>
      <c r="M291" s="13">
        <f t="shared" si="504"/>
        <v>0.22697788845554384</v>
      </c>
      <c r="N291" s="13">
        <f t="shared" si="505"/>
        <v>0.13797301760314543</v>
      </c>
      <c r="O291" s="13">
        <f t="shared" si="506"/>
        <v>0.19861310011056579</v>
      </c>
      <c r="P291" s="13">
        <f t="shared" si="507"/>
        <v>0.12073091764239234</v>
      </c>
      <c r="Q291" s="13">
        <f t="shared" si="508"/>
        <v>4.1934819545751477E-2</v>
      </c>
      <c r="R291" s="13">
        <f t="shared" si="509"/>
        <v>8.6896489794546214E-2</v>
      </c>
      <c r="S291" s="13">
        <f t="shared" si="510"/>
        <v>1.6054377117915811E-2</v>
      </c>
      <c r="T291" s="13">
        <f t="shared" si="511"/>
        <v>3.6694343088798882E-2</v>
      </c>
      <c r="U291" s="13">
        <f t="shared" si="512"/>
        <v>5.2821757210164209E-2</v>
      </c>
      <c r="V291" s="13">
        <f t="shared" si="513"/>
        <v>9.4882452344771618E-4</v>
      </c>
      <c r="W291" s="13">
        <f t="shared" si="514"/>
        <v>8.4969709821226692E-3</v>
      </c>
      <c r="X291" s="13">
        <f t="shared" si="515"/>
        <v>7.4351284162176854E-3</v>
      </c>
      <c r="Y291" s="13">
        <f t="shared" si="516"/>
        <v>3.2529906646708157E-3</v>
      </c>
      <c r="Z291" s="13">
        <f t="shared" si="517"/>
        <v>2.5345759953766443E-2</v>
      </c>
      <c r="AA291" s="13">
        <f t="shared" si="518"/>
        <v>1.5406923590934049E-2</v>
      </c>
      <c r="AB291" s="13">
        <f t="shared" si="519"/>
        <v>4.682702254141839E-3</v>
      </c>
      <c r="AC291" s="13">
        <f t="shared" si="520"/>
        <v>3.1542845477403397E-5</v>
      </c>
      <c r="AD291" s="13">
        <f t="shared" si="521"/>
        <v>1.2912631433694094E-3</v>
      </c>
      <c r="AE291" s="13">
        <f t="shared" si="522"/>
        <v>1.1298976200201248E-3</v>
      </c>
      <c r="AF291" s="13">
        <f t="shared" si="523"/>
        <v>4.9434874614163299E-4</v>
      </c>
      <c r="AG291" s="13">
        <f t="shared" si="524"/>
        <v>1.4419045789738723E-4</v>
      </c>
      <c r="AH291" s="13">
        <f t="shared" si="525"/>
        <v>5.5445929043235302E-3</v>
      </c>
      <c r="AI291" s="13">
        <f t="shared" si="526"/>
        <v>3.3703909204369051E-3</v>
      </c>
      <c r="AJ291" s="13">
        <f t="shared" si="527"/>
        <v>1.0243795308854558E-3</v>
      </c>
      <c r="AK291" s="13">
        <f t="shared" si="528"/>
        <v>2.0756314783035681E-4</v>
      </c>
      <c r="AL291" s="13">
        <f t="shared" si="529"/>
        <v>6.7111324463395524E-7</v>
      </c>
      <c r="AM291" s="13">
        <f t="shared" si="530"/>
        <v>1.5698398960592588E-4</v>
      </c>
      <c r="AN291" s="13">
        <f t="shared" si="531"/>
        <v>1.3736614194234407E-4</v>
      </c>
      <c r="AO291" s="13">
        <f t="shared" si="532"/>
        <v>6.0099940763041763E-5</v>
      </c>
      <c r="AP291" s="13">
        <f t="shared" si="533"/>
        <v>1.7529806732322612E-5</v>
      </c>
      <c r="AQ291" s="13">
        <f t="shared" si="534"/>
        <v>3.8347890218914225E-6</v>
      </c>
      <c r="AR291" s="13">
        <f t="shared" si="535"/>
        <v>9.703401446475526E-4</v>
      </c>
      <c r="AS291" s="13">
        <f t="shared" si="536"/>
        <v>5.8984052926687393E-4</v>
      </c>
      <c r="AT291" s="13">
        <f t="shared" si="537"/>
        <v>1.7927314039562625E-4</v>
      </c>
      <c r="AU291" s="13">
        <f t="shared" si="538"/>
        <v>3.6324913003470088E-5</v>
      </c>
      <c r="AV291" s="13">
        <f t="shared" si="539"/>
        <v>5.5202049584690416E-6</v>
      </c>
      <c r="AW291" s="13">
        <f t="shared" si="540"/>
        <v>9.9158114301529538E-9</v>
      </c>
      <c r="AX291" s="13">
        <f t="shared" si="541"/>
        <v>1.5904306001413782E-5</v>
      </c>
      <c r="AY291" s="13">
        <f t="shared" si="542"/>
        <v>1.3916789611277729E-5</v>
      </c>
      <c r="AZ291" s="13">
        <f t="shared" si="543"/>
        <v>6.0888237772635655E-6</v>
      </c>
      <c r="BA291" s="13">
        <f t="shared" si="544"/>
        <v>1.7759735315452705E-6</v>
      </c>
      <c r="BB291" s="13">
        <f t="shared" si="545"/>
        <v>3.8850877855840387E-7</v>
      </c>
      <c r="BC291" s="13">
        <f t="shared" si="546"/>
        <v>6.7991585836579986E-8</v>
      </c>
      <c r="BD291" s="13">
        <f t="shared" si="547"/>
        <v>1.415132443087674E-4</v>
      </c>
      <c r="BE291" s="13">
        <f t="shared" si="548"/>
        <v>8.6021636208480167E-5</v>
      </c>
      <c r="BF291" s="13">
        <f t="shared" si="549"/>
        <v>2.6144980041015351E-5</v>
      </c>
      <c r="BG291" s="13">
        <f t="shared" si="550"/>
        <v>5.2975817982073733E-6</v>
      </c>
      <c r="BH291" s="13">
        <f t="shared" si="551"/>
        <v>8.0506007839760145E-7</v>
      </c>
      <c r="BI291" s="13">
        <f t="shared" si="552"/>
        <v>9.7874351659675013E-8</v>
      </c>
      <c r="BJ291" s="14">
        <f t="shared" si="553"/>
        <v>0.23926092732948689</v>
      </c>
      <c r="BK291" s="14">
        <f t="shared" si="554"/>
        <v>0.364758138487633</v>
      </c>
      <c r="BL291" s="14">
        <f t="shared" si="555"/>
        <v>0.37060907877288679</v>
      </c>
      <c r="BM291" s="14">
        <f t="shared" si="556"/>
        <v>0.18683376451802827</v>
      </c>
      <c r="BN291" s="14">
        <f t="shared" si="557"/>
        <v>0.8131262331519451</v>
      </c>
    </row>
    <row r="292" spans="1:66" x14ac:dyDescent="0.25">
      <c r="A292" t="s">
        <v>357</v>
      </c>
      <c r="B292" t="s">
        <v>224</v>
      </c>
      <c r="C292" t="s">
        <v>220</v>
      </c>
      <c r="D292" s="11">
        <v>44416</v>
      </c>
      <c r="E292" s="10">
        <f>VLOOKUP(A292,home!$A$2:$E$405,3,FALSE)</f>
        <v>1.7273000000000001</v>
      </c>
      <c r="F292" s="10">
        <f>VLOOKUP(B292,home!$B$2:$E$405,3,FALSE)</f>
        <v>1.6403000000000001</v>
      </c>
      <c r="G292" s="10">
        <f>VLOOKUP(C292,away!$B$2:$E$405,4,FALSE)</f>
        <v>0.57889999999999997</v>
      </c>
      <c r="H292" s="10">
        <f>VLOOKUP(A292,away!$A$2:$E$405,3,FALSE)</f>
        <v>1.1429</v>
      </c>
      <c r="I292" s="10">
        <f>VLOOKUP(C292,away!$B$2:$E$405,3,FALSE)</f>
        <v>0.21870000000000001</v>
      </c>
      <c r="J292" s="10">
        <f>VLOOKUP(B292,home!$B$2:$E$405,4,FALSE)</f>
        <v>0.72909999999999997</v>
      </c>
      <c r="K292" s="12">
        <f t="shared" si="502"/>
        <v>1.6401916909909999</v>
      </c>
      <c r="L292" s="12">
        <f t="shared" si="503"/>
        <v>0.18224017089300001</v>
      </c>
      <c r="M292" s="13">
        <f t="shared" si="504"/>
        <v>0.1616322054040957</v>
      </c>
      <c r="N292" s="13">
        <f t="shared" si="505"/>
        <v>0.26510780030034836</v>
      </c>
      <c r="O292" s="13">
        <f t="shared" si="506"/>
        <v>2.9455880734654875E-2</v>
      </c>
      <c r="P292" s="13">
        <f t="shared" si="507"/>
        <v>4.8313290831802788E-2</v>
      </c>
      <c r="Q292" s="13">
        <f t="shared" si="508"/>
        <v>0.21741380563476642</v>
      </c>
      <c r="R292" s="13">
        <f t="shared" si="509"/>
        <v>2.6840223694436652E-3</v>
      </c>
      <c r="S292" s="13">
        <f t="shared" si="510"/>
        <v>3.6103171165095265E-3</v>
      </c>
      <c r="T292" s="13">
        <f t="shared" si="511"/>
        <v>3.9621529093377308E-2</v>
      </c>
      <c r="U292" s="13">
        <f t="shared" si="512"/>
        <v>4.4023111887954757E-3</v>
      </c>
      <c r="V292" s="13">
        <f t="shared" si="513"/>
        <v>1.1990617863210436E-4</v>
      </c>
      <c r="W292" s="13">
        <f t="shared" si="514"/>
        <v>0.11886677250295866</v>
      </c>
      <c r="X292" s="13">
        <f t="shared" si="515"/>
        <v>2.1662300934438536E-2</v>
      </c>
      <c r="Y292" s="13">
        <f t="shared" si="516"/>
        <v>1.9738707121138362E-3</v>
      </c>
      <c r="Z292" s="13">
        <f t="shared" si="517"/>
        <v>1.630455650960161E-4</v>
      </c>
      <c r="AA292" s="13">
        <f t="shared" si="518"/>
        <v>2.6742598112341782E-4</v>
      </c>
      <c r="AB292" s="13">
        <f t="shared" si="519"/>
        <v>2.19314936096873E-4</v>
      </c>
      <c r="AC292" s="13">
        <f t="shared" si="520"/>
        <v>2.2400633533628709E-6</v>
      </c>
      <c r="AD292" s="13">
        <f t="shared" si="521"/>
        <v>4.8741073148567578E-2</v>
      </c>
      <c r="AE292" s="13">
        <f t="shared" si="522"/>
        <v>8.8825815001031677E-3</v>
      </c>
      <c r="AF292" s="13">
        <f t="shared" si="523"/>
        <v>8.0938158527490078E-4</v>
      </c>
      <c r="AG292" s="13">
        <f t="shared" si="524"/>
        <v>4.9167279472715056E-5</v>
      </c>
      <c r="AH292" s="13">
        <f t="shared" si="525"/>
        <v>7.4283629116109349E-6</v>
      </c>
      <c r="AI292" s="13">
        <f t="shared" si="526"/>
        <v>1.2183939125289965E-5</v>
      </c>
      <c r="AJ292" s="13">
        <f t="shared" si="527"/>
        <v>9.9919978584203806E-6</v>
      </c>
      <c r="AK292" s="13">
        <f t="shared" si="528"/>
        <v>5.4629306212603219E-6</v>
      </c>
      <c r="AL292" s="13">
        <f t="shared" si="529"/>
        <v>2.6782987215230183E-8</v>
      </c>
      <c r="AM292" s="13">
        <f t="shared" si="530"/>
        <v>1.598894063765301E-2</v>
      </c>
      <c r="AN292" s="13">
        <f t="shared" si="531"/>
        <v>2.9138272742039169E-3</v>
      </c>
      <c r="AO292" s="13">
        <f t="shared" si="532"/>
        <v>2.6550819020180306E-4</v>
      </c>
      <c r="AP292" s="13">
        <f t="shared" si="533"/>
        <v>1.6128752651955912E-5</v>
      </c>
      <c r="AQ292" s="13">
        <f t="shared" si="534"/>
        <v>7.348266598958433E-7</v>
      </c>
      <c r="AR292" s="13">
        <f t="shared" si="535"/>
        <v>2.7074922529344001E-7</v>
      </c>
      <c r="AS292" s="13">
        <f t="shared" si="536"/>
        <v>4.4408062966855061E-7</v>
      </c>
      <c r="AT292" s="13">
        <f t="shared" si="537"/>
        <v>3.6418867945620412E-7</v>
      </c>
      <c r="AU292" s="13">
        <f t="shared" si="538"/>
        <v>1.9911308199901683E-7</v>
      </c>
      <c r="AV292" s="13">
        <f t="shared" si="539"/>
        <v>8.1645905665599286E-8</v>
      </c>
      <c r="AW292" s="13">
        <f t="shared" si="540"/>
        <v>2.2237974848838185E-10</v>
      </c>
      <c r="AX292" s="13">
        <f t="shared" si="541"/>
        <v>4.3708212636044659E-3</v>
      </c>
      <c r="AY292" s="13">
        <f t="shared" si="542"/>
        <v>7.9653921402203585E-4</v>
      </c>
      <c r="AZ292" s="13">
        <f t="shared" si="543"/>
        <v>7.258072124317586E-5</v>
      </c>
      <c r="BA292" s="13">
        <f t="shared" si="544"/>
        <v>4.4090410142978544E-6</v>
      </c>
      <c r="BB292" s="13">
        <f t="shared" si="545"/>
        <v>2.0087609697997181E-7</v>
      </c>
      <c r="BC292" s="13">
        <f t="shared" si="546"/>
        <v>7.3215388483897833E-9</v>
      </c>
      <c r="BD292" s="13">
        <f t="shared" si="547"/>
        <v>8.2235641811039686E-9</v>
      </c>
      <c r="BE292" s="13">
        <f t="shared" si="548"/>
        <v>1.3488221640177935E-8</v>
      </c>
      <c r="BF292" s="13">
        <f t="shared" si="549"/>
        <v>1.1061634530232428E-8</v>
      </c>
      <c r="BG292" s="13">
        <f t="shared" si="550"/>
        <v>6.0477336817554514E-9</v>
      </c>
      <c r="BH292" s="13">
        <f t="shared" si="551"/>
        <v>2.4798606335354256E-9</v>
      </c>
      <c r="BI292" s="13">
        <f t="shared" si="552"/>
        <v>8.1348936118809615E-10</v>
      </c>
      <c r="BJ292" s="14">
        <f t="shared" si="553"/>
        <v>0.74755798081031155</v>
      </c>
      <c r="BK292" s="14">
        <f t="shared" si="554"/>
        <v>0.21447452559140273</v>
      </c>
      <c r="BL292" s="14">
        <f t="shared" si="555"/>
        <v>3.706542433265702E-2</v>
      </c>
      <c r="BM292" s="14">
        <f t="shared" si="556"/>
        <v>0.27385743203271362</v>
      </c>
      <c r="BN292" s="14">
        <f t="shared" si="557"/>
        <v>0.72460700527511179</v>
      </c>
    </row>
    <row r="293" spans="1:66" x14ac:dyDescent="0.25">
      <c r="A293" t="s">
        <v>357</v>
      </c>
      <c r="B293" t="s">
        <v>227</v>
      </c>
      <c r="C293" t="s">
        <v>222</v>
      </c>
      <c r="D293" s="11">
        <v>44416</v>
      </c>
      <c r="E293" s="10">
        <f>VLOOKUP(A293,home!$A$2:$E$405,3,FALSE)</f>
        <v>1.7273000000000001</v>
      </c>
      <c r="F293" s="10">
        <f>VLOOKUP(B293,home!$B$2:$E$405,3,FALSE)</f>
        <v>0.69469999999999998</v>
      </c>
      <c r="G293" s="10">
        <f>VLOOKUP(C293,away!$B$2:$E$405,4,FALSE)</f>
        <v>0.86839999999999995</v>
      </c>
      <c r="H293" s="10">
        <f>VLOOKUP(A293,away!$A$2:$E$405,3,FALSE)</f>
        <v>1.1429</v>
      </c>
      <c r="I293" s="10">
        <f>VLOOKUP(C293,away!$B$2:$E$405,3,FALSE)</f>
        <v>0.875</v>
      </c>
      <c r="J293" s="10">
        <f>VLOOKUP(B293,home!$B$2:$E$405,4,FALSE)</f>
        <v>1.3998999999999999</v>
      </c>
      <c r="K293" s="12">
        <f t="shared" si="502"/>
        <v>1.042041191204</v>
      </c>
      <c r="L293" s="12">
        <f t="shared" si="503"/>
        <v>1.3999524962499998</v>
      </c>
      <c r="M293" s="13">
        <f t="shared" si="504"/>
        <v>8.6987253073907186E-2</v>
      </c>
      <c r="N293" s="13">
        <f t="shared" si="505"/>
        <v>9.0644300812698045E-2</v>
      </c>
      <c r="O293" s="13">
        <f t="shared" si="506"/>
        <v>0.12177802208274682</v>
      </c>
      <c r="P293" s="13">
        <f t="shared" si="507"/>
        <v>0.12689771519357251</v>
      </c>
      <c r="Q293" s="13">
        <f t="shared" si="508"/>
        <v>4.7227547597358789E-2</v>
      </c>
      <c r="R293" s="13">
        <f t="shared" si="509"/>
        <v>8.5241723001564546E-2</v>
      </c>
      <c r="S293" s="13">
        <f t="shared" si="510"/>
        <v>4.6279855818838755E-2</v>
      </c>
      <c r="T293" s="13">
        <f t="shared" si="511"/>
        <v>6.6116323150688106E-2</v>
      </c>
      <c r="U293" s="13">
        <f t="shared" si="512"/>
        <v>8.8825386576831714E-2</v>
      </c>
      <c r="V293" s="13">
        <f t="shared" si="513"/>
        <v>7.5014924030930141E-3</v>
      </c>
      <c r="W293" s="13">
        <f t="shared" si="514"/>
        <v>1.6404349985331787E-2</v>
      </c>
      <c r="X293" s="13">
        <f t="shared" si="515"/>
        <v>2.2965310711323881E-2</v>
      </c>
      <c r="Y293" s="13">
        <f t="shared" si="516"/>
        <v>1.6075172028737369E-2</v>
      </c>
      <c r="Z293" s="13">
        <f t="shared" si="517"/>
        <v>3.9778120966897083E-2</v>
      </c>
      <c r="AA293" s="13">
        <f t="shared" si="518"/>
        <v>4.1450440556202242E-2</v>
      </c>
      <c r="AB293" s="13">
        <f t="shared" si="519"/>
        <v>2.1596533226557788E-2</v>
      </c>
      <c r="AC293" s="13">
        <f t="shared" si="520"/>
        <v>6.8395239881128178E-4</v>
      </c>
      <c r="AD293" s="13">
        <f t="shared" si="521"/>
        <v>4.2735020999106121E-3</v>
      </c>
      <c r="AE293" s="13">
        <f t="shared" si="522"/>
        <v>5.9826999324994771E-3</v>
      </c>
      <c r="AF293" s="13">
        <f t="shared" si="523"/>
        <v>4.1877478524086761E-3</v>
      </c>
      <c r="AG293" s="13">
        <f t="shared" si="524"/>
        <v>1.9542160198816995E-3</v>
      </c>
      <c r="AH293" s="13">
        <f t="shared" si="525"/>
        <v>1.392186993593552E-2</v>
      </c>
      <c r="AI293" s="13">
        <f t="shared" si="526"/>
        <v>1.4507161931829403E-2</v>
      </c>
      <c r="AJ293" s="13">
        <f t="shared" si="527"/>
        <v>7.5585301502164165E-3</v>
      </c>
      <c r="AK293" s="13">
        <f t="shared" si="528"/>
        <v>2.6254332538276212E-3</v>
      </c>
      <c r="AL293" s="13">
        <f t="shared" si="529"/>
        <v>3.9910213804118353E-5</v>
      </c>
      <c r="AM293" s="13">
        <f t="shared" si="530"/>
        <v>8.9063304376073022E-4</v>
      </c>
      <c r="AN293" s="13">
        <f t="shared" si="531"/>
        <v>1.2468439528555695E-3</v>
      </c>
      <c r="AO293" s="13">
        <f t="shared" si="532"/>
        <v>8.7276115211718625E-4</v>
      </c>
      <c r="AP293" s="13">
        <f t="shared" si="533"/>
        <v>4.0727471784549334E-4</v>
      </c>
      <c r="AQ293" s="13">
        <f t="shared" si="534"/>
        <v>1.4254131447682833E-4</v>
      </c>
      <c r="AR293" s="13">
        <f t="shared" si="535"/>
        <v>3.8979913138561459E-3</v>
      </c>
      <c r="AS293" s="13">
        <f t="shared" si="536"/>
        <v>4.0618675119935034E-3</v>
      </c>
      <c r="AT293" s="13">
        <f t="shared" si="537"/>
        <v>2.1163166303552689E-3</v>
      </c>
      <c r="AU293" s="13">
        <f t="shared" si="538"/>
        <v>7.3509636748674652E-4</v>
      </c>
      <c r="AV293" s="13">
        <f t="shared" si="539"/>
        <v>1.9150017360640561E-4</v>
      </c>
      <c r="AW293" s="13">
        <f t="shared" si="540"/>
        <v>1.6172596065842939E-6</v>
      </c>
      <c r="AX293" s="13">
        <f t="shared" si="541"/>
        <v>1.5467938630767922E-4</v>
      </c>
      <c r="AY293" s="13">
        <f t="shared" si="542"/>
        <v>2.1654379297985352E-4</v>
      </c>
      <c r="AZ293" s="13">
        <f t="shared" si="543"/>
        <v>1.5157551176479462E-4</v>
      </c>
      <c r="BA293" s="13">
        <f t="shared" si="544"/>
        <v>7.0732838688498451E-5</v>
      </c>
      <c r="BB293" s="13">
        <f t="shared" si="545"/>
        <v>2.4755653522203014E-5</v>
      </c>
      <c r="BC293" s="13">
        <f t="shared" si="546"/>
        <v>6.9313477889416331E-6</v>
      </c>
      <c r="BD293" s="13">
        <f t="shared" si="547"/>
        <v>9.0950044503228873E-4</v>
      </c>
      <c r="BE293" s="13">
        <f t="shared" si="548"/>
        <v>9.4773692714201422E-4</v>
      </c>
      <c r="BF293" s="13">
        <f t="shared" si="549"/>
        <v>4.9379045825354148E-4</v>
      </c>
      <c r="BG293" s="13">
        <f t="shared" si="550"/>
        <v>1.7151666577456314E-4</v>
      </c>
      <c r="BH293" s="13">
        <f t="shared" si="551"/>
        <v>4.4681857678766016E-5</v>
      </c>
      <c r="BI293" s="13">
        <f t="shared" si="552"/>
        <v>9.3120672401577895E-6</v>
      </c>
      <c r="BJ293" s="14">
        <f t="shared" si="553"/>
        <v>0.28001644290294642</v>
      </c>
      <c r="BK293" s="14">
        <f t="shared" si="554"/>
        <v>0.26860672289500676</v>
      </c>
      <c r="BL293" s="14">
        <f t="shared" si="555"/>
        <v>0.41108441113413147</v>
      </c>
      <c r="BM293" s="14">
        <f t="shared" si="556"/>
        <v>0.44049420960376051</v>
      </c>
      <c r="BN293" s="14">
        <f t="shared" si="557"/>
        <v>0.55877656176184787</v>
      </c>
    </row>
    <row r="294" spans="1:66" x14ac:dyDescent="0.25">
      <c r="A294" t="s">
        <v>357</v>
      </c>
      <c r="B294" t="s">
        <v>233</v>
      </c>
      <c r="C294" t="s">
        <v>221</v>
      </c>
      <c r="D294" s="11">
        <v>44416</v>
      </c>
      <c r="E294" s="10">
        <f>VLOOKUP(A294,home!$A$2:$E$405,3,FALSE)</f>
        <v>1.7273000000000001</v>
      </c>
      <c r="F294" s="10">
        <f>VLOOKUP(B294,home!$B$2:$E$405,3,FALSE)</f>
        <v>1.3895</v>
      </c>
      <c r="G294" s="10">
        <f>VLOOKUP(C294,away!$B$2:$E$405,4,FALSE)</f>
        <v>0.69469999999999998</v>
      </c>
      <c r="H294" s="10">
        <f>VLOOKUP(A294,away!$A$2:$E$405,3,FALSE)</f>
        <v>1.1429</v>
      </c>
      <c r="I294" s="10">
        <f>VLOOKUP(C294,away!$B$2:$E$405,3,FALSE)</f>
        <v>0.52500000000000002</v>
      </c>
      <c r="J294" s="10">
        <f>VLOOKUP(B294,home!$B$2:$E$405,4,FALSE)</f>
        <v>1.2250000000000001</v>
      </c>
      <c r="K294" s="12">
        <f t="shared" si="502"/>
        <v>1.667337903245</v>
      </c>
      <c r="L294" s="12">
        <f t="shared" si="503"/>
        <v>0.73502756250000012</v>
      </c>
      <c r="M294" s="13">
        <f t="shared" si="504"/>
        <v>9.0503616681344101E-2</v>
      </c>
      <c r="N294" s="13">
        <f t="shared" si="505"/>
        <v>0.15090011047356144</v>
      </c>
      <c r="O294" s="13">
        <f t="shared" si="506"/>
        <v>6.6522652766722701E-2</v>
      </c>
      <c r="P294" s="13">
        <f t="shared" si="507"/>
        <v>0.11091574038236261</v>
      </c>
      <c r="Q294" s="13">
        <f t="shared" si="508"/>
        <v>0.12580073689821344</v>
      </c>
      <c r="R294" s="13">
        <f t="shared" si="509"/>
        <v>2.4447991657079036E-2</v>
      </c>
      <c r="S294" s="13">
        <f t="shared" si="510"/>
        <v>3.3982900119569462E-2</v>
      </c>
      <c r="T294" s="13">
        <f t="shared" si="511"/>
        <v>9.2467009002997647E-2</v>
      </c>
      <c r="U294" s="13">
        <f t="shared" si="512"/>
        <v>4.0763063148065409E-2</v>
      </c>
      <c r="V294" s="13">
        <f t="shared" si="513"/>
        <v>4.6274866811530741E-3</v>
      </c>
      <c r="W294" s="13">
        <f t="shared" si="514"/>
        <v>6.9917445628847705E-2</v>
      </c>
      <c r="X294" s="13">
        <f t="shared" si="515"/>
        <v>5.1391249636798211E-2</v>
      </c>
      <c r="Y294" s="13">
        <f t="shared" si="516"/>
        <v>1.8886992477182403E-2</v>
      </c>
      <c r="Z294" s="13">
        <f t="shared" si="517"/>
        <v>5.9899825719077152E-3</v>
      </c>
      <c r="AA294" s="13">
        <f t="shared" si="518"/>
        <v>9.9873249819187014E-3</v>
      </c>
      <c r="AB294" s="13">
        <f t="shared" si="519"/>
        <v>8.3261227471893694E-3</v>
      </c>
      <c r="AC294" s="13">
        <f t="shared" si="520"/>
        <v>3.5444792855403653E-4</v>
      </c>
      <c r="AD294" s="13">
        <f t="shared" si="521"/>
        <v>2.9144001798762312E-2</v>
      </c>
      <c r="AE294" s="13">
        <f t="shared" si="522"/>
        <v>2.1421644603639881E-2</v>
      </c>
      <c r="AF294" s="13">
        <f t="shared" si="523"/>
        <v>7.8727496088773514E-3</v>
      </c>
      <c r="AG294" s="13">
        <f t="shared" si="524"/>
        <v>1.9288959850619833E-3</v>
      </c>
      <c r="AH294" s="13">
        <f t="shared" si="525"/>
        <v>1.1007005723117024E-3</v>
      </c>
      <c r="AI294" s="13">
        <f t="shared" si="526"/>
        <v>1.835239784338765E-3</v>
      </c>
      <c r="AJ294" s="13">
        <f t="shared" si="527"/>
        <v>1.5299824269856017E-3</v>
      </c>
      <c r="AK294" s="13">
        <f t="shared" si="528"/>
        <v>8.5033256393728975E-4</v>
      </c>
      <c r="AL294" s="13">
        <f t="shared" si="529"/>
        <v>1.7375594860915492E-5</v>
      </c>
      <c r="AM294" s="13">
        <f t="shared" si="530"/>
        <v>9.7185797702633633E-3</v>
      </c>
      <c r="AN294" s="13">
        <f t="shared" si="531"/>
        <v>7.1434239994984912E-3</v>
      </c>
      <c r="AO294" s="13">
        <f t="shared" si="532"/>
        <v>2.6253067651276886E-3</v>
      </c>
      <c r="AP294" s="13">
        <f t="shared" si="533"/>
        <v>6.4322427746218861E-4</v>
      </c>
      <c r="AQ294" s="13">
        <f t="shared" si="534"/>
        <v>1.1819689320096404E-4</v>
      </c>
      <c r="AR294" s="13">
        <f t="shared" si="535"/>
        <v>1.6180905174172517E-4</v>
      </c>
      <c r="AS294" s="13">
        <f t="shared" si="536"/>
        <v>2.6979036505710971E-4</v>
      </c>
      <c r="AT294" s="13">
        <f t="shared" si="537"/>
        <v>2.2491585079501228E-4</v>
      </c>
      <c r="AU294" s="13">
        <f t="shared" si="538"/>
        <v>1.2500357435704036E-4</v>
      </c>
      <c r="AV294" s="13">
        <f t="shared" si="539"/>
        <v>5.2105799391649538E-5</v>
      </c>
      <c r="AW294" s="13">
        <f t="shared" si="540"/>
        <v>5.9151318393287946E-7</v>
      </c>
      <c r="AX294" s="13">
        <f t="shared" si="541"/>
        <v>2.7006927361117E-3</v>
      </c>
      <c r="AY294" s="13">
        <f t="shared" si="542"/>
        <v>1.9850835988856389E-3</v>
      </c>
      <c r="AZ294" s="13">
        <f t="shared" si="543"/>
        <v>7.2954557952381951E-4</v>
      </c>
      <c r="BA294" s="13">
        <f t="shared" si="544"/>
        <v>1.7874536968334769E-4</v>
      </c>
      <c r="BB294" s="13">
        <f t="shared" si="545"/>
        <v>3.2845693346628119E-5</v>
      </c>
      <c r="BC294" s="13">
        <f t="shared" si="546"/>
        <v>4.8284979838389086E-6</v>
      </c>
      <c r="BD294" s="13">
        <f t="shared" si="547"/>
        <v>1.9822352148692769E-5</v>
      </c>
      <c r="BE294" s="13">
        <f t="shared" si="548"/>
        <v>3.3050559068985419E-5</v>
      </c>
      <c r="BF294" s="13">
        <f t="shared" si="549"/>
        <v>2.755322492957859E-5</v>
      </c>
      <c r="BG294" s="13">
        <f t="shared" si="550"/>
        <v>1.5313512093907142E-5</v>
      </c>
      <c r="BH294" s="13">
        <f t="shared" si="551"/>
        <v>6.3831997864930232E-6</v>
      </c>
      <c r="BI294" s="13">
        <f t="shared" si="552"/>
        <v>2.1285901896010399E-6</v>
      </c>
      <c r="BJ294" s="14">
        <f t="shared" si="553"/>
        <v>0.59561130929503026</v>
      </c>
      <c r="BK294" s="14">
        <f t="shared" si="554"/>
        <v>0.24238665098672985</v>
      </c>
      <c r="BL294" s="14">
        <f t="shared" si="555"/>
        <v>0.15630128672810845</v>
      </c>
      <c r="BM294" s="14">
        <f t="shared" si="556"/>
        <v>0.42921388863679077</v>
      </c>
      <c r="BN294" s="14">
        <f t="shared" si="557"/>
        <v>0.56909084885928329</v>
      </c>
    </row>
    <row r="295" spans="1:66" s="15" customFormat="1" x14ac:dyDescent="0.25">
      <c r="A295" t="s">
        <v>357</v>
      </c>
      <c r="B295" t="s">
        <v>229</v>
      </c>
      <c r="C295" t="s">
        <v>228</v>
      </c>
      <c r="D295" s="11">
        <v>44416</v>
      </c>
      <c r="E295" s="10">
        <f>VLOOKUP(A295,home!$A$2:$E$405,3,FALSE)</f>
        <v>1.7273000000000001</v>
      </c>
      <c r="F295" s="10">
        <f>VLOOKUP(B295,home!$B$2:$E$405,3,FALSE)</f>
        <v>0.57889999999999997</v>
      </c>
      <c r="G295" s="10">
        <f>VLOOKUP(C295,away!$B$2:$E$405,4,FALSE)</f>
        <v>1.0421</v>
      </c>
      <c r="H295" s="10">
        <f>VLOOKUP(A295,away!$A$2:$E$405,3,FALSE)</f>
        <v>1.1429</v>
      </c>
      <c r="I295" s="10">
        <f>VLOOKUP(C295,away!$B$2:$E$405,3,FALSE)</f>
        <v>1.05</v>
      </c>
      <c r="J295" s="10">
        <f>VLOOKUP(B295,home!$B$2:$E$405,4,FALSE)</f>
        <v>1.5311999999999999</v>
      </c>
      <c r="K295" s="12">
        <f t="shared" si="502"/>
        <v>1.0420311901370001</v>
      </c>
      <c r="L295" s="12">
        <f t="shared" si="503"/>
        <v>1.8375089039999999</v>
      </c>
      <c r="M295" s="13">
        <f t="shared" si="504"/>
        <v>5.6160585478216805E-2</v>
      </c>
      <c r="N295" s="13">
        <f t="shared" si="505"/>
        <v>5.8521081724656976E-2</v>
      </c>
      <c r="O295" s="13">
        <f t="shared" si="506"/>
        <v>0.10319557587007648</v>
      </c>
      <c r="P295" s="13">
        <f t="shared" si="507"/>
        <v>0.10753300874076886</v>
      </c>
      <c r="Q295" s="13">
        <f t="shared" si="508"/>
        <v>3.0490396218824475E-2</v>
      </c>
      <c r="R295" s="13">
        <f t="shared" si="509"/>
        <v>9.4811394757336562E-2</v>
      </c>
      <c r="S295" s="13">
        <f t="shared" si="510"/>
        <v>5.1474481036737907E-2</v>
      </c>
      <c r="T295" s="13">
        <f t="shared" si="511"/>
        <v>5.6026374538577901E-2</v>
      </c>
      <c r="U295" s="13">
        <f t="shared" si="512"/>
        <v>9.8796430517536324E-2</v>
      </c>
      <c r="V295" s="13">
        <f t="shared" si="513"/>
        <v>1.095114774122352E-2</v>
      </c>
      <c r="W295" s="13">
        <f t="shared" si="514"/>
        <v>1.0590647953216788E-2</v>
      </c>
      <c r="X295" s="13">
        <f t="shared" si="515"/>
        <v>1.9460409913165222E-2</v>
      </c>
      <c r="Y295" s="13">
        <f t="shared" si="516"/>
        <v>1.7879338245465486E-2</v>
      </c>
      <c r="Z295" s="13">
        <f t="shared" si="517"/>
        <v>5.8072260689088266E-2</v>
      </c>
      <c r="AA295" s="13">
        <f t="shared" si="518"/>
        <v>6.0513106919796764E-2</v>
      </c>
      <c r="AB295" s="13">
        <f t="shared" si="519"/>
        <v>3.1528272411261674E-2</v>
      </c>
      <c r="AC295" s="13">
        <f t="shared" si="520"/>
        <v>1.3105386274810153E-3</v>
      </c>
      <c r="AD295" s="13">
        <f t="shared" si="521"/>
        <v>2.7589463727531174E-3</v>
      </c>
      <c r="AE295" s="13">
        <f t="shared" si="522"/>
        <v>5.069588525592356E-3</v>
      </c>
      <c r="AF295" s="13">
        <f t="shared" si="523"/>
        <v>4.6577070276960942E-3</v>
      </c>
      <c r="AG295" s="13">
        <f t="shared" si="524"/>
        <v>2.8528593785383154E-3</v>
      </c>
      <c r="AH295" s="13">
        <f t="shared" si="525"/>
        <v>2.6677074022902217E-2</v>
      </c>
      <c r="AI295" s="13">
        <f t="shared" si="526"/>
        <v>2.7798343193457642E-2</v>
      </c>
      <c r="AJ295" s="13">
        <f t="shared" si="527"/>
        <v>1.4483370320857719E-2</v>
      </c>
      <c r="AK295" s="13">
        <f t="shared" si="528"/>
        <v>5.0307078708794264E-3</v>
      </c>
      <c r="AL295" s="13">
        <f t="shared" si="529"/>
        <v>1.0037371261999594E-4</v>
      </c>
      <c r="AM295" s="13">
        <f t="shared" si="530"/>
        <v>5.7498163446481837E-4</v>
      </c>
      <c r="AN295" s="13">
        <f t="shared" si="531"/>
        <v>1.0565338729655769E-3</v>
      </c>
      <c r="AO295" s="13">
        <f t="shared" si="532"/>
        <v>9.7069519947592649E-4</v>
      </c>
      <c r="AP295" s="13">
        <f t="shared" si="533"/>
        <v>5.9455369070235691E-4</v>
      </c>
      <c r="AQ295" s="13">
        <f t="shared" si="534"/>
        <v>2.731244251429107E-4</v>
      </c>
      <c r="AR295" s="13">
        <f t="shared" si="535"/>
        <v>9.8038722099499827E-3</v>
      </c>
      <c r="AS295" s="13">
        <f t="shared" si="536"/>
        <v>1.021594062688524E-2</v>
      </c>
      <c r="AT295" s="13">
        <f t="shared" si="537"/>
        <v>5.3226643849010784E-3</v>
      </c>
      <c r="AU295" s="13">
        <f t="shared" si="538"/>
        <v>1.8487941012327652E-3</v>
      </c>
      <c r="AV295" s="13">
        <f t="shared" si="539"/>
        <v>4.8162527940646076E-4</v>
      </c>
      <c r="AW295" s="13">
        <f t="shared" si="540"/>
        <v>5.3386033919029229E-6</v>
      </c>
      <c r="AX295" s="13">
        <f t="shared" si="541"/>
        <v>9.9858132811381987E-5</v>
      </c>
      <c r="AY295" s="13">
        <f t="shared" si="542"/>
        <v>1.8349020817772895E-4</v>
      </c>
      <c r="AZ295" s="13">
        <f t="shared" si="543"/>
        <v>1.6858244566169531E-4</v>
      </c>
      <c r="BA295" s="13">
        <f t="shared" si="544"/>
        <v>1.0325724832048707E-4</v>
      </c>
      <c r="BB295" s="13">
        <f t="shared" si="545"/>
        <v>4.7434028297858516E-5</v>
      </c>
      <c r="BC295" s="13">
        <f t="shared" si="546"/>
        <v>1.7432089869980593E-5</v>
      </c>
      <c r="BD295" s="13">
        <f t="shared" si="547"/>
        <v>3.0024504132435412E-3</v>
      </c>
      <c r="BE295" s="13">
        <f t="shared" si="548"/>
        <v>3.1286469774394945E-3</v>
      </c>
      <c r="BF295" s="13">
        <f t="shared" si="549"/>
        <v>1.6300738667099021E-3</v>
      </c>
      <c r="BG295" s="13">
        <f t="shared" si="550"/>
        <v>5.6619593711298055E-4</v>
      </c>
      <c r="BH295" s="13">
        <f t="shared" si="551"/>
        <v>1.4749845655014323E-4</v>
      </c>
      <c r="BI295" s="13">
        <f t="shared" si="552"/>
        <v>3.0739598444463281E-5</v>
      </c>
      <c r="BJ295" s="14">
        <f t="shared" si="553"/>
        <v>0.2123972928743775</v>
      </c>
      <c r="BK295" s="14">
        <f t="shared" si="554"/>
        <v>0.22771362554522584</v>
      </c>
      <c r="BL295" s="14">
        <f t="shared" si="555"/>
        <v>0.49901277773598091</v>
      </c>
      <c r="BM295" s="14">
        <f t="shared" si="556"/>
        <v>0.54630576245000617</v>
      </c>
      <c r="BN295" s="14">
        <f t="shared" si="557"/>
        <v>0.4507120427898802</v>
      </c>
    </row>
    <row r="296" spans="1:66" s="10" customFormat="1" x14ac:dyDescent="0.25">
      <c r="A296" t="s">
        <v>358</v>
      </c>
      <c r="B296" t="s">
        <v>242</v>
      </c>
      <c r="C296" t="s">
        <v>240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358</v>
      </c>
      <c r="B297" t="s">
        <v>247</v>
      </c>
      <c r="C297" t="s">
        <v>243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358</v>
      </c>
      <c r="B298" t="s">
        <v>244</v>
      </c>
      <c r="C298" t="s">
        <v>238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359</v>
      </c>
      <c r="B299" t="s">
        <v>254</v>
      </c>
      <c r="C299" t="s">
        <v>255</v>
      </c>
      <c r="D299" s="11">
        <v>44416</v>
      </c>
      <c r="E299" s="10">
        <f>VLOOKUP(A299,home!$A$2:$E$405,3,FALSE)</f>
        <v>1.1584000000000001</v>
      </c>
      <c r="F299" s="10">
        <f>VLOOKUP(B299,home!$B$2:$E$405,3,FALSE)</f>
        <v>0.90439999999999998</v>
      </c>
      <c r="G299" s="10">
        <f>VLOOKUP(C299,away!$B$2:$E$405,4,FALSE)</f>
        <v>1.1654</v>
      </c>
      <c r="H299" s="10">
        <f>VLOOKUP(A299,away!$A$2:$E$405,3,FALSE)</f>
        <v>1.0775999999999999</v>
      </c>
      <c r="I299" s="10">
        <f>VLOOKUP(C299,away!$B$2:$E$405,3,FALSE)</f>
        <v>0.88160000000000005</v>
      </c>
      <c r="J299" s="10">
        <f>VLOOKUP(B299,home!$B$2:$E$405,4,FALSE)</f>
        <v>1.0606</v>
      </c>
      <c r="K299" s="12">
        <f t="shared" si="502"/>
        <v>1.2209394211840001</v>
      </c>
      <c r="L299" s="12">
        <f t="shared" si="503"/>
        <v>1.0075828968959999</v>
      </c>
      <c r="M299" s="13">
        <f t="shared" si="504"/>
        <v>0.10768744040726037</v>
      </c>
      <c r="N299" s="13">
        <f t="shared" si="505"/>
        <v>0.13147984115962702</v>
      </c>
      <c r="O299" s="13">
        <f t="shared" si="506"/>
        <v>0.10850402316486278</v>
      </c>
      <c r="P299" s="13">
        <f t="shared" si="507"/>
        <v>0.13247683923904291</v>
      </c>
      <c r="Q299" s="13">
        <f t="shared" si="508"/>
        <v>8.026446058139966E-2</v>
      </c>
      <c r="R299" s="13">
        <f t="shared" si="509"/>
        <v>5.4663398992661545E-2</v>
      </c>
      <c r="S299" s="13">
        <f t="shared" si="510"/>
        <v>4.0743175035999772E-2</v>
      </c>
      <c r="T299" s="13">
        <f t="shared" si="511"/>
        <v>8.0873097710401465E-2</v>
      </c>
      <c r="U299" s="13">
        <f t="shared" si="512"/>
        <v>6.6740698726050249E-2</v>
      </c>
      <c r="V299" s="13">
        <f t="shared" si="513"/>
        <v>5.5691288179522749E-3</v>
      </c>
      <c r="W299" s="13">
        <f t="shared" si="514"/>
        <v>3.266601468130003E-2</v>
      </c>
      <c r="X299" s="13">
        <f t="shared" si="515"/>
        <v>3.2913717702631552E-2</v>
      </c>
      <c r="Y299" s="13">
        <f t="shared" si="516"/>
        <v>1.6581649515217321E-2</v>
      </c>
      <c r="Z299" s="13">
        <f t="shared" si="517"/>
        <v>1.8359301970402604E-2</v>
      </c>
      <c r="AA299" s="13">
        <f t="shared" si="518"/>
        <v>2.2415595521085633E-2</v>
      </c>
      <c r="AB299" s="13">
        <f t="shared" si="519"/>
        <v>1.3684042110504481E-2</v>
      </c>
      <c r="AC299" s="13">
        <f t="shared" si="520"/>
        <v>4.2819558409457428E-4</v>
      </c>
      <c r="AD299" s="13">
        <f t="shared" si="521"/>
        <v>9.9708062643436273E-3</v>
      </c>
      <c r="AE299" s="13">
        <f t="shared" si="522"/>
        <v>1.0046413860216137E-2</v>
      </c>
      <c r="AF299" s="13">
        <f t="shared" si="523"/>
        <v>5.0612973903463483E-3</v>
      </c>
      <c r="AG299" s="13">
        <f t="shared" si="524"/>
        <v>1.6998922288724465E-3</v>
      </c>
      <c r="AH299" s="13">
        <f t="shared" si="525"/>
        <v>4.6246296660816723E-3</v>
      </c>
      <c r="AI299" s="13">
        <f t="shared" si="526"/>
        <v>5.6463926676961138E-3</v>
      </c>
      <c r="AJ299" s="13">
        <f t="shared" si="527"/>
        <v>3.4469516977372384E-3</v>
      </c>
      <c r="AK299" s="13">
        <f t="shared" si="528"/>
        <v>1.4028397368948369E-3</v>
      </c>
      <c r="AL299" s="13">
        <f t="shared" si="529"/>
        <v>2.1070608547267685E-5</v>
      </c>
      <c r="AM299" s="13">
        <f t="shared" si="530"/>
        <v>2.4347500858251016E-3</v>
      </c>
      <c r="AN299" s="13">
        <f t="shared" si="531"/>
        <v>2.4532125446934407E-3</v>
      </c>
      <c r="AO299" s="13">
        <f t="shared" si="532"/>
        <v>1.235907501241912E-3</v>
      </c>
      <c r="AP299" s="13">
        <f t="shared" si="533"/>
        <v>4.1509308679894082E-4</v>
      </c>
      <c r="AQ299" s="13">
        <f t="shared" si="534"/>
        <v>1.0456017371959485E-4</v>
      </c>
      <c r="AR299" s="13">
        <f t="shared" si="535"/>
        <v>9.3193955120435084E-4</v>
      </c>
      <c r="AS299" s="13">
        <f t="shared" si="536"/>
        <v>1.1378417362259171E-3</v>
      </c>
      <c r="AT299" s="13">
        <f t="shared" si="537"/>
        <v>6.9461791541333467E-4</v>
      </c>
      <c r="AU299" s="13">
        <f t="shared" si="538"/>
        <v>2.8269546519626456E-4</v>
      </c>
      <c r="AV299" s="13">
        <f t="shared" si="539"/>
        <v>8.6288509412017219E-5</v>
      </c>
      <c r="AW299" s="13">
        <f t="shared" si="540"/>
        <v>7.2002815912540277E-7</v>
      </c>
      <c r="AX299" s="13">
        <f t="shared" si="541"/>
        <v>4.9544706008583246E-4</v>
      </c>
      <c r="AY299" s="13">
        <f t="shared" si="542"/>
        <v>4.992039840598896E-4</v>
      </c>
      <c r="AZ299" s="13">
        <f t="shared" si="543"/>
        <v>2.5149469820054399E-4</v>
      </c>
      <c r="BA299" s="13">
        <f t="shared" si="544"/>
        <v>8.4467252188963129E-5</v>
      </c>
      <c r="BB299" s="13">
        <f t="shared" si="545"/>
        <v>2.1276939663350108E-5</v>
      </c>
      <c r="BC299" s="13">
        <f t="shared" si="546"/>
        <v>4.2876561006159429E-6</v>
      </c>
      <c r="BD299" s="13">
        <f t="shared" si="547"/>
        <v>1.5650105878907292E-4</v>
      </c>
      <c r="BE299" s="13">
        <f t="shared" si="548"/>
        <v>1.9107831213261388E-4</v>
      </c>
      <c r="BF299" s="13">
        <f t="shared" si="549"/>
        <v>1.1664752190800467E-4</v>
      </c>
      <c r="BG299" s="13">
        <f t="shared" si="550"/>
        <v>4.7473185960302398E-5</v>
      </c>
      <c r="BH299" s="13">
        <f t="shared" si="551"/>
        <v>1.4490471047033004E-5</v>
      </c>
      <c r="BI299" s="13">
        <f t="shared" si="552"/>
        <v>3.5383974665695968E-6</v>
      </c>
      <c r="BJ299" s="14">
        <f t="shared" si="553"/>
        <v>0.40955689207693385</v>
      </c>
      <c r="BK299" s="14">
        <f t="shared" si="554"/>
        <v>0.28742505367695709</v>
      </c>
      <c r="BL299" s="14">
        <f t="shared" si="555"/>
        <v>0.28479168440833003</v>
      </c>
      <c r="BM299" s="14">
        <f t="shared" si="556"/>
        <v>0.38455844463186845</v>
      </c>
      <c r="BN299" s="14">
        <f t="shared" si="557"/>
        <v>0.61507600354485437</v>
      </c>
    </row>
    <row r="300" spans="1:66" x14ac:dyDescent="0.25">
      <c r="A300" t="s">
        <v>359</v>
      </c>
      <c r="B300" t="s">
        <v>259</v>
      </c>
      <c r="C300" t="s">
        <v>262</v>
      </c>
      <c r="D300" s="11">
        <v>44416</v>
      </c>
      <c r="E300" s="10">
        <f>VLOOKUP(A300,home!$A$2:$E$405,3,FALSE)</f>
        <v>1.1584000000000001</v>
      </c>
      <c r="F300" s="10">
        <f>VLOOKUP(B300,home!$B$2:$E$405,3,FALSE)</f>
        <v>1.7697000000000001</v>
      </c>
      <c r="G300" s="10">
        <f>VLOOKUP(C300,away!$B$2:$E$405,4,FALSE)</f>
        <v>1.1813</v>
      </c>
      <c r="H300" s="10">
        <f>VLOOKUP(A300,away!$A$2:$E$405,3,FALSE)</f>
        <v>1.0775999999999999</v>
      </c>
      <c r="I300" s="10">
        <f>VLOOKUP(C300,away!$B$2:$E$405,3,FALSE)</f>
        <v>1.0257000000000001</v>
      </c>
      <c r="J300" s="10">
        <f>VLOOKUP(B300,home!$B$2:$E$405,4,FALSE)</f>
        <v>0.64959999999999996</v>
      </c>
      <c r="K300" s="12">
        <f t="shared" si="502"/>
        <v>2.4216891930240001</v>
      </c>
      <c r="L300" s="12">
        <f t="shared" si="503"/>
        <v>0.71799919027199999</v>
      </c>
      <c r="M300" s="13">
        <f t="shared" si="504"/>
        <v>4.3296287646493709E-2</v>
      </c>
      <c r="N300" s="13">
        <f t="shared" si="505"/>
        <v>0.10485015189157232</v>
      </c>
      <c r="O300" s="13">
        <f t="shared" si="506"/>
        <v>3.108669947196608E-2</v>
      </c>
      <c r="P300" s="13">
        <f t="shared" si="507"/>
        <v>7.5282324158045144E-2</v>
      </c>
      <c r="Q300" s="13">
        <f t="shared" si="508"/>
        <v>0.12695723986137286</v>
      </c>
      <c r="R300" s="13">
        <f t="shared" si="509"/>
        <v>1.1160112524550327E-2</v>
      </c>
      <c r="S300" s="13">
        <f t="shared" si="510"/>
        <v>3.2724678250191486E-2</v>
      </c>
      <c r="T300" s="13">
        <f t="shared" si="511"/>
        <v>9.115519541963378E-2</v>
      </c>
      <c r="U300" s="13">
        <f t="shared" si="512"/>
        <v>2.7026323893635313E-2</v>
      </c>
      <c r="V300" s="13">
        <f t="shared" si="513"/>
        <v>6.3223019542650617E-3</v>
      </c>
      <c r="W300" s="13">
        <f t="shared" si="514"/>
        <v>0.10248365858281414</v>
      </c>
      <c r="X300" s="13">
        <f t="shared" si="515"/>
        <v>7.3583183878572656E-2</v>
      </c>
      <c r="Y300" s="13">
        <f t="shared" si="516"/>
        <v>2.6416333221225424E-2</v>
      </c>
      <c r="Z300" s="13">
        <f t="shared" si="517"/>
        <v>2.6709839186571799E-3</v>
      </c>
      <c r="AA300" s="13">
        <f t="shared" si="518"/>
        <v>6.4682928905529869E-3</v>
      </c>
      <c r="AB300" s="13">
        <f t="shared" si="519"/>
        <v>7.832097495183073E-3</v>
      </c>
      <c r="AC300" s="13">
        <f t="shared" si="520"/>
        <v>6.8706465816441872E-4</v>
      </c>
      <c r="AD300" s="13">
        <f t="shared" si="521"/>
        <v>6.2045892112890591E-2</v>
      </c>
      <c r="AE300" s="13">
        <f t="shared" si="522"/>
        <v>4.4548900296759314E-2</v>
      </c>
      <c r="AF300" s="13">
        <f t="shared" si="523"/>
        <v>1.5993037170290623E-2</v>
      </c>
      <c r="AG300" s="13">
        <f t="shared" si="524"/>
        <v>3.8276625794195548E-3</v>
      </c>
      <c r="AH300" s="13">
        <f t="shared" si="525"/>
        <v>4.7944107270634707E-4</v>
      </c>
      <c r="AI300" s="13">
        <f t="shared" si="526"/>
        <v>1.1610572644647945E-3</v>
      </c>
      <c r="AJ300" s="13">
        <f t="shared" si="527"/>
        <v>1.4058599149182011E-3</v>
      </c>
      <c r="AK300" s="13">
        <f t="shared" si="528"/>
        <v>1.1348519209543493E-3</v>
      </c>
      <c r="AL300" s="13">
        <f t="shared" si="529"/>
        <v>4.7785920802989708E-5</v>
      </c>
      <c r="AM300" s="13">
        <f t="shared" si="530"/>
        <v>3.0051173280264031E-2</v>
      </c>
      <c r="AN300" s="13">
        <f t="shared" si="531"/>
        <v>2.1576718081953137E-2</v>
      </c>
      <c r="AO300" s="13">
        <f t="shared" si="532"/>
        <v>7.746033055784785E-3</v>
      </c>
      <c r="AP300" s="13">
        <f t="shared" si="533"/>
        <v>1.8538818206245405E-3</v>
      </c>
      <c r="AQ300" s="13">
        <f t="shared" si="534"/>
        <v>3.3277141151710022E-4</v>
      </c>
      <c r="AR300" s="13">
        <f t="shared" si="535"/>
        <v>6.8847660397259271E-5</v>
      </c>
      <c r="AS300" s="13">
        <f t="shared" si="536"/>
        <v>1.6672763514902921E-4</v>
      </c>
      <c r="AT300" s="13">
        <f t="shared" si="537"/>
        <v>2.0188125610942628E-4</v>
      </c>
      <c r="AU300" s="13">
        <f t="shared" si="538"/>
        <v>1.6296455206476934E-4</v>
      </c>
      <c r="AV300" s="13">
        <f t="shared" si="539"/>
        <v>9.8662373645312253E-5</v>
      </c>
      <c r="AW300" s="13">
        <f t="shared" si="540"/>
        <v>2.3080213208614918E-6</v>
      </c>
      <c r="AX300" s="13">
        <f t="shared" si="541"/>
        <v>1.2129100261751161E-2</v>
      </c>
      <c r="AY300" s="13">
        <f t="shared" si="542"/>
        <v>8.7086841666652367E-3</v>
      </c>
      <c r="AZ300" s="13">
        <f t="shared" si="543"/>
        <v>3.1264140900001129E-3</v>
      </c>
      <c r="BA300" s="13">
        <f t="shared" si="544"/>
        <v>7.4825426169168434E-4</v>
      </c>
      <c r="BB300" s="13">
        <f t="shared" si="545"/>
        <v>1.3431148850305059E-4</v>
      </c>
      <c r="BC300" s="13">
        <f t="shared" si="546"/>
        <v>1.928710799788348E-5</v>
      </c>
      <c r="BD300" s="13">
        <f t="shared" si="547"/>
        <v>8.2387607362256323E-6</v>
      </c>
      <c r="BE300" s="13">
        <f t="shared" si="548"/>
        <v>1.9951717838828065E-5</v>
      </c>
      <c r="BF300" s="13">
        <f t="shared" si="549"/>
        <v>2.4158429736277048E-5</v>
      </c>
      <c r="BG300" s="13">
        <f t="shared" si="550"/>
        <v>1.9501402737590593E-5</v>
      </c>
      <c r="BH300" s="13">
        <f t="shared" si="551"/>
        <v>1.1806584064607949E-5</v>
      </c>
      <c r="BI300" s="13">
        <f t="shared" si="552"/>
        <v>5.7183754071580873E-6</v>
      </c>
      <c r="BJ300" s="14">
        <f t="shared" si="553"/>
        <v>0.73828788404130419</v>
      </c>
      <c r="BK300" s="14">
        <f t="shared" si="554"/>
        <v>0.16706912675462804</v>
      </c>
      <c r="BL300" s="14">
        <f t="shared" si="555"/>
        <v>8.8543195196817956E-2</v>
      </c>
      <c r="BM300" s="14">
        <f t="shared" si="556"/>
        <v>0.59523199821206241</v>
      </c>
      <c r="BN300" s="14">
        <f t="shared" si="557"/>
        <v>0.39263281555400048</v>
      </c>
    </row>
    <row r="301" spans="1:66" x14ac:dyDescent="0.25">
      <c r="A301" t="s">
        <v>360</v>
      </c>
      <c r="B301" t="s">
        <v>275</v>
      </c>
      <c r="C301" t="s">
        <v>274</v>
      </c>
      <c r="D301" s="11">
        <v>44416</v>
      </c>
      <c r="E301" s="10">
        <f>VLOOKUP(A301,home!$A$2:$E$405,3,FALSE)</f>
        <v>1.5583</v>
      </c>
      <c r="F301" s="10">
        <f>VLOOKUP(B301,home!$B$2:$E$405,3,FALSE)</f>
        <v>0.72729999999999995</v>
      </c>
      <c r="G301" s="10">
        <f>VLOOKUP(C301,away!$B$2:$E$405,4,FALSE)</f>
        <v>0.81289999999999996</v>
      </c>
      <c r="H301" s="10">
        <f>VLOOKUP(A301,away!$A$2:$E$405,3,FALSE)</f>
        <v>1.0958000000000001</v>
      </c>
      <c r="I301" s="10">
        <f>VLOOKUP(C301,away!$B$2:$E$405,3,FALSE)</f>
        <v>1.1558999999999999</v>
      </c>
      <c r="J301" s="10">
        <f>VLOOKUP(B301,home!$B$2:$E$405,4,FALSE)</f>
        <v>0.79090000000000005</v>
      </c>
      <c r="K301" s="12">
        <f t="shared" si="502"/>
        <v>0.92130150751099993</v>
      </c>
      <c r="L301" s="12">
        <f t="shared" si="503"/>
        <v>1.0017817954979999</v>
      </c>
      <c r="M301" s="13">
        <f t="shared" si="504"/>
        <v>0.14615562460561032</v>
      </c>
      <c r="N301" s="13">
        <f t="shared" si="505"/>
        <v>0.13465339728036058</v>
      </c>
      <c r="O301" s="13">
        <f t="shared" si="506"/>
        <v>0.14641604403953995</v>
      </c>
      <c r="P301" s="13">
        <f t="shared" si="507"/>
        <v>0.13489332209742511</v>
      </c>
      <c r="Q301" s="13">
        <f t="shared" si="508"/>
        <v>6.2028188952936894E-2</v>
      </c>
      <c r="R301" s="13">
        <f t="shared" si="509"/>
        <v>7.3338463743822288E-2</v>
      </c>
      <c r="S301" s="13">
        <f t="shared" si="510"/>
        <v>3.1124714487692051E-2</v>
      </c>
      <c r="T301" s="13">
        <f t="shared" si="511"/>
        <v>6.213871050076232E-2</v>
      </c>
      <c r="U301" s="13">
        <f t="shared" si="512"/>
        <v>6.7566837205724276E-2</v>
      </c>
      <c r="V301" s="13">
        <f t="shared" si="513"/>
        <v>3.1918155336956842E-3</v>
      </c>
      <c r="W301" s="13">
        <f t="shared" si="514"/>
        <v>1.9048887996839306E-2</v>
      </c>
      <c r="X301" s="13">
        <f t="shared" si="515"/>
        <v>1.9082829219713979E-2</v>
      </c>
      <c r="Y301" s="13">
        <f t="shared" si="516"/>
        <v>9.5584154594533823E-3</v>
      </c>
      <c r="Z301" s="13">
        <f t="shared" si="517"/>
        <v>2.4489712629450423E-2</v>
      </c>
      <c r="AA301" s="13">
        <f t="shared" si="518"/>
        <v>2.2562409164023849E-2</v>
      </c>
      <c r="AB301" s="13">
        <f t="shared" si="519"/>
        <v>1.0393390787947586E-2</v>
      </c>
      <c r="AC301" s="13">
        <f t="shared" si="520"/>
        <v>1.8411650339500917E-4</v>
      </c>
      <c r="AD301" s="13">
        <f t="shared" si="521"/>
        <v>4.38744230697406E-3</v>
      </c>
      <c r="AE301" s="13">
        <f t="shared" si="522"/>
        <v>4.3952598319243604E-3</v>
      </c>
      <c r="AF301" s="13">
        <f t="shared" si="523"/>
        <v>2.2015456430527118E-3</v>
      </c>
      <c r="AG301" s="13">
        <f t="shared" si="524"/>
        <v>7.3515611572271499E-4</v>
      </c>
      <c r="AH301" s="13">
        <f t="shared" si="525"/>
        <v>6.1333370722902215E-3</v>
      </c>
      <c r="AI301" s="13">
        <f t="shared" si="526"/>
        <v>5.6506526907740837E-3</v>
      </c>
      <c r="AJ301" s="13">
        <f t="shared" si="527"/>
        <v>2.602977421215626E-3</v>
      </c>
      <c r="AK301" s="13">
        <f t="shared" si="528"/>
        <v>7.9937567406101724E-4</v>
      </c>
      <c r="AL301" s="13">
        <f t="shared" si="529"/>
        <v>6.7971620970271694E-6</v>
      </c>
      <c r="AM301" s="13">
        <f t="shared" si="530"/>
        <v>8.0843144230654846E-4</v>
      </c>
      <c r="AN301" s="13">
        <f t="shared" si="531"/>
        <v>8.0987190181089179E-4</v>
      </c>
      <c r="AO301" s="13">
        <f t="shared" si="532"/>
        <v>4.0565746395974754E-4</v>
      </c>
      <c r="AP301" s="13">
        <f t="shared" si="533"/>
        <v>1.3546008753425372E-4</v>
      </c>
      <c r="AQ301" s="13">
        <f t="shared" si="534"/>
        <v>3.392536242709523E-5</v>
      </c>
      <c r="AR301" s="13">
        <f t="shared" si="535"/>
        <v>1.2288530849346691E-3</v>
      </c>
      <c r="AS301" s="13">
        <f t="shared" si="536"/>
        <v>1.1321441996598534E-3</v>
      </c>
      <c r="AT301" s="13">
        <f t="shared" si="537"/>
        <v>5.2152307893322874E-4</v>
      </c>
      <c r="AU301" s="13">
        <f t="shared" si="538"/>
        <v>1.6015999960765397E-4</v>
      </c>
      <c r="AV301" s="13">
        <f t="shared" si="539"/>
        <v>3.6888912270373186E-5</v>
      </c>
      <c r="AW301" s="13">
        <f t="shared" si="540"/>
        <v>1.7426093639283025E-7</v>
      </c>
      <c r="AX301" s="13">
        <f t="shared" si="541"/>
        <v>1.2413485108605246E-4</v>
      </c>
      <c r="AY301" s="13">
        <f t="shared" si="542"/>
        <v>1.2435603400486246E-4</v>
      </c>
      <c r="AZ301" s="13">
        <f t="shared" si="543"/>
        <v>6.2288805513200721E-5</v>
      </c>
      <c r="BA301" s="13">
        <f t="shared" si="544"/>
        <v>2.0799930475479986E-5</v>
      </c>
      <c r="BB301" s="13">
        <f t="shared" si="545"/>
        <v>5.2092479244899762E-6</v>
      </c>
      <c r="BC301" s="13">
        <f t="shared" si="546"/>
        <v>1.0437059477979596E-6</v>
      </c>
      <c r="BD301" s="13">
        <f t="shared" si="547"/>
        <v>2.0517377497151809E-4</v>
      </c>
      <c r="BE301" s="13">
        <f t="shared" si="548"/>
        <v>1.8902690818298228E-4</v>
      </c>
      <c r="BF301" s="13">
        <f t="shared" si="549"/>
        <v>8.7075387734562477E-5</v>
      </c>
      <c r="BG301" s="13">
        <f t="shared" si="550"/>
        <v>2.6740895328985753E-5</v>
      </c>
      <c r="BH301" s="13">
        <f t="shared" si="551"/>
        <v>6.1591067946971063E-6</v>
      </c>
      <c r="BI301" s="13">
        <f t="shared" si="552"/>
        <v>1.1348788749751375E-6</v>
      </c>
      <c r="BJ301" s="14">
        <f t="shared" si="553"/>
        <v>0.32076101214073055</v>
      </c>
      <c r="BK301" s="14">
        <f t="shared" si="554"/>
        <v>0.31568074642392002</v>
      </c>
      <c r="BL301" s="14">
        <f t="shared" si="555"/>
        <v>0.33905836802669248</v>
      </c>
      <c r="BM301" s="14">
        <f t="shared" si="556"/>
        <v>0.30238061672802991</v>
      </c>
      <c r="BN301" s="14">
        <f t="shared" si="557"/>
        <v>0.69748504071969508</v>
      </c>
    </row>
    <row r="302" spans="1:66" x14ac:dyDescent="0.25">
      <c r="A302" t="s">
        <v>360</v>
      </c>
      <c r="B302" t="s">
        <v>273</v>
      </c>
      <c r="C302" t="s">
        <v>272</v>
      </c>
      <c r="D302" s="11">
        <v>44416</v>
      </c>
      <c r="E302" s="10">
        <f>VLOOKUP(A302,home!$A$2:$E$405,3,FALSE)</f>
        <v>1.5583</v>
      </c>
      <c r="F302" s="10">
        <f>VLOOKUP(B302,home!$B$2:$E$405,3,FALSE)</f>
        <v>1.1551</v>
      </c>
      <c r="G302" s="10">
        <f>VLOOKUP(C302,away!$B$2:$E$405,4,FALSE)</f>
        <v>0.6845</v>
      </c>
      <c r="H302" s="10">
        <f>VLOOKUP(A302,away!$A$2:$E$405,3,FALSE)</f>
        <v>1.0958000000000001</v>
      </c>
      <c r="I302" s="10">
        <f>VLOOKUP(C302,away!$B$2:$E$405,3,FALSE)</f>
        <v>1.2168000000000001</v>
      </c>
      <c r="J302" s="10">
        <f>VLOOKUP(B302,home!$B$2:$E$405,4,FALSE)</f>
        <v>0.60840000000000005</v>
      </c>
      <c r="K302" s="12">
        <f t="shared" si="502"/>
        <v>1.2320947498850001</v>
      </c>
      <c r="L302" s="12">
        <f t="shared" si="503"/>
        <v>0.81122196729600027</v>
      </c>
      <c r="M302" s="13">
        <f t="shared" si="504"/>
        <v>0.12959815682673886</v>
      </c>
      <c r="N302" s="13">
        <f t="shared" si="505"/>
        <v>0.15967720862099785</v>
      </c>
      <c r="O302" s="13">
        <f t="shared" si="506"/>
        <v>0.10513287173892268</v>
      </c>
      <c r="P302" s="13">
        <f t="shared" si="507"/>
        <v>0.12953365930985972</v>
      </c>
      <c r="Q302" s="13">
        <f t="shared" si="508"/>
        <v>9.836872520911169E-2</v>
      </c>
      <c r="R302" s="13">
        <f t="shared" si="509"/>
        <v>4.2643047519763458E-2</v>
      </c>
      <c r="S302" s="13">
        <f t="shared" si="510"/>
        <v>3.2367298472914995E-2</v>
      </c>
      <c r="T302" s="13">
        <f t="shared" si="511"/>
        <v>7.9798870784535236E-2</v>
      </c>
      <c r="U302" s="13">
        <f t="shared" si="512"/>
        <v>5.2540274968197125E-2</v>
      </c>
      <c r="V302" s="13">
        <f t="shared" si="513"/>
        <v>3.5945766821156929E-3</v>
      </c>
      <c r="W302" s="13">
        <f t="shared" si="514"/>
        <v>4.0399863294342253E-2</v>
      </c>
      <c r="X302" s="13">
        <f t="shared" si="515"/>
        <v>3.2773256580125788E-2</v>
      </c>
      <c r="Y302" s="13">
        <f t="shared" si="516"/>
        <v>1.3293192838813113E-2</v>
      </c>
      <c r="Z302" s="13">
        <f t="shared" si="517"/>
        <v>1.1530992300159781E-2</v>
      </c>
      <c r="AA302" s="13">
        <f t="shared" si="518"/>
        <v>1.4207275073991226E-2</v>
      </c>
      <c r="AB302" s="13">
        <f t="shared" si="519"/>
        <v>8.7523545144183104E-3</v>
      </c>
      <c r="AC302" s="13">
        <f t="shared" si="520"/>
        <v>2.2454923487397202E-4</v>
      </c>
      <c r="AD302" s="13">
        <f t="shared" si="521"/>
        <v>1.2444114865257703E-2</v>
      </c>
      <c r="AE302" s="13">
        <f t="shared" si="522"/>
        <v>1.0094939342251755E-2</v>
      </c>
      <c r="AF302" s="13">
        <f t="shared" si="523"/>
        <v>4.0946182764776294E-3</v>
      </c>
      <c r="AG302" s="13">
        <f t="shared" si="524"/>
        <v>1.107214764523447E-3</v>
      </c>
      <c r="AH302" s="13">
        <f t="shared" si="525"/>
        <v>2.3385485646526616E-3</v>
      </c>
      <c r="AI302" s="13">
        <f t="shared" si="526"/>
        <v>2.881313408859647E-3</v>
      </c>
      <c r="AJ302" s="13">
        <f t="shared" si="527"/>
        <v>1.7750255619146122E-3</v>
      </c>
      <c r="AK302" s="13">
        <f t="shared" si="528"/>
        <v>7.2899989191555522E-4</v>
      </c>
      <c r="AL302" s="13">
        <f t="shared" si="529"/>
        <v>8.9774993103770959E-6</v>
      </c>
      <c r="AM302" s="13">
        <f t="shared" si="530"/>
        <v>3.0664657184899797E-3</v>
      </c>
      <c r="AN302" s="13">
        <f t="shared" si="531"/>
        <v>2.4875843527991841E-3</v>
      </c>
      <c r="AO302" s="13">
        <f t="shared" si="532"/>
        <v>1.0089915362462508E-3</v>
      </c>
      <c r="AP302" s="13">
        <f t="shared" si="533"/>
        <v>2.7283869967289906E-4</v>
      </c>
      <c r="AQ302" s="13">
        <f t="shared" si="534"/>
        <v>5.5333186675782932E-5</v>
      </c>
      <c r="AR302" s="13">
        <f t="shared" si="535"/>
        <v>3.7941639344695409E-4</v>
      </c>
      <c r="AS302" s="13">
        <f t="shared" si="536"/>
        <v>4.6747694638629369E-4</v>
      </c>
      <c r="AT302" s="13">
        <f t="shared" si="537"/>
        <v>2.8798794566741213E-4</v>
      </c>
      <c r="AU302" s="13">
        <f t="shared" si="538"/>
        <v>1.182761452956617E-4</v>
      </c>
      <c r="AV302" s="13">
        <f t="shared" si="539"/>
        <v>3.643185441385506E-5</v>
      </c>
      <c r="AW302" s="13">
        <f t="shared" si="540"/>
        <v>2.4925087362322665E-7</v>
      </c>
      <c r="AX302" s="13">
        <f t="shared" si="541"/>
        <v>6.2969605207563906E-4</v>
      </c>
      <c r="AY302" s="13">
        <f t="shared" si="542"/>
        <v>5.1082327016332453E-4</v>
      </c>
      <c r="AZ302" s="13">
        <f t="shared" si="543"/>
        <v>2.0719552908123414E-4</v>
      </c>
      <c r="BA302" s="13">
        <f t="shared" si="544"/>
        <v>5.6027188238738145E-5</v>
      </c>
      <c r="BB302" s="13">
        <f t="shared" si="545"/>
        <v>1.1362621466273119E-5</v>
      </c>
      <c r="BC302" s="13">
        <f t="shared" si="546"/>
        <v>1.8435216279019692E-6</v>
      </c>
      <c r="BD302" s="13">
        <f t="shared" si="547"/>
        <v>5.1298485519398546E-5</v>
      </c>
      <c r="BE302" s="13">
        <f t="shared" si="548"/>
        <v>6.3204594685502651E-5</v>
      </c>
      <c r="BF302" s="13">
        <f t="shared" si="549"/>
        <v>3.8937024640308603E-5</v>
      </c>
      <c r="BG302" s="13">
        <f t="shared" si="550"/>
        <v>1.5991367878489037E-5</v>
      </c>
      <c r="BH302" s="13">
        <f t="shared" si="551"/>
        <v>4.9257201016414937E-6</v>
      </c>
      <c r="BI302" s="13">
        <f t="shared" si="552"/>
        <v>1.2137907753270985E-6</v>
      </c>
      <c r="BJ302" s="14">
        <f t="shared" si="553"/>
        <v>0.4603601662529736</v>
      </c>
      <c r="BK302" s="14">
        <f t="shared" si="554"/>
        <v>0.29583804129597696</v>
      </c>
      <c r="BL302" s="14">
        <f t="shared" si="555"/>
        <v>0.23246487151144613</v>
      </c>
      <c r="BM302" s="14">
        <f t="shared" si="556"/>
        <v>0.33472982811587243</v>
      </c>
      <c r="BN302" s="14">
        <f t="shared" si="557"/>
        <v>0.66495366922539412</v>
      </c>
    </row>
    <row r="303" spans="1:66" x14ac:dyDescent="0.25">
      <c r="A303" t="s">
        <v>360</v>
      </c>
      <c r="B303" t="s">
        <v>279</v>
      </c>
      <c r="C303" t="s">
        <v>270</v>
      </c>
      <c r="D303" s="11">
        <v>44416</v>
      </c>
      <c r="E303" s="10">
        <f>VLOOKUP(A303,home!$A$2:$E$405,3,FALSE)</f>
        <v>1.5583</v>
      </c>
      <c r="F303" s="10">
        <f>VLOOKUP(B303,home!$B$2:$E$405,3,FALSE)</f>
        <v>0.77010000000000001</v>
      </c>
      <c r="G303" s="10">
        <f>VLOOKUP(C303,away!$B$2:$E$405,4,FALSE)</f>
        <v>0.98399999999999999</v>
      </c>
      <c r="H303" s="10">
        <f>VLOOKUP(A303,away!$A$2:$E$405,3,FALSE)</f>
        <v>1.0958000000000001</v>
      </c>
      <c r="I303" s="10">
        <f>VLOOKUP(C303,away!$B$2:$E$405,3,FALSE)</f>
        <v>0.79090000000000005</v>
      </c>
      <c r="J303" s="10">
        <f>VLOOKUP(B303,home!$B$2:$E$405,4,FALSE)</f>
        <v>1.0343</v>
      </c>
      <c r="K303" s="12">
        <f t="shared" si="502"/>
        <v>1.1808460807200001</v>
      </c>
      <c r="L303" s="12">
        <f t="shared" si="503"/>
        <v>0.89639493994600006</v>
      </c>
      <c r="M303" s="13">
        <f t="shared" si="504"/>
        <v>0.1252753679921384</v>
      </c>
      <c r="N303" s="13">
        <f t="shared" si="505"/>
        <v>0.14793092730427237</v>
      </c>
      <c r="O303" s="13">
        <f t="shared" si="506"/>
        <v>0.11229620596802595</v>
      </c>
      <c r="P303" s="13">
        <f t="shared" si="507"/>
        <v>0.13260453469706934</v>
      </c>
      <c r="Q303" s="13">
        <f t="shared" si="508"/>
        <v>8.7341827862262661E-2</v>
      </c>
      <c r="R303" s="13">
        <f t="shared" si="509"/>
        <v>5.0330875402436137E-2</v>
      </c>
      <c r="S303" s="13">
        <f t="shared" si="510"/>
        <v>3.5090622570212164E-2</v>
      </c>
      <c r="T303" s="13">
        <f t="shared" si="511"/>
        <v>7.8292772541366795E-2</v>
      </c>
      <c r="U303" s="13">
        <f t="shared" si="512"/>
        <v>5.9433016958173372E-2</v>
      </c>
      <c r="V303" s="13">
        <f t="shared" si="513"/>
        <v>4.127064466713638E-3</v>
      </c>
      <c r="W303" s="13">
        <f t="shared" si="514"/>
        <v>3.4379085038024594E-2</v>
      </c>
      <c r="X303" s="13">
        <f t="shared" si="515"/>
        <v>3.0817237868058484E-2</v>
      </c>
      <c r="Y303" s="13">
        <f t="shared" si="516"/>
        <v>1.381220804401994E-2</v>
      </c>
      <c r="Z303" s="13">
        <f t="shared" si="517"/>
        <v>1.5038780677932117E-2</v>
      </c>
      <c r="AA303" s="13">
        <f t="shared" si="518"/>
        <v>1.7758485222343807E-2</v>
      </c>
      <c r="AB303" s="13">
        <f t="shared" si="519"/>
        <v>1.0485018837164363E-2</v>
      </c>
      <c r="AC303" s="13">
        <f t="shared" si="520"/>
        <v>2.7303225688175283E-4</v>
      </c>
      <c r="AD303" s="13">
        <f t="shared" si="521"/>
        <v>1.0149101956472732E-2</v>
      </c>
      <c r="AE303" s="13">
        <f t="shared" si="522"/>
        <v>9.0976036387782049E-3</v>
      </c>
      <c r="AF303" s="13">
        <f t="shared" si="523"/>
        <v>4.0775229337175504E-3</v>
      </c>
      <c r="AG303" s="13">
        <f t="shared" si="524"/>
        <v>1.2183569750993937E-3</v>
      </c>
      <c r="AH303" s="13">
        <f t="shared" si="525"/>
        <v>3.3701717256640058E-3</v>
      </c>
      <c r="AI303" s="13">
        <f t="shared" si="526"/>
        <v>3.9796540736037013E-3</v>
      </c>
      <c r="AJ303" s="13">
        <f t="shared" si="527"/>
        <v>2.3496794577181567E-3</v>
      </c>
      <c r="AK303" s="13">
        <f t="shared" si="528"/>
        <v>9.2486992619826038E-4</v>
      </c>
      <c r="AL303" s="13">
        <f t="shared" si="529"/>
        <v>1.156023437372544E-5</v>
      </c>
      <c r="AM303" s="13">
        <f t="shared" si="530"/>
        <v>2.3969054536257021E-3</v>
      </c>
      <c r="AN303" s="13">
        <f t="shared" si="531"/>
        <v>2.1485739201590509E-3</v>
      </c>
      <c r="AO303" s="13">
        <f t="shared" si="532"/>
        <v>9.6298539506525717E-4</v>
      </c>
      <c r="AP303" s="13">
        <f t="shared" si="533"/>
        <v>2.8773841179279876E-4</v>
      </c>
      <c r="AQ303" s="13">
        <f t="shared" si="534"/>
        <v>6.4481814089790813E-5</v>
      </c>
      <c r="AR303" s="13">
        <f t="shared" si="535"/>
        <v>6.0420097632685904E-4</v>
      </c>
      <c r="AS303" s="13">
        <f t="shared" si="536"/>
        <v>7.1346835486276914E-4</v>
      </c>
      <c r="AT303" s="13">
        <f t="shared" si="537"/>
        <v>4.2124815527872357E-4</v>
      </c>
      <c r="AU303" s="13">
        <f t="shared" si="538"/>
        <v>1.658097443904703E-4</v>
      </c>
      <c r="AV303" s="13">
        <f t="shared" si="539"/>
        <v>4.8948946702167952E-5</v>
      </c>
      <c r="AW303" s="13">
        <f t="shared" si="540"/>
        <v>3.3990443184088635E-7</v>
      </c>
      <c r="AX303" s="13">
        <f t="shared" si="541"/>
        <v>4.7172940179505041E-4</v>
      </c>
      <c r="AY303" s="13">
        <f t="shared" si="542"/>
        <v>4.2285584879283672E-4</v>
      </c>
      <c r="AZ303" s="13">
        <f t="shared" si="543"/>
        <v>1.8952292159223486E-4</v>
      </c>
      <c r="BA303" s="13">
        <f t="shared" si="544"/>
        <v>5.6629129306353944E-5</v>
      </c>
      <c r="BB303" s="13">
        <f t="shared" si="545"/>
        <v>1.2690516240940853E-5</v>
      </c>
      <c r="BC303" s="13">
        <f t="shared" si="546"/>
        <v>2.2751429087363836E-6</v>
      </c>
      <c r="BD303" s="13">
        <f t="shared" si="547"/>
        <v>9.0267116314971538E-5</v>
      </c>
      <c r="BE303" s="13">
        <f t="shared" si="548"/>
        <v>1.0659157051843052E-4</v>
      </c>
      <c r="BF303" s="13">
        <f t="shared" si="549"/>
        <v>6.2934119142239102E-5</v>
      </c>
      <c r="BG303" s="13">
        <f t="shared" si="550"/>
        <v>2.4771835977559533E-5</v>
      </c>
      <c r="BH303" s="13">
        <f t="shared" si="551"/>
        <v>7.3129313565849641E-6</v>
      </c>
      <c r="BI303" s="13">
        <f t="shared" si="552"/>
        <v>1.7270892661995497E-6</v>
      </c>
      <c r="BJ303" s="14">
        <f t="shared" si="553"/>
        <v>0.42413303211744147</v>
      </c>
      <c r="BK303" s="14">
        <f t="shared" si="554"/>
        <v>0.2978050380661818</v>
      </c>
      <c r="BL303" s="14">
        <f t="shared" si="555"/>
        <v>0.26317525841146472</v>
      </c>
      <c r="BM303" s="14">
        <f t="shared" si="556"/>
        <v>0.34394985410245421</v>
      </c>
      <c r="BN303" s="14">
        <f t="shared" si="557"/>
        <v>0.65577973922620481</v>
      </c>
    </row>
    <row r="304" spans="1:66" x14ac:dyDescent="0.25">
      <c r="A304" t="s">
        <v>361</v>
      </c>
      <c r="B304" t="s">
        <v>288</v>
      </c>
      <c r="C304" t="s">
        <v>286</v>
      </c>
      <c r="D304" s="11">
        <v>44416</v>
      </c>
      <c r="E304" s="10">
        <f>VLOOKUP(A304,home!$A$2:$E$405,3,FALSE)</f>
        <v>1.4308000000000001</v>
      </c>
      <c r="F304" s="10">
        <f>VLOOKUP(B304,home!$B$2:$E$405,3,FALSE)</f>
        <v>1.0484</v>
      </c>
      <c r="G304" s="10">
        <f>VLOOKUP(C304,away!$B$2:$E$405,4,FALSE)</f>
        <v>1.1648000000000001</v>
      </c>
      <c r="H304" s="10">
        <f>VLOOKUP(A304,away!$A$2:$E$405,3,FALSE)</f>
        <v>1.0307999999999999</v>
      </c>
      <c r="I304" s="10">
        <f>VLOOKUP(C304,away!$B$2:$E$405,3,FALSE)</f>
        <v>0.64670000000000005</v>
      </c>
      <c r="J304" s="10">
        <f>VLOOKUP(B304,home!$B$2:$E$405,4,FALSE)</f>
        <v>0.24249999999999999</v>
      </c>
      <c r="K304" s="12">
        <f t="shared" si="502"/>
        <v>1.7472590786560003</v>
      </c>
      <c r="L304" s="12">
        <f t="shared" si="503"/>
        <v>0.16165495229999999</v>
      </c>
      <c r="M304" s="13">
        <f t="shared" si="504"/>
        <v>0.14824128466067504</v>
      </c>
      <c r="N304" s="13">
        <f t="shared" si="505"/>
        <v>0.25901593045499294</v>
      </c>
      <c r="O304" s="13">
        <f t="shared" si="506"/>
        <v>2.3963937800712144E-2</v>
      </c>
      <c r="P304" s="13">
        <f t="shared" si="507"/>
        <v>4.1871207882641995E-2</v>
      </c>
      <c r="Q304" s="13">
        <f t="shared" si="508"/>
        <v>0.22628396800200884</v>
      </c>
      <c r="R304" s="13">
        <f t="shared" si="509"/>
        <v>1.9369446110471436E-3</v>
      </c>
      <c r="S304" s="13">
        <f t="shared" si="510"/>
        <v>2.9566629390127375E-3</v>
      </c>
      <c r="T304" s="13">
        <f t="shared" si="511"/>
        <v>3.6579924053619463E-2</v>
      </c>
      <c r="U304" s="13">
        <f t="shared" si="512"/>
        <v>3.3843440565059367E-3</v>
      </c>
      <c r="V304" s="13">
        <f t="shared" si="513"/>
        <v>9.2790951395881535E-5</v>
      </c>
      <c r="W304" s="13">
        <f t="shared" si="514"/>
        <v>0.13179223914860463</v>
      </c>
      <c r="X304" s="13">
        <f t="shared" si="515"/>
        <v>2.1304868133077876E-2</v>
      </c>
      <c r="Y304" s="13">
        <f t="shared" si="516"/>
        <v>1.7220187209052464E-3</v>
      </c>
      <c r="Z304" s="13">
        <f t="shared" si="517"/>
        <v>1.0437222956885601E-4</v>
      </c>
      <c r="AA304" s="13">
        <f t="shared" si="518"/>
        <v>1.8236532567375189E-4</v>
      </c>
      <c r="AB304" s="13">
        <f t="shared" si="519"/>
        <v>1.5931973545776063E-4</v>
      </c>
      <c r="AC304" s="13">
        <f t="shared" si="520"/>
        <v>1.6380681436089493E-6</v>
      </c>
      <c r="AD304" s="13">
        <f t="shared" si="521"/>
        <v>5.756879658720053E-2</v>
      </c>
      <c r="AE304" s="13">
        <f t="shared" si="522"/>
        <v>9.3062810662723049E-3</v>
      </c>
      <c r="AF304" s="13">
        <f t="shared" si="523"/>
        <v>7.52203210929321E-4</v>
      </c>
      <c r="AG304" s="13">
        <f t="shared" si="524"/>
        <v>4.0532458060895405E-5</v>
      </c>
      <c r="AH304" s="13">
        <f t="shared" si="525"/>
        <v>4.2180719480995168E-6</v>
      </c>
      <c r="AI304" s="13">
        <f t="shared" si="526"/>
        <v>7.3700645057410821E-6</v>
      </c>
      <c r="AJ304" s="13">
        <f t="shared" si="527"/>
        <v>6.4387060589682286E-6</v>
      </c>
      <c r="AK304" s="13">
        <f t="shared" si="528"/>
        <v>3.7500292054432122E-6</v>
      </c>
      <c r="AL304" s="13">
        <f t="shared" si="529"/>
        <v>1.8507095894097706E-8</v>
      </c>
      <c r="AM304" s="13">
        <f t="shared" si="530"/>
        <v>2.0117520496857326E-2</v>
      </c>
      <c r="AN304" s="13">
        <f t="shared" si="531"/>
        <v>3.2520968163137435E-3</v>
      </c>
      <c r="AO304" s="13">
        <f t="shared" si="532"/>
        <v>2.6285877785808993E-4</v>
      </c>
      <c r="AP304" s="13">
        <f t="shared" si="533"/>
        <v>1.4164141065428609E-5</v>
      </c>
      <c r="AQ304" s="13">
        <f t="shared" si="534"/>
        <v>5.7242588707558319E-7</v>
      </c>
      <c r="AR304" s="13">
        <f t="shared" si="535"/>
        <v>1.3637444391359901E-7</v>
      </c>
      <c r="AS304" s="13">
        <f t="shared" si="536"/>
        <v>2.3828148522469939E-7</v>
      </c>
      <c r="AT304" s="13">
        <f t="shared" si="537"/>
        <v>2.0816974416724585E-7</v>
      </c>
      <c r="AU304" s="13">
        <f t="shared" si="538"/>
        <v>1.212421584659058E-7</v>
      </c>
      <c r="AV304" s="13">
        <f t="shared" si="539"/>
        <v>5.2960365523850815E-8</v>
      </c>
      <c r="AW304" s="13">
        <f t="shared" si="540"/>
        <v>1.4520517480439967E-10</v>
      </c>
      <c r="AX304" s="13">
        <f t="shared" si="541"/>
        <v>5.8584200546970243E-3</v>
      </c>
      <c r="AY304" s="13">
        <f t="shared" si="542"/>
        <v>9.4704261449541087E-4</v>
      </c>
      <c r="AZ304" s="13">
        <f t="shared" si="543"/>
        <v>7.6547064336161436E-5</v>
      </c>
      <c r="BA304" s="13">
        <f t="shared" si="544"/>
        <v>4.1247373446557361E-6</v>
      </c>
      <c r="BB304" s="13">
        <f t="shared" si="545"/>
        <v>1.6669605467508792E-7</v>
      </c>
      <c r="BC304" s="13">
        <f t="shared" si="546"/>
        <v>5.3894485534199023E-9</v>
      </c>
      <c r="BD304" s="13">
        <f t="shared" si="547"/>
        <v>3.6742673709653115E-9</v>
      </c>
      <c r="BE304" s="13">
        <f t="shared" si="548"/>
        <v>6.4198970213286544E-9</v>
      </c>
      <c r="BF304" s="13">
        <f t="shared" si="549"/>
        <v>5.6086116772765539E-9</v>
      </c>
      <c r="BG304" s="13">
        <f t="shared" si="550"/>
        <v>3.2665658905925061E-9</v>
      </c>
      <c r="BH304" s="13">
        <f t="shared" si="551"/>
        <v>1.4268842270914443E-9</v>
      </c>
      <c r="BI304" s="13">
        <f t="shared" si="552"/>
        <v>4.9862728399531498E-10</v>
      </c>
      <c r="BJ304" s="14">
        <f t="shared" si="553"/>
        <v>0.77490028105003017</v>
      </c>
      <c r="BK304" s="14">
        <f t="shared" si="554"/>
        <v>0.19411064562346053</v>
      </c>
      <c r="BL304" s="14">
        <f t="shared" si="555"/>
        <v>2.9649466324165753E-2</v>
      </c>
      <c r="BM304" s="14">
        <f t="shared" si="556"/>
        <v>0.29650444934585718</v>
      </c>
      <c r="BN304" s="14">
        <f t="shared" si="557"/>
        <v>0.70131327341207805</v>
      </c>
    </row>
    <row r="305" spans="1:66" x14ac:dyDescent="0.25">
      <c r="A305" t="s">
        <v>361</v>
      </c>
      <c r="B305" t="s">
        <v>291</v>
      </c>
      <c r="C305" t="s">
        <v>299</v>
      </c>
      <c r="D305" s="11">
        <v>44416</v>
      </c>
      <c r="E305" s="10">
        <f>VLOOKUP(A305,home!$A$2:$E$405,3,FALSE)</f>
        <v>1.4308000000000001</v>
      </c>
      <c r="F305" s="10">
        <f>VLOOKUP(B305,home!$B$2:$E$405,3,FALSE)</f>
        <v>1.2231000000000001</v>
      </c>
      <c r="G305" s="10">
        <f>VLOOKUP(C305,away!$B$2:$E$405,4,FALSE)</f>
        <v>0.69889999999999997</v>
      </c>
      <c r="H305" s="10">
        <f>VLOOKUP(A305,away!$A$2:$E$405,3,FALSE)</f>
        <v>1.0307999999999999</v>
      </c>
      <c r="I305" s="10">
        <f>VLOOKUP(C305,away!$B$2:$E$405,3,FALSE)</f>
        <v>0.24249999999999999</v>
      </c>
      <c r="J305" s="10">
        <f>VLOOKUP(B305,home!$B$2:$E$405,4,FALSE)</f>
        <v>1.9401999999999999</v>
      </c>
      <c r="K305" s="12">
        <f t="shared" si="502"/>
        <v>1.223083023372</v>
      </c>
      <c r="L305" s="12">
        <f t="shared" si="503"/>
        <v>0.48498985379999993</v>
      </c>
      <c r="M305" s="13">
        <f t="shared" si="504"/>
        <v>0.18121467928063101</v>
      </c>
      <c r="N305" s="13">
        <f t="shared" si="505"/>
        <v>0.22164059781394146</v>
      </c>
      <c r="O305" s="13">
        <f t="shared" si="506"/>
        <v>8.7887280810727095E-2</v>
      </c>
      <c r="P305" s="13">
        <f t="shared" si="507"/>
        <v>0.10749344112992804</v>
      </c>
      <c r="Q305" s="13">
        <f t="shared" si="508"/>
        <v>0.13554242623812654</v>
      </c>
      <c r="R305" s="13">
        <f t="shared" si="509"/>
        <v>2.1312219735637038E-2</v>
      </c>
      <c r="S305" s="13">
        <f t="shared" si="510"/>
        <v>1.5940816621234314E-2</v>
      </c>
      <c r="T305" s="13">
        <f t="shared" si="511"/>
        <v>6.573670148492626E-2</v>
      </c>
      <c r="U305" s="13">
        <f t="shared" si="512"/>
        <v>2.6066614149031352E-2</v>
      </c>
      <c r="V305" s="13">
        <f t="shared" si="513"/>
        <v>1.0506465712624832E-3</v>
      </c>
      <c r="W305" s="13">
        <f t="shared" si="514"/>
        <v>5.5259880159501368E-2</v>
      </c>
      <c r="X305" s="13">
        <f t="shared" si="515"/>
        <v>2.680048119956208E-2</v>
      </c>
      <c r="Y305" s="13">
        <f t="shared" si="516"/>
        <v>6.4989807293726306E-3</v>
      </c>
      <c r="Z305" s="13">
        <f t="shared" si="517"/>
        <v>3.4454034445800274E-3</v>
      </c>
      <c r="AA305" s="13">
        <f t="shared" si="518"/>
        <v>4.2140144617332422E-3</v>
      </c>
      <c r="AB305" s="13">
        <f t="shared" si="519"/>
        <v>2.5770447741950133E-3</v>
      </c>
      <c r="AC305" s="13">
        <f t="shared" si="520"/>
        <v>3.8951595907094015E-5</v>
      </c>
      <c r="AD305" s="13">
        <f t="shared" si="521"/>
        <v>1.689685532416433E-2</v>
      </c>
      <c r="AE305" s="13">
        <f t="shared" si="522"/>
        <v>8.1948033933462068E-3</v>
      </c>
      <c r="AF305" s="13">
        <f t="shared" si="523"/>
        <v>1.9871982498293602E-3</v>
      </c>
      <c r="AG305" s="13">
        <f t="shared" si="524"/>
        <v>3.2125699621878581E-4</v>
      </c>
      <c r="AH305" s="13">
        <f t="shared" si="525"/>
        <v>4.1774642821722094E-4</v>
      </c>
      <c r="AI305" s="13">
        <f t="shared" si="526"/>
        <v>5.1093856442677263E-4</v>
      </c>
      <c r="AJ305" s="13">
        <f t="shared" si="527"/>
        <v>3.1246014206822337E-4</v>
      </c>
      <c r="AK305" s="13">
        <f t="shared" si="528"/>
        <v>1.2738823174801575E-4</v>
      </c>
      <c r="AL305" s="13">
        <f t="shared" si="529"/>
        <v>9.2421675731288083E-7</v>
      </c>
      <c r="AM305" s="13">
        <f t="shared" si="530"/>
        <v>4.1332513790716396E-3</v>
      </c>
      <c r="AN305" s="13">
        <f t="shared" si="531"/>
        <v>2.0045849820546024E-3</v>
      </c>
      <c r="AO305" s="13">
        <f t="shared" si="532"/>
        <v>4.8610168868816852E-4</v>
      </c>
      <c r="AP305" s="13">
        <f t="shared" si="533"/>
        <v>7.8584795642935995E-5</v>
      </c>
      <c r="AQ305" s="13">
        <f t="shared" si="534"/>
        <v>9.5282071374426006E-6</v>
      </c>
      <c r="AR305" s="13">
        <f t="shared" si="535"/>
        <v>4.052055582930844E-5</v>
      </c>
      <c r="AS305" s="13">
        <f t="shared" si="536"/>
        <v>4.9560003932424481E-5</v>
      </c>
      <c r="AT305" s="13">
        <f t="shared" si="537"/>
        <v>3.0307999723998981E-5</v>
      </c>
      <c r="AU305" s="13">
        <f t="shared" si="538"/>
        <v>1.2356399978262137E-5</v>
      </c>
      <c r="AV305" s="13">
        <f t="shared" si="539"/>
        <v>3.7782257608516416E-6</v>
      </c>
      <c r="AW305" s="13">
        <f t="shared" si="540"/>
        <v>1.5228598230667679E-8</v>
      </c>
      <c r="AX305" s="13">
        <f t="shared" si="541"/>
        <v>8.4255159884523737E-4</v>
      </c>
      <c r="AY305" s="13">
        <f t="shared" si="542"/>
        <v>4.0862897674290782E-4</v>
      </c>
      <c r="AZ305" s="13">
        <f t="shared" si="543"/>
        <v>9.9090453844493225E-5</v>
      </c>
      <c r="BA305" s="13">
        <f t="shared" si="544"/>
        <v>1.6019288241005473E-5</v>
      </c>
      <c r="BB305" s="13">
        <f t="shared" si="545"/>
        <v>1.9422980654963258E-6</v>
      </c>
      <c r="BC305" s="13">
        <f t="shared" si="546"/>
        <v>1.8839897096421719E-7</v>
      </c>
      <c r="BD305" s="13">
        <f t="shared" si="547"/>
        <v>3.2753430745918371E-6</v>
      </c>
      <c r="BE305" s="13">
        <f t="shared" si="548"/>
        <v>4.0060165102523254E-6</v>
      </c>
      <c r="BF305" s="13">
        <f t="shared" si="549"/>
        <v>2.4498453925187824E-6</v>
      </c>
      <c r="BG305" s="13">
        <f t="shared" si="550"/>
        <v>9.9878810315861201E-7</v>
      </c>
      <c r="BH305" s="13">
        <f t="shared" si="551"/>
        <v>3.05400193229805E-7</v>
      </c>
      <c r="BI305" s="13">
        <f t="shared" si="552"/>
        <v>7.4705958334780628E-8</v>
      </c>
      <c r="BJ305" s="14">
        <f t="shared" si="553"/>
        <v>0.54695965365629384</v>
      </c>
      <c r="BK305" s="14">
        <f t="shared" si="554"/>
        <v>0.30614808839246316</v>
      </c>
      <c r="BL305" s="14">
        <f t="shared" si="555"/>
        <v>0.14357334058224092</v>
      </c>
      <c r="BM305" s="14">
        <f t="shared" si="556"/>
        <v>0.24462722731844216</v>
      </c>
      <c r="BN305" s="14">
        <f t="shared" si="557"/>
        <v>0.75509064500899115</v>
      </c>
    </row>
    <row r="306" spans="1:66" x14ac:dyDescent="0.25">
      <c r="A306" t="s">
        <v>361</v>
      </c>
      <c r="B306" t="s">
        <v>289</v>
      </c>
      <c r="C306" t="s">
        <v>287</v>
      </c>
      <c r="D306" s="11">
        <v>44416</v>
      </c>
      <c r="E306" s="10">
        <f>VLOOKUP(A306,home!$A$2:$E$405,3,FALSE)</f>
        <v>1.4308000000000001</v>
      </c>
      <c r="F306" s="10">
        <f>VLOOKUP(B306,home!$B$2:$E$405,3,FALSE)</f>
        <v>0.8387</v>
      </c>
      <c r="G306" s="10">
        <f>VLOOKUP(C306,away!$B$2:$E$405,4,FALSE)</f>
        <v>0.8387</v>
      </c>
      <c r="H306" s="10">
        <f>VLOOKUP(A306,away!$A$2:$E$405,3,FALSE)</f>
        <v>1.0307999999999999</v>
      </c>
      <c r="I306" s="10">
        <f>VLOOKUP(C306,away!$B$2:$E$405,3,FALSE)</f>
        <v>0.77610000000000001</v>
      </c>
      <c r="J306" s="10">
        <f>VLOOKUP(B306,home!$B$2:$E$405,4,FALSE)</f>
        <v>1.3582000000000001</v>
      </c>
      <c r="K306" s="12">
        <f t="shared" si="502"/>
        <v>1.0064500308520001</v>
      </c>
      <c r="L306" s="12">
        <f t="shared" si="503"/>
        <v>1.086565269816</v>
      </c>
      <c r="M306" s="13">
        <f t="shared" si="504"/>
        <v>0.12331474363355213</v>
      </c>
      <c r="N306" s="13">
        <f t="shared" si="505"/>
        <v>0.12411012753449502</v>
      </c>
      <c r="O306" s="13">
        <f t="shared" si="506"/>
        <v>0.13398951768848144</v>
      </c>
      <c r="P306" s="13">
        <f t="shared" si="507"/>
        <v>0.13485375421141674</v>
      </c>
      <c r="Q306" s="13">
        <f t="shared" si="508"/>
        <v>6.2455320843069081E-2</v>
      </c>
      <c r="R306" s="13">
        <f t="shared" si="509"/>
        <v>7.2794178219850264E-2</v>
      </c>
      <c r="S306" s="13">
        <f t="shared" si="510"/>
        <v>3.6868128029674596E-2</v>
      </c>
      <c r="T306" s="13">
        <f t="shared" si="511"/>
        <v>6.7861782543294211E-2</v>
      </c>
      <c r="U306" s="13">
        <f t="shared" si="512"/>
        <v>7.3263702915214293E-2</v>
      </c>
      <c r="V306" s="13">
        <f t="shared" si="513"/>
        <v>4.4797792570378855E-3</v>
      </c>
      <c r="W306" s="13">
        <f t="shared" si="514"/>
        <v>2.0952719863126152E-2</v>
      </c>
      <c r="X306" s="13">
        <f t="shared" si="515"/>
        <v>2.276649771145673E-2</v>
      </c>
      <c r="Y306" s="13">
        <f t="shared" si="516"/>
        <v>1.2368642864307165E-2</v>
      </c>
      <c r="Z306" s="13">
        <f t="shared" si="517"/>
        <v>2.636520863282853E-2</v>
      </c>
      <c r="AA306" s="13">
        <f t="shared" si="518"/>
        <v>2.6535265041929695E-2</v>
      </c>
      <c r="AB306" s="13">
        <f t="shared" si="519"/>
        <v>1.3353209160058069E-2</v>
      </c>
      <c r="AC306" s="13">
        <f t="shared" si="520"/>
        <v>3.0618553439421171E-4</v>
      </c>
      <c r="AD306" s="13">
        <f t="shared" si="521"/>
        <v>5.2719663881691577E-3</v>
      </c>
      <c r="AE306" s="13">
        <f t="shared" si="522"/>
        <v>5.7283355810219035E-3</v>
      </c>
      <c r="AF306" s="13">
        <f t="shared" si="523"/>
        <v>3.112105248094829E-3</v>
      </c>
      <c r="AG306" s="13">
        <f t="shared" si="524"/>
        <v>1.1271684928639825E-3</v>
      </c>
      <c r="AH306" s="13">
        <f t="shared" si="525"/>
        <v>7.1618800079711158E-3</v>
      </c>
      <c r="AI306" s="13">
        <f t="shared" si="526"/>
        <v>7.2080743549808521E-3</v>
      </c>
      <c r="AJ306" s="13">
        <f t="shared" si="527"/>
        <v>3.6272833284769941E-3</v>
      </c>
      <c r="AK306" s="13">
        <f t="shared" si="528"/>
        <v>1.2168931392848724E-3</v>
      </c>
      <c r="AL306" s="13">
        <f t="shared" si="529"/>
        <v>1.3393457288769445E-5</v>
      </c>
      <c r="AM306" s="13">
        <f t="shared" si="530"/>
        <v>1.0611941468047115E-3</v>
      </c>
      <c r="AN306" s="13">
        <f t="shared" si="531"/>
        <v>1.1530567044500213E-3</v>
      </c>
      <c r="AO306" s="13">
        <f t="shared" si="532"/>
        <v>6.2643568459194265E-4</v>
      </c>
      <c r="AP306" s="13">
        <f t="shared" si="533"/>
        <v>2.2688775288367161E-4</v>
      </c>
      <c r="AQ306" s="13">
        <f t="shared" si="534"/>
        <v>6.1632088107498127E-5</v>
      </c>
      <c r="AR306" s="13">
        <f t="shared" si="535"/>
        <v>1.5563700166501911E-3</v>
      </c>
      <c r="AS306" s="13">
        <f t="shared" si="536"/>
        <v>1.5664086512747126E-3</v>
      </c>
      <c r="AT306" s="13">
        <f t="shared" si="537"/>
        <v>7.8825601770113709E-4</v>
      </c>
      <c r="AU306" s="13">
        <f t="shared" si="538"/>
        <v>2.6444676444486141E-4</v>
      </c>
      <c r="AV306" s="13">
        <f t="shared" si="539"/>
        <v>6.6538113558560591E-5</v>
      </c>
      <c r="AW306" s="13">
        <f t="shared" si="540"/>
        <v>4.0685366567811168E-7</v>
      </c>
      <c r="AX306" s="13">
        <f t="shared" si="541"/>
        <v>1.7800648029859395E-4</v>
      </c>
      <c r="AY306" s="13">
        <f t="shared" si="542"/>
        <v>1.9341565929463823E-4</v>
      </c>
      <c r="AZ306" s="13">
        <f t="shared" si="543"/>
        <v>1.0507936901405906E-4</v>
      </c>
      <c r="BA306" s="13">
        <f t="shared" si="544"/>
        <v>3.80585309816187E-5</v>
      </c>
      <c r="BB306" s="13">
        <f t="shared" si="545"/>
        <v>1.0338269496210778E-5</v>
      </c>
      <c r="BC306" s="13">
        <f t="shared" si="546"/>
        <v>2.2466409169161585E-6</v>
      </c>
      <c r="BD306" s="13">
        <f t="shared" si="547"/>
        <v>2.8184960117917435E-4</v>
      </c>
      <c r="BE306" s="13">
        <f t="shared" si="548"/>
        <v>2.8366753980240398E-4</v>
      </c>
      <c r="BF306" s="13">
        <f t="shared" si="549"/>
        <v>1.4274860209292019E-4</v>
      </c>
      <c r="BG306" s="13">
        <f t="shared" si="550"/>
        <v>4.7889778326833148E-5</v>
      </c>
      <c r="BH306" s="13">
        <f t="shared" si="551"/>
        <v>1.2049667218634166E-5</v>
      </c>
      <c r="BI306" s="13">
        <f t="shared" si="552"/>
        <v>2.4254775887901389E-6</v>
      </c>
      <c r="BJ306" s="14">
        <f t="shared" si="553"/>
        <v>0.32941101839673814</v>
      </c>
      <c r="BK306" s="14">
        <f t="shared" si="554"/>
        <v>0.30002939978265902</v>
      </c>
      <c r="BL306" s="14">
        <f t="shared" si="555"/>
        <v>0.34416265408608582</v>
      </c>
      <c r="BM306" s="14">
        <f t="shared" si="556"/>
        <v>0.34825762996181786</v>
      </c>
      <c r="BN306" s="14">
        <f t="shared" si="557"/>
        <v>0.6515176421308646</v>
      </c>
    </row>
    <row r="307" spans="1:66" x14ac:dyDescent="0.25">
      <c r="A307" t="s">
        <v>361</v>
      </c>
      <c r="B307" t="s">
        <v>290</v>
      </c>
      <c r="C307" t="s">
        <v>293</v>
      </c>
      <c r="D307" s="11">
        <v>44416</v>
      </c>
      <c r="E307" s="10">
        <f>VLOOKUP(A307,home!$A$2:$E$405,3,FALSE)</f>
        <v>1.4308000000000001</v>
      </c>
      <c r="F307" s="10">
        <f>VLOOKUP(B307,home!$B$2:$E$405,3,FALSE)</f>
        <v>1.2231000000000001</v>
      </c>
      <c r="G307" s="10">
        <f>VLOOKUP(C307,away!$B$2:$E$405,4,FALSE)</f>
        <v>1.3977999999999999</v>
      </c>
      <c r="H307" s="10">
        <f>VLOOKUP(A307,away!$A$2:$E$405,3,FALSE)</f>
        <v>1.0307999999999999</v>
      </c>
      <c r="I307" s="10">
        <f>VLOOKUP(C307,away!$B$2:$E$405,3,FALSE)</f>
        <v>1.4552</v>
      </c>
      <c r="J307" s="10">
        <f>VLOOKUP(B307,home!$B$2:$E$405,4,FALSE)</f>
        <v>1.4552</v>
      </c>
      <c r="K307" s="12">
        <f t="shared" si="502"/>
        <v>2.4461660467440001</v>
      </c>
      <c r="L307" s="12">
        <f t="shared" si="503"/>
        <v>2.182829336832</v>
      </c>
      <c r="M307" s="13">
        <f t="shared" si="504"/>
        <v>9.7645638177137044E-3</v>
      </c>
      <c r="N307" s="13">
        <f t="shared" si="505"/>
        <v>2.3885744472156231E-2</v>
      </c>
      <c r="O307" s="13">
        <f t="shared" si="506"/>
        <v>2.1314376362673748E-2</v>
      </c>
      <c r="P307" s="13">
        <f t="shared" si="507"/>
        <v>5.2138503765895405E-2</v>
      </c>
      <c r="Q307" s="13">
        <f t="shared" si="508"/>
        <v>2.9214248564495889E-2</v>
      </c>
      <c r="R307" s="13">
        <f t="shared" si="509"/>
        <v>2.3262823010361401E-2</v>
      </c>
      <c r="S307" s="13">
        <f t="shared" si="510"/>
        <v>6.9599206521003293E-2</v>
      </c>
      <c r="T307" s="13">
        <f t="shared" si="511"/>
        <v>6.3769718820083768E-2</v>
      </c>
      <c r="U307" s="13">
        <f t="shared" si="512"/>
        <v>5.6904727799361107E-2</v>
      </c>
      <c r="V307" s="13">
        <f t="shared" si="513"/>
        <v>4.1292149848524834E-2</v>
      </c>
      <c r="W307" s="13">
        <f t="shared" si="514"/>
        <v>2.3820967639869829E-2</v>
      </c>
      <c r="X307" s="13">
        <f t="shared" si="515"/>
        <v>5.1997106996033597E-2</v>
      </c>
      <c r="Y307" s="13">
        <f t="shared" si="516"/>
        <v>5.6750405290667286E-2</v>
      </c>
      <c r="Z307" s="13">
        <f t="shared" si="517"/>
        <v>1.6926257508182455E-2</v>
      </c>
      <c r="AA307" s="13">
        <f t="shared" si="518"/>
        <v>4.1404436414961623E-2</v>
      </c>
      <c r="AB307" s="13">
        <f t="shared" si="519"/>
        <v>5.0641063271425008E-2</v>
      </c>
      <c r="AC307" s="13">
        <f t="shared" si="520"/>
        <v>1.3780127244865222E-2</v>
      </c>
      <c r="AD307" s="13">
        <f t="shared" si="521"/>
        <v>1.456751056030928E-2</v>
      </c>
      <c r="AE307" s="13">
        <f t="shared" si="522"/>
        <v>3.1798389415653064E-2</v>
      </c>
      <c r="AF307" s="13">
        <f t="shared" si="523"/>
        <v>3.4705228640247839E-2</v>
      </c>
      <c r="AG307" s="13">
        <f t="shared" si="524"/>
        <v>2.5251863739131707E-2</v>
      </c>
      <c r="AH307" s="13">
        <f t="shared" si="525"/>
        <v>9.2367828629083912E-3</v>
      </c>
      <c r="AI307" s="13">
        <f t="shared" si="526"/>
        <v>2.2594704620393348E-2</v>
      </c>
      <c r="AJ307" s="13">
        <f t="shared" si="527"/>
        <v>2.7635199639307998E-2</v>
      </c>
      <c r="AK307" s="13">
        <f t="shared" si="528"/>
        <v>2.2533429017555756E-2</v>
      </c>
      <c r="AL307" s="13">
        <f t="shared" si="529"/>
        <v>2.9431943081678746E-3</v>
      </c>
      <c r="AM307" s="13">
        <f t="shared" si="530"/>
        <v>7.1269099436426474E-3</v>
      </c>
      <c r="AN307" s="13">
        <f t="shared" si="531"/>
        <v>1.5556828105942867E-2</v>
      </c>
      <c r="AO307" s="13">
        <f t="shared" si="532"/>
        <v>1.6978950388852346E-2</v>
      </c>
      <c r="AP307" s="13">
        <f t="shared" si="533"/>
        <v>1.2354050339133999E-2</v>
      </c>
      <c r="AQ307" s="13">
        <f t="shared" si="534"/>
        <v>6.7416958772402525E-3</v>
      </c>
      <c r="AR307" s="13">
        <f t="shared" si="535"/>
        <v>4.0324641222207027E-3</v>
      </c>
      <c r="AS307" s="13">
        <f t="shared" si="536"/>
        <v>9.8640768204896305E-3</v>
      </c>
      <c r="AT307" s="13">
        <f t="shared" si="537"/>
        <v>1.2064584900378126E-2</v>
      </c>
      <c r="AU307" s="13">
        <f t="shared" si="538"/>
        <v>9.8373259837884388E-3</v>
      </c>
      <c r="AV307" s="13">
        <f t="shared" si="539"/>
        <v>6.0159332030739476E-3</v>
      </c>
      <c r="AW307" s="13">
        <f t="shared" si="540"/>
        <v>4.3653809605400539E-4</v>
      </c>
      <c r="AX307" s="13">
        <f t="shared" si="541"/>
        <v>2.9056008537234716E-3</v>
      </c>
      <c r="AY307" s="13">
        <f t="shared" si="542"/>
        <v>6.3424307846316995E-3</v>
      </c>
      <c r="AZ307" s="13">
        <f t="shared" si="543"/>
        <v>6.9222219917602374E-3</v>
      </c>
      <c r="BA307" s="13">
        <f t="shared" si="544"/>
        <v>5.0366764132259616E-3</v>
      </c>
      <c r="BB307" s="13">
        <f t="shared" si="545"/>
        <v>2.7485512587298502E-3</v>
      </c>
      <c r="BC307" s="13">
        <f t="shared" si="546"/>
        <v>1.1999236642684079E-3</v>
      </c>
      <c r="BD307" s="13">
        <f t="shared" si="547"/>
        <v>1.4670301642843082E-3</v>
      </c>
      <c r="BE307" s="13">
        <f t="shared" si="548"/>
        <v>3.5885993774215472E-3</v>
      </c>
      <c r="BF307" s="13">
        <f t="shared" si="549"/>
        <v>4.3891549762076236E-3</v>
      </c>
      <c r="BG307" s="13">
        <f t="shared" si="550"/>
        <v>3.5788672922321863E-3</v>
      </c>
      <c r="BH307" s="13">
        <f t="shared" si="551"/>
        <v>2.1886259140152524E-3</v>
      </c>
      <c r="BI307" s="13">
        <f t="shared" si="552"/>
        <v>1.0707484799776332E-3</v>
      </c>
      <c r="BJ307" s="14">
        <f t="shared" si="553"/>
        <v>0.43967502375980028</v>
      </c>
      <c r="BK307" s="14">
        <f t="shared" si="554"/>
        <v>0.19586017629080202</v>
      </c>
      <c r="BL307" s="14">
        <f t="shared" si="555"/>
        <v>0.33362495423303778</v>
      </c>
      <c r="BM307" s="14">
        <f t="shared" si="556"/>
        <v>0.82060025910994827</v>
      </c>
      <c r="BN307" s="14">
        <f t="shared" si="557"/>
        <v>0.15958025999329636</v>
      </c>
    </row>
    <row r="308" spans="1:66" x14ac:dyDescent="0.25">
      <c r="A308" t="s">
        <v>352</v>
      </c>
      <c r="B308" t="s">
        <v>344</v>
      </c>
      <c r="C308" t="s">
        <v>343</v>
      </c>
      <c r="D308" s="11">
        <v>44416</v>
      </c>
      <c r="E308" s="10">
        <f>VLOOKUP(A308,home!$A$2:$E$405,3,FALSE)</f>
        <v>1.1578999999999999</v>
      </c>
      <c r="F308" s="10" t="e">
        <f>VLOOKUP(B308,home!$B$2:$E$405,3,FALSE)</f>
        <v>#N/A</v>
      </c>
      <c r="G308" s="10" t="e">
        <f>VLOOKUP(C308,away!$B$2:$E$405,4,FALSE)</f>
        <v>#N/A</v>
      </c>
      <c r="H308" s="10">
        <f>VLOOKUP(A308,away!$A$2:$E$405,3,FALSE)</f>
        <v>1.1315999999999999</v>
      </c>
      <c r="I308" s="10" t="e">
        <f>VLOOKUP(C308,away!$B$2:$E$405,3,FALSE)</f>
        <v>#N/A</v>
      </c>
      <c r="J308" s="10" t="e">
        <f>VLOOKUP(B308,home!$B$2:$E$405,4,FALSE)</f>
        <v>#N/A</v>
      </c>
      <c r="K308" s="12" t="e">
        <f t="shared" si="502"/>
        <v>#N/A</v>
      </c>
      <c r="L308" s="12" t="e">
        <f t="shared" si="503"/>
        <v>#N/A</v>
      </c>
      <c r="M308" s="13" t="e">
        <f t="shared" si="504"/>
        <v>#N/A</v>
      </c>
      <c r="N308" s="13" t="e">
        <f t="shared" si="505"/>
        <v>#N/A</v>
      </c>
      <c r="O308" s="13" t="e">
        <f t="shared" si="506"/>
        <v>#N/A</v>
      </c>
      <c r="P308" s="13" t="e">
        <f t="shared" si="507"/>
        <v>#N/A</v>
      </c>
      <c r="Q308" s="13" t="e">
        <f t="shared" si="508"/>
        <v>#N/A</v>
      </c>
      <c r="R308" s="13" t="e">
        <f t="shared" si="509"/>
        <v>#N/A</v>
      </c>
      <c r="S308" s="13" t="e">
        <f t="shared" si="510"/>
        <v>#N/A</v>
      </c>
      <c r="T308" s="13" t="e">
        <f t="shared" si="511"/>
        <v>#N/A</v>
      </c>
      <c r="U308" s="13" t="e">
        <f t="shared" si="512"/>
        <v>#N/A</v>
      </c>
      <c r="V308" s="13" t="e">
        <f t="shared" si="513"/>
        <v>#N/A</v>
      </c>
      <c r="W308" s="13" t="e">
        <f t="shared" si="514"/>
        <v>#N/A</v>
      </c>
      <c r="X308" s="13" t="e">
        <f t="shared" si="515"/>
        <v>#N/A</v>
      </c>
      <c r="Y308" s="13" t="e">
        <f t="shared" si="516"/>
        <v>#N/A</v>
      </c>
      <c r="Z308" s="13" t="e">
        <f t="shared" si="517"/>
        <v>#N/A</v>
      </c>
      <c r="AA308" s="13" t="e">
        <f t="shared" si="518"/>
        <v>#N/A</v>
      </c>
      <c r="AB308" s="13" t="e">
        <f t="shared" si="519"/>
        <v>#N/A</v>
      </c>
      <c r="AC308" s="13" t="e">
        <f t="shared" si="520"/>
        <v>#N/A</v>
      </c>
      <c r="AD308" s="13" t="e">
        <f t="shared" si="521"/>
        <v>#N/A</v>
      </c>
      <c r="AE308" s="13" t="e">
        <f t="shared" si="522"/>
        <v>#N/A</v>
      </c>
      <c r="AF308" s="13" t="e">
        <f t="shared" si="523"/>
        <v>#N/A</v>
      </c>
      <c r="AG308" s="13" t="e">
        <f t="shared" si="524"/>
        <v>#N/A</v>
      </c>
      <c r="AH308" s="13" t="e">
        <f t="shared" si="525"/>
        <v>#N/A</v>
      </c>
      <c r="AI308" s="13" t="e">
        <f t="shared" si="526"/>
        <v>#N/A</v>
      </c>
      <c r="AJ308" s="13" t="e">
        <f t="shared" si="527"/>
        <v>#N/A</v>
      </c>
      <c r="AK308" s="13" t="e">
        <f t="shared" si="528"/>
        <v>#N/A</v>
      </c>
      <c r="AL308" s="13" t="e">
        <f t="shared" si="529"/>
        <v>#N/A</v>
      </c>
      <c r="AM308" s="13" t="e">
        <f t="shared" si="530"/>
        <v>#N/A</v>
      </c>
      <c r="AN308" s="13" t="e">
        <f t="shared" si="531"/>
        <v>#N/A</v>
      </c>
      <c r="AO308" s="13" t="e">
        <f t="shared" si="532"/>
        <v>#N/A</v>
      </c>
      <c r="AP308" s="13" t="e">
        <f t="shared" si="533"/>
        <v>#N/A</v>
      </c>
      <c r="AQ308" s="13" t="e">
        <f t="shared" si="534"/>
        <v>#N/A</v>
      </c>
      <c r="AR308" s="13" t="e">
        <f t="shared" si="535"/>
        <v>#N/A</v>
      </c>
      <c r="AS308" s="13" t="e">
        <f t="shared" si="536"/>
        <v>#N/A</v>
      </c>
      <c r="AT308" s="13" t="e">
        <f t="shared" si="537"/>
        <v>#N/A</v>
      </c>
      <c r="AU308" s="13" t="e">
        <f t="shared" si="538"/>
        <v>#N/A</v>
      </c>
      <c r="AV308" s="13" t="e">
        <f t="shared" si="539"/>
        <v>#N/A</v>
      </c>
      <c r="AW308" s="13" t="e">
        <f t="shared" si="540"/>
        <v>#N/A</v>
      </c>
      <c r="AX308" s="13" t="e">
        <f t="shared" si="541"/>
        <v>#N/A</v>
      </c>
      <c r="AY308" s="13" t="e">
        <f t="shared" si="542"/>
        <v>#N/A</v>
      </c>
      <c r="AZ308" s="13" t="e">
        <f t="shared" si="543"/>
        <v>#N/A</v>
      </c>
      <c r="BA308" s="13" t="e">
        <f t="shared" si="544"/>
        <v>#N/A</v>
      </c>
      <c r="BB308" s="13" t="e">
        <f t="shared" si="545"/>
        <v>#N/A</v>
      </c>
      <c r="BC308" s="13" t="e">
        <f t="shared" si="546"/>
        <v>#N/A</v>
      </c>
      <c r="BD308" s="13" t="e">
        <f t="shared" si="547"/>
        <v>#N/A</v>
      </c>
      <c r="BE308" s="13" t="e">
        <f t="shared" si="548"/>
        <v>#N/A</v>
      </c>
      <c r="BF308" s="13" t="e">
        <f t="shared" si="549"/>
        <v>#N/A</v>
      </c>
      <c r="BG308" s="13" t="e">
        <f t="shared" si="550"/>
        <v>#N/A</v>
      </c>
      <c r="BH308" s="13" t="e">
        <f t="shared" si="551"/>
        <v>#N/A</v>
      </c>
      <c r="BI308" s="13" t="e">
        <f t="shared" si="552"/>
        <v>#N/A</v>
      </c>
      <c r="BJ308" s="14" t="e">
        <f t="shared" si="553"/>
        <v>#N/A</v>
      </c>
      <c r="BK308" s="14" t="e">
        <f t="shared" si="554"/>
        <v>#N/A</v>
      </c>
      <c r="BL308" s="14" t="e">
        <f t="shared" si="555"/>
        <v>#N/A</v>
      </c>
      <c r="BM308" s="14" t="e">
        <f t="shared" si="556"/>
        <v>#N/A</v>
      </c>
      <c r="BN308" s="14" t="e">
        <f t="shared" si="557"/>
        <v>#N/A</v>
      </c>
    </row>
    <row r="309" spans="1:66" x14ac:dyDescent="0.25">
      <c r="A309" t="s">
        <v>352</v>
      </c>
      <c r="B309" t="s">
        <v>347</v>
      </c>
      <c r="C309" t="s">
        <v>349</v>
      </c>
      <c r="D309" s="11">
        <v>44416</v>
      </c>
      <c r="E309" s="10">
        <f>VLOOKUP(A309,home!$A$2:$E$405,3,FALSE)</f>
        <v>1.1578999999999999</v>
      </c>
      <c r="F309" s="10" t="e">
        <f>VLOOKUP(B309,home!$B$2:$E$405,3,FALSE)</f>
        <v>#N/A</v>
      </c>
      <c r="G309" s="10" t="e">
        <f>VLOOKUP(C309,away!$B$2:$E$405,4,FALSE)</f>
        <v>#N/A</v>
      </c>
      <c r="H309" s="10">
        <f>VLOOKUP(A309,away!$A$2:$E$405,3,FALSE)</f>
        <v>1.1315999999999999</v>
      </c>
      <c r="I309" s="10" t="e">
        <f>VLOOKUP(C309,away!$B$2:$E$405,3,FALSE)</f>
        <v>#N/A</v>
      </c>
      <c r="J309" s="10" t="e">
        <f>VLOOKUP(B309,home!$B$2:$E$405,4,FALSE)</f>
        <v>#N/A</v>
      </c>
      <c r="K309" s="12" t="e">
        <f t="shared" si="502"/>
        <v>#N/A</v>
      </c>
      <c r="L309" s="12" t="e">
        <f t="shared" si="503"/>
        <v>#N/A</v>
      </c>
      <c r="M309" s="13" t="e">
        <f t="shared" si="504"/>
        <v>#N/A</v>
      </c>
      <c r="N309" s="13" t="e">
        <f t="shared" si="505"/>
        <v>#N/A</v>
      </c>
      <c r="O309" s="13" t="e">
        <f t="shared" si="506"/>
        <v>#N/A</v>
      </c>
      <c r="P309" s="13" t="e">
        <f t="shared" si="507"/>
        <v>#N/A</v>
      </c>
      <c r="Q309" s="13" t="e">
        <f t="shared" si="508"/>
        <v>#N/A</v>
      </c>
      <c r="R309" s="13" t="e">
        <f t="shared" si="509"/>
        <v>#N/A</v>
      </c>
      <c r="S309" s="13" t="e">
        <f t="shared" si="510"/>
        <v>#N/A</v>
      </c>
      <c r="T309" s="13" t="e">
        <f t="shared" si="511"/>
        <v>#N/A</v>
      </c>
      <c r="U309" s="13" t="e">
        <f t="shared" si="512"/>
        <v>#N/A</v>
      </c>
      <c r="V309" s="13" t="e">
        <f t="shared" si="513"/>
        <v>#N/A</v>
      </c>
      <c r="W309" s="13" t="e">
        <f t="shared" si="514"/>
        <v>#N/A</v>
      </c>
      <c r="X309" s="13" t="e">
        <f t="shared" si="515"/>
        <v>#N/A</v>
      </c>
      <c r="Y309" s="13" t="e">
        <f t="shared" si="516"/>
        <v>#N/A</v>
      </c>
      <c r="Z309" s="13" t="e">
        <f t="shared" si="517"/>
        <v>#N/A</v>
      </c>
      <c r="AA309" s="13" t="e">
        <f t="shared" si="518"/>
        <v>#N/A</v>
      </c>
      <c r="AB309" s="13" t="e">
        <f t="shared" si="519"/>
        <v>#N/A</v>
      </c>
      <c r="AC309" s="13" t="e">
        <f t="shared" si="520"/>
        <v>#N/A</v>
      </c>
      <c r="AD309" s="13" t="e">
        <f t="shared" si="521"/>
        <v>#N/A</v>
      </c>
      <c r="AE309" s="13" t="e">
        <f t="shared" si="522"/>
        <v>#N/A</v>
      </c>
      <c r="AF309" s="13" t="e">
        <f t="shared" si="523"/>
        <v>#N/A</v>
      </c>
      <c r="AG309" s="13" t="e">
        <f t="shared" si="524"/>
        <v>#N/A</v>
      </c>
      <c r="AH309" s="13" t="e">
        <f t="shared" si="525"/>
        <v>#N/A</v>
      </c>
      <c r="AI309" s="13" t="e">
        <f t="shared" si="526"/>
        <v>#N/A</v>
      </c>
      <c r="AJ309" s="13" t="e">
        <f t="shared" si="527"/>
        <v>#N/A</v>
      </c>
      <c r="AK309" s="13" t="e">
        <f t="shared" si="528"/>
        <v>#N/A</v>
      </c>
      <c r="AL309" s="13" t="e">
        <f t="shared" si="529"/>
        <v>#N/A</v>
      </c>
      <c r="AM309" s="13" t="e">
        <f t="shared" si="530"/>
        <v>#N/A</v>
      </c>
      <c r="AN309" s="13" t="e">
        <f t="shared" si="531"/>
        <v>#N/A</v>
      </c>
      <c r="AO309" s="13" t="e">
        <f t="shared" si="532"/>
        <v>#N/A</v>
      </c>
      <c r="AP309" s="13" t="e">
        <f t="shared" si="533"/>
        <v>#N/A</v>
      </c>
      <c r="AQ309" s="13" t="e">
        <f t="shared" si="534"/>
        <v>#N/A</v>
      </c>
      <c r="AR309" s="13" t="e">
        <f t="shared" si="535"/>
        <v>#N/A</v>
      </c>
      <c r="AS309" s="13" t="e">
        <f t="shared" si="536"/>
        <v>#N/A</v>
      </c>
      <c r="AT309" s="13" t="e">
        <f t="shared" si="537"/>
        <v>#N/A</v>
      </c>
      <c r="AU309" s="13" t="e">
        <f t="shared" si="538"/>
        <v>#N/A</v>
      </c>
      <c r="AV309" s="13" t="e">
        <f t="shared" si="539"/>
        <v>#N/A</v>
      </c>
      <c r="AW309" s="13" t="e">
        <f t="shared" si="540"/>
        <v>#N/A</v>
      </c>
      <c r="AX309" s="13" t="e">
        <f t="shared" si="541"/>
        <v>#N/A</v>
      </c>
      <c r="AY309" s="13" t="e">
        <f t="shared" si="542"/>
        <v>#N/A</v>
      </c>
      <c r="AZ309" s="13" t="e">
        <f t="shared" si="543"/>
        <v>#N/A</v>
      </c>
      <c r="BA309" s="13" t="e">
        <f t="shared" si="544"/>
        <v>#N/A</v>
      </c>
      <c r="BB309" s="13" t="e">
        <f t="shared" si="545"/>
        <v>#N/A</v>
      </c>
      <c r="BC309" s="13" t="e">
        <f t="shared" si="546"/>
        <v>#N/A</v>
      </c>
      <c r="BD309" s="13" t="e">
        <f t="shared" si="547"/>
        <v>#N/A</v>
      </c>
      <c r="BE309" s="13" t="e">
        <f t="shared" si="548"/>
        <v>#N/A</v>
      </c>
      <c r="BF309" s="13" t="e">
        <f t="shared" si="549"/>
        <v>#N/A</v>
      </c>
      <c r="BG309" s="13" t="e">
        <f t="shared" si="550"/>
        <v>#N/A</v>
      </c>
      <c r="BH309" s="13" t="e">
        <f t="shared" si="551"/>
        <v>#N/A</v>
      </c>
      <c r="BI309" s="13" t="e">
        <f t="shared" si="552"/>
        <v>#N/A</v>
      </c>
      <c r="BJ309" s="14" t="e">
        <f t="shared" si="553"/>
        <v>#N/A</v>
      </c>
      <c r="BK309" s="14" t="e">
        <f t="shared" si="554"/>
        <v>#N/A</v>
      </c>
      <c r="BL309" s="14" t="e">
        <f t="shared" si="555"/>
        <v>#N/A</v>
      </c>
      <c r="BM309" s="14" t="e">
        <f t="shared" si="556"/>
        <v>#N/A</v>
      </c>
      <c r="BN309" s="14" t="e">
        <f t="shared" si="557"/>
        <v>#N/A</v>
      </c>
    </row>
    <row r="310" spans="1:66" x14ac:dyDescent="0.25">
      <c r="A310" t="s">
        <v>352</v>
      </c>
      <c r="B310" t="s">
        <v>340</v>
      </c>
      <c r="C310" t="s">
        <v>345</v>
      </c>
      <c r="D310" s="11">
        <v>44416</v>
      </c>
      <c r="E310" s="10">
        <f>VLOOKUP(A310,home!$A$2:$E$405,3,FALSE)</f>
        <v>1.1578999999999999</v>
      </c>
      <c r="F310" s="10" t="e">
        <f>VLOOKUP(B310,home!$B$2:$E$405,3,FALSE)</f>
        <v>#N/A</v>
      </c>
      <c r="G310" s="10" t="e">
        <f>VLOOKUP(C310,away!$B$2:$E$405,4,FALSE)</f>
        <v>#N/A</v>
      </c>
      <c r="H310" s="10">
        <f>VLOOKUP(A310,away!$A$2:$E$405,3,FALSE)</f>
        <v>1.1315999999999999</v>
      </c>
      <c r="I310" s="10" t="e">
        <f>VLOOKUP(C310,away!$B$2:$E$405,3,FALSE)</f>
        <v>#N/A</v>
      </c>
      <c r="J310" s="10" t="e">
        <f>VLOOKUP(B310,home!$B$2:$E$405,4,FALSE)</f>
        <v>#N/A</v>
      </c>
      <c r="K310" s="12" t="e">
        <f t="shared" si="502"/>
        <v>#N/A</v>
      </c>
      <c r="L310" s="12" t="e">
        <f t="shared" si="503"/>
        <v>#N/A</v>
      </c>
      <c r="M310" s="13" t="e">
        <f t="shared" si="504"/>
        <v>#N/A</v>
      </c>
      <c r="N310" s="13" t="e">
        <f t="shared" si="505"/>
        <v>#N/A</v>
      </c>
      <c r="O310" s="13" t="e">
        <f t="shared" si="506"/>
        <v>#N/A</v>
      </c>
      <c r="P310" s="13" t="e">
        <f t="shared" si="507"/>
        <v>#N/A</v>
      </c>
      <c r="Q310" s="13" t="e">
        <f t="shared" si="508"/>
        <v>#N/A</v>
      </c>
      <c r="R310" s="13" t="e">
        <f t="shared" si="509"/>
        <v>#N/A</v>
      </c>
      <c r="S310" s="13" t="e">
        <f t="shared" si="510"/>
        <v>#N/A</v>
      </c>
      <c r="T310" s="13" t="e">
        <f t="shared" si="511"/>
        <v>#N/A</v>
      </c>
      <c r="U310" s="13" t="e">
        <f t="shared" si="512"/>
        <v>#N/A</v>
      </c>
      <c r="V310" s="13" t="e">
        <f t="shared" si="513"/>
        <v>#N/A</v>
      </c>
      <c r="W310" s="13" t="e">
        <f t="shared" si="514"/>
        <v>#N/A</v>
      </c>
      <c r="X310" s="13" t="e">
        <f t="shared" si="515"/>
        <v>#N/A</v>
      </c>
      <c r="Y310" s="13" t="e">
        <f t="shared" si="516"/>
        <v>#N/A</v>
      </c>
      <c r="Z310" s="13" t="e">
        <f t="shared" si="517"/>
        <v>#N/A</v>
      </c>
      <c r="AA310" s="13" t="e">
        <f t="shared" si="518"/>
        <v>#N/A</v>
      </c>
      <c r="AB310" s="13" t="e">
        <f t="shared" si="519"/>
        <v>#N/A</v>
      </c>
      <c r="AC310" s="13" t="e">
        <f t="shared" si="520"/>
        <v>#N/A</v>
      </c>
      <c r="AD310" s="13" t="e">
        <f t="shared" si="521"/>
        <v>#N/A</v>
      </c>
      <c r="AE310" s="13" t="e">
        <f t="shared" si="522"/>
        <v>#N/A</v>
      </c>
      <c r="AF310" s="13" t="e">
        <f t="shared" si="523"/>
        <v>#N/A</v>
      </c>
      <c r="AG310" s="13" t="e">
        <f t="shared" si="524"/>
        <v>#N/A</v>
      </c>
      <c r="AH310" s="13" t="e">
        <f t="shared" si="525"/>
        <v>#N/A</v>
      </c>
      <c r="AI310" s="13" t="e">
        <f t="shared" si="526"/>
        <v>#N/A</v>
      </c>
      <c r="AJ310" s="13" t="e">
        <f t="shared" si="527"/>
        <v>#N/A</v>
      </c>
      <c r="AK310" s="13" t="e">
        <f t="shared" si="528"/>
        <v>#N/A</v>
      </c>
      <c r="AL310" s="13" t="e">
        <f t="shared" si="529"/>
        <v>#N/A</v>
      </c>
      <c r="AM310" s="13" t="e">
        <f t="shared" si="530"/>
        <v>#N/A</v>
      </c>
      <c r="AN310" s="13" t="e">
        <f t="shared" si="531"/>
        <v>#N/A</v>
      </c>
      <c r="AO310" s="13" t="e">
        <f t="shared" si="532"/>
        <v>#N/A</v>
      </c>
      <c r="AP310" s="13" t="e">
        <f t="shared" si="533"/>
        <v>#N/A</v>
      </c>
      <c r="AQ310" s="13" t="e">
        <f t="shared" si="534"/>
        <v>#N/A</v>
      </c>
      <c r="AR310" s="13" t="e">
        <f t="shared" si="535"/>
        <v>#N/A</v>
      </c>
      <c r="AS310" s="13" t="e">
        <f t="shared" si="536"/>
        <v>#N/A</v>
      </c>
      <c r="AT310" s="13" t="e">
        <f t="shared" si="537"/>
        <v>#N/A</v>
      </c>
      <c r="AU310" s="13" t="e">
        <f t="shared" si="538"/>
        <v>#N/A</v>
      </c>
      <c r="AV310" s="13" t="e">
        <f t="shared" si="539"/>
        <v>#N/A</v>
      </c>
      <c r="AW310" s="13" t="e">
        <f t="shared" si="540"/>
        <v>#N/A</v>
      </c>
      <c r="AX310" s="13" t="e">
        <f t="shared" si="541"/>
        <v>#N/A</v>
      </c>
      <c r="AY310" s="13" t="e">
        <f t="shared" si="542"/>
        <v>#N/A</v>
      </c>
      <c r="AZ310" s="13" t="e">
        <f t="shared" si="543"/>
        <v>#N/A</v>
      </c>
      <c r="BA310" s="13" t="e">
        <f t="shared" si="544"/>
        <v>#N/A</v>
      </c>
      <c r="BB310" s="13" t="e">
        <f t="shared" si="545"/>
        <v>#N/A</v>
      </c>
      <c r="BC310" s="13" t="e">
        <f t="shared" si="546"/>
        <v>#N/A</v>
      </c>
      <c r="BD310" s="13" t="e">
        <f t="shared" si="547"/>
        <v>#N/A</v>
      </c>
      <c r="BE310" s="13" t="e">
        <f t="shared" si="548"/>
        <v>#N/A</v>
      </c>
      <c r="BF310" s="13" t="e">
        <f t="shared" si="549"/>
        <v>#N/A</v>
      </c>
      <c r="BG310" s="13" t="e">
        <f t="shared" si="550"/>
        <v>#N/A</v>
      </c>
      <c r="BH310" s="13" t="e">
        <f t="shared" si="551"/>
        <v>#N/A</v>
      </c>
      <c r="BI310" s="13" t="e">
        <f t="shared" si="552"/>
        <v>#N/A</v>
      </c>
      <c r="BJ310" s="14" t="e">
        <f t="shared" si="553"/>
        <v>#N/A</v>
      </c>
      <c r="BK310" s="14" t="e">
        <f t="shared" si="554"/>
        <v>#N/A</v>
      </c>
      <c r="BL310" s="14" t="e">
        <f t="shared" si="555"/>
        <v>#N/A</v>
      </c>
      <c r="BM310" s="14" t="e">
        <f t="shared" si="556"/>
        <v>#N/A</v>
      </c>
      <c r="BN310" s="14" t="e">
        <f t="shared" si="557"/>
        <v>#N/A</v>
      </c>
    </row>
    <row r="311" spans="1:66" x14ac:dyDescent="0.25">
      <c r="A311" t="s">
        <v>302</v>
      </c>
      <c r="B311" t="s">
        <v>308</v>
      </c>
      <c r="C311" t="s">
        <v>303</v>
      </c>
      <c r="D311" s="11">
        <v>44416</v>
      </c>
      <c r="E311" s="10">
        <f>VLOOKUP(A311,home!$A$2:$E$405,3,FALSE)</f>
        <v>1.5645</v>
      </c>
      <c r="F311" s="10">
        <f>VLOOKUP(B311,home!$B$2:$E$405,3,FALSE)</f>
        <v>1.0044</v>
      </c>
      <c r="G311" s="10">
        <f>VLOOKUP(C311,away!$B$2:$E$405,4,FALSE)</f>
        <v>0.87890000000000001</v>
      </c>
      <c r="H311" s="10">
        <f>VLOOKUP(A311,away!$A$2:$E$405,3,FALSE)</f>
        <v>1.0699000000000001</v>
      </c>
      <c r="I311" s="10">
        <f>VLOOKUP(C311,away!$B$2:$E$405,3,FALSE)</f>
        <v>0.70099999999999996</v>
      </c>
      <c r="J311" s="10">
        <f>VLOOKUP(B311,home!$B$2:$E$405,4,FALSE)</f>
        <v>0.66759999999999997</v>
      </c>
      <c r="K311" s="12">
        <f t="shared" si="502"/>
        <v>1.3810892218199999</v>
      </c>
      <c r="L311" s="12">
        <f t="shared" si="503"/>
        <v>0.50069993324000006</v>
      </c>
      <c r="M311" s="13">
        <f t="shared" si="504"/>
        <v>0.15231734247772488</v>
      </c>
      <c r="N311" s="13">
        <f t="shared" si="505"/>
        <v>0.21036383999225147</v>
      </c>
      <c r="O311" s="13">
        <f t="shared" si="506"/>
        <v>7.626528320989108E-2</v>
      </c>
      <c r="P311" s="13">
        <f t="shared" si="507"/>
        <v>0.10532916064023037</v>
      </c>
      <c r="Q311" s="13">
        <f t="shared" si="508"/>
        <v>0.14526561603698279</v>
      </c>
      <c r="R311" s="13">
        <f t="shared" si="509"/>
        <v>1.9093011105861073E-2</v>
      </c>
      <c r="S311" s="13">
        <f t="shared" si="510"/>
        <v>1.820907570455723E-2</v>
      </c>
      <c r="T311" s="13">
        <f t="shared" si="511"/>
        <v>7.2734484251784776E-2</v>
      </c>
      <c r="U311" s="13">
        <f t="shared" si="512"/>
        <v>2.6369151850394287E-2</v>
      </c>
      <c r="V311" s="13">
        <f t="shared" si="513"/>
        <v>1.399086807696247E-3</v>
      </c>
      <c r="W311" s="13">
        <f t="shared" si="514"/>
        <v>6.6874925536573135E-2</v>
      </c>
      <c r="X311" s="13">
        <f t="shared" si="515"/>
        <v>3.3484270751592146E-2</v>
      </c>
      <c r="Y311" s="13">
        <f t="shared" si="516"/>
        <v>8.3827860649561339E-3</v>
      </c>
      <c r="Z311" s="13">
        <f t="shared" si="517"/>
        <v>3.1866231286850747E-3</v>
      </c>
      <c r="AA311" s="13">
        <f t="shared" si="518"/>
        <v>4.4010108570292829E-3</v>
      </c>
      <c r="AB311" s="13">
        <f t="shared" si="519"/>
        <v>3.0390943298779722E-3</v>
      </c>
      <c r="AC311" s="13">
        <f t="shared" si="520"/>
        <v>6.0467769428083946E-5</v>
      </c>
      <c r="AD311" s="13">
        <f t="shared" si="521"/>
        <v>2.3090059717144056E-2</v>
      </c>
      <c r="AE311" s="13">
        <f t="shared" si="522"/>
        <v>1.1561191358881643E-2</v>
      </c>
      <c r="AF311" s="13">
        <f t="shared" si="523"/>
        <v>2.8943438707834516E-3</v>
      </c>
      <c r="AG311" s="13">
        <f t="shared" si="524"/>
        <v>4.830659276249594E-4</v>
      </c>
      <c r="AH311" s="13">
        <f t="shared" si="525"/>
        <v>3.9888549694841409E-4</v>
      </c>
      <c r="AI311" s="13">
        <f t="shared" si="526"/>
        <v>5.5089646057576919E-4</v>
      </c>
      <c r="AJ311" s="13">
        <f t="shared" si="527"/>
        <v>3.8041858201999073E-4</v>
      </c>
      <c r="AK311" s="13">
        <f t="shared" si="528"/>
        <v>1.7513066780261885E-4</v>
      </c>
      <c r="AL311" s="13">
        <f t="shared" si="529"/>
        <v>1.672565788253163E-6</v>
      </c>
      <c r="AM311" s="13">
        <f t="shared" si="530"/>
        <v>6.3778865213055683E-3</v>
      </c>
      <c r="AN311" s="13">
        <f t="shared" si="531"/>
        <v>3.193407355429995E-3</v>
      </c>
      <c r="AO311" s="13">
        <f t="shared" si="532"/>
        <v>7.9946942483596157E-4</v>
      </c>
      <c r="AP311" s="13">
        <f t="shared" si="533"/>
        <v>1.3343142921426246E-4</v>
      </c>
      <c r="AQ311" s="13">
        <f t="shared" si="534"/>
        <v>1.6702276924924744E-5</v>
      </c>
      <c r="AR311" s="13">
        <f t="shared" si="535"/>
        <v>3.9944388338495044E-5</v>
      </c>
      <c r="AS311" s="13">
        <f t="shared" si="536"/>
        <v>5.5166764206488001E-5</v>
      </c>
      <c r="AT311" s="13">
        <f t="shared" si="537"/>
        <v>3.809511172413297E-5</v>
      </c>
      <c r="AU311" s="13">
        <f t="shared" si="538"/>
        <v>1.753758273540958E-5</v>
      </c>
      <c r="AV311" s="13">
        <f t="shared" si="539"/>
        <v>6.0552416231626701E-6</v>
      </c>
      <c r="AW311" s="13">
        <f t="shared" si="540"/>
        <v>3.2127725307378115E-8</v>
      </c>
      <c r="AX311" s="13">
        <f t="shared" si="541"/>
        <v>1.468071722094359E-3</v>
      </c>
      <c r="AY311" s="13">
        <f t="shared" si="542"/>
        <v>7.3506341324417748E-4</v>
      </c>
      <c r="AZ311" s="13">
        <f t="shared" si="543"/>
        <v>1.8402310096926307E-4</v>
      </c>
      <c r="BA311" s="13">
        <f t="shared" si="544"/>
        <v>3.0713451456642613E-5</v>
      </c>
      <c r="BB311" s="13">
        <f t="shared" si="545"/>
        <v>3.8445557734777342E-6</v>
      </c>
      <c r="BC311" s="13">
        <f t="shared" si="546"/>
        <v>3.8499376382355166E-7</v>
      </c>
      <c r="BD311" s="13">
        <f t="shared" si="547"/>
        <v>3.3333587623995177E-6</v>
      </c>
      <c r="BE311" s="13">
        <f t="shared" si="548"/>
        <v>4.6036658592092277E-6</v>
      </c>
      <c r="BF311" s="13">
        <f t="shared" si="549"/>
        <v>3.1790366495072874E-6</v>
      </c>
      <c r="BG311" s="13">
        <f t="shared" si="550"/>
        <v>1.4635110841350925E-6</v>
      </c>
      <c r="BH311" s="13">
        <f t="shared" si="551"/>
        <v>5.0530984607826975E-7</v>
      </c>
      <c r="BI311" s="13">
        <f t="shared" si="552"/>
        <v>1.3957559641964447E-7</v>
      </c>
      <c r="BJ311" s="14">
        <f t="shared" si="553"/>
        <v>0.58807758175358704</v>
      </c>
      <c r="BK311" s="14">
        <f t="shared" si="554"/>
        <v>0.27805186937866921</v>
      </c>
      <c r="BL311" s="14">
        <f t="shared" si="555"/>
        <v>0.13084290610682595</v>
      </c>
      <c r="BM311" s="14">
        <f t="shared" si="556"/>
        <v>0.29078969561930662</v>
      </c>
      <c r="BN311" s="14">
        <f t="shared" si="557"/>
        <v>0.70863425346294162</v>
      </c>
    </row>
    <row r="312" spans="1:66" x14ac:dyDescent="0.25">
      <c r="A312" t="s">
        <v>302</v>
      </c>
      <c r="B312" t="s">
        <v>310</v>
      </c>
      <c r="C312" t="s">
        <v>321</v>
      </c>
      <c r="D312" s="11">
        <v>44416</v>
      </c>
      <c r="E312" s="10">
        <f>VLOOKUP(A312,home!$A$2:$E$405,3,FALSE)</f>
        <v>1.5645</v>
      </c>
      <c r="F312" s="10">
        <f>VLOOKUP(B312,home!$B$2:$E$405,3,FALSE)</f>
        <v>0.63919999999999999</v>
      </c>
      <c r="G312" s="10">
        <f>VLOOKUP(C312,away!$B$2:$E$405,4,FALSE)</f>
        <v>0.91310000000000002</v>
      </c>
      <c r="H312" s="10">
        <f>VLOOKUP(A312,away!$A$2:$E$405,3,FALSE)</f>
        <v>1.0699000000000001</v>
      </c>
      <c r="I312" s="10">
        <f>VLOOKUP(C312,away!$B$2:$E$405,3,FALSE)</f>
        <v>1.3351999999999999</v>
      </c>
      <c r="J312" s="10">
        <f>VLOOKUP(B312,home!$B$2:$E$405,4,FALSE)</f>
        <v>1.6823999999999999</v>
      </c>
      <c r="K312" s="12">
        <f t="shared" si="502"/>
        <v>0.91312593203999992</v>
      </c>
      <c r="L312" s="12">
        <f t="shared" si="503"/>
        <v>2.403359679552</v>
      </c>
      <c r="M312" s="13">
        <f t="shared" si="504"/>
        <v>3.6280110369123215E-2</v>
      </c>
      <c r="N312" s="13">
        <f t="shared" si="505"/>
        <v>3.3128309595319705E-2</v>
      </c>
      <c r="O312" s="13">
        <f t="shared" si="506"/>
        <v>8.7194154430847173E-2</v>
      </c>
      <c r="P312" s="13">
        <f t="shared" si="507"/>
        <v>7.9619243533107009E-2</v>
      </c>
      <c r="Q312" s="13">
        <f t="shared" si="508"/>
        <v>1.5125159288067989E-2</v>
      </c>
      <c r="R312" s="13">
        <f t="shared" si="509"/>
        <v>0.10477945752586425</v>
      </c>
      <c r="S312" s="13">
        <f t="shared" si="510"/>
        <v>4.3682501763964481E-2</v>
      </c>
      <c r="T312" s="13">
        <f t="shared" si="511"/>
        <v>3.6351197979744038E-2</v>
      </c>
      <c r="U312" s="13">
        <f t="shared" si="512"/>
        <v>9.5676839811950368E-2</v>
      </c>
      <c r="V312" s="13">
        <f t="shared" si="513"/>
        <v>1.065158999638805E-2</v>
      </c>
      <c r="W312" s="13">
        <f t="shared" si="514"/>
        <v>4.6037250573901815E-3</v>
      </c>
      <c r="X312" s="13">
        <f t="shared" si="515"/>
        <v>1.106440717867478E-2</v>
      </c>
      <c r="Y312" s="13">
        <f t="shared" si="516"/>
        <v>1.3295875045686337E-2</v>
      </c>
      <c r="Z312" s="13">
        <f t="shared" si="517"/>
        <v>8.3940907820997834E-2</v>
      </c>
      <c r="AA312" s="13">
        <f t="shared" si="518"/>
        <v>7.6648619690332362E-2</v>
      </c>
      <c r="AB312" s="13">
        <f t="shared" si="519"/>
        <v>3.4994921147157118E-2</v>
      </c>
      <c r="AC312" s="13">
        <f t="shared" si="520"/>
        <v>1.4609787727158344E-3</v>
      </c>
      <c r="AD312" s="13">
        <f t="shared" si="521"/>
        <v>1.0509451834713277E-3</v>
      </c>
      <c r="AE312" s="13">
        <f t="shared" si="522"/>
        <v>2.5257992793743683E-3</v>
      </c>
      <c r="AF312" s="13">
        <f t="shared" si="523"/>
        <v>3.0352020733449277E-3</v>
      </c>
      <c r="AG312" s="13">
        <f t="shared" si="524"/>
        <v>2.4315607607899438E-3</v>
      </c>
      <c r="AH312" s="13">
        <f t="shared" si="525"/>
        <v>5.0435048330494343E-2</v>
      </c>
      <c r="AI312" s="13">
        <f t="shared" si="526"/>
        <v>4.6053550514265081E-2</v>
      </c>
      <c r="AJ312" s="13">
        <f t="shared" si="527"/>
        <v>2.1026345618544762E-2</v>
      </c>
      <c r="AK312" s="13">
        <f t="shared" si="528"/>
        <v>6.3999004801096196E-3</v>
      </c>
      <c r="AL312" s="13">
        <f t="shared" si="529"/>
        <v>1.2824881018064335E-4</v>
      </c>
      <c r="AM312" s="13">
        <f t="shared" si="530"/>
        <v>1.9192906003604102E-4</v>
      </c>
      <c r="AN312" s="13">
        <f t="shared" si="531"/>
        <v>4.6127456422493616E-4</v>
      </c>
      <c r="AO312" s="13">
        <f t="shared" si="532"/>
        <v>5.543043444305656E-4</v>
      </c>
      <c r="AP312" s="13">
        <f t="shared" si="533"/>
        <v>4.4406423720164183E-4</v>
      </c>
      <c r="AQ312" s="13">
        <f t="shared" si="534"/>
        <v>2.6681152070536038E-4</v>
      </c>
      <c r="AR312" s="13">
        <f t="shared" si="535"/>
        <v>2.4242712318753301E-2</v>
      </c>
      <c r="AS312" s="13">
        <f t="shared" si="536"/>
        <v>2.2136649281239196E-2</v>
      </c>
      <c r="AT312" s="13">
        <f t="shared" si="537"/>
        <v>1.0106774253587067E-2</v>
      </c>
      <c r="AU312" s="13">
        <f t="shared" si="538"/>
        <v>3.0762525534081893E-3</v>
      </c>
      <c r="AV312" s="13">
        <f t="shared" si="539"/>
        <v>7.0225149500532046E-4</v>
      </c>
      <c r="AW312" s="13">
        <f t="shared" si="540"/>
        <v>7.8180832622075504E-6</v>
      </c>
      <c r="AX312" s="13">
        <f t="shared" si="541"/>
        <v>2.9209233638495162E-5</v>
      </c>
      <c r="AY312" s="13">
        <f t="shared" si="542"/>
        <v>7.0200294397373232E-5</v>
      </c>
      <c r="AZ312" s="13">
        <f t="shared" si="543"/>
        <v>8.4358278523663518E-5</v>
      </c>
      <c r="BA312" s="13">
        <f t="shared" si="544"/>
        <v>6.758109508006344E-5</v>
      </c>
      <c r="BB312" s="13">
        <f t="shared" si="545"/>
        <v>4.0605419753848638E-5</v>
      </c>
      <c r="BC312" s="13">
        <f t="shared" si="546"/>
        <v>1.9517885721536821E-5</v>
      </c>
      <c r="BD312" s="13">
        <f t="shared" si="547"/>
        <v>9.7106595516450456E-3</v>
      </c>
      <c r="BE312" s="13">
        <f t="shared" si="548"/>
        <v>8.8670550538190087E-3</v>
      </c>
      <c r="BF312" s="13">
        <f t="shared" si="549"/>
        <v>4.0483689552342373E-3</v>
      </c>
      <c r="BG312" s="13">
        <f t="shared" si="550"/>
        <v>1.2322235584966881E-3</v>
      </c>
      <c r="BH312" s="13">
        <f t="shared" si="551"/>
        <v>2.8129382133348333E-4</v>
      </c>
      <c r="BI312" s="13">
        <f t="shared" si="552"/>
        <v>5.1371336556446049E-5</v>
      </c>
      <c r="BJ312" s="14">
        <f t="shared" si="553"/>
        <v>0.12484203737557713</v>
      </c>
      <c r="BK312" s="14">
        <f t="shared" si="554"/>
        <v>0.17189287353987659</v>
      </c>
      <c r="BL312" s="14">
        <f t="shared" si="555"/>
        <v>0.60766444972864297</v>
      </c>
      <c r="BM312" s="14">
        <f t="shared" si="556"/>
        <v>0.63215145151163032</v>
      </c>
      <c r="BN312" s="14">
        <f t="shared" si="557"/>
        <v>0.35612643474232936</v>
      </c>
    </row>
    <row r="313" spans="1:66" s="10" customFormat="1" x14ac:dyDescent="0.25">
      <c r="A313" t="s">
        <v>302</v>
      </c>
      <c r="B313" t="s">
        <v>316</v>
      </c>
      <c r="C313" t="s">
        <v>312</v>
      </c>
      <c r="D313" s="11">
        <v>44416</v>
      </c>
      <c r="E313" s="10">
        <f>VLOOKUP(A313,home!$A$2:$E$405,3,FALSE)</f>
        <v>1.5645</v>
      </c>
      <c r="F313" s="10">
        <f>VLOOKUP(B313,home!$B$2:$E$405,3,FALSE)</f>
        <v>0.73050000000000004</v>
      </c>
      <c r="G313" s="10">
        <f>VLOOKUP(C313,away!$B$2:$E$405,4,FALSE)</f>
        <v>1.0387</v>
      </c>
      <c r="H313" s="10">
        <f>VLOOKUP(A313,away!$A$2:$E$405,3,FALSE)</f>
        <v>1.0699000000000001</v>
      </c>
      <c r="I313" s="10">
        <f>VLOOKUP(C313,away!$B$2:$E$405,3,FALSE)</f>
        <v>0.81779999999999997</v>
      </c>
      <c r="J313" s="10">
        <f>VLOOKUP(B313,home!$B$2:$E$405,4,FALSE)</f>
        <v>0.66759999999999997</v>
      </c>
      <c r="K313" s="12">
        <f t="shared" si="502"/>
        <v>1.187096212575</v>
      </c>
      <c r="L313" s="12">
        <f t="shared" si="503"/>
        <v>0.58412611327200004</v>
      </c>
      <c r="M313" s="13">
        <f t="shared" si="504"/>
        <v>0.17012491360433854</v>
      </c>
      <c r="N313" s="13">
        <f t="shared" si="505"/>
        <v>0.20195464060435939</v>
      </c>
      <c r="O313" s="13">
        <f t="shared" si="506"/>
        <v>9.9374404554437079E-2</v>
      </c>
      <c r="P313" s="13">
        <f t="shared" si="507"/>
        <v>0.11796697927346808</v>
      </c>
      <c r="Q313" s="13">
        <f t="shared" si="508"/>
        <v>0.11986979448669022</v>
      </c>
      <c r="R313" s="13">
        <f t="shared" si="509"/>
        <v>2.9023592345551331E-2</v>
      </c>
      <c r="S313" s="13">
        <f t="shared" si="510"/>
        <v>2.0449985695910385E-2</v>
      </c>
      <c r="T313" s="13">
        <f t="shared" si="511"/>
        <v>7.0019077152223774E-2</v>
      </c>
      <c r="U313" s="13">
        <f t="shared" si="512"/>
        <v>3.4453796548724741E-2</v>
      </c>
      <c r="V313" s="13">
        <f t="shared" si="513"/>
        <v>1.5755893632779456E-3</v>
      </c>
      <c r="W313" s="13">
        <f t="shared" si="514"/>
        <v>4.7432326345764497E-2</v>
      </c>
      <c r="X313" s="13">
        <f t="shared" si="515"/>
        <v>2.7706460431800504E-2</v>
      </c>
      <c r="Y313" s="13">
        <f t="shared" si="516"/>
        <v>8.0920335222760421E-3</v>
      </c>
      <c r="Z313" s="13">
        <f t="shared" si="517"/>
        <v>5.6511460633326231E-3</v>
      </c>
      <c r="AA313" s="13">
        <f t="shared" si="518"/>
        <v>6.7084540884902776E-3</v>
      </c>
      <c r="AB313" s="13">
        <f t="shared" si="519"/>
        <v>3.9817902203400429E-3</v>
      </c>
      <c r="AC313" s="13">
        <f t="shared" si="520"/>
        <v>6.8283472502438919E-5</v>
      </c>
      <c r="AD313" s="13">
        <f t="shared" si="521"/>
        <v>1.407668373966962E-2</v>
      </c>
      <c r="AE313" s="13">
        <f t="shared" si="522"/>
        <v>8.2225585606123773E-3</v>
      </c>
      <c r="AF313" s="13">
        <f t="shared" si="523"/>
        <v>2.4015055865809591E-3</v>
      </c>
      <c r="AG313" s="13">
        <f t="shared" si="524"/>
        <v>4.6759404143017672E-4</v>
      </c>
      <c r="AH313" s="13">
        <f t="shared" si="525"/>
        <v>8.2524549637671204E-4</v>
      </c>
      <c r="AI313" s="13">
        <f t="shared" si="526"/>
        <v>9.7964580319337066E-4</v>
      </c>
      <c r="AJ313" s="13">
        <f t="shared" si="527"/>
        <v>5.8146691131792238E-4</v>
      </c>
      <c r="AK313" s="13">
        <f t="shared" si="528"/>
        <v>2.3008572272106289E-4</v>
      </c>
      <c r="AL313" s="13">
        <f t="shared" si="529"/>
        <v>1.8939483500105549E-6</v>
      </c>
      <c r="AM313" s="13">
        <f t="shared" si="530"/>
        <v>3.3420755905955732E-3</v>
      </c>
      <c r="AN313" s="13">
        <f t="shared" si="531"/>
        <v>1.9521936249958162E-3</v>
      </c>
      <c r="AO313" s="13">
        <f t="shared" si="532"/>
        <v>5.701636372615912E-4</v>
      </c>
      <c r="AP313" s="13">
        <f t="shared" si="533"/>
        <v>1.1101582312087991E-4</v>
      </c>
      <c r="AQ313" s="13">
        <f t="shared" si="534"/>
        <v>1.6211810317822852E-5</v>
      </c>
      <c r="AR313" s="13">
        <f t="shared" si="535"/>
        <v>9.6409488858750279E-5</v>
      </c>
      <c r="AS313" s="13">
        <f t="shared" si="536"/>
        <v>1.1444733908051413E-4</v>
      </c>
      <c r="AT313" s="13">
        <f t="shared" si="537"/>
        <v>6.7930001380882572E-5</v>
      </c>
      <c r="AU313" s="13">
        <f t="shared" si="538"/>
        <v>2.6879815786486728E-5</v>
      </c>
      <c r="AV313" s="13">
        <f t="shared" si="539"/>
        <v>7.9772318787130301E-6</v>
      </c>
      <c r="AW313" s="13">
        <f t="shared" si="540"/>
        <v>3.6480280710797832E-8</v>
      </c>
      <c r="AX313" s="13">
        <f t="shared" si="541"/>
        <v>6.6122754595589325E-4</v>
      </c>
      <c r="AY313" s="13">
        <f t="shared" si="542"/>
        <v>3.8624027640759873E-4</v>
      </c>
      <c r="AZ313" s="13">
        <f t="shared" si="543"/>
        <v>1.1280651572353678E-4</v>
      </c>
      <c r="BA313" s="13">
        <f t="shared" si="544"/>
        <v>2.1964410527115434E-5</v>
      </c>
      <c r="BB313" s="13">
        <f t="shared" si="545"/>
        <v>3.2074964378786344E-6</v>
      </c>
      <c r="BC313" s="13">
        <f t="shared" si="546"/>
        <v>3.7471648551836655E-7</v>
      </c>
      <c r="BD313" s="13">
        <f t="shared" si="547"/>
        <v>9.3858833349336591E-6</v>
      </c>
      <c r="BE313" s="13">
        <f t="shared" si="548"/>
        <v>1.1141946558570556E-5</v>
      </c>
      <c r="BF313" s="13">
        <f t="shared" si="549"/>
        <v>6.6132812801960844E-6</v>
      </c>
      <c r="BG313" s="13">
        <f t="shared" si="550"/>
        <v>2.6168670534713049E-6</v>
      </c>
      <c r="BH313" s="13">
        <f t="shared" si="551"/>
        <v>7.7661824199702237E-7</v>
      </c>
      <c r="BI313" s="13">
        <f t="shared" si="552"/>
        <v>1.8438411473826371E-7</v>
      </c>
      <c r="BJ313" s="14">
        <f t="shared" si="553"/>
        <v>0.50742015591923695</v>
      </c>
      <c r="BK313" s="14">
        <f t="shared" si="554"/>
        <v>0.31057388563425498</v>
      </c>
      <c r="BL313" s="14">
        <f t="shared" si="555"/>
        <v>0.17650284454872173</v>
      </c>
      <c r="BM313" s="14">
        <f t="shared" si="556"/>
        <v>0.26144750350057455</v>
      </c>
      <c r="BN313" s="14">
        <f t="shared" si="557"/>
        <v>0.73831432486884463</v>
      </c>
    </row>
    <row r="314" spans="1:66" x14ac:dyDescent="0.25">
      <c r="A314" t="s">
        <v>302</v>
      </c>
      <c r="B314" t="s">
        <v>328</v>
      </c>
      <c r="C314" t="s">
        <v>319</v>
      </c>
      <c r="D314" s="11">
        <v>44416</v>
      </c>
      <c r="E314" s="10">
        <f>VLOOKUP(A314,home!$A$2:$E$405,3,FALSE)</f>
        <v>1.5645</v>
      </c>
      <c r="F314" s="10">
        <f>VLOOKUP(B314,home!$B$2:$E$405,3,FALSE)</f>
        <v>0.85219999999999996</v>
      </c>
      <c r="G314" s="10">
        <f>VLOOKUP(C314,away!$B$2:$E$405,4,FALSE)</f>
        <v>0.85219999999999996</v>
      </c>
      <c r="H314" s="10">
        <f>VLOOKUP(A314,away!$A$2:$E$405,3,FALSE)</f>
        <v>1.0699000000000001</v>
      </c>
      <c r="I314" s="10">
        <f>VLOOKUP(C314,away!$B$2:$E$405,3,FALSE)</f>
        <v>1.2462</v>
      </c>
      <c r="J314" s="10">
        <f>VLOOKUP(B314,home!$B$2:$E$405,4,FALSE)</f>
        <v>1.4019999999999999</v>
      </c>
      <c r="K314" s="12">
        <f t="shared" si="502"/>
        <v>1.1362100521799998</v>
      </c>
      <c r="L314" s="12">
        <f t="shared" si="503"/>
        <v>1.8692997507599998</v>
      </c>
      <c r="M314" s="13">
        <f t="shared" si="504"/>
        <v>4.9513505762286789E-2</v>
      </c>
      <c r="N314" s="13">
        <f t="shared" si="505"/>
        <v>5.6257742965782585E-2</v>
      </c>
      <c r="O314" s="13">
        <f t="shared" si="506"/>
        <v>9.2555583980696507E-2</v>
      </c>
      <c r="P314" s="13">
        <f t="shared" si="507"/>
        <v>0.10516258490425751</v>
      </c>
      <c r="Q314" s="13">
        <f t="shared" si="508"/>
        <v>3.1960306535340433E-2</v>
      </c>
      <c r="R314" s="13">
        <f t="shared" si="509"/>
        <v>8.6507065033281122E-2</v>
      </c>
      <c r="S314" s="13">
        <f t="shared" si="510"/>
        <v>5.5839154860292041E-2</v>
      </c>
      <c r="T314" s="13">
        <f t="shared" si="511"/>
        <v>5.9743393040725061E-2</v>
      </c>
      <c r="U314" s="13">
        <f t="shared" si="512"/>
        <v>9.8290196875402969E-2</v>
      </c>
      <c r="V314" s="13">
        <f t="shared" si="513"/>
        <v>1.3177526624238857E-2</v>
      </c>
      <c r="W314" s="13">
        <f t="shared" si="514"/>
        <v>1.210454051873598E-2</v>
      </c>
      <c r="X314" s="13">
        <f t="shared" si="515"/>
        <v>2.2627014574737484E-2</v>
      </c>
      <c r="Y314" s="13">
        <f t="shared" si="516"/>
        <v>2.1148336352499839E-2</v>
      </c>
      <c r="Z314" s="13">
        <f t="shared" si="517"/>
        <v>5.3902545035230474E-2</v>
      </c>
      <c r="AA314" s="13">
        <f t="shared" si="518"/>
        <v>6.1244613507114E-2</v>
      </c>
      <c r="AB314" s="13">
        <f t="shared" si="519"/>
        <v>3.4793372754330969E-2</v>
      </c>
      <c r="AC314" s="13">
        <f t="shared" si="520"/>
        <v>1.7492484387779277E-3</v>
      </c>
      <c r="AD314" s="13">
        <f t="shared" si="521"/>
        <v>3.4383251536019839E-3</v>
      </c>
      <c r="AE314" s="13">
        <f t="shared" si="522"/>
        <v>6.4272603526600259E-3</v>
      </c>
      <c r="AF314" s="13">
        <f t="shared" si="523"/>
        <v>6.0072380876485089E-3</v>
      </c>
      <c r="AG314" s="13">
        <f t="shared" si="524"/>
        <v>3.7431095533324438E-3</v>
      </c>
      <c r="AH314" s="13">
        <f t="shared" si="525"/>
        <v>2.5190003499921499E-2</v>
      </c>
      <c r="AI314" s="13">
        <f t="shared" si="526"/>
        <v>2.8621135191060177E-2</v>
      </c>
      <c r="AJ314" s="13">
        <f t="shared" si="527"/>
        <v>1.6259810754442661E-2</v>
      </c>
      <c r="AK314" s="13">
        <f t="shared" si="528"/>
        <v>6.1581868085807392E-3</v>
      </c>
      <c r="AL314" s="13">
        <f t="shared" si="529"/>
        <v>1.4861035156330055E-4</v>
      </c>
      <c r="AM314" s="13">
        <f t="shared" si="530"/>
        <v>7.8133192043718211E-4</v>
      </c>
      <c r="AN314" s="13">
        <f t="shared" si="531"/>
        <v>1.4605435641340564E-3</v>
      </c>
      <c r="AO314" s="13">
        <f t="shared" si="532"/>
        <v>1.3650968602049571E-3</v>
      </c>
      <c r="AP314" s="13">
        <f t="shared" si="533"/>
        <v>8.505917401814612E-4</v>
      </c>
      <c r="AQ314" s="13">
        <f t="shared" si="534"/>
        <v>3.9750273197992995E-4</v>
      </c>
      <c r="AR314" s="13">
        <f t="shared" si="535"/>
        <v>9.4175334528093652E-3</v>
      </c>
      <c r="AS314" s="13">
        <f t="shared" si="536"/>
        <v>1.070029617582342E-2</v>
      </c>
      <c r="AT314" s="13">
        <f t="shared" si="537"/>
        <v>6.0788920381368919E-3</v>
      </c>
      <c r="AU314" s="13">
        <f t="shared" si="538"/>
        <v>2.3022994132827013E-3</v>
      </c>
      <c r="AV314" s="13">
        <f t="shared" si="539"/>
        <v>6.5397393412498046E-4</v>
      </c>
      <c r="AW314" s="13">
        <f t="shared" si="540"/>
        <v>8.7676688036492443E-6</v>
      </c>
      <c r="AX314" s="13">
        <f t="shared" si="541"/>
        <v>1.4795953034830485E-4</v>
      </c>
      <c r="AY314" s="13">
        <f t="shared" si="542"/>
        <v>2.7658071320265287E-4</v>
      </c>
      <c r="AZ314" s="13">
        <f t="shared" si="543"/>
        <v>2.5850612912737105E-4</v>
      </c>
      <c r="BA314" s="13">
        <f t="shared" si="544"/>
        <v>1.6107514758257561E-4</v>
      </c>
      <c r="BB314" s="13">
        <f t="shared" si="545"/>
        <v>7.527443330743469E-5</v>
      </c>
      <c r="BC314" s="13">
        <f t="shared" si="546"/>
        <v>2.8142095884037607E-5</v>
      </c>
      <c r="BD314" s="13">
        <f t="shared" si="547"/>
        <v>2.9340321560184152E-3</v>
      </c>
      <c r="BE314" s="13">
        <f t="shared" si="548"/>
        <v>3.3336768290874804E-3</v>
      </c>
      <c r="BF314" s="13">
        <f t="shared" si="549"/>
        <v>1.8938785619643716E-3</v>
      </c>
      <c r="BG314" s="13">
        <f t="shared" si="550"/>
        <v>7.1728128657070722E-4</v>
      </c>
      <c r="BH314" s="13">
        <f t="shared" si="551"/>
        <v>2.0374555201056025E-4</v>
      </c>
      <c r="BI314" s="13">
        <f t="shared" si="552"/>
        <v>4.6299548856272245E-5</v>
      </c>
      <c r="BJ314" s="14">
        <f t="shared" si="553"/>
        <v>0.22925987200145431</v>
      </c>
      <c r="BK314" s="14">
        <f t="shared" si="554"/>
        <v>0.22586721165461909</v>
      </c>
      <c r="BL314" s="14">
        <f t="shared" si="555"/>
        <v>0.48790187735351581</v>
      </c>
      <c r="BM314" s="14">
        <f t="shared" si="556"/>
        <v>0.57470690381877576</v>
      </c>
      <c r="BN314" s="14">
        <f t="shared" si="557"/>
        <v>0.42195678918164492</v>
      </c>
    </row>
    <row r="315" spans="1:66" x14ac:dyDescent="0.25">
      <c r="A315" t="s">
        <v>302</v>
      </c>
      <c r="B315" t="s">
        <v>311</v>
      </c>
      <c r="C315" t="s">
        <v>304</v>
      </c>
      <c r="D315" s="11">
        <v>44416</v>
      </c>
      <c r="E315" s="10">
        <f>VLOOKUP(A315,home!$A$2:$E$405,3,FALSE)</f>
        <v>1.5645</v>
      </c>
      <c r="F315" s="10">
        <f>VLOOKUP(B315,home!$B$2:$E$405,3,FALSE)</f>
        <v>1.0956999999999999</v>
      </c>
      <c r="G315" s="10">
        <f>VLOOKUP(C315,away!$B$2:$E$405,4,FALSE)</f>
        <v>0.78120000000000001</v>
      </c>
      <c r="H315" s="10">
        <f>VLOOKUP(A315,away!$A$2:$E$405,3,FALSE)</f>
        <v>1.0699000000000001</v>
      </c>
      <c r="I315" s="10">
        <f>VLOOKUP(C315,away!$B$2:$E$405,3,FALSE)</f>
        <v>0.62309999999999999</v>
      </c>
      <c r="J315" s="10">
        <f>VLOOKUP(B315,home!$B$2:$E$405,4,FALSE)</f>
        <v>1.0682</v>
      </c>
      <c r="K315" s="12">
        <f t="shared" si="502"/>
        <v>1.3391507341799997</v>
      </c>
      <c r="L315" s="12">
        <f t="shared" si="503"/>
        <v>0.71212053985800006</v>
      </c>
      <c r="M315" s="13">
        <f t="shared" si="504"/>
        <v>0.12857135022968472</v>
      </c>
      <c r="N315" s="13">
        <f t="shared" si="505"/>
        <v>0.17217641805459613</v>
      </c>
      <c r="O315" s="13">
        <f t="shared" si="506"/>
        <v>9.1558299335835064E-2</v>
      </c>
      <c r="P315" s="13">
        <f t="shared" si="507"/>
        <v>0.12261036377585569</v>
      </c>
      <c r="Q315" s="13">
        <f t="shared" si="508"/>
        <v>0.11528508832314753</v>
      </c>
      <c r="R315" s="13">
        <f t="shared" si="509"/>
        <v>3.2600272775757617E-2</v>
      </c>
      <c r="S315" s="13">
        <f t="shared" si="510"/>
        <v>2.9231437016084102E-2</v>
      </c>
      <c r="T315" s="13">
        <f t="shared" si="511"/>
        <v>8.2096879334257022E-2</v>
      </c>
      <c r="U315" s="13">
        <f t="shared" si="512"/>
        <v>4.3656679222124066E-2</v>
      </c>
      <c r="V315" s="13">
        <f t="shared" si="513"/>
        <v>3.0973524902107776E-3</v>
      </c>
      <c r="W315" s="13">
        <f t="shared" si="514"/>
        <v>5.146137022264969E-2</v>
      </c>
      <c r="X315" s="13">
        <f t="shared" si="515"/>
        <v>3.6646698744785697E-2</v>
      </c>
      <c r="Y315" s="13">
        <f t="shared" si="516"/>
        <v>1.3048433447075142E-2</v>
      </c>
      <c r="Z315" s="13">
        <f t="shared" si="517"/>
        <v>7.7384412828635238E-3</v>
      </c>
      <c r="AA315" s="13">
        <f t="shared" si="518"/>
        <v>1.0362939325355506E-2</v>
      </c>
      <c r="AB315" s="13">
        <f t="shared" si="519"/>
        <v>6.938768902906311E-3</v>
      </c>
      <c r="AC315" s="13">
        <f t="shared" si="520"/>
        <v>1.846093214430962E-4</v>
      </c>
      <c r="AD315" s="13">
        <f t="shared" si="521"/>
        <v>1.7228632928892536E-2</v>
      </c>
      <c r="AE315" s="13">
        <f t="shared" si="522"/>
        <v>1.2268863382338268E-2</v>
      </c>
      <c r="AF315" s="13">
        <f t="shared" si="523"/>
        <v>4.3684548076373874E-3</v>
      </c>
      <c r="AG315" s="13">
        <f t="shared" si="524"/>
        <v>1.0369554653200039E-3</v>
      </c>
      <c r="AH315" s="13">
        <f t="shared" si="525"/>
        <v>1.3776757460030517E-3</v>
      </c>
      <c r="AI315" s="13">
        <f t="shared" si="526"/>
        <v>1.8449154867219654E-3</v>
      </c>
      <c r="AJ315" s="13">
        <f t="shared" si="527"/>
        <v>1.2353099642718863E-3</v>
      </c>
      <c r="AK315" s="13">
        <f t="shared" si="528"/>
        <v>5.5142208186485494E-4</v>
      </c>
      <c r="AL315" s="13">
        <f t="shared" si="529"/>
        <v>7.0420092868639428E-6</v>
      </c>
      <c r="AM315" s="13">
        <f t="shared" si="530"/>
        <v>4.6143472871288289E-3</v>
      </c>
      <c r="AN315" s="13">
        <f t="shared" si="531"/>
        <v>3.2859714812024793E-3</v>
      </c>
      <c r="AO315" s="13">
        <f t="shared" si="532"/>
        <v>1.1700038925759508E-3</v>
      </c>
      <c r="AP315" s="13">
        <f t="shared" si="533"/>
        <v>2.7772793453904914E-4</v>
      </c>
      <c r="AQ315" s="13">
        <f t="shared" si="534"/>
        <v>4.9443941669398742E-5</v>
      </c>
      <c r="AR315" s="13">
        <f t="shared" si="535"/>
        <v>1.9621423919859331E-4</v>
      </c>
      <c r="AS315" s="13">
        <f t="shared" si="536"/>
        <v>2.6276044247936631E-4</v>
      </c>
      <c r="AT315" s="13">
        <f t="shared" si="537"/>
        <v>1.7593791972985256E-4</v>
      </c>
      <c r="AU315" s="13">
        <f t="shared" si="538"/>
        <v>7.8535798125444593E-5</v>
      </c>
      <c r="AV315" s="13">
        <f t="shared" si="539"/>
        <v>2.6292817929775361E-5</v>
      </c>
      <c r="AW315" s="13">
        <f t="shared" si="540"/>
        <v>1.8654218905449273E-7</v>
      </c>
      <c r="AX315" s="13">
        <f t="shared" si="541"/>
        <v>1.0298844262200092E-3</v>
      </c>
      <c r="AY315" s="13">
        <f t="shared" si="542"/>
        <v>7.3340185359113946E-4</v>
      </c>
      <c r="AZ315" s="13">
        <f t="shared" si="543"/>
        <v>2.6113526195609008E-4</v>
      </c>
      <c r="BA315" s="13">
        <f t="shared" si="544"/>
        <v>6.1986594573377036E-5</v>
      </c>
      <c r="BB315" s="13">
        <f t="shared" si="545"/>
        <v>1.1035481797888056E-5</v>
      </c>
      <c r="BC315" s="13">
        <f t="shared" si="546"/>
        <v>1.5717186511010359E-6</v>
      </c>
      <c r="BD315" s="13">
        <f t="shared" si="547"/>
        <v>2.3288031657654818E-5</v>
      </c>
      <c r="BE315" s="13">
        <f t="shared" si="548"/>
        <v>3.1186184691955525E-5</v>
      </c>
      <c r="BF315" s="13">
        <f t="shared" si="549"/>
        <v>2.0881501063252662E-5</v>
      </c>
      <c r="BG315" s="13">
        <f t="shared" si="550"/>
        <v>9.3211591598784117E-6</v>
      </c>
      <c r="BH315" s="13">
        <f t="shared" si="551"/>
        <v>3.1206092830899529E-6</v>
      </c>
      <c r="BI315" s="13">
        <f t="shared" si="552"/>
        <v>8.3579324250776613E-7</v>
      </c>
      <c r="BJ315" s="14">
        <f t="shared" si="553"/>
        <v>0.51711430458460461</v>
      </c>
      <c r="BK315" s="14">
        <f t="shared" si="554"/>
        <v>0.28443555669615639</v>
      </c>
      <c r="BL315" s="14">
        <f t="shared" si="555"/>
        <v>0.19095465733740169</v>
      </c>
      <c r="BM315" s="14">
        <f t="shared" si="556"/>
        <v>0.33670795209474741</v>
      </c>
      <c r="BN315" s="14">
        <f t="shared" si="557"/>
        <v>0.6628017924948767</v>
      </c>
    </row>
    <row r="316" spans="1:66" x14ac:dyDescent="0.25">
      <c r="A316" t="s">
        <v>302</v>
      </c>
      <c r="B316" t="s">
        <v>307</v>
      </c>
      <c r="C316" t="s">
        <v>327</v>
      </c>
      <c r="D316" s="11">
        <v>44416</v>
      </c>
      <c r="E316" s="10">
        <f>VLOOKUP(A316,home!$A$2:$E$405,3,FALSE)</f>
        <v>1.5645</v>
      </c>
      <c r="F316" s="10">
        <f>VLOOKUP(B316,home!$B$2:$E$405,3,FALSE)</f>
        <v>1.2784</v>
      </c>
      <c r="G316" s="10">
        <f>VLOOKUP(C316,away!$B$2:$E$405,4,FALSE)</f>
        <v>0.85219999999999996</v>
      </c>
      <c r="H316" s="10">
        <f>VLOOKUP(A316,away!$A$2:$E$405,3,FALSE)</f>
        <v>1.0699000000000001</v>
      </c>
      <c r="I316" s="10">
        <f>VLOOKUP(C316,away!$B$2:$E$405,3,FALSE)</f>
        <v>1.4019999999999999</v>
      </c>
      <c r="J316" s="10">
        <f>VLOOKUP(B316,home!$B$2:$E$405,4,FALSE)</f>
        <v>0.93469999999999998</v>
      </c>
      <c r="K316" s="12">
        <f t="shared" si="502"/>
        <v>1.7044484049599997</v>
      </c>
      <c r="L316" s="12">
        <f t="shared" si="503"/>
        <v>1.4020498130600001</v>
      </c>
      <c r="M316" s="13">
        <f t="shared" si="504"/>
        <v>4.4757411940548886E-2</v>
      </c>
      <c r="N316" s="13">
        <f t="shared" si="505"/>
        <v>7.6286699392206198E-2</v>
      </c>
      <c r="O316" s="13">
        <f t="shared" si="506"/>
        <v>6.2752121044295978E-2</v>
      </c>
      <c r="P316" s="13">
        <f t="shared" si="507"/>
        <v>0.10695775262180711</v>
      </c>
      <c r="Q316" s="13">
        <f t="shared" si="508"/>
        <v>6.5013371549354423E-2</v>
      </c>
      <c r="R316" s="13">
        <f t="shared" si="509"/>
        <v>4.3990799789636846E-2</v>
      </c>
      <c r="S316" s="13">
        <f t="shared" si="510"/>
        <v>6.3899812064107678E-2</v>
      </c>
      <c r="T316" s="13">
        <f t="shared" si="511"/>
        <v>9.1151985427172691E-2</v>
      </c>
      <c r="U316" s="13">
        <f t="shared" si="512"/>
        <v>7.4980048534361216E-2</v>
      </c>
      <c r="V316" s="13">
        <f t="shared" si="513"/>
        <v>1.6966973227960404E-2</v>
      </c>
      <c r="W316" s="13">
        <f t="shared" si="514"/>
        <v>3.6937312479456329E-2</v>
      </c>
      <c r="X316" s="13">
        <f t="shared" si="515"/>
        <v>5.1787952056760553E-2</v>
      </c>
      <c r="Y316" s="13">
        <f t="shared" si="516"/>
        <v>3.6304644249970701E-2</v>
      </c>
      <c r="Z316" s="13">
        <f t="shared" si="517"/>
        <v>2.0559097540473407E-2</v>
      </c>
      <c r="AA316" s="13">
        <f t="shared" si="518"/>
        <v>3.504192101027695E-2</v>
      </c>
      <c r="AB316" s="13">
        <f t="shared" si="519"/>
        <v>2.9863573186350433E-2</v>
      </c>
      <c r="AC316" s="13">
        <f t="shared" si="520"/>
        <v>2.5341463661755301E-3</v>
      </c>
      <c r="AD316" s="13">
        <f t="shared" si="521"/>
        <v>1.5739435834779599E-2</v>
      </c>
      <c r="AE316" s="13">
        <f t="shared" si="522"/>
        <v>2.20674730698226E-2</v>
      </c>
      <c r="AF316" s="13">
        <f t="shared" si="523"/>
        <v>1.5469848246125685E-2</v>
      </c>
      <c r="AG316" s="13">
        <f t="shared" si="524"/>
        <v>7.2298326138490274E-3</v>
      </c>
      <c r="AH316" s="13">
        <f t="shared" si="525"/>
        <v>7.2062197158257613E-3</v>
      </c>
      <c r="AI316" s="13">
        <f t="shared" si="526"/>
        <v>1.2282629700430521E-2</v>
      </c>
      <c r="AJ316" s="13">
        <f t="shared" si="527"/>
        <v>1.0467554300806562E-2</v>
      </c>
      <c r="AK316" s="13">
        <f t="shared" si="528"/>
        <v>5.9471354106139769E-3</v>
      </c>
      <c r="AL316" s="13">
        <f t="shared" si="529"/>
        <v>2.4223616906257593E-4</v>
      </c>
      <c r="AM316" s="13">
        <f t="shared" si="530"/>
        <v>5.3654112607120739E-3</v>
      </c>
      <c r="AN316" s="13">
        <f t="shared" si="531"/>
        <v>7.522573855071382E-3</v>
      </c>
      <c r="AO316" s="13">
        <f t="shared" si="532"/>
        <v>5.2735116336164387E-3</v>
      </c>
      <c r="AP316" s="13">
        <f t="shared" si="533"/>
        <v>2.4645753333605541E-3</v>
      </c>
      <c r="AQ316" s="13">
        <f t="shared" si="534"/>
        <v>8.6386434635261293E-4</v>
      </c>
      <c r="AR316" s="13">
        <f t="shared" si="535"/>
        <v>2.0206958010885582E-3</v>
      </c>
      <c r="AS316" s="13">
        <f t="shared" si="536"/>
        <v>3.4441717350747617E-3</v>
      </c>
      <c r="AT316" s="13">
        <f t="shared" si="537"/>
        <v>2.9352065101282466E-3</v>
      </c>
      <c r="AU316" s="13">
        <f t="shared" si="538"/>
        <v>1.667636018138766E-3</v>
      </c>
      <c r="AV316" s="13">
        <f t="shared" si="539"/>
        <v>7.105998877926157E-4</v>
      </c>
      <c r="AW316" s="13">
        <f t="shared" si="540"/>
        <v>1.6079916601339246E-5</v>
      </c>
      <c r="AX316" s="13">
        <f t="shared" si="541"/>
        <v>1.5241777775458511E-3</v>
      </c>
      <c r="AY316" s="13">
        <f t="shared" si="542"/>
        <v>2.1369731680783667E-3</v>
      </c>
      <c r="AZ316" s="13">
        <f t="shared" si="543"/>
        <v>1.4980714154092555E-3</v>
      </c>
      <c r="BA316" s="13">
        <f t="shared" si="544"/>
        <v>7.0012358264169203E-4</v>
      </c>
      <c r="BB316" s="13">
        <f t="shared" si="545"/>
        <v>2.4540203454042042E-4</v>
      </c>
      <c r="BC316" s="13">
        <f t="shared" si="546"/>
        <v>6.8813175330387992E-5</v>
      </c>
      <c r="BD316" s="13">
        <f t="shared" si="547"/>
        <v>4.7218602836122318E-4</v>
      </c>
      <c r="BE316" s="13">
        <f t="shared" si="548"/>
        <v>8.0481672288468405E-4</v>
      </c>
      <c r="BF316" s="13">
        <f t="shared" si="549"/>
        <v>6.858842898029671E-4</v>
      </c>
      <c r="BG316" s="13">
        <f t="shared" si="550"/>
        <v>3.8968479458059647E-4</v>
      </c>
      <c r="BH316" s="13">
        <f t="shared" si="551"/>
        <v>1.6604940664001561E-4</v>
      </c>
      <c r="BI316" s="13">
        <f t="shared" si="552"/>
        <v>5.6604529258425838E-5</v>
      </c>
      <c r="BJ316" s="14">
        <f t="shared" si="553"/>
        <v>0.44565205250215678</v>
      </c>
      <c r="BK316" s="14">
        <f t="shared" si="554"/>
        <v>0.23749530555774054</v>
      </c>
      <c r="BL316" s="14">
        <f t="shared" si="555"/>
        <v>0.29588553841634907</v>
      </c>
      <c r="BM316" s="14">
        <f t="shared" si="556"/>
        <v>0.59771294442739353</v>
      </c>
      <c r="BN316" s="14">
        <f t="shared" si="557"/>
        <v>0.39975815633784945</v>
      </c>
    </row>
    <row r="317" spans="1:66" x14ac:dyDescent="0.25">
      <c r="A317" t="s">
        <v>302</v>
      </c>
      <c r="B317" t="s">
        <v>323</v>
      </c>
      <c r="C317" t="s">
        <v>324</v>
      </c>
      <c r="D317" s="11">
        <v>44416</v>
      </c>
      <c r="E317" s="10">
        <f>VLOOKUP(A317,home!$A$2:$E$405,3,FALSE)</f>
        <v>1.5645</v>
      </c>
      <c r="F317" s="10">
        <f>VLOOKUP(B317,home!$B$2:$E$405,3,FALSE)</f>
        <v>1.0044</v>
      </c>
      <c r="G317" s="10">
        <f>VLOOKUP(C317,away!$B$2:$E$405,4,FALSE)</f>
        <v>0.89490000000000003</v>
      </c>
      <c r="H317" s="10">
        <f>VLOOKUP(A317,away!$A$2:$E$405,3,FALSE)</f>
        <v>1.0699000000000001</v>
      </c>
      <c r="I317" s="10">
        <f>VLOOKUP(C317,away!$B$2:$E$405,3,FALSE)</f>
        <v>1.8693</v>
      </c>
      <c r="J317" s="10">
        <f>VLOOKUP(B317,home!$B$2:$E$405,4,FALSE)</f>
        <v>0.80110000000000003</v>
      </c>
      <c r="K317" s="12">
        <f t="shared" si="502"/>
        <v>1.40623136262</v>
      </c>
      <c r="L317" s="12">
        <f t="shared" si="503"/>
        <v>1.6021712164770001</v>
      </c>
      <c r="M317" s="13">
        <f t="shared" si="504"/>
        <v>4.9370481242066694E-2</v>
      </c>
      <c r="N317" s="13">
        <f t="shared" si="505"/>
        <v>6.9426319110236584E-2</v>
      </c>
      <c r="O317" s="13">
        <f t="shared" si="506"/>
        <v>7.9099963989656907E-2</v>
      </c>
      <c r="P317" s="13">
        <f t="shared" si="507"/>
        <v>0.11123285014436815</v>
      </c>
      <c r="Q317" s="13">
        <f t="shared" si="508"/>
        <v>4.8814733662039485E-2</v>
      </c>
      <c r="R317" s="13">
        <f t="shared" si="509"/>
        <v>6.336584276429777E-2</v>
      </c>
      <c r="S317" s="13">
        <f t="shared" si="510"/>
        <v>6.2652553914631107E-2</v>
      </c>
      <c r="T317" s="13">
        <f t="shared" si="511"/>
        <v>7.8209561213310574E-2</v>
      </c>
      <c r="U317" s="13">
        <f t="shared" si="512"/>
        <v>8.9107035414003111E-2</v>
      </c>
      <c r="V317" s="13">
        <f t="shared" si="513"/>
        <v>1.5684185649717249E-2</v>
      </c>
      <c r="W317" s="13">
        <f t="shared" si="514"/>
        <v>2.2881603144500731E-2</v>
      </c>
      <c r="X317" s="13">
        <f t="shared" si="515"/>
        <v>3.6660245944968688E-2</v>
      </c>
      <c r="Y317" s="13">
        <f t="shared" si="516"/>
        <v>2.9367995420998251E-2</v>
      </c>
      <c r="Z317" s="13">
        <f t="shared" si="517"/>
        <v>3.3840976461588429E-2</v>
      </c>
      <c r="AA317" s="13">
        <f t="shared" si="518"/>
        <v>4.7588242441970831E-2</v>
      </c>
      <c r="AB317" s="13">
        <f t="shared" si="519"/>
        <v>3.3460039506931792E-2</v>
      </c>
      <c r="AC317" s="13">
        <f t="shared" si="520"/>
        <v>2.2085523425647512E-3</v>
      </c>
      <c r="AD317" s="13">
        <f t="shared" si="521"/>
        <v>8.0442069922053334E-3</v>
      </c>
      <c r="AE317" s="13">
        <f t="shared" si="522"/>
        <v>1.2888196902294409E-2</v>
      </c>
      <c r="AF317" s="13">
        <f t="shared" si="523"/>
        <v>1.032454905457207E-2</v>
      </c>
      <c r="AG317" s="13">
        <f t="shared" si="524"/>
        <v>5.5138984394467322E-3</v>
      </c>
      <c r="AH317" s="13">
        <f t="shared" si="525"/>
        <v>1.3554759606058167E-2</v>
      </c>
      <c r="AI317" s="13">
        <f t="shared" si="526"/>
        <v>1.9061128070813709E-2</v>
      </c>
      <c r="AJ317" s="13">
        <f t="shared" si="527"/>
        <v>1.3402178050047351E-2</v>
      </c>
      <c r="AK317" s="13">
        <f t="shared" si="528"/>
        <v>6.2821877004646488E-3</v>
      </c>
      <c r="AL317" s="13">
        <f t="shared" si="529"/>
        <v>1.9903680545627547E-4</v>
      </c>
      <c r="AM317" s="13">
        <f t="shared" si="530"/>
        <v>2.2624032319692468E-3</v>
      </c>
      <c r="AN317" s="13">
        <f t="shared" si="531"/>
        <v>3.6247573383256649E-3</v>
      </c>
      <c r="AO317" s="13">
        <f t="shared" si="532"/>
        <v>2.9037409370895823E-3</v>
      </c>
      <c r="AP317" s="13">
        <f t="shared" si="533"/>
        <v>1.5507633831702936E-3</v>
      </c>
      <c r="AQ317" s="13">
        <f t="shared" si="534"/>
        <v>6.2114711402048452E-4</v>
      </c>
      <c r="AR317" s="13">
        <f t="shared" si="535"/>
        <v>4.3434091374183028E-3</v>
      </c>
      <c r="AS317" s="13">
        <f t="shared" si="536"/>
        <v>6.1078381497278976E-3</v>
      </c>
      <c r="AT317" s="13">
        <f t="shared" si="537"/>
        <v>4.2945167819771419E-3</v>
      </c>
      <c r="AU317" s="13">
        <f t="shared" si="538"/>
        <v>2.0130280620380583E-3</v>
      </c>
      <c r="AV317" s="13">
        <f t="shared" si="539"/>
        <v>7.0769579866801903E-4</v>
      </c>
      <c r="AW317" s="13">
        <f t="shared" si="540"/>
        <v>1.2456516186700345E-5</v>
      </c>
      <c r="AX317" s="13">
        <f t="shared" si="541"/>
        <v>5.3024372994800093E-4</v>
      </c>
      <c r="AY317" s="13">
        <f t="shared" si="542"/>
        <v>8.4954124184009059E-4</v>
      </c>
      <c r="AZ317" s="13">
        <f t="shared" si="543"/>
        <v>6.8055526244315977E-4</v>
      </c>
      <c r="BA317" s="13">
        <f t="shared" si="544"/>
        <v>3.634553509027938E-4</v>
      </c>
      <c r="BB317" s="13">
        <f t="shared" si="545"/>
        <v>1.4557942542275105E-4</v>
      </c>
      <c r="BC317" s="13">
        <f t="shared" si="546"/>
        <v>4.6648633024718349E-5</v>
      </c>
      <c r="BD317" s="13">
        <f t="shared" si="547"/>
        <v>1.159814183559132E-3</v>
      </c>
      <c r="BE317" s="13">
        <f t="shared" si="548"/>
        <v>1.6309670797323606E-3</v>
      </c>
      <c r="BF317" s="13">
        <f t="shared" si="549"/>
        <v>1.1467585294602002E-3</v>
      </c>
      <c r="BG317" s="13">
        <f t="shared" si="550"/>
        <v>5.3753593649297508E-4</v>
      </c>
      <c r="BH317" s="13">
        <f t="shared" si="551"/>
        <v>1.8897497310793349E-4</v>
      </c>
      <c r="BI317" s="13">
        <f t="shared" si="552"/>
        <v>5.3148506786929418E-5</v>
      </c>
      <c r="BJ317" s="14">
        <f t="shared" si="553"/>
        <v>0.33571014553272971</v>
      </c>
      <c r="BK317" s="14">
        <f t="shared" si="554"/>
        <v>0.24219720134064429</v>
      </c>
      <c r="BL317" s="14">
        <f t="shared" si="555"/>
        <v>0.38710506468321326</v>
      </c>
      <c r="BM317" s="14">
        <f t="shared" si="556"/>
        <v>0.57670611237985658</v>
      </c>
      <c r="BN317" s="14">
        <f t="shared" si="557"/>
        <v>0.42131019091266564</v>
      </c>
    </row>
    <row r="318" spans="1:66" x14ac:dyDescent="0.25">
      <c r="A318" t="s">
        <v>302</v>
      </c>
      <c r="B318" t="s">
        <v>305</v>
      </c>
      <c r="C318" t="s">
        <v>320</v>
      </c>
      <c r="D318" s="11">
        <v>44416</v>
      </c>
      <c r="E318" s="10">
        <f>VLOOKUP(A318,home!$A$2:$E$405,3,FALSE)</f>
        <v>1.5645</v>
      </c>
      <c r="F318" s="10">
        <f>VLOOKUP(B318,home!$B$2:$E$405,3,FALSE)</f>
        <v>0.99429999999999996</v>
      </c>
      <c r="G318" s="10">
        <f>VLOOKUP(C318,away!$B$2:$E$405,4,FALSE)</f>
        <v>1.0956999999999999</v>
      </c>
      <c r="H318" s="10">
        <f>VLOOKUP(A318,away!$A$2:$E$405,3,FALSE)</f>
        <v>1.0699000000000001</v>
      </c>
      <c r="I318" s="10">
        <f>VLOOKUP(C318,away!$B$2:$E$405,3,FALSE)</f>
        <v>1.0682</v>
      </c>
      <c r="J318" s="10">
        <f>VLOOKUP(B318,home!$B$2:$E$405,4,FALSE)</f>
        <v>1.2462</v>
      </c>
      <c r="K318" s="12">
        <f t="shared" si="502"/>
        <v>1.7044515808949998</v>
      </c>
      <c r="L318" s="12">
        <f t="shared" si="503"/>
        <v>1.4242410797160001</v>
      </c>
      <c r="M318" s="13">
        <f t="shared" si="504"/>
        <v>4.37749886272224E-2</v>
      </c>
      <c r="N318" s="13">
        <f t="shared" si="505"/>
        <v>7.4612348569329842E-2</v>
      </c>
      <c r="O318" s="13">
        <f t="shared" si="506"/>
        <v>6.234613706699086E-2</v>
      </c>
      <c r="P318" s="13">
        <f t="shared" si="507"/>
        <v>0.10626597188652889</v>
      </c>
      <c r="Q318" s="13">
        <f t="shared" si="508"/>
        <v>6.3586567736641536E-2</v>
      </c>
      <c r="R318" s="13">
        <f t="shared" si="509"/>
        <v>4.4397964786206411E-2</v>
      </c>
      <c r="S318" s="13">
        <f t="shared" si="510"/>
        <v>6.449148894790406E-2</v>
      </c>
      <c r="T318" s="13">
        <f t="shared" si="511"/>
        <v>9.0562601888668923E-2</v>
      </c>
      <c r="U318" s="13">
        <f t="shared" si="512"/>
        <v>7.5674181268370028E-2</v>
      </c>
      <c r="V318" s="13">
        <f t="shared" si="513"/>
        <v>1.739514571213523E-2</v>
      </c>
      <c r="W318" s="13">
        <f t="shared" si="514"/>
        <v>3.6126741967468567E-2</v>
      </c>
      <c r="X318" s="13">
        <f t="shared" si="515"/>
        <v>5.1453189986368768E-2</v>
      </c>
      <c r="Y318" s="13">
        <f t="shared" si="516"/>
        <v>3.6640873430509174E-2</v>
      </c>
      <c r="Z318" s="13">
        <f t="shared" si="517"/>
        <v>2.1077801768099855E-2</v>
      </c>
      <c r="AA318" s="13">
        <f t="shared" si="518"/>
        <v>3.5926092545429208E-2</v>
      </c>
      <c r="AB318" s="13">
        <f t="shared" si="519"/>
        <v>3.0617142617218453E-2</v>
      </c>
      <c r="AC318" s="13">
        <f t="shared" si="520"/>
        <v>2.6392240797441049E-3</v>
      </c>
      <c r="AD318" s="13">
        <f t="shared" si="521"/>
        <v>1.5394070614759378E-2</v>
      </c>
      <c r="AE318" s="13">
        <f t="shared" si="522"/>
        <v>2.1924867753589247E-2</v>
      </c>
      <c r="AF318" s="13">
        <f t="shared" si="523"/>
        <v>1.5613148661001235E-2</v>
      </c>
      <c r="AG318" s="13">
        <f t="shared" si="524"/>
        <v>7.412295902236939E-3</v>
      </c>
      <c r="AH318" s="13">
        <f t="shared" si="525"/>
        <v>7.5049677870595872E-3</v>
      </c>
      <c r="AI318" s="13">
        <f t="shared" si="526"/>
        <v>1.2791854209219758E-2</v>
      </c>
      <c r="AJ318" s="13">
        <f t="shared" si="527"/>
        <v>1.0901548064741492E-2</v>
      </c>
      <c r="AK318" s="13">
        <f t="shared" si="528"/>
        <v>6.1937202777171563E-3</v>
      </c>
      <c r="AL318" s="13">
        <f t="shared" si="529"/>
        <v>2.5627393235773659E-4</v>
      </c>
      <c r="AM318" s="13">
        <f t="shared" si="530"/>
        <v>5.2476895991471727E-3</v>
      </c>
      <c r="AN318" s="13">
        <f t="shared" si="531"/>
        <v>7.4739751007037933E-3</v>
      </c>
      <c r="AO318" s="13">
        <f t="shared" si="532"/>
        <v>5.3223711835984362E-3</v>
      </c>
      <c r="AP318" s="13">
        <f t="shared" si="533"/>
        <v>2.526779893725854E-3</v>
      </c>
      <c r="AQ318" s="13">
        <f t="shared" si="534"/>
        <v>8.9968593101119739E-4</v>
      </c>
      <c r="AR318" s="13">
        <f t="shared" si="535"/>
        <v>2.1377766848551098E-3</v>
      </c>
      <c r="AS318" s="13">
        <f t="shared" si="536"/>
        <v>3.6437368501017627E-3</v>
      </c>
      <c r="AT318" s="13">
        <f t="shared" si="537"/>
        <v>3.1052865172606597E-3</v>
      </c>
      <c r="AU318" s="13">
        <f t="shared" si="538"/>
        <v>1.7642701711589538E-3</v>
      </c>
      <c r="AV318" s="13">
        <f t="shared" si="539"/>
        <v>7.5177827058944238E-4</v>
      </c>
      <c r="AW318" s="13">
        <f t="shared" si="540"/>
        <v>1.7281049283827978E-5</v>
      </c>
      <c r="AX318" s="13">
        <f t="shared" si="541"/>
        <v>1.4907388055521084E-3</v>
      </c>
      <c r="AY318" s="13">
        <f t="shared" si="542"/>
        <v>2.1231714459940755E-3</v>
      </c>
      <c r="AZ318" s="13">
        <f t="shared" si="543"/>
        <v>1.5119539963323919E-3</v>
      </c>
      <c r="BA318" s="13">
        <f t="shared" si="544"/>
        <v>7.1779566407245568E-4</v>
      </c>
      <c r="BB318" s="13">
        <f t="shared" si="545"/>
        <v>2.5557851790350433E-4</v>
      </c>
      <c r="BC318" s="13">
        <f t="shared" si="546"/>
        <v>7.2801084858220436E-5</v>
      </c>
      <c r="BD318" s="13">
        <f t="shared" si="547"/>
        <v>5.0745156230495479E-4</v>
      </c>
      <c r="BE318" s="13">
        <f t="shared" si="548"/>
        <v>8.6492661759831745E-4</v>
      </c>
      <c r="BF318" s="13">
        <f t="shared" si="549"/>
        <v>7.3711277036180879E-4</v>
      </c>
      <c r="BG318" s="13">
        <f t="shared" si="550"/>
        <v>4.1879100891369282E-4</v>
      </c>
      <c r="BH318" s="13">
        <f t="shared" si="551"/>
        <v>1.7845224930188887E-4</v>
      </c>
      <c r="BI318" s="13">
        <f t="shared" si="552"/>
        <v>6.0832643687374571E-5</v>
      </c>
      <c r="BJ318" s="14">
        <f t="shared" si="553"/>
        <v>0.44096924773347296</v>
      </c>
      <c r="BK318" s="14">
        <f t="shared" si="554"/>
        <v>0.23694626463188651</v>
      </c>
      <c r="BL318" s="14">
        <f t="shared" si="555"/>
        <v>0.30052402396908684</v>
      </c>
      <c r="BM318" s="14">
        <f t="shared" si="556"/>
        <v>0.60242746903291589</v>
      </c>
      <c r="BN318" s="14">
        <f t="shared" si="557"/>
        <v>0.3949839786729199</v>
      </c>
    </row>
    <row r="319" spans="1:66" x14ac:dyDescent="0.25">
      <c r="A319" t="s">
        <v>302</v>
      </c>
      <c r="B319" t="s">
        <v>313</v>
      </c>
      <c r="C319" t="s">
        <v>317</v>
      </c>
      <c r="D319" s="11">
        <v>44416</v>
      </c>
      <c r="E319" s="10">
        <f>VLOOKUP(A319,home!$A$2:$E$405,3,FALSE)</f>
        <v>1.5645</v>
      </c>
      <c r="F319" s="10">
        <f>VLOOKUP(B319,home!$B$2:$E$405,3,FALSE)</f>
        <v>0.42609999999999998</v>
      </c>
      <c r="G319" s="10">
        <f>VLOOKUP(C319,away!$B$2:$E$405,4,FALSE)</f>
        <v>0.63919999999999999</v>
      </c>
      <c r="H319" s="10">
        <f>VLOOKUP(A319,away!$A$2:$E$405,3,FALSE)</f>
        <v>1.0699000000000001</v>
      </c>
      <c r="I319" s="10">
        <f>VLOOKUP(C319,away!$B$2:$E$405,3,FALSE)</f>
        <v>0.46729999999999999</v>
      </c>
      <c r="J319" s="10">
        <f>VLOOKUP(B319,home!$B$2:$E$405,4,FALSE)</f>
        <v>2.4923999999999999</v>
      </c>
      <c r="K319" s="12">
        <f t="shared" si="502"/>
        <v>0.42611210123999999</v>
      </c>
      <c r="L319" s="12">
        <f t="shared" si="503"/>
        <v>1.246110946548</v>
      </c>
      <c r="M319" s="13">
        <f t="shared" si="504"/>
        <v>0.18782904822437668</v>
      </c>
      <c r="N319" s="13">
        <f t="shared" si="505"/>
        <v>8.0036230412798434E-2</v>
      </c>
      <c r="O319" s="13">
        <f t="shared" si="506"/>
        <v>0.23405583307208797</v>
      </c>
      <c r="P319" s="13">
        <f t="shared" si="507"/>
        <v>9.9734022837826092E-2</v>
      </c>
      <c r="Q319" s="13">
        <f t="shared" si="508"/>
        <v>1.7052203158263165E-2</v>
      </c>
      <c r="R319" s="13">
        <f t="shared" si="509"/>
        <v>0.14582976784727014</v>
      </c>
      <c r="S319" s="13">
        <f t="shared" si="510"/>
        <v>1.3239266510488949E-2</v>
      </c>
      <c r="T319" s="13">
        <f t="shared" si="511"/>
        <v>2.1248937018272109E-2</v>
      </c>
      <c r="U319" s="13">
        <f t="shared" si="512"/>
        <v>6.2139828800741662E-2</v>
      </c>
      <c r="V319" s="13">
        <f t="shared" si="513"/>
        <v>7.8109164867113203E-4</v>
      </c>
      <c r="W319" s="13">
        <f t="shared" si="514"/>
        <v>2.4220500395129609E-3</v>
      </c>
      <c r="X319" s="13">
        <f t="shared" si="515"/>
        <v>3.0181430673241164E-3</v>
      </c>
      <c r="Y319" s="13">
        <f t="shared" si="516"/>
        <v>1.8804705572202697E-3</v>
      </c>
      <c r="Z319" s="13">
        <f t="shared" si="517"/>
        <v>6.0573356682345654E-2</v>
      </c>
      <c r="AA319" s="13">
        <f t="shared" si="518"/>
        <v>2.5811040295074299E-2</v>
      </c>
      <c r="AB319" s="13">
        <f t="shared" si="519"/>
        <v>5.4991983076622094E-3</v>
      </c>
      <c r="AC319" s="13">
        <f t="shared" si="520"/>
        <v>2.5921646925567161E-5</v>
      </c>
      <c r="AD319" s="13">
        <f t="shared" si="521"/>
        <v>2.580162079113231E-4</v>
      </c>
      <c r="AE319" s="13">
        <f t="shared" si="522"/>
        <v>3.215168210651044E-4</v>
      </c>
      <c r="AF319" s="13">
        <f t="shared" si="523"/>
        <v>2.0032281511427063E-4</v>
      </c>
      <c r="AG319" s="13">
        <f t="shared" si="524"/>
        <v>8.3208150919067953E-5</v>
      </c>
      <c r="AH319" s="13">
        <f t="shared" si="525"/>
        <v>1.8870280707756846E-2</v>
      </c>
      <c r="AI319" s="13">
        <f t="shared" si="526"/>
        <v>8.0408549633709039E-3</v>
      </c>
      <c r="AJ319" s="13">
        <f t="shared" si="527"/>
        <v>1.7131528021040294E-3</v>
      </c>
      <c r="AK319" s="13">
        <f t="shared" si="528"/>
        <v>2.4333171341658064E-4</v>
      </c>
      <c r="AL319" s="13">
        <f t="shared" si="529"/>
        <v>5.5055810608810015E-7</v>
      </c>
      <c r="AM319" s="13">
        <f t="shared" si="530"/>
        <v>2.1988765701414126E-5</v>
      </c>
      <c r="AN319" s="13">
        <f t="shared" si="531"/>
        <v>2.7400441641611352E-5</v>
      </c>
      <c r="AO319" s="13">
        <f t="shared" si="532"/>
        <v>1.7071995134930781E-5</v>
      </c>
      <c r="AP319" s="13">
        <f t="shared" si="533"/>
        <v>7.0912000056838189E-6</v>
      </c>
      <c r="AQ319" s="13">
        <f t="shared" si="534"/>
        <v>2.2091054878109623E-6</v>
      </c>
      <c r="AR319" s="13">
        <f t="shared" si="535"/>
        <v>4.7028926708738714E-3</v>
      </c>
      <c r="AS319" s="13">
        <f t="shared" si="536"/>
        <v>2.003959477892261E-3</v>
      </c>
      <c r="AT319" s="13">
        <f t="shared" si="537"/>
        <v>4.269556919622423E-4</v>
      </c>
      <c r="AU319" s="13">
        <f t="shared" si="538"/>
        <v>6.0643662346136422E-5</v>
      </c>
      <c r="AV319" s="13">
        <f t="shared" si="539"/>
        <v>6.4602495973003128E-6</v>
      </c>
      <c r="AW319" s="13">
        <f t="shared" si="540"/>
        <v>8.1204713726570211E-9</v>
      </c>
      <c r="AX319" s="13">
        <f t="shared" si="541"/>
        <v>1.5616131927839358E-6</v>
      </c>
      <c r="AY319" s="13">
        <f t="shared" si="542"/>
        <v>1.9459432938018345E-6</v>
      </c>
      <c r="AZ319" s="13">
        <f t="shared" si="543"/>
        <v>1.2124306198840686E-6</v>
      </c>
      <c r="BA319" s="13">
        <f t="shared" si="544"/>
        <v>5.0360768912250519E-7</v>
      </c>
      <c r="BB319" s="13">
        <f t="shared" si="545"/>
        <v>1.5688776354532403E-7</v>
      </c>
      <c r="BC319" s="13">
        <f t="shared" si="546"/>
        <v>3.9099911906652527E-8</v>
      </c>
      <c r="BD319" s="13">
        <f t="shared" si="547"/>
        <v>9.7672100626938069E-4</v>
      </c>
      <c r="BE319" s="13">
        <f t="shared" si="548"/>
        <v>4.1619264030669299E-4</v>
      </c>
      <c r="BF319" s="13">
        <f t="shared" si="549"/>
        <v>8.8672360240854217E-5</v>
      </c>
      <c r="BG319" s="13">
        <f t="shared" si="550"/>
        <v>1.2594788581380209E-5</v>
      </c>
      <c r="BH319" s="13">
        <f t="shared" si="551"/>
        <v>1.3416979567713696E-6</v>
      </c>
      <c r="BI319" s="13">
        <f t="shared" si="552"/>
        <v>1.1434274711785262E-7</v>
      </c>
      <c r="BJ319" s="14">
        <f t="shared" si="553"/>
        <v>0.12660227933884338</v>
      </c>
      <c r="BK319" s="14">
        <f t="shared" si="554"/>
        <v>0.30161184736968832</v>
      </c>
      <c r="BL319" s="14">
        <f t="shared" si="555"/>
        <v>0.5108998370982587</v>
      </c>
      <c r="BM319" s="14">
        <f t="shared" si="556"/>
        <v>0.23514827711369107</v>
      </c>
      <c r="BN319" s="14">
        <f t="shared" si="557"/>
        <v>0.76453710555262244</v>
      </c>
    </row>
    <row r="320" spans="1:66" x14ac:dyDescent="0.25">
      <c r="A320" t="s">
        <v>302</v>
      </c>
      <c r="B320" t="s">
        <v>318</v>
      </c>
      <c r="C320" t="s">
        <v>322</v>
      </c>
      <c r="D320" s="11">
        <v>44416</v>
      </c>
      <c r="E320" s="10">
        <f>VLOOKUP(A320,home!$A$2:$E$405,3,FALSE)</f>
        <v>1.5645</v>
      </c>
      <c r="F320" s="10">
        <f>VLOOKUP(B320,home!$B$2:$E$405,3,FALSE)</f>
        <v>1.2784</v>
      </c>
      <c r="G320" s="10">
        <f>VLOOKUP(C320,away!$B$2:$E$405,4,FALSE)</f>
        <v>0.71909999999999996</v>
      </c>
      <c r="H320" s="10">
        <f>VLOOKUP(A320,away!$A$2:$E$405,3,FALSE)</f>
        <v>1.0699000000000001</v>
      </c>
      <c r="I320" s="10">
        <f>VLOOKUP(C320,away!$B$2:$E$405,3,FALSE)</f>
        <v>1.1682999999999999</v>
      </c>
      <c r="J320" s="10">
        <f>VLOOKUP(B320,home!$B$2:$E$405,4,FALSE)</f>
        <v>1.0904</v>
      </c>
      <c r="K320" s="12">
        <f t="shared" si="502"/>
        <v>1.4382408448799999</v>
      </c>
      <c r="L320" s="12">
        <f t="shared" si="503"/>
        <v>1.362960930968</v>
      </c>
      <c r="M320" s="13">
        <f t="shared" si="504"/>
        <v>6.0737026455982022E-2</v>
      </c>
      <c r="N320" s="13">
        <f t="shared" si="505"/>
        <v>8.7354472245550485E-2</v>
      </c>
      <c r="O320" s="13">
        <f t="shared" si="506"/>
        <v>8.2782194122673305E-2</v>
      </c>
      <c r="P320" s="13">
        <f t="shared" si="507"/>
        <v>0.11906073281601383</v>
      </c>
      <c r="Q320" s="13">
        <f t="shared" si="508"/>
        <v>6.2818384983243533E-2</v>
      </c>
      <c r="R320" s="13">
        <f t="shared" si="509"/>
        <v>5.641444818450625E-2</v>
      </c>
      <c r="S320" s="13">
        <f t="shared" si="510"/>
        <v>5.8347679026399236E-2</v>
      </c>
      <c r="T320" s="13">
        <f t="shared" si="511"/>
        <v>8.561900447866784E-2</v>
      </c>
      <c r="U320" s="13">
        <f t="shared" si="512"/>
        <v>8.1137563620323247E-2</v>
      </c>
      <c r="V320" s="13">
        <f t="shared" si="513"/>
        <v>1.2708552899370203E-2</v>
      </c>
      <c r="W320" s="13">
        <f t="shared" si="514"/>
        <v>3.0115989030765768E-2</v>
      </c>
      <c r="X320" s="13">
        <f t="shared" si="515"/>
        <v>4.1046916446394591E-2</v>
      </c>
      <c r="Y320" s="13">
        <f t="shared" si="516"/>
        <v>2.7972671726571838E-2</v>
      </c>
      <c r="Z320" s="13">
        <f t="shared" si="517"/>
        <v>2.5630229605866882E-2</v>
      </c>
      <c r="AA320" s="13">
        <f t="shared" si="518"/>
        <v>3.6862443082810371E-2</v>
      </c>
      <c r="AB320" s="13">
        <f t="shared" si="519"/>
        <v>2.6508535641881055E-2</v>
      </c>
      <c r="AC320" s="13">
        <f t="shared" si="520"/>
        <v>1.5570090741175348E-3</v>
      </c>
      <c r="AD320" s="13">
        <f t="shared" si="521"/>
        <v>1.0828511377001341E-2</v>
      </c>
      <c r="AE320" s="13">
        <f t="shared" si="522"/>
        <v>1.4758837947395327E-2</v>
      </c>
      <c r="AF320" s="13">
        <f t="shared" si="523"/>
        <v>1.005785975439389E-2</v>
      </c>
      <c r="AG320" s="13">
        <f t="shared" si="524"/>
        <v>4.5694899647980933E-3</v>
      </c>
      <c r="AH320" s="13">
        <f t="shared" si="525"/>
        <v>8.7332504011339764E-3</v>
      </c>
      <c r="AI320" s="13">
        <f t="shared" si="526"/>
        <v>1.2560517435475529E-2</v>
      </c>
      <c r="AJ320" s="13">
        <f t="shared" si="527"/>
        <v>9.0325246042641492E-3</v>
      </c>
      <c r="AK320" s="13">
        <f t="shared" si="528"/>
        <v>4.3303152727454204E-3</v>
      </c>
      <c r="AL320" s="13">
        <f t="shared" si="529"/>
        <v>1.2208608302546157E-4</v>
      </c>
      <c r="AM320" s="13">
        <f t="shared" si="530"/>
        <v>3.1148014703302218E-3</v>
      </c>
      <c r="AN320" s="13">
        <f t="shared" si="531"/>
        <v>4.245352711781775E-3</v>
      </c>
      <c r="AO320" s="13">
        <f t="shared" si="532"/>
        <v>2.8931249421688052E-3</v>
      </c>
      <c r="AP320" s="13">
        <f t="shared" si="533"/>
        <v>1.3144054215283789E-3</v>
      </c>
      <c r="AQ320" s="13">
        <f t="shared" si="534"/>
        <v>4.4787080924892623E-4</v>
      </c>
      <c r="AR320" s="13">
        <f t="shared" si="535"/>
        <v>2.3806158194212444E-3</v>
      </c>
      <c r="AS320" s="13">
        <f t="shared" si="536"/>
        <v>3.4238989074591038E-3</v>
      </c>
      <c r="AT320" s="13">
        <f t="shared" si="537"/>
        <v>2.4621956287238455E-3</v>
      </c>
      <c r="AU320" s="13">
        <f t="shared" si="538"/>
        <v>1.180410107105209E-3</v>
      </c>
      <c r="AV320" s="13">
        <f t="shared" si="539"/>
        <v>4.2442850743697175E-4</v>
      </c>
      <c r="AW320" s="13">
        <f t="shared" si="540"/>
        <v>6.6478113195556123E-6</v>
      </c>
      <c r="AX320" s="13">
        <f t="shared" si="541"/>
        <v>7.466391163868663E-4</v>
      </c>
      <c r="AY320" s="13">
        <f t="shared" si="542"/>
        <v>1.0176399451677681E-3</v>
      </c>
      <c r="AZ320" s="13">
        <f t="shared" si="543"/>
        <v>6.9350174352804286E-4</v>
      </c>
      <c r="BA320" s="13">
        <f t="shared" si="544"/>
        <v>3.1507192732897087E-4</v>
      </c>
      <c r="BB320" s="13">
        <f t="shared" si="545"/>
        <v>1.07357681848544E-4</v>
      </c>
      <c r="BC320" s="13">
        <f t="shared" si="546"/>
        <v>2.9264865199771571E-5</v>
      </c>
      <c r="BD320" s="13">
        <f t="shared" si="547"/>
        <v>5.407810589192544E-4</v>
      </c>
      <c r="BE320" s="13">
        <f t="shared" si="548"/>
        <v>7.7777340707512951E-4</v>
      </c>
      <c r="BF320" s="13">
        <f t="shared" si="549"/>
        <v>5.593127410584652E-4</v>
      </c>
      <c r="BG320" s="13">
        <f t="shared" si="550"/>
        <v>2.6814214308402528E-4</v>
      </c>
      <c r="BH320" s="13">
        <f t="shared" si="551"/>
        <v>9.6413245604275592E-5</v>
      </c>
      <c r="BI320" s="13">
        <f t="shared" si="552"/>
        <v>2.7733093563103266E-5</v>
      </c>
      <c r="BJ320" s="14">
        <f t="shared" si="553"/>
        <v>0.39006716858930096</v>
      </c>
      <c r="BK320" s="14">
        <f t="shared" si="554"/>
        <v>0.25355072630007608</v>
      </c>
      <c r="BL320" s="14">
        <f t="shared" si="555"/>
        <v>0.33050349702526388</v>
      </c>
      <c r="BM320" s="14">
        <f t="shared" si="556"/>
        <v>0.52957337057868992</v>
      </c>
      <c r="BN320" s="14">
        <f t="shared" si="557"/>
        <v>0.46916725880796945</v>
      </c>
    </row>
    <row r="321" spans="1:66" x14ac:dyDescent="0.25">
      <c r="A321" t="s">
        <v>350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350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350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353</v>
      </c>
      <c r="B324" t="s">
        <v>153</v>
      </c>
      <c r="C324" t="s">
        <v>154</v>
      </c>
      <c r="D324" s="11">
        <v>44417</v>
      </c>
      <c r="E324" s="10">
        <f>VLOOKUP(A324,home!$A$2:$E$405,3,FALSE)</f>
        <v>1.5907</v>
      </c>
      <c r="F324" s="10">
        <f>VLOOKUP(B324,home!$B$2:$E$405,3,FALSE)</f>
        <v>1.1001000000000001</v>
      </c>
      <c r="G324" s="10">
        <f>VLOOKUP(C324,away!$B$2:$E$405,4,FALSE)</f>
        <v>0.98229999999999995</v>
      </c>
      <c r="H324" s="10">
        <f>VLOOKUP(A324,away!$A$2:$E$405,3,FALSE)</f>
        <v>1.2952999999999999</v>
      </c>
      <c r="I324" s="10">
        <f>VLOOKUP(C324,away!$B$2:$E$405,3,FALSE)</f>
        <v>1.0133000000000001</v>
      </c>
      <c r="J324" s="10">
        <f>VLOOKUP(B324,home!$B$2:$E$405,4,FALSE)</f>
        <v>1.0133000000000001</v>
      </c>
      <c r="K324" s="12">
        <f t="shared" si="502"/>
        <v>1.7189553254609999</v>
      </c>
      <c r="L324" s="12">
        <f t="shared" si="503"/>
        <v>1.3299841056170001</v>
      </c>
      <c r="M324" s="13">
        <f t="shared" si="504"/>
        <v>4.740917843875956E-2</v>
      </c>
      <c r="N324" s="13">
        <f t="shared" si="505"/>
        <v>8.1494259753036549E-2</v>
      </c>
      <c r="O324" s="13">
        <f t="shared" si="506"/>
        <v>6.3053453783910404E-2</v>
      </c>
      <c r="P324" s="13">
        <f t="shared" si="507"/>
        <v>0.10838607017056182</v>
      </c>
      <c r="Q324" s="13">
        <f t="shared" si="508"/>
        <v>7.0042495898492124E-2</v>
      </c>
      <c r="R324" s="13">
        <f t="shared" si="509"/>
        <v>4.1930045668428464E-2</v>
      </c>
      <c r="S324" s="13">
        <f t="shared" si="510"/>
        <v>6.1947604840868253E-2</v>
      </c>
      <c r="T324" s="13">
        <f t="shared" si="511"/>
        <v>9.3155406262738452E-2</v>
      </c>
      <c r="U324" s="13">
        <f t="shared" si="512"/>
        <v>7.2075875298568043E-2</v>
      </c>
      <c r="V324" s="13">
        <f t="shared" si="513"/>
        <v>1.5735953028246236E-2</v>
      </c>
      <c r="W324" s="13">
        <f t="shared" si="514"/>
        <v>4.0133307111097763E-2</v>
      </c>
      <c r="X324" s="13">
        <f t="shared" si="515"/>
        <v>5.3376660563605759E-2</v>
      </c>
      <c r="Y324" s="13">
        <f t="shared" si="516"/>
        <v>3.5495055080254703E-2</v>
      </c>
      <c r="Z324" s="13">
        <f t="shared" si="517"/>
        <v>1.8588764762268267E-2</v>
      </c>
      <c r="AA324" s="13">
        <f t="shared" si="518"/>
        <v>3.1953256181842811E-2</v>
      </c>
      <c r="AB324" s="13">
        <f t="shared" si="519"/>
        <v>2.7463109939799165E-2</v>
      </c>
      <c r="AC324" s="13">
        <f t="shared" si="520"/>
        <v>2.2484545256928785E-3</v>
      </c>
      <c r="AD324" s="13">
        <f t="shared" si="521"/>
        <v>1.7246840496745838E-2</v>
      </c>
      <c r="AE324" s="13">
        <f t="shared" si="522"/>
        <v>2.2938023732783572E-2</v>
      </c>
      <c r="AF324" s="13">
        <f t="shared" si="523"/>
        <v>1.5253603489433843E-2</v>
      </c>
      <c r="AG324" s="13">
        <f t="shared" si="524"/>
        <v>6.7623500647770061E-3</v>
      </c>
      <c r="AH324" s="13">
        <f t="shared" si="525"/>
        <v>6.1806904192175443E-3</v>
      </c>
      <c r="AI324" s="13">
        <f t="shared" si="526"/>
        <v>1.0624330711139779E-2</v>
      </c>
      <c r="AJ324" s="13">
        <f t="shared" si="527"/>
        <v>9.13137492768629E-3</v>
      </c>
      <c r="AK324" s="13">
        <f t="shared" si="528"/>
        <v>5.2321418535758004E-3</v>
      </c>
      <c r="AL324" s="13">
        <f t="shared" si="529"/>
        <v>2.0561516400193625E-4</v>
      </c>
      <c r="AM324" s="13">
        <f t="shared" si="530"/>
        <v>5.9293096638515334E-3</v>
      </c>
      <c r="AN324" s="13">
        <f t="shared" si="531"/>
        <v>7.8858876102038174E-3</v>
      </c>
      <c r="AO324" s="13">
        <f t="shared" si="532"/>
        <v>5.2440525901265543E-3</v>
      </c>
      <c r="AP324" s="13">
        <f t="shared" si="533"/>
        <v>2.3248355312959924E-3</v>
      </c>
      <c r="AQ324" s="13">
        <f t="shared" si="534"/>
        <v>7.729985761993313E-4</v>
      </c>
      <c r="AR324" s="13">
        <f t="shared" si="535"/>
        <v>1.6440440038597202E-3</v>
      </c>
      <c r="AS324" s="13">
        <f t="shared" si="536"/>
        <v>2.8260381957268908E-3</v>
      </c>
      <c r="AT324" s="13">
        <f t="shared" si="537"/>
        <v>2.4289167032504676E-3</v>
      </c>
      <c r="AU324" s="13">
        <f t="shared" si="538"/>
        <v>1.3917331007178557E-3</v>
      </c>
      <c r="AV324" s="13">
        <f t="shared" si="539"/>
        <v>5.9808175627482736E-4</v>
      </c>
      <c r="AW324" s="13">
        <f t="shared" si="540"/>
        <v>1.3057609615985695E-5</v>
      </c>
      <c r="AX324" s="13">
        <f t="shared" si="541"/>
        <v>1.6987030704974943E-3</v>
      </c>
      <c r="AY324" s="13">
        <f t="shared" si="542"/>
        <v>2.2592480839244622E-3</v>
      </c>
      <c r="AZ324" s="13">
        <f t="shared" si="543"/>
        <v>1.5023820211325985E-3</v>
      </c>
      <c r="BA324" s="13">
        <f t="shared" si="544"/>
        <v>6.6604806955703323E-4</v>
      </c>
      <c r="BB324" s="13">
        <f t="shared" si="545"/>
        <v>2.2145833652193519E-4</v>
      </c>
      <c r="BC324" s="13">
        <f t="shared" si="546"/>
        <v>5.8907213526110872E-5</v>
      </c>
      <c r="BD324" s="13">
        <f t="shared" si="547"/>
        <v>3.6442539901139335E-4</v>
      </c>
      <c r="BE324" s="13">
        <f t="shared" si="548"/>
        <v>6.2643098036388445E-4</v>
      </c>
      <c r="BF324" s="13">
        <f t="shared" si="549"/>
        <v>5.3840343486512721E-4</v>
      </c>
      <c r="BG324" s="13">
        <f t="shared" si="550"/>
        <v>3.0849715053596837E-4</v>
      </c>
      <c r="BH324" s="13">
        <f t="shared" si="551"/>
        <v>1.3257320495083672E-4</v>
      </c>
      <c r="BI324" s="13">
        <f t="shared" si="552"/>
        <v>4.5577483332734629E-5</v>
      </c>
      <c r="BJ324" s="14">
        <f t="shared" si="553"/>
        <v>0.4644618332198025</v>
      </c>
      <c r="BK324" s="14">
        <f t="shared" si="554"/>
        <v>0.23819212425205516</v>
      </c>
      <c r="BL324" s="14">
        <f t="shared" si="555"/>
        <v>0.27854900019705797</v>
      </c>
      <c r="BM324" s="14">
        <f t="shared" si="556"/>
        <v>0.58523002824368653</v>
      </c>
      <c r="BN324" s="14">
        <f t="shared" si="557"/>
        <v>0.41231550371318887</v>
      </c>
    </row>
    <row r="325" spans="1:66" x14ac:dyDescent="0.25">
      <c r="A325" t="s">
        <v>355</v>
      </c>
      <c r="B325" t="s">
        <v>184</v>
      </c>
      <c r="C325" t="s">
        <v>195</v>
      </c>
      <c r="D325" s="11">
        <v>44417</v>
      </c>
      <c r="E325" s="10">
        <f>VLOOKUP(A325,home!$A$2:$E$405,3,FALSE)</f>
        <v>1.2873000000000001</v>
      </c>
      <c r="F325" s="10">
        <f>VLOOKUP(B325,home!$B$2:$E$405,3,FALSE)</f>
        <v>1.6507000000000001</v>
      </c>
      <c r="G325" s="10">
        <f>VLOOKUP(C325,away!$B$2:$E$405,4,FALSE)</f>
        <v>1.1096999999999999</v>
      </c>
      <c r="H325" s="10">
        <f>VLOOKUP(A325,away!$A$2:$E$405,3,FALSE)</f>
        <v>1.0829</v>
      </c>
      <c r="I325" s="10">
        <f>VLOOKUP(C325,away!$B$2:$E$405,3,FALSE)</f>
        <v>0.9234</v>
      </c>
      <c r="J325" s="10">
        <f>VLOOKUP(B325,home!$B$2:$E$405,4,FALSE)</f>
        <v>1.2697000000000001</v>
      </c>
      <c r="K325" s="12">
        <f t="shared" si="502"/>
        <v>2.358052698267</v>
      </c>
      <c r="L325" s="12">
        <f t="shared" si="503"/>
        <v>1.2696363372420001</v>
      </c>
      <c r="M325" s="13">
        <f t="shared" si="504"/>
        <v>2.6577533229670058E-2</v>
      </c>
      <c r="N325" s="13">
        <f t="shared" si="505"/>
        <v>6.2671223945504326E-2</v>
      </c>
      <c r="O325" s="13">
        <f t="shared" si="506"/>
        <v>3.3743801942645833E-2</v>
      </c>
      <c r="P325" s="13">
        <f t="shared" si="507"/>
        <v>7.9569663220643239E-2</v>
      </c>
      <c r="Q325" s="13">
        <f t="shared" si="508"/>
        <v>7.3891024364195979E-2</v>
      </c>
      <c r="R325" s="13">
        <f t="shared" si="509"/>
        <v>2.1421178551540177E-2</v>
      </c>
      <c r="S325" s="13">
        <f t="shared" si="510"/>
        <v>5.9555294789158171E-2</v>
      </c>
      <c r="T325" s="13">
        <f t="shared" si="511"/>
        <v>9.3814729528817156E-2</v>
      </c>
      <c r="U325" s="13">
        <f t="shared" si="512"/>
        <v>5.0512267883518494E-2</v>
      </c>
      <c r="V325" s="13">
        <f t="shared" si="513"/>
        <v>1.9811197125820919E-2</v>
      </c>
      <c r="W325" s="13">
        <f t="shared" si="514"/>
        <v>5.8079643126568319E-2</v>
      </c>
      <c r="X325" s="13">
        <f t="shared" si="515"/>
        <v>7.3740025367538709E-2</v>
      </c>
      <c r="Y325" s="13">
        <f t="shared" si="516"/>
        <v>4.6811507857887014E-2</v>
      </c>
      <c r="Z325" s="13">
        <f t="shared" si="517"/>
        <v>9.0657022251947848E-3</v>
      </c>
      <c r="AA325" s="13">
        <f t="shared" si="518"/>
        <v>2.1377403593805706E-2</v>
      </c>
      <c r="AB325" s="13">
        <f t="shared" si="519"/>
        <v>2.5204522113158111E-2</v>
      </c>
      <c r="AC325" s="13">
        <f t="shared" si="520"/>
        <v>3.7070085419448201E-3</v>
      </c>
      <c r="AD325" s="13">
        <f t="shared" si="521"/>
        <v>3.4238714797247209E-2</v>
      </c>
      <c r="AE325" s="13">
        <f t="shared" si="522"/>
        <v>4.3470716447050417E-2</v>
      </c>
      <c r="AF325" s="13">
        <f t="shared" si="523"/>
        <v>2.7596000603559337E-2</v>
      </c>
      <c r="AG325" s="13">
        <f t="shared" si="524"/>
        <v>1.1678961709610363E-2</v>
      </c>
      <c r="AH325" s="13">
        <f t="shared" si="525"/>
        <v>2.877536241930741E-3</v>
      </c>
      <c r="AI325" s="13">
        <f t="shared" si="526"/>
        <v>6.7853820996458666E-3</v>
      </c>
      <c r="AJ325" s="13">
        <f t="shared" si="527"/>
        <v>8.000144284421272E-3</v>
      </c>
      <c r="AK325" s="13">
        <f t="shared" si="528"/>
        <v>6.2882539388016325E-3</v>
      </c>
      <c r="AL325" s="13">
        <f t="shared" si="529"/>
        <v>4.4393197621412029E-4</v>
      </c>
      <c r="AM325" s="13">
        <f t="shared" si="530"/>
        <v>1.6147338762568599E-2</v>
      </c>
      <c r="AN325" s="13">
        <f t="shared" si="531"/>
        <v>2.0501248042713364E-2</v>
      </c>
      <c r="AO325" s="13">
        <f t="shared" si="532"/>
        <v>1.3014564736920163E-2</v>
      </c>
      <c r="AP325" s="13">
        <f t="shared" si="533"/>
        <v>5.5079214344607346E-3</v>
      </c>
      <c r="AQ325" s="13">
        <f t="shared" si="534"/>
        <v>1.7482642989663591E-3</v>
      </c>
      <c r="AR325" s="13">
        <f t="shared" si="535"/>
        <v>7.3068491489721138E-4</v>
      </c>
      <c r="AS325" s="13">
        <f t="shared" si="536"/>
        <v>1.7229935351563623E-3</v>
      </c>
      <c r="AT325" s="13">
        <f t="shared" si="537"/>
        <v>2.0314547773360296E-3</v>
      </c>
      <c r="AU325" s="13">
        <f t="shared" si="538"/>
        <v>1.5967591397015373E-3</v>
      </c>
      <c r="AV325" s="13">
        <f t="shared" si="539"/>
        <v>9.4131054946392596E-4</v>
      </c>
      <c r="AW325" s="13">
        <f t="shared" si="540"/>
        <v>3.6918732089099799E-5</v>
      </c>
      <c r="AX325" s="13">
        <f t="shared" si="541"/>
        <v>6.3460459564843733E-3</v>
      </c>
      <c r="AY325" s="13">
        <f t="shared" si="542"/>
        <v>8.0571705441602245E-3</v>
      </c>
      <c r="AZ325" s="13">
        <f t="shared" si="543"/>
        <v>5.1148382491108604E-3</v>
      </c>
      <c r="BA325" s="13">
        <f t="shared" si="544"/>
        <v>2.1646615000621319E-3</v>
      </c>
      <c r="BB325" s="13">
        <f t="shared" si="545"/>
        <v>6.8708322457691523E-4</v>
      </c>
      <c r="BC325" s="13">
        <f t="shared" si="546"/>
        <v>1.7446916572645148E-4</v>
      </c>
      <c r="BD325" s="13">
        <f t="shared" si="547"/>
        <v>1.5461735317134594E-4</v>
      </c>
      <c r="BE325" s="13">
        <f t="shared" si="548"/>
        <v>3.6459586684459399E-4</v>
      </c>
      <c r="BF325" s="13">
        <f t="shared" si="549"/>
        <v>4.2986813379494547E-4</v>
      </c>
      <c r="BG325" s="13">
        <f t="shared" si="550"/>
        <v>3.3788390426472368E-4</v>
      </c>
      <c r="BH325" s="13">
        <f t="shared" si="551"/>
        <v>1.991870130381051E-4</v>
      </c>
      <c r="BI325" s="13">
        <f t="shared" si="552"/>
        <v>9.3938694710849496E-5</v>
      </c>
      <c r="BJ325" s="14">
        <f t="shared" si="553"/>
        <v>0.60545615366372907</v>
      </c>
      <c r="BK325" s="14">
        <f t="shared" si="554"/>
        <v>0.19772179942761153</v>
      </c>
      <c r="BL325" s="14">
        <f t="shared" si="555"/>
        <v>0.18481378453184749</v>
      </c>
      <c r="BM325" s="14">
        <f t="shared" si="556"/>
        <v>0.69116276278211231</v>
      </c>
      <c r="BN325" s="14">
        <f t="shared" si="557"/>
        <v>0.29787442525419966</v>
      </c>
    </row>
    <row r="326" spans="1:66" x14ac:dyDescent="0.25">
      <c r="A326" t="s">
        <v>355</v>
      </c>
      <c r="B326" t="s">
        <v>192</v>
      </c>
      <c r="C326" t="s">
        <v>198</v>
      </c>
      <c r="D326" s="11">
        <v>44417</v>
      </c>
      <c r="E326" s="10">
        <f>VLOOKUP(A326,home!$A$2:$E$405,3,FALSE)</f>
        <v>1.2873000000000001</v>
      </c>
      <c r="F326" s="10">
        <f>VLOOKUP(B326,home!$B$2:$E$405,3,FALSE)</f>
        <v>0.67969999999999997</v>
      </c>
      <c r="G326" s="10">
        <f>VLOOKUP(C326,away!$B$2:$E$405,4,FALSE)</f>
        <v>0.99880000000000002</v>
      </c>
      <c r="H326" s="10">
        <f>VLOOKUP(A326,away!$A$2:$E$405,3,FALSE)</f>
        <v>1.0829</v>
      </c>
      <c r="I326" s="10">
        <f>VLOOKUP(C326,away!$B$2:$E$405,3,FALSE)</f>
        <v>1.7150000000000001</v>
      </c>
      <c r="J326" s="10">
        <f>VLOOKUP(B326,home!$B$2:$E$405,4,FALSE)</f>
        <v>1.3852</v>
      </c>
      <c r="K326" s="12">
        <f t="shared" si="502"/>
        <v>0.87392783662800011</v>
      </c>
      <c r="L326" s="12">
        <f t="shared" si="503"/>
        <v>2.5725567321999998</v>
      </c>
      <c r="M326" s="13">
        <f t="shared" si="504"/>
        <v>3.1857432368187069E-2</v>
      </c>
      <c r="N326" s="13">
        <f t="shared" si="505"/>
        <v>2.7841096950052553E-2</v>
      </c>
      <c r="O326" s="13">
        <f t="shared" si="506"/>
        <v>8.1955052109385806E-2</v>
      </c>
      <c r="P326" s="13">
        <f t="shared" si="507"/>
        <v>7.1622801390690563E-2</v>
      </c>
      <c r="Q326" s="13">
        <f t="shared" si="508"/>
        <v>1.2165554813454917E-2</v>
      </c>
      <c r="R326" s="13">
        <f t="shared" si="509"/>
        <v>0.10541701052090117</v>
      </c>
      <c r="S326" s="13">
        <f t="shared" si="510"/>
        <v>4.0256113704984019E-2</v>
      </c>
      <c r="T326" s="13">
        <f t="shared" si="511"/>
        <v>3.1296579936301555E-2</v>
      </c>
      <c r="U326" s="13">
        <f t="shared" si="512"/>
        <v>9.2126859948322301E-2</v>
      </c>
      <c r="V326" s="13">
        <f t="shared" si="513"/>
        <v>1.0056106647371157E-2</v>
      </c>
      <c r="W326" s="13">
        <f t="shared" si="514"/>
        <v>3.5439389998340037E-3</v>
      </c>
      <c r="X326" s="13">
        <f t="shared" si="515"/>
        <v>9.1169841325290987E-3</v>
      </c>
      <c r="Y326" s="13">
        <f t="shared" si="516"/>
        <v>1.172697945374916E-2</v>
      </c>
      <c r="Z326" s="13">
        <f t="shared" si="517"/>
        <v>9.0397080034647484E-2</v>
      </c>
      <c r="AA326" s="13">
        <f t="shared" si="518"/>
        <v>7.9000524592167665E-2</v>
      </c>
      <c r="AB326" s="13">
        <f t="shared" si="519"/>
        <v>3.4520378774655101E-2</v>
      </c>
      <c r="AC326" s="13">
        <f t="shared" si="520"/>
        <v>1.4130268740041101E-3</v>
      </c>
      <c r="AD326" s="13">
        <f t="shared" si="521"/>
        <v>7.7428673581663213E-4</v>
      </c>
      <c r="AE326" s="13">
        <f t="shared" si="522"/>
        <v>1.9918965548782397E-3</v>
      </c>
      <c r="AF326" s="13">
        <f t="shared" si="523"/>
        <v>2.5621334460490018E-3</v>
      </c>
      <c r="AG326" s="13">
        <f t="shared" si="524"/>
        <v>2.1970778818093811E-3</v>
      </c>
      <c r="AH326" s="13">
        <f t="shared" si="525"/>
        <v>5.8137904203588671E-2</v>
      </c>
      <c r="AI326" s="13">
        <f t="shared" si="526"/>
        <v>5.0808332846728164E-2</v>
      </c>
      <c r="AJ326" s="13">
        <f t="shared" si="527"/>
        <v>2.2201408203708247E-2</v>
      </c>
      <c r="AK326" s="13">
        <f t="shared" si="528"/>
        <v>6.4674762138539621E-3</v>
      </c>
      <c r="AL326" s="13">
        <f t="shared" si="529"/>
        <v>1.2707231642129237E-4</v>
      </c>
      <c r="AM326" s="13">
        <f t="shared" si="530"/>
        <v>1.3533414639239709E-4</v>
      </c>
      <c r="AN326" s="13">
        <f t="shared" si="531"/>
        <v>3.4815476939830141E-4</v>
      </c>
      <c r="AO326" s="13">
        <f t="shared" si="532"/>
        <v>4.4782394793156953E-4</v>
      </c>
      <c r="AP326" s="13">
        <f t="shared" si="533"/>
        <v>3.8401750403058041E-4</v>
      </c>
      <c r="AQ326" s="13">
        <f t="shared" si="534"/>
        <v>2.4697670381912764E-4</v>
      </c>
      <c r="AR326" s="13">
        <f t="shared" si="535"/>
        <v>2.9912611370988128E-2</v>
      </c>
      <c r="AS326" s="13">
        <f t="shared" si="536"/>
        <v>2.6141463743341774E-2</v>
      </c>
      <c r="AT326" s="13">
        <f t="shared" si="537"/>
        <v>1.1422876427753987E-2</v>
      </c>
      <c r="AU326" s="13">
        <f t="shared" si="538"/>
        <v>3.3275898948586739E-3</v>
      </c>
      <c r="AV326" s="13">
        <f t="shared" si="539"/>
        <v>7.2701835949975859E-4</v>
      </c>
      <c r="AW326" s="13">
        <f t="shared" si="540"/>
        <v>7.935768311030485E-6</v>
      </c>
      <c r="AX326" s="13">
        <f t="shared" si="541"/>
        <v>1.9712046296434101E-5</v>
      </c>
      <c r="AY326" s="13">
        <f t="shared" si="542"/>
        <v>5.071035740532961E-5</v>
      </c>
      <c r="AZ326" s="13">
        <f t="shared" si="543"/>
        <v>6.5227635667674427E-5</v>
      </c>
      <c r="BA326" s="13">
        <f t="shared" si="544"/>
        <v>5.5933931087454879E-5</v>
      </c>
      <c r="BB326" s="13">
        <f t="shared" si="545"/>
        <v>3.5973302744360738E-5</v>
      </c>
      <c r="BC326" s="13">
        <f t="shared" si="546"/>
        <v>1.8508672430894782E-5</v>
      </c>
      <c r="BD326" s="13">
        <f t="shared" si="547"/>
        <v>1.2825314960019627E-2</v>
      </c>
      <c r="BE326" s="13">
        <f t="shared" si="548"/>
        <v>1.120839975708268E-2</v>
      </c>
      <c r="BF326" s="13">
        <f t="shared" si="549"/>
        <v>4.8976662758845333E-3</v>
      </c>
      <c r="BG326" s="13">
        <f t="shared" si="550"/>
        <v>1.4267356310032283E-3</v>
      </c>
      <c r="BH326" s="13">
        <f t="shared" si="551"/>
        <v>3.1171599586068391E-4</v>
      </c>
      <c r="BI326" s="13">
        <f t="shared" si="552"/>
        <v>5.4483457180974048E-5</v>
      </c>
      <c r="BJ326" s="14">
        <f t="shared" si="553"/>
        <v>0.10502490192167863</v>
      </c>
      <c r="BK326" s="14">
        <f t="shared" si="554"/>
        <v>0.15538326365906355</v>
      </c>
      <c r="BL326" s="14">
        <f t="shared" si="555"/>
        <v>0.63289082328678492</v>
      </c>
      <c r="BM326" s="14">
        <f t="shared" si="556"/>
        <v>0.65279434616040855</v>
      </c>
      <c r="BN326" s="14">
        <f t="shared" si="557"/>
        <v>0.33085894815267208</v>
      </c>
    </row>
    <row r="327" spans="1:66" x14ac:dyDescent="0.25">
      <c r="A327" t="s">
        <v>355</v>
      </c>
      <c r="B327" t="s">
        <v>197</v>
      </c>
      <c r="C327" t="s">
        <v>186</v>
      </c>
      <c r="D327" s="11">
        <v>44417</v>
      </c>
      <c r="E327" s="10">
        <f>VLOOKUP(A327,home!$A$2:$E$405,3,FALSE)</f>
        <v>1.2873000000000001</v>
      </c>
      <c r="F327" s="10">
        <f>VLOOKUP(B327,home!$B$2:$E$405,3,FALSE)</f>
        <v>0.87390000000000001</v>
      </c>
      <c r="G327" s="10">
        <f>VLOOKUP(C327,away!$B$2:$E$405,4,FALSE)</f>
        <v>0.93220000000000003</v>
      </c>
      <c r="H327" s="10">
        <f>VLOOKUP(A327,away!$A$2:$E$405,3,FALSE)</f>
        <v>1.0829</v>
      </c>
      <c r="I327" s="10">
        <f>VLOOKUP(C327,away!$B$2:$E$405,3,FALSE)</f>
        <v>0.36940000000000001</v>
      </c>
      <c r="J327" s="10">
        <f>VLOOKUP(B327,home!$B$2:$E$405,4,FALSE)</f>
        <v>0.57720000000000005</v>
      </c>
      <c r="K327" s="12">
        <f t="shared" si="502"/>
        <v>1.0486984043340002</v>
      </c>
      <c r="L327" s="12">
        <f t="shared" si="503"/>
        <v>0.23089342567200002</v>
      </c>
      <c r="M327" s="13">
        <f t="shared" si="504"/>
        <v>0.27815081010049192</v>
      </c>
      <c r="N327" s="13">
        <f t="shared" si="505"/>
        <v>0.29169631071659541</v>
      </c>
      <c r="O327" s="13">
        <f t="shared" si="506"/>
        <v>6.4223193397544523E-2</v>
      </c>
      <c r="P327" s="13">
        <f t="shared" si="507"/>
        <v>6.7350760437238838E-2</v>
      </c>
      <c r="Q327" s="13">
        <f t="shared" si="508"/>
        <v>0.15295072779930413</v>
      </c>
      <c r="R327" s="13">
        <f t="shared" si="509"/>
        <v>7.4143565655772131E-3</v>
      </c>
      <c r="S327" s="13">
        <f t="shared" si="510"/>
        <v>4.0770373182047338E-3</v>
      </c>
      <c r="T327" s="13">
        <f t="shared" si="511"/>
        <v>3.531531750060693E-2</v>
      </c>
      <c r="U327" s="13">
        <f t="shared" si="512"/>
        <v>7.7754238994841426E-3</v>
      </c>
      <c r="V327" s="13">
        <f t="shared" si="513"/>
        <v>1.0968932189974518E-4</v>
      </c>
      <c r="W327" s="13">
        <f t="shared" si="514"/>
        <v>5.3466394728284759E-2</v>
      </c>
      <c r="X327" s="13">
        <f t="shared" si="515"/>
        <v>1.2345039037145029E-2</v>
      </c>
      <c r="Y327" s="13">
        <f t="shared" si="516"/>
        <v>1.4251941766704921E-3</v>
      </c>
      <c r="Z327" s="13">
        <f t="shared" si="517"/>
        <v>5.706420621932692E-4</v>
      </c>
      <c r="AA327" s="13">
        <f t="shared" si="518"/>
        <v>5.984314200679448E-4</v>
      </c>
      <c r="AB327" s="13">
        <f t="shared" si="519"/>
        <v>3.1378703766429166E-4</v>
      </c>
      <c r="AC327" s="13">
        <f t="shared" si="520"/>
        <v>1.6599940961712139E-6</v>
      </c>
      <c r="AD327" s="13">
        <f t="shared" si="521"/>
        <v>1.4017530709261003E-2</v>
      </c>
      <c r="AE327" s="13">
        <f t="shared" si="522"/>
        <v>3.2365556849237326E-3</v>
      </c>
      <c r="AF327" s="13">
        <f t="shared" si="523"/>
        <v>3.7364971473511347E-4</v>
      </c>
      <c r="AG327" s="13">
        <f t="shared" si="524"/>
        <v>2.8757754212185313E-5</v>
      </c>
      <c r="AH327" s="13">
        <f t="shared" si="525"/>
        <v>3.293937514308461E-5</v>
      </c>
      <c r="AI327" s="13">
        <f t="shared" si="526"/>
        <v>3.4543470152311862E-5</v>
      </c>
      <c r="AJ327" s="13">
        <f t="shared" si="527"/>
        <v>1.8112841014444303E-5</v>
      </c>
      <c r="AK327" s="13">
        <f t="shared" si="528"/>
        <v>6.3316358232677256E-6</v>
      </c>
      <c r="AL327" s="13">
        <f t="shared" si="529"/>
        <v>1.6077877272126716E-8</v>
      </c>
      <c r="AM327" s="13">
        <f t="shared" si="530"/>
        <v>2.940032417500973E-3</v>
      </c>
      <c r="AN327" s="13">
        <f t="shared" si="531"/>
        <v>6.7883415646353138E-4</v>
      </c>
      <c r="AO327" s="13">
        <f t="shared" si="532"/>
        <v>7.8369171924513615E-5</v>
      </c>
      <c r="AP327" s="13">
        <f t="shared" si="533"/>
        <v>6.0316421909096244E-6</v>
      </c>
      <c r="AQ327" s="13">
        <f t="shared" si="534"/>
        <v>3.4816663197172274E-7</v>
      </c>
      <c r="AR327" s="13">
        <f t="shared" si="535"/>
        <v>1.5210970332563868E-6</v>
      </c>
      <c r="AS327" s="13">
        <f t="shared" si="536"/>
        <v>1.5951720316131547E-6</v>
      </c>
      <c r="AT327" s="13">
        <f t="shared" si="537"/>
        <v>8.3642718209547012E-7</v>
      </c>
      <c r="AU327" s="13">
        <f t="shared" si="538"/>
        <v>2.9238661706836794E-7</v>
      </c>
      <c r="AV327" s="13">
        <f t="shared" si="539"/>
        <v>7.6656344692053432E-8</v>
      </c>
      <c r="AW327" s="13">
        <f t="shared" si="540"/>
        <v>1.0814050239939094E-10</v>
      </c>
      <c r="AX327" s="13">
        <f t="shared" si="541"/>
        <v>5.1386788415391717E-4</v>
      </c>
      <c r="AY327" s="13">
        <f t="shared" si="542"/>
        <v>1.1864871611512036E-4</v>
      </c>
      <c r="AZ327" s="13">
        <f t="shared" si="543"/>
        <v>1.3697604257702388E-5</v>
      </c>
      <c r="BA327" s="13">
        <f t="shared" si="544"/>
        <v>1.0542289235200924E-6</v>
      </c>
      <c r="BB327" s="13">
        <f t="shared" si="545"/>
        <v>6.0853631898514771E-8</v>
      </c>
      <c r="BC327" s="13">
        <f t="shared" si="546"/>
        <v>2.8101407067261949E-9</v>
      </c>
      <c r="BD327" s="13">
        <f t="shared" si="547"/>
        <v>5.8535217464680489E-8</v>
      </c>
      <c r="BE327" s="13">
        <f t="shared" si="548"/>
        <v>6.1385789152554135E-8</v>
      </c>
      <c r="BF327" s="13">
        <f t="shared" si="549"/>
        <v>3.2187589566533442E-8</v>
      </c>
      <c r="BG327" s="13">
        <f t="shared" si="550"/>
        <v>1.125169127259378E-8</v>
      </c>
      <c r="BH327" s="13">
        <f t="shared" si="551"/>
        <v>2.9499076709069725E-9</v>
      </c>
      <c r="BI327" s="13">
        <f t="shared" si="552"/>
        <v>6.1871269348255406E-10</v>
      </c>
      <c r="BJ327" s="14">
        <f t="shared" si="553"/>
        <v>0.56920642547367351</v>
      </c>
      <c r="BK327" s="14">
        <f t="shared" si="554"/>
        <v>0.34980862196592383</v>
      </c>
      <c r="BL327" s="14">
        <f t="shared" si="555"/>
        <v>8.0421608310587769E-2</v>
      </c>
      <c r="BM327" s="14">
        <f t="shared" si="556"/>
        <v>0.13810249018765169</v>
      </c>
      <c r="BN327" s="14">
        <f t="shared" si="557"/>
        <v>0.86178615901675204</v>
      </c>
    </row>
    <row r="328" spans="1:66" x14ac:dyDescent="0.25">
      <c r="A328" t="s">
        <v>355</v>
      </c>
      <c r="B328" t="s">
        <v>199</v>
      </c>
      <c r="C328" t="s">
        <v>188</v>
      </c>
      <c r="D328" s="11">
        <v>44417</v>
      </c>
      <c r="E328" s="10">
        <f>VLOOKUP(A328,home!$A$2:$E$405,3,FALSE)</f>
        <v>1.2873000000000001</v>
      </c>
      <c r="F328" s="10">
        <f>VLOOKUP(B328,home!$B$2:$E$405,3,FALSE)</f>
        <v>0.62150000000000005</v>
      </c>
      <c r="G328" s="10">
        <f>VLOOKUP(C328,away!$B$2:$E$405,4,FALSE)</f>
        <v>0.31069999999999998</v>
      </c>
      <c r="H328" s="10">
        <f>VLOOKUP(A328,away!$A$2:$E$405,3,FALSE)</f>
        <v>1.0829</v>
      </c>
      <c r="I328" s="10">
        <f>VLOOKUP(C328,away!$B$2:$E$405,3,FALSE)</f>
        <v>1.2004999999999999</v>
      </c>
      <c r="J328" s="10">
        <f>VLOOKUP(B328,home!$B$2:$E$405,4,FALSE)</f>
        <v>1.7544999999999999</v>
      </c>
      <c r="K328" s="12">
        <f t="shared" si="502"/>
        <v>0.24857769436500002</v>
      </c>
      <c r="L328" s="12">
        <f t="shared" si="503"/>
        <v>2.2808876340249995</v>
      </c>
      <c r="M328" s="13">
        <f t="shared" si="504"/>
        <v>7.9701623090765561E-2</v>
      </c>
      <c r="N328" s="13">
        <f t="shared" si="505"/>
        <v>1.9812045705050751E-2</v>
      </c>
      <c r="O328" s="13">
        <f t="shared" si="506"/>
        <v>0.18179044651944853</v>
      </c>
      <c r="P328" s="13">
        <f t="shared" si="507"/>
        <v>4.5189050053388365E-2</v>
      </c>
      <c r="Q328" s="13">
        <f t="shared" si="508"/>
        <v>2.462416321007758E-3</v>
      </c>
      <c r="R328" s="13">
        <f t="shared" si="509"/>
        <v>0.20732179072504664</v>
      </c>
      <c r="S328" s="13">
        <f t="shared" si="510"/>
        <v>6.4052969235084377E-3</v>
      </c>
      <c r="T328" s="13">
        <f t="shared" si="511"/>
        <v>5.6164949364079291E-3</v>
      </c>
      <c r="U328" s="13">
        <f t="shared" si="512"/>
        <v>5.1535572730055143E-2</v>
      </c>
      <c r="V328" s="13">
        <f t="shared" si="513"/>
        <v>4.0351789874203332E-4</v>
      </c>
      <c r="W328" s="13">
        <f t="shared" si="514"/>
        <v>2.040339238809514E-4</v>
      </c>
      <c r="X328" s="13">
        <f t="shared" si="515"/>
        <v>4.6537845390166009E-4</v>
      </c>
      <c r="Y328" s="13">
        <f t="shared" si="516"/>
        <v>5.3073798032298499E-4</v>
      </c>
      <c r="Z328" s="13">
        <f t="shared" si="517"/>
        <v>0.15762590290955922</v>
      </c>
      <c r="AA328" s="13">
        <f t="shared" si="518"/>
        <v>3.918228351745958E-2</v>
      </c>
      <c r="AB328" s="13">
        <f t="shared" si="519"/>
        <v>4.8699208483629223E-3</v>
      </c>
      <c r="AC328" s="13">
        <f t="shared" si="520"/>
        <v>1.4299105382494831E-5</v>
      </c>
      <c r="AD328" s="13">
        <f t="shared" si="521"/>
        <v>1.2679570592642703E-5</v>
      </c>
      <c r="AE328" s="13">
        <f t="shared" si="522"/>
        <v>2.8920675769505777E-5</v>
      </c>
      <c r="AF328" s="13">
        <f t="shared" si="523"/>
        <v>3.2982405865156089E-5</v>
      </c>
      <c r="AG328" s="13">
        <f t="shared" si="524"/>
        <v>2.5076387226076045E-5</v>
      </c>
      <c r="AH328" s="13">
        <f t="shared" si="525"/>
        <v>8.9881743187109717E-2</v>
      </c>
      <c r="AI328" s="13">
        <f t="shared" si="526"/>
        <v>2.2342596486958785E-2</v>
      </c>
      <c r="AJ328" s="13">
        <f t="shared" si="527"/>
        <v>2.7769355604278815E-3</v>
      </c>
      <c r="AK328" s="13">
        <f t="shared" si="528"/>
        <v>2.3009474633711399E-4</v>
      </c>
      <c r="AL328" s="13">
        <f t="shared" si="529"/>
        <v>3.2429100627593136E-7</v>
      </c>
      <c r="AM328" s="13">
        <f t="shared" si="530"/>
        <v>6.3037168469147643E-7</v>
      </c>
      <c r="AN328" s="13">
        <f t="shared" si="531"/>
        <v>1.4378069804522946E-6</v>
      </c>
      <c r="AO328" s="13">
        <f t="shared" si="532"/>
        <v>1.6397380809142319E-6</v>
      </c>
      <c r="AP328" s="13">
        <f t="shared" si="533"/>
        <v>1.246686103932385E-6</v>
      </c>
      <c r="AQ328" s="13">
        <f t="shared" si="534"/>
        <v>7.1088772949254574E-7</v>
      </c>
      <c r="AR328" s="13">
        <f t="shared" si="535"/>
        <v>4.1002031312017864E-2</v>
      </c>
      <c r="AS328" s="13">
        <f t="shared" si="536"/>
        <v>1.0192190407822939E-2</v>
      </c>
      <c r="AT328" s="13">
        <f t="shared" si="537"/>
        <v>1.2667755960528474E-3</v>
      </c>
      <c r="AU328" s="13">
        <f t="shared" si="538"/>
        <v>1.0496405231488847E-4</v>
      </c>
      <c r="AV328" s="13">
        <f t="shared" si="539"/>
        <v>6.522930528910555E-6</v>
      </c>
      <c r="AW328" s="13">
        <f t="shared" si="540"/>
        <v>5.1073832718486776E-9</v>
      </c>
      <c r="AX328" s="13">
        <f t="shared" si="541"/>
        <v>2.611605666226463E-8</v>
      </c>
      <c r="AY328" s="13">
        <f t="shared" si="542"/>
        <v>5.9567790690455599E-8</v>
      </c>
      <c r="AZ328" s="13">
        <f t="shared" si="543"/>
        <v>6.7933718586024841E-8</v>
      </c>
      <c r="BA328" s="13">
        <f t="shared" si="544"/>
        <v>5.164972621873278E-8</v>
      </c>
      <c r="BB328" s="13">
        <f t="shared" si="545"/>
        <v>2.9451805458271104E-8</v>
      </c>
      <c r="BC328" s="13">
        <f t="shared" si="546"/>
        <v>1.3435251773896111E-8</v>
      </c>
      <c r="BD328" s="13">
        <f t="shared" si="547"/>
        <v>1.5586837698247889E-2</v>
      </c>
      <c r="BE328" s="13">
        <f t="shared" si="548"/>
        <v>3.8745401774719248E-3</v>
      </c>
      <c r="BF328" s="13">
        <f t="shared" si="549"/>
        <v>4.8156213202026445E-4</v>
      </c>
      <c r="BG328" s="13">
        <f t="shared" si="550"/>
        <v>3.9901868157030358E-5</v>
      </c>
      <c r="BH328" s="13">
        <f t="shared" si="551"/>
        <v>2.4796785968327046E-6</v>
      </c>
      <c r="BI328" s="13">
        <f t="shared" si="552"/>
        <v>1.2327855767338249E-7</v>
      </c>
      <c r="BJ328" s="14">
        <f t="shared" si="553"/>
        <v>2.9196680004954283E-2</v>
      </c>
      <c r="BK328" s="14">
        <f t="shared" si="554"/>
        <v>0.13171417093058388</v>
      </c>
      <c r="BL328" s="14">
        <f t="shared" si="555"/>
        <v>0.67248931345299523</v>
      </c>
      <c r="BM328" s="14">
        <f t="shared" si="556"/>
        <v>0.4547486404229778</v>
      </c>
      <c r="BN328" s="14">
        <f t="shared" si="557"/>
        <v>0.53627737241470763</v>
      </c>
    </row>
    <row r="329" spans="1:66" x14ac:dyDescent="0.25">
      <c r="A329" t="s">
        <v>355</v>
      </c>
      <c r="B329" t="s">
        <v>180</v>
      </c>
      <c r="C329" t="s">
        <v>191</v>
      </c>
      <c r="D329" s="11">
        <v>44417</v>
      </c>
      <c r="E329" s="10">
        <f>VLOOKUP(A329,home!$A$2:$E$405,3,FALSE)</f>
        <v>1.2873000000000001</v>
      </c>
      <c r="F329" s="10">
        <f>VLOOKUP(B329,home!$B$2:$E$405,3,FALSE)</f>
        <v>0.94940000000000002</v>
      </c>
      <c r="G329" s="10">
        <f>VLOOKUP(C329,away!$B$2:$E$405,4,FALSE)</f>
        <v>0.84740000000000004</v>
      </c>
      <c r="H329" s="10">
        <f>VLOOKUP(A329,away!$A$2:$E$405,3,FALSE)</f>
        <v>1.0829</v>
      </c>
      <c r="I329" s="10">
        <f>VLOOKUP(C329,away!$B$2:$E$405,3,FALSE)</f>
        <v>1.2592000000000001</v>
      </c>
      <c r="J329" s="10">
        <f>VLOOKUP(B329,home!$B$2:$E$405,4,FALSE)</f>
        <v>1.0261</v>
      </c>
      <c r="K329" s="12">
        <f t="shared" si="502"/>
        <v>1.0356606041880003</v>
      </c>
      <c r="L329" s="12">
        <f t="shared" si="503"/>
        <v>1.3991773184480001</v>
      </c>
      <c r="M329" s="13">
        <f t="shared" si="504"/>
        <v>8.761194581060941E-2</v>
      </c>
      <c r="N329" s="13">
        <f t="shared" si="505"/>
        <v>9.0736240732302076E-2</v>
      </c>
      <c r="O329" s="13">
        <f t="shared" si="506"/>
        <v>0.12258464740329995</v>
      </c>
      <c r="P329" s="13">
        <f t="shared" si="507"/>
        <v>0.12695608999387462</v>
      </c>
      <c r="Q329" s="13">
        <f t="shared" si="508"/>
        <v>4.698597494928191E-2</v>
      </c>
      <c r="R329" s="13">
        <f t="shared" si="509"/>
        <v>8.5758829118321431E-2</v>
      </c>
      <c r="S329" s="13">
        <f t="shared" si="510"/>
        <v>4.5992155057755259E-2</v>
      </c>
      <c r="T329" s="13">
        <f t="shared" si="511"/>
        <v>6.574171043420117E-2</v>
      </c>
      <c r="U329" s="13">
        <f t="shared" si="512"/>
        <v>8.8817040779136255E-2</v>
      </c>
      <c r="V329" s="13">
        <f t="shared" si="513"/>
        <v>7.4051091276559917E-3</v>
      </c>
      <c r="W329" s="13">
        <f t="shared" si="514"/>
        <v>1.6220507734778514E-2</v>
      </c>
      <c r="X329" s="13">
        <f t="shared" si="515"/>
        <v>2.2695366516212446E-2</v>
      </c>
      <c r="Y329" s="13">
        <f t="shared" si="516"/>
        <v>1.5877421031674332E-2</v>
      </c>
      <c r="Z329" s="13">
        <f t="shared" si="517"/>
        <v>3.9997269519671086E-2</v>
      </c>
      <c r="AA329" s="13">
        <f t="shared" si="518"/>
        <v>4.1423596316612847E-2</v>
      </c>
      <c r="AB329" s="13">
        <f t="shared" si="519"/>
        <v>2.1450393394451543E-2</v>
      </c>
      <c r="AC329" s="13">
        <f t="shared" si="520"/>
        <v>6.7065890111137083E-4</v>
      </c>
      <c r="AD329" s="13">
        <f t="shared" si="521"/>
        <v>4.1997352102092125E-3</v>
      </c>
      <c r="AE329" s="13">
        <f t="shared" si="522"/>
        <v>5.8761742496121734E-3</v>
      </c>
      <c r="AF329" s="13">
        <f t="shared" si="523"/>
        <v>4.1109048646527759E-3</v>
      </c>
      <c r="AG329" s="13">
        <f t="shared" si="524"/>
        <v>1.9172949483065699E-3</v>
      </c>
      <c r="AH329" s="13">
        <f t="shared" si="525"/>
        <v>1.3990818077943829E-2</v>
      </c>
      <c r="AI329" s="13">
        <f t="shared" si="526"/>
        <v>1.4489739103687702E-2</v>
      </c>
      <c r="AJ329" s="13">
        <f t="shared" si="527"/>
        <v>7.5032259773258501E-3</v>
      </c>
      <c r="AK329" s="13">
        <f t="shared" si="528"/>
        <v>2.5902651830121293E-3</v>
      </c>
      <c r="AL329" s="13">
        <f t="shared" si="529"/>
        <v>3.8873343591178491E-5</v>
      </c>
      <c r="AM329" s="13">
        <f t="shared" si="530"/>
        <v>8.6990006104697851E-4</v>
      </c>
      <c r="AN329" s="13">
        <f t="shared" si="531"/>
        <v>1.2171444347334629E-3</v>
      </c>
      <c r="AO329" s="13">
        <f t="shared" si="532"/>
        <v>8.5150044317713696E-4</v>
      </c>
      <c r="AP329" s="13">
        <f t="shared" si="533"/>
        <v>3.9713336891395671E-4</v>
      </c>
      <c r="AQ329" s="13">
        <f t="shared" si="534"/>
        <v>1.3891500054581256E-4</v>
      </c>
      <c r="AR329" s="13">
        <f t="shared" si="535"/>
        <v>3.9151270642382493E-3</v>
      </c>
      <c r="AS329" s="13">
        <f t="shared" si="536"/>
        <v>4.0547428608217768E-3</v>
      </c>
      <c r="AT329" s="13">
        <f t="shared" si="537"/>
        <v>2.0996687205328312E-3</v>
      </c>
      <c r="AU329" s="13">
        <f t="shared" si="538"/>
        <v>7.2484805856722577E-4</v>
      </c>
      <c r="AV329" s="13">
        <f t="shared" si="539"/>
        <v>1.8767414457005803E-4</v>
      </c>
      <c r="AW329" s="13">
        <f t="shared" si="540"/>
        <v>1.5647307192284075E-6</v>
      </c>
      <c r="AX329" s="13">
        <f t="shared" si="541"/>
        <v>1.5015353713451529E-4</v>
      </c>
      <c r="AY329" s="13">
        <f t="shared" si="542"/>
        <v>2.100914234433533E-4</v>
      </c>
      <c r="AZ329" s="13">
        <f t="shared" si="543"/>
        <v>1.4697757724119724E-4</v>
      </c>
      <c r="BA329" s="13">
        <f t="shared" si="544"/>
        <v>6.8549230798774051E-5</v>
      </c>
      <c r="BB329" s="13">
        <f t="shared" si="545"/>
        <v>2.3978132232675432E-5</v>
      </c>
      <c r="BC329" s="13">
        <f t="shared" si="546"/>
        <v>6.7099317517412728E-6</v>
      </c>
      <c r="BD329" s="13">
        <f t="shared" si="547"/>
        <v>9.1299283118734405E-4</v>
      </c>
      <c r="BE329" s="13">
        <f t="shared" si="548"/>
        <v>9.4555070716679775E-4</v>
      </c>
      <c r="BF329" s="13">
        <f t="shared" si="549"/>
        <v>4.8963480833737834E-4</v>
      </c>
      <c r="BG329" s="13">
        <f t="shared" si="550"/>
        <v>1.6903182714472165E-4</v>
      </c>
      <c r="BH329" s="13">
        <f t="shared" si="551"/>
        <v>4.3764901056926016E-5</v>
      </c>
      <c r="BI329" s="13">
        <f t="shared" si="552"/>
        <v>9.0651167741688127E-6</v>
      </c>
      <c r="BJ329" s="14">
        <f t="shared" si="553"/>
        <v>0.27844238381225073</v>
      </c>
      <c r="BK329" s="14">
        <f t="shared" si="554"/>
        <v>0.26888492365804129</v>
      </c>
      <c r="BL329" s="14">
        <f t="shared" si="555"/>
        <v>0.41216065639418908</v>
      </c>
      <c r="BM329" s="14">
        <f t="shared" si="556"/>
        <v>0.43864297868373853</v>
      </c>
      <c r="BN329" s="14">
        <f t="shared" si="557"/>
        <v>0.5606337280076894</v>
      </c>
    </row>
    <row r="330" spans="1:66" x14ac:dyDescent="0.25">
      <c r="A330" t="s">
        <v>355</v>
      </c>
      <c r="B330" t="s">
        <v>181</v>
      </c>
      <c r="C330" t="s">
        <v>196</v>
      </c>
      <c r="D330" s="11">
        <v>44417</v>
      </c>
      <c r="E330" s="10">
        <f>VLOOKUP(A330,home!$A$2:$E$405,3,FALSE)</f>
        <v>1.2873000000000001</v>
      </c>
      <c r="F330" s="10">
        <f>VLOOKUP(B330,home!$B$2:$E$405,3,FALSE)</f>
        <v>1.0358000000000001</v>
      </c>
      <c r="G330" s="10">
        <f>VLOOKUP(C330,away!$B$2:$E$405,4,FALSE)</f>
        <v>1.4830000000000001</v>
      </c>
      <c r="H330" s="10">
        <f>VLOOKUP(A330,away!$A$2:$E$405,3,FALSE)</f>
        <v>1.0829</v>
      </c>
      <c r="I330" s="10">
        <f>VLOOKUP(C330,away!$B$2:$E$405,3,FALSE)</f>
        <v>0.83950000000000002</v>
      </c>
      <c r="J330" s="10">
        <f>VLOOKUP(B330,home!$B$2:$E$405,4,FALSE)</f>
        <v>0.82079999999999997</v>
      </c>
      <c r="K330" s="12">
        <f t="shared" si="502"/>
        <v>1.9774104592200004</v>
      </c>
      <c r="L330" s="12">
        <f t="shared" si="503"/>
        <v>0.74618480663999998</v>
      </c>
      <c r="M330" s="13">
        <f t="shared" si="504"/>
        <v>6.5638342407461941E-2</v>
      </c>
      <c r="N330" s="13">
        <f t="shared" si="505"/>
        <v>0.12979394480237896</v>
      </c>
      <c r="O330" s="13">
        <f t="shared" si="506"/>
        <v>4.8978333837482103E-2</v>
      </c>
      <c r="P330" s="13">
        <f t="shared" si="507"/>
        <v>9.6850269605405978E-2</v>
      </c>
      <c r="Q330" s="13">
        <f t="shared" si="508"/>
        <v>0.12832795199782382</v>
      </c>
      <c r="R330" s="13">
        <f t="shared" si="509"/>
        <v>1.8273444282035475E-2</v>
      </c>
      <c r="S330" s="13">
        <f t="shared" si="510"/>
        <v>3.5725973488224032E-2</v>
      </c>
      <c r="T330" s="13">
        <f t="shared" si="511"/>
        <v>9.5756368048003374E-2</v>
      </c>
      <c r="U330" s="13">
        <f t="shared" si="512"/>
        <v>3.6134099849270858E-2</v>
      </c>
      <c r="V330" s="13">
        <f t="shared" si="513"/>
        <v>5.8571290250700458E-3</v>
      </c>
      <c r="W330" s="13">
        <f t="shared" si="514"/>
        <v>8.458567816359297E-2</v>
      </c>
      <c r="X330" s="13">
        <f t="shared" si="515"/>
        <v>6.3116547905013892E-2</v>
      </c>
      <c r="Y330" s="13">
        <f t="shared" si="516"/>
        <v>2.3548304547143541E-2</v>
      </c>
      <c r="Z330" s="13">
        <f t="shared" si="517"/>
        <v>4.5451221627458181E-3</v>
      </c>
      <c r="AA330" s="13">
        <f t="shared" si="518"/>
        <v>8.9875721030462097E-3</v>
      </c>
      <c r="AB330" s="13">
        <f t="shared" si="519"/>
        <v>8.886059539778739E-3</v>
      </c>
      <c r="AC330" s="13">
        <f t="shared" si="520"/>
        <v>5.4014211090817616E-4</v>
      </c>
      <c r="AD330" s="13">
        <f t="shared" si="521"/>
        <v>4.1815151175226384E-2</v>
      </c>
      <c r="AE330" s="13">
        <f t="shared" si="522"/>
        <v>3.120183049430867E-2</v>
      </c>
      <c r="AF330" s="13">
        <f t="shared" si="523"/>
        <v>1.1641165927104883E-2</v>
      </c>
      <c r="AG330" s="13">
        <f t="shared" si="524"/>
        <v>2.8954870487936379E-3</v>
      </c>
      <c r="AH330" s="13">
        <f t="shared" si="525"/>
        <v>8.4787527554091658E-4</v>
      </c>
      <c r="AI330" s="13">
        <f t="shared" si="526"/>
        <v>1.6765974379686483E-3</v>
      </c>
      <c r="AJ330" s="13">
        <f t="shared" si="527"/>
        <v>1.657660654870331E-3</v>
      </c>
      <c r="AK330" s="13">
        <f t="shared" si="528"/>
        <v>1.0926251722593557E-3</v>
      </c>
      <c r="AL330" s="13">
        <f t="shared" si="529"/>
        <v>3.1879482112420235E-5</v>
      </c>
      <c r="AM330" s="13">
        <f t="shared" si="530"/>
        <v>1.6537143457551626E-2</v>
      </c>
      <c r="AN330" s="13">
        <f t="shared" si="531"/>
        <v>1.23397651932511E-2</v>
      </c>
      <c r="AO330" s="13">
        <f t="shared" si="532"/>
        <v>4.6038726523545369E-3</v>
      </c>
      <c r="AP330" s="13">
        <f t="shared" si="533"/>
        <v>1.145113274964118E-3</v>
      </c>
      <c r="AQ330" s="13">
        <f t="shared" si="534"/>
        <v>2.1361653191499935E-4</v>
      </c>
      <c r="AR330" s="13">
        <f t="shared" si="535"/>
        <v>1.2653432970686712E-4</v>
      </c>
      <c r="AS330" s="13">
        <f t="shared" si="536"/>
        <v>2.5021030701275106E-4</v>
      </c>
      <c r="AT330" s="13">
        <f t="shared" si="537"/>
        <v>2.4738423904583078E-4</v>
      </c>
      <c r="AU330" s="13">
        <f t="shared" si="538"/>
        <v>1.6306006057846884E-4</v>
      </c>
      <c r="AV330" s="13">
        <f t="shared" si="539"/>
        <v>8.0609167317227781E-5</v>
      </c>
      <c r="AW330" s="13">
        <f t="shared" si="540"/>
        <v>1.3066280758339937E-6</v>
      </c>
      <c r="AX330" s="13">
        <f t="shared" si="541"/>
        <v>5.4501200730973599E-3</v>
      </c>
      <c r="AY330" s="13">
        <f t="shared" si="542"/>
        <v>4.0667967929089366E-3</v>
      </c>
      <c r="AZ330" s="13">
        <f t="shared" si="543"/>
        <v>1.5172909892804632E-3</v>
      </c>
      <c r="BA330" s="13">
        <f t="shared" si="544"/>
        <v>3.7739316115095229E-4</v>
      </c>
      <c r="BB330" s="13">
        <f t="shared" si="545"/>
        <v>7.0401260745170402E-5</v>
      </c>
      <c r="BC330" s="13">
        <f t="shared" si="546"/>
        <v>1.0506470227269441E-5</v>
      </c>
      <c r="BD330" s="13">
        <f t="shared" si="547"/>
        <v>1.5736332390940103E-5</v>
      </c>
      <c r="BE330" s="13">
        <f t="shared" si="548"/>
        <v>3.1117188259607441E-5</v>
      </c>
      <c r="BF330" s="13">
        <f t="shared" si="549"/>
        <v>3.0765726763032785E-5</v>
      </c>
      <c r="BG330" s="13">
        <f t="shared" si="550"/>
        <v>2.0278823295575236E-5</v>
      </c>
      <c r="BH330" s="13">
        <f t="shared" si="551"/>
        <v>1.0024889321336166E-5</v>
      </c>
      <c r="BI330" s="13">
        <f t="shared" si="552"/>
        <v>3.9646641993066045E-6</v>
      </c>
      <c r="BJ330" s="14">
        <f t="shared" si="553"/>
        <v>0.65901444996683645</v>
      </c>
      <c r="BK330" s="14">
        <f t="shared" si="554"/>
        <v>0.20871053291209152</v>
      </c>
      <c r="BL330" s="14">
        <f t="shared" si="555"/>
        <v>0.12751395388014355</v>
      </c>
      <c r="BM330" s="14">
        <f t="shared" si="556"/>
        <v>0.50785628182439624</v>
      </c>
      <c r="BN330" s="14">
        <f t="shared" si="557"/>
        <v>0.48786228693258826</v>
      </c>
    </row>
    <row r="331" spans="1:66" x14ac:dyDescent="0.25">
      <c r="A331" t="s">
        <v>355</v>
      </c>
      <c r="B331" t="s">
        <v>189</v>
      </c>
      <c r="C331" t="s">
        <v>187</v>
      </c>
      <c r="D331" s="11">
        <v>44417</v>
      </c>
      <c r="E331" s="10">
        <f>VLOOKUP(A331,home!$A$2:$E$405,3,FALSE)</f>
        <v>1.2873000000000001</v>
      </c>
      <c r="F331" s="10">
        <f>VLOOKUP(B331,home!$B$2:$E$405,3,FALSE)</f>
        <v>0.60419999999999996</v>
      </c>
      <c r="G331" s="10">
        <f>VLOOKUP(C331,away!$B$2:$E$405,4,FALSE)</f>
        <v>0.48549999999999999</v>
      </c>
      <c r="H331" s="10">
        <f>VLOOKUP(A331,away!$A$2:$E$405,3,FALSE)</f>
        <v>1.0829</v>
      </c>
      <c r="I331" s="10">
        <f>VLOOKUP(C331,away!$B$2:$E$405,3,FALSE)</f>
        <v>2.7703000000000002</v>
      </c>
      <c r="J331" s="10">
        <f>VLOOKUP(B331,home!$B$2:$E$405,4,FALSE)</f>
        <v>1.2313000000000001</v>
      </c>
      <c r="K331" s="12">
        <f t="shared" si="502"/>
        <v>0.37761542342999999</v>
      </c>
      <c r="L331" s="12">
        <f t="shared" si="503"/>
        <v>3.6938481253310007</v>
      </c>
      <c r="M331" s="13">
        <f t="shared" si="504"/>
        <v>1.7052413197443616E-2</v>
      </c>
      <c r="N331" s="13">
        <f t="shared" si="505"/>
        <v>6.43925423005599E-3</v>
      </c>
      <c r="O331" s="13">
        <f t="shared" si="506"/>
        <v>6.298902452174672E-2</v>
      </c>
      <c r="P331" s="13">
        <f t="shared" si="507"/>
        <v>2.3785627166222036E-2</v>
      </c>
      <c r="Q331" s="13">
        <f t="shared" si="508"/>
        <v>1.2157808563280058E-3</v>
      </c>
      <c r="R331" s="13">
        <f t="shared" si="509"/>
        <v>0.11633594507304132</v>
      </c>
      <c r="S331" s="13">
        <f t="shared" si="510"/>
        <v>8.2943694411435915E-3</v>
      </c>
      <c r="T331" s="13">
        <f t="shared" si="511"/>
        <v>4.4909098369605221E-3</v>
      </c>
      <c r="U331" s="13">
        <f t="shared" si="512"/>
        <v>4.3930247158885716E-2</v>
      </c>
      <c r="V331" s="13">
        <f t="shared" si="513"/>
        <v>1.2854927323295395E-3</v>
      </c>
      <c r="W331" s="13">
        <f t="shared" si="514"/>
        <v>1.5303253428679593E-4</v>
      </c>
      <c r="X331" s="13">
        <f t="shared" si="515"/>
        <v>5.6527893988993325E-4</v>
      </c>
      <c r="Y331" s="13">
        <f t="shared" si="516"/>
        <v>1.0440272762007631E-3</v>
      </c>
      <c r="Z331" s="13">
        <f t="shared" si="517"/>
        <v>0.14324243753888793</v>
      </c>
      <c r="AA331" s="13">
        <f t="shared" si="518"/>
        <v>5.4090553704392488E-2</v>
      </c>
      <c r="AB331" s="13">
        <f t="shared" si="519"/>
        <v>1.0212713670323663E-2</v>
      </c>
      <c r="AC331" s="13">
        <f t="shared" si="520"/>
        <v>1.1206716940165352E-4</v>
      </c>
      <c r="AD331" s="13">
        <f t="shared" si="521"/>
        <v>1.4446861308318609E-5</v>
      </c>
      <c r="AE331" s="13">
        <f t="shared" si="522"/>
        <v>5.3364511560649668E-5</v>
      </c>
      <c r="AF331" s="13">
        <f t="shared" si="523"/>
        <v>9.8560200493755189E-5</v>
      </c>
      <c r="AG331" s="13">
        <f t="shared" si="524"/>
        <v>1.2135547060870169E-4</v>
      </c>
      <c r="AH331" s="13">
        <f t="shared" si="525"/>
        <v>0.13227895234271606</v>
      </c>
      <c r="AI331" s="13">
        <f t="shared" si="526"/>
        <v>4.9950572599771509E-2</v>
      </c>
      <c r="AJ331" s="13">
        <f t="shared" si="527"/>
        <v>9.4310533114168368E-3</v>
      </c>
      <c r="AK331" s="13">
        <f t="shared" si="528"/>
        <v>1.1871037298605239E-3</v>
      </c>
      <c r="AL331" s="13">
        <f t="shared" si="529"/>
        <v>6.2526936876270042E-6</v>
      </c>
      <c r="AM331" s="13">
        <f t="shared" si="530"/>
        <v>1.0910715300350435E-6</v>
      </c>
      <c r="AN331" s="13">
        <f t="shared" si="531"/>
        <v>4.0302525258219724E-6</v>
      </c>
      <c r="AO331" s="13">
        <f t="shared" si="532"/>
        <v>7.4435703685590149E-6</v>
      </c>
      <c r="AP331" s="13">
        <f t="shared" si="533"/>
        <v>9.1651394838903662E-6</v>
      </c>
      <c r="AQ331" s="13">
        <f t="shared" si="534"/>
        <v>8.4636583252413903E-6</v>
      </c>
      <c r="AR331" s="13">
        <f t="shared" si="535"/>
        <v>9.7723672026378064E-2</v>
      </c>
      <c r="AS331" s="13">
        <f t="shared" si="536"/>
        <v>3.6901965791375196E-2</v>
      </c>
      <c r="AT331" s="13">
        <f t="shared" si="537"/>
        <v>6.9673757188547592E-3</v>
      </c>
      <c r="AU331" s="13">
        <f t="shared" si="538"/>
        <v>8.7699617742374681E-4</v>
      </c>
      <c r="AV331" s="13">
        <f t="shared" si="539"/>
        <v>8.2791820721089885E-5</v>
      </c>
      <c r="AW331" s="13">
        <f t="shared" si="540"/>
        <v>2.4226652640574578E-7</v>
      </c>
      <c r="AX331" s="13">
        <f t="shared" si="541"/>
        <v>6.8667572967766746E-8</v>
      </c>
      <c r="AY331" s="13">
        <f t="shared" si="542"/>
        <v>2.5364758567801485E-7</v>
      </c>
      <c r="AZ331" s="13">
        <f t="shared" si="543"/>
        <v>4.6846782942573498E-7</v>
      </c>
      <c r="BA331" s="13">
        <f t="shared" si="544"/>
        <v>5.7681633783404465E-7</v>
      </c>
      <c r="BB331" s="13">
        <f t="shared" si="545"/>
        <v>5.3266798704214467E-7</v>
      </c>
      <c r="BC331" s="13">
        <f t="shared" si="546"/>
        <v>3.9351892907189269E-7</v>
      </c>
      <c r="BD331" s="13">
        <f t="shared" si="547"/>
        <v>6.0162733785849735E-2</v>
      </c>
      <c r="BE331" s="13">
        <f t="shared" si="548"/>
        <v>2.2718376193250012E-2</v>
      </c>
      <c r="BF331" s="13">
        <f t="shared" si="549"/>
        <v>4.2894046229280669E-3</v>
      </c>
      <c r="BG331" s="13">
        <f t="shared" si="550"/>
        <v>5.3991511431652713E-4</v>
      </c>
      <c r="BH331" s="13">
        <f t="shared" si="551"/>
        <v>5.097006862722306E-5</v>
      </c>
      <c r="BI331" s="13">
        <f t="shared" si="552"/>
        <v>3.8494168093850004E-6</v>
      </c>
      <c r="BJ331" s="14">
        <f t="shared" si="553"/>
        <v>1.4228498196169004E-2</v>
      </c>
      <c r="BK331" s="14">
        <f t="shared" si="554"/>
        <v>5.0536476047813736E-2</v>
      </c>
      <c r="BL331" s="14">
        <f t="shared" si="555"/>
        <v>0.71072421684868858</v>
      </c>
      <c r="BM331" s="14">
        <f t="shared" si="556"/>
        <v>0.69091357220566241</v>
      </c>
      <c r="BN331" s="14">
        <f t="shared" si="557"/>
        <v>0.22781804504483769</v>
      </c>
    </row>
    <row r="332" spans="1:66" x14ac:dyDescent="0.25">
      <c r="A332" t="s">
        <v>355</v>
      </c>
      <c r="B332" t="s">
        <v>190</v>
      </c>
      <c r="C332" t="s">
        <v>182</v>
      </c>
      <c r="D332" s="11">
        <v>44417</v>
      </c>
      <c r="E332" s="10">
        <f>VLOOKUP(A332,home!$A$2:$E$405,3,FALSE)</f>
        <v>1.2873000000000001</v>
      </c>
      <c r="F332" s="10">
        <f>VLOOKUP(B332,home!$B$2:$E$405,3,FALSE)</f>
        <v>1.381</v>
      </c>
      <c r="G332" s="10">
        <f>VLOOKUP(C332,away!$B$2:$E$405,4,FALSE)</f>
        <v>0.87390000000000001</v>
      </c>
      <c r="H332" s="10">
        <f>VLOOKUP(A332,away!$A$2:$E$405,3,FALSE)</f>
        <v>1.0829</v>
      </c>
      <c r="I332" s="10">
        <f>VLOOKUP(C332,away!$B$2:$E$405,3,FALSE)</f>
        <v>0.80800000000000005</v>
      </c>
      <c r="J332" s="10">
        <f>VLOOKUP(B332,home!$B$2:$E$405,4,FALSE)</f>
        <v>0.20519999999999999</v>
      </c>
      <c r="K332" s="12">
        <f t="shared" si="502"/>
        <v>1.5535856000700001</v>
      </c>
      <c r="L332" s="12">
        <f t="shared" si="503"/>
        <v>0.17954655264</v>
      </c>
      <c r="M332" s="13">
        <f t="shared" si="504"/>
        <v>0.17672999683130736</v>
      </c>
      <c r="N332" s="13">
        <f t="shared" si="505"/>
        <v>0.27456517817753584</v>
      </c>
      <c r="O332" s="13">
        <f t="shared" si="506"/>
        <v>3.173126167913936E-2</v>
      </c>
      <c r="P332" s="13">
        <f t="shared" si="507"/>
        <v>4.9297231216763923E-2</v>
      </c>
      <c r="Q332" s="13">
        <f t="shared" si="508"/>
        <v>0.21328025354863683</v>
      </c>
      <c r="R332" s="13">
        <f t="shared" si="509"/>
        <v>2.8486193227036049E-3</v>
      </c>
      <c r="S332" s="13">
        <f t="shared" si="510"/>
        <v>3.4377539880210309E-3</v>
      </c>
      <c r="T332" s="13">
        <f t="shared" si="511"/>
        <v>3.8293734270842872E-2</v>
      </c>
      <c r="U332" s="13">
        <f t="shared" si="512"/>
        <v>4.4255739598334769E-3</v>
      </c>
      <c r="V332" s="13">
        <f t="shared" si="513"/>
        <v>1.0654781383553101E-4</v>
      </c>
      <c r="W332" s="13">
        <f t="shared" si="514"/>
        <v>0.11044971023081357</v>
      </c>
      <c r="X332" s="13">
        <f t="shared" si="515"/>
        <v>1.9830864712029519E-2</v>
      </c>
      <c r="Y332" s="13">
        <f t="shared" si="516"/>
        <v>1.7802816974575629E-3</v>
      </c>
      <c r="Z332" s="13">
        <f t="shared" si="517"/>
        <v>1.7048659305837473E-4</v>
      </c>
      <c r="AA332" s="13">
        <f t="shared" si="518"/>
        <v>2.6486551598048499E-4</v>
      </c>
      <c r="AB332" s="13">
        <f t="shared" si="519"/>
        <v>2.0574562579119606E-4</v>
      </c>
      <c r="AC332" s="13">
        <f t="shared" si="520"/>
        <v>1.8575342006401599E-6</v>
      </c>
      <c r="AD332" s="13">
        <f t="shared" si="521"/>
        <v>4.289826983662403E-2</v>
      </c>
      <c r="AE332" s="13">
        <f t="shared" si="522"/>
        <v>7.7022364633863418E-3</v>
      </c>
      <c r="AF332" s="13">
        <f t="shared" si="523"/>
        <v>6.9145500230956161E-4</v>
      </c>
      <c r="AG332" s="13">
        <f t="shared" si="524"/>
        <v>4.1382787323455026E-5</v>
      </c>
      <c r="AH332" s="13">
        <f t="shared" si="525"/>
        <v>7.6525700137424318E-6</v>
      </c>
      <c r="AI332" s="13">
        <f t="shared" si="526"/>
        <v>1.1888922576877724E-5</v>
      </c>
      <c r="AJ332" s="13">
        <f t="shared" si="527"/>
        <v>9.2352294578921778E-6</v>
      </c>
      <c r="AK332" s="13">
        <f t="shared" si="528"/>
        <v>4.7825731663745207E-6</v>
      </c>
      <c r="AL332" s="13">
        <f t="shared" si="529"/>
        <v>2.0725693345518822E-8</v>
      </c>
      <c r="AM332" s="13">
        <f t="shared" si="530"/>
        <v>1.3329226857219267E-2</v>
      </c>
      <c r="AN332" s="13">
        <f t="shared" si="531"/>
        <v>2.3932167315702212E-3</v>
      </c>
      <c r="AO332" s="13">
        <f t="shared" si="532"/>
        <v>2.1484690693690072E-4</v>
      </c>
      <c r="AP332" s="13">
        <f t="shared" si="533"/>
        <v>1.2858340495295815E-5</v>
      </c>
      <c r="AQ332" s="13">
        <f t="shared" si="534"/>
        <v>5.7716767715041824E-7</v>
      </c>
      <c r="AR332" s="13">
        <f t="shared" si="535"/>
        <v>2.7479851296073823E-7</v>
      </c>
      <c r="AS332" s="13">
        <f t="shared" si="536"/>
        <v>4.2692301265645221E-7</v>
      </c>
      <c r="AT332" s="13">
        <f t="shared" si="537"/>
        <v>3.3163072240078342E-7</v>
      </c>
      <c r="AU332" s="13">
        <f t="shared" si="538"/>
        <v>1.717389049542229E-7</v>
      </c>
      <c r="AV332" s="13">
        <f t="shared" si="539"/>
        <v>6.6702772427167773E-8</v>
      </c>
      <c r="AW332" s="13">
        <f t="shared" si="540"/>
        <v>1.6059012104163494E-10</v>
      </c>
      <c r="AX332" s="13">
        <f t="shared" si="541"/>
        <v>3.451349150907025E-3</v>
      </c>
      <c r="AY332" s="13">
        <f t="shared" si="542"/>
        <v>6.1967784200234752E-4</v>
      </c>
      <c r="AZ332" s="13">
        <f t="shared" si="543"/>
        <v>5.5630510139458048E-5</v>
      </c>
      <c r="BA332" s="13">
        <f t="shared" si="544"/>
        <v>3.3294221057147542E-6</v>
      </c>
      <c r="BB332" s="13">
        <f t="shared" si="545"/>
        <v>1.4944656534112339E-7</v>
      </c>
      <c r="BC332" s="13">
        <f t="shared" si="546"/>
        <v>5.366523122177443E-9</v>
      </c>
      <c r="BD332" s="13">
        <f t="shared" si="547"/>
        <v>8.2231876121164875E-9</v>
      </c>
      <c r="BE332" s="13">
        <f t="shared" si="548"/>
        <v>1.2775425860858184E-8</v>
      </c>
      <c r="BF332" s="13">
        <f t="shared" si="549"/>
        <v>9.9238588260955843E-9</v>
      </c>
      <c r="BG332" s="13">
        <f t="shared" si="550"/>
        <v>5.1391880564498913E-9</v>
      </c>
      <c r="BH332" s="13">
        <f t="shared" si="551"/>
        <v>1.9960421401380706E-9</v>
      </c>
      <c r="BI332" s="13">
        <f t="shared" si="552"/>
        <v>6.2020446521028237E-10</v>
      </c>
      <c r="BJ332" s="14">
        <f t="shared" si="553"/>
        <v>0.72961423446910134</v>
      </c>
      <c r="BK332" s="14">
        <f t="shared" si="554"/>
        <v>0.23019308595182422</v>
      </c>
      <c r="BL332" s="14">
        <f t="shared" si="555"/>
        <v>3.9510935870495367E-2</v>
      </c>
      <c r="BM332" s="14">
        <f t="shared" si="556"/>
        <v>0.25041652442698042</v>
      </c>
      <c r="BN332" s="14">
        <f t="shared" si="557"/>
        <v>0.74845254077608703</v>
      </c>
    </row>
    <row r="333" spans="1:66" x14ac:dyDescent="0.25">
      <c r="A333" t="s">
        <v>355</v>
      </c>
      <c r="B333" t="s">
        <v>193</v>
      </c>
      <c r="C333" t="s">
        <v>185</v>
      </c>
      <c r="D333" s="11">
        <v>44417</v>
      </c>
      <c r="E333" s="10">
        <f>VLOOKUP(A333,home!$A$2:$E$405,3,FALSE)</f>
        <v>1.2873000000000001</v>
      </c>
      <c r="F333" s="10">
        <f>VLOOKUP(B333,home!$B$2:$E$405,3,FALSE)</f>
        <v>0.51790000000000003</v>
      </c>
      <c r="G333" s="10">
        <f>VLOOKUP(C333,away!$B$2:$E$405,4,FALSE)</f>
        <v>0.87390000000000001</v>
      </c>
      <c r="H333" s="10">
        <f>VLOOKUP(A333,away!$A$2:$E$405,3,FALSE)</f>
        <v>1.0829</v>
      </c>
      <c r="I333" s="10">
        <f>VLOOKUP(C333,away!$B$2:$E$405,3,FALSE)</f>
        <v>1.2697000000000001</v>
      </c>
      <c r="J333" s="10">
        <f>VLOOKUP(B333,home!$B$2:$E$405,4,FALSE)</f>
        <v>0.30780000000000002</v>
      </c>
      <c r="K333" s="12">
        <f t="shared" si="502"/>
        <v>0.58262272431300011</v>
      </c>
      <c r="L333" s="12">
        <f t="shared" si="503"/>
        <v>0.42321211241400003</v>
      </c>
      <c r="M333" s="13">
        <f t="shared" si="504"/>
        <v>0.36573917482150653</v>
      </c>
      <c r="N333" s="13">
        <f t="shared" si="505"/>
        <v>0.21308795442249479</v>
      </c>
      <c r="O333" s="13">
        <f t="shared" si="506"/>
        <v>0.15478524876876304</v>
      </c>
      <c r="P333" s="13">
        <f t="shared" si="507"/>
        <v>9.0181403321122164E-2</v>
      </c>
      <c r="Q333" s="13">
        <f t="shared" si="508"/>
        <v>6.2074942261959143E-2</v>
      </c>
      <c r="R333" s="13">
        <f t="shared" si="509"/>
        <v>3.2753496050977347E-2</v>
      </c>
      <c r="S333" s="13">
        <f t="shared" si="510"/>
        <v>5.5590746526783304E-3</v>
      </c>
      <c r="T333" s="13">
        <f t="shared" si="511"/>
        <v>2.6270867442660814E-2</v>
      </c>
      <c r="U333" s="13">
        <f t="shared" si="512"/>
        <v>1.9082931099995516E-2</v>
      </c>
      <c r="V333" s="13">
        <f t="shared" si="513"/>
        <v>1.5230196448969891E-4</v>
      </c>
      <c r="W333" s="13">
        <f t="shared" si="514"/>
        <v>1.2055423990744942E-2</v>
      </c>
      <c r="X333" s="13">
        <f t="shared" si="515"/>
        <v>5.102001453169581E-3</v>
      </c>
      <c r="Y333" s="13">
        <f t="shared" si="516"/>
        <v>1.0796144062675981E-3</v>
      </c>
      <c r="Z333" s="13">
        <f t="shared" si="517"/>
        <v>4.6205587508925785E-3</v>
      </c>
      <c r="AA333" s="13">
        <f t="shared" si="518"/>
        <v>2.6920425272933066E-3</v>
      </c>
      <c r="AB333" s="13">
        <f t="shared" si="519"/>
        <v>7.8422257560904003E-4</v>
      </c>
      <c r="AC333" s="13">
        <f t="shared" si="520"/>
        <v>2.3470969600378161E-6</v>
      </c>
      <c r="AD333" s="13">
        <f t="shared" si="521"/>
        <v>1.755940992059029E-3</v>
      </c>
      <c r="AE333" s="13">
        <f t="shared" si="522"/>
        <v>7.4313549652363646E-4</v>
      </c>
      <c r="AF333" s="13">
        <f t="shared" si="523"/>
        <v>1.5725197164679749E-4</v>
      </c>
      <c r="AG333" s="13">
        <f t="shared" si="524"/>
        <v>2.2183646367302537E-5</v>
      </c>
      <c r="AH333" s="13">
        <f t="shared" si="525"/>
        <v>4.8886910737456026E-4</v>
      </c>
      <c r="AI333" s="13">
        <f t="shared" si="526"/>
        <v>2.8482625117103087E-4</v>
      </c>
      <c r="AJ333" s="13">
        <f t="shared" si="527"/>
        <v>8.2973123206562418E-5</v>
      </c>
      <c r="AK333" s="13">
        <f t="shared" si="528"/>
        <v>1.611400902912187E-5</v>
      </c>
      <c r="AL333" s="13">
        <f t="shared" si="529"/>
        <v>2.3149228976113897E-8</v>
      </c>
      <c r="AM333" s="13">
        <f t="shared" si="530"/>
        <v>2.0461022490526082E-4</v>
      </c>
      <c r="AN333" s="13">
        <f t="shared" si="531"/>
        <v>8.6593525503659064E-5</v>
      </c>
      <c r="AO333" s="13">
        <f t="shared" si="532"/>
        <v>1.8323714424889569E-5</v>
      </c>
      <c r="AP333" s="13">
        <f t="shared" si="533"/>
        <v>2.5849392963427996E-6</v>
      </c>
      <c r="AQ333" s="13">
        <f t="shared" si="534"/>
        <v>2.7349440501679877E-7</v>
      </c>
      <c r="AR333" s="13">
        <f t="shared" si="535"/>
        <v>4.1379065525186851E-5</v>
      </c>
      <c r="AS333" s="13">
        <f t="shared" si="536"/>
        <v>2.4108383885810507E-5</v>
      </c>
      <c r="AT333" s="13">
        <f t="shared" si="537"/>
        <v>7.0230461491672737E-6</v>
      </c>
      <c r="AU333" s="13">
        <f t="shared" si="538"/>
        <v>1.3639287601345873E-6</v>
      </c>
      <c r="AV333" s="13">
        <f t="shared" si="539"/>
        <v>1.9866397249961639E-7</v>
      </c>
      <c r="AW333" s="13">
        <f t="shared" si="540"/>
        <v>1.5855485264014918E-10</v>
      </c>
      <c r="AX333" s="13">
        <f t="shared" si="541"/>
        <v>1.9868427776099784E-5</v>
      </c>
      <c r="AY333" s="13">
        <f t="shared" si="542"/>
        <v>8.4085592894681808E-6</v>
      </c>
      <c r="AZ333" s="13">
        <f t="shared" si="543"/>
        <v>1.7793020696270962E-6</v>
      </c>
      <c r="BA333" s="13">
        <f t="shared" si="544"/>
        <v>2.5100739583649522E-7</v>
      </c>
      <c r="BB333" s="13">
        <f t="shared" si="545"/>
        <v>2.655734255587505E-8</v>
      </c>
      <c r="BC333" s="13">
        <f t="shared" si="546"/>
        <v>2.2478778086348197E-9</v>
      </c>
      <c r="BD333" s="13">
        <f t="shared" si="547"/>
        <v>2.9186869551052738E-6</v>
      </c>
      <c r="BE333" s="13">
        <f t="shared" si="548"/>
        <v>1.7004933452002498E-6</v>
      </c>
      <c r="BF333" s="13">
        <f t="shared" si="549"/>
        <v>4.9537303272834813E-7</v>
      </c>
      <c r="BG333" s="13">
        <f t="shared" si="550"/>
        <v>9.6205195293127742E-8</v>
      </c>
      <c r="BH333" s="13">
        <f t="shared" si="551"/>
        <v>1.4012833243686571E-8</v>
      </c>
      <c r="BI333" s="13">
        <f t="shared" si="552"/>
        <v>1.6328390159560897E-9</v>
      </c>
      <c r="BJ333" s="14">
        <f t="shared" si="553"/>
        <v>0.32269203808418018</v>
      </c>
      <c r="BK333" s="14">
        <f t="shared" si="554"/>
        <v>0.46164273356527524</v>
      </c>
      <c r="BL333" s="14">
        <f t="shared" si="555"/>
        <v>0.21105002300591286</v>
      </c>
      <c r="BM333" s="14">
        <f t="shared" si="556"/>
        <v>8.137472535870327E-2</v>
      </c>
      <c r="BN333" s="14">
        <f t="shared" si="557"/>
        <v>0.91862221964682289</v>
      </c>
    </row>
    <row r="334" spans="1:66" x14ac:dyDescent="0.25">
      <c r="A334" t="s">
        <v>355</v>
      </c>
      <c r="B334" t="s">
        <v>194</v>
      </c>
      <c r="C334" t="s">
        <v>183</v>
      </c>
      <c r="D334" s="11">
        <v>44417</v>
      </c>
      <c r="E334" s="10">
        <f>VLOOKUP(A334,home!$A$2:$E$405,3,FALSE)</f>
        <v>1.2873000000000001</v>
      </c>
      <c r="F334" s="10">
        <f>VLOOKUP(B334,home!$B$2:$E$405,3,FALSE)</f>
        <v>0.67969999999999997</v>
      </c>
      <c r="G334" s="10">
        <f>VLOOKUP(C334,away!$B$2:$E$405,4,FALSE)</f>
        <v>0.58260000000000001</v>
      </c>
      <c r="H334" s="10">
        <f>VLOOKUP(A334,away!$A$2:$E$405,3,FALSE)</f>
        <v>1.0829</v>
      </c>
      <c r="I334" s="10">
        <f>VLOOKUP(C334,away!$B$2:$E$405,3,FALSE)</f>
        <v>0.23089999999999999</v>
      </c>
      <c r="J334" s="10">
        <f>VLOOKUP(B334,home!$B$2:$E$405,4,FALSE)</f>
        <v>0.9234</v>
      </c>
      <c r="K334" s="12">
        <f t="shared" si="502"/>
        <v>0.509762072106</v>
      </c>
      <c r="L334" s="12">
        <f t="shared" si="503"/>
        <v>0.23088842267399998</v>
      </c>
      <c r="M334" s="13">
        <f t="shared" si="504"/>
        <v>0.47680365633145461</v>
      </c>
      <c r="N334" s="13">
        <f t="shared" si="505"/>
        <v>0.24305641983923942</v>
      </c>
      <c r="O334" s="13">
        <f t="shared" si="506"/>
        <v>0.11008844413556551</v>
      </c>
      <c r="P334" s="13">
        <f t="shared" si="507"/>
        <v>5.6118913397471507E-2</v>
      </c>
      <c r="Q334" s="13">
        <f t="shared" si="508"/>
        <v>6.1950472107958274E-2</v>
      </c>
      <c r="R334" s="13">
        <f t="shared" si="509"/>
        <v>1.2709073610547744E-2</v>
      </c>
      <c r="S334" s="13">
        <f t="shared" si="510"/>
        <v>1.6512732227894336E-3</v>
      </c>
      <c r="T334" s="13">
        <f t="shared" si="511"/>
        <v>1.4303646788916116E-2</v>
      </c>
      <c r="U334" s="13">
        <f t="shared" si="512"/>
        <v>6.4786036982605009E-3</v>
      </c>
      <c r="V334" s="13">
        <f t="shared" si="513"/>
        <v>2.1594646805230845E-5</v>
      </c>
      <c r="W334" s="13">
        <f t="shared" si="514"/>
        <v>1.0526667009899255E-2</v>
      </c>
      <c r="X334" s="13">
        <f t="shared" si="515"/>
        <v>2.4304855419300707E-3</v>
      </c>
      <c r="Y334" s="13">
        <f t="shared" si="516"/>
        <v>2.8058548655409803E-4</v>
      </c>
      <c r="Z334" s="13">
        <f t="shared" si="517"/>
        <v>9.7812598652904231E-4</v>
      </c>
      <c r="AA334" s="13">
        <f t="shared" si="518"/>
        <v>4.9861152967377005E-4</v>
      </c>
      <c r="AB334" s="13">
        <f t="shared" si="519"/>
        <v>1.2708662327122163E-4</v>
      </c>
      <c r="AC334" s="13">
        <f t="shared" si="520"/>
        <v>1.5885313821257861E-7</v>
      </c>
      <c r="AD334" s="13">
        <f t="shared" si="521"/>
        <v>1.3415238968340288E-3</v>
      </c>
      <c r="AE334" s="13">
        <f t="shared" si="522"/>
        <v>3.0974233651948676E-4</v>
      </c>
      <c r="AF334" s="13">
        <f t="shared" si="523"/>
        <v>3.5757959757171805E-5</v>
      </c>
      <c r="AG334" s="13">
        <f t="shared" si="524"/>
        <v>2.7520329754579221E-6</v>
      </c>
      <c r="AH334" s="13">
        <f t="shared" si="525"/>
        <v>5.6459491551535176E-5</v>
      </c>
      <c r="AI334" s="13">
        <f t="shared" si="526"/>
        <v>2.8780907403361775E-5</v>
      </c>
      <c r="AJ334" s="13">
        <f t="shared" si="527"/>
        <v>7.3357074975143052E-6</v>
      </c>
      <c r="AK334" s="13">
        <f t="shared" si="528"/>
        <v>1.2464884847654707E-6</v>
      </c>
      <c r="AL334" s="13">
        <f t="shared" si="529"/>
        <v>7.4786888799117455E-10</v>
      </c>
      <c r="AM334" s="13">
        <f t="shared" si="530"/>
        <v>1.3677160028596611E-4</v>
      </c>
      <c r="AN334" s="13">
        <f t="shared" si="531"/>
        <v>3.1578979056625521E-5</v>
      </c>
      <c r="AO334" s="13">
        <f t="shared" si="532"/>
        <v>3.6456103320197732E-6</v>
      </c>
      <c r="AP334" s="13">
        <f t="shared" si="533"/>
        <v>2.8057640641469428E-7</v>
      </c>
      <c r="AQ334" s="13">
        <f t="shared" si="534"/>
        <v>1.6195460979156983E-8</v>
      </c>
      <c r="AR334" s="13">
        <f t="shared" si="535"/>
        <v>2.607168589861998E-6</v>
      </c>
      <c r="AS334" s="13">
        <f t="shared" si="536"/>
        <v>1.3290356626977303E-6</v>
      </c>
      <c r="AT334" s="13">
        <f t="shared" si="537"/>
        <v>3.3874598665978285E-7</v>
      </c>
      <c r="AU334" s="13">
        <f t="shared" si="538"/>
        <v>5.7559952025760778E-8</v>
      </c>
      <c r="AV334" s="13">
        <f t="shared" si="539"/>
        <v>7.3354701037434416E-9</v>
      </c>
      <c r="AW334" s="13">
        <f t="shared" si="540"/>
        <v>2.4450775725516554E-12</v>
      </c>
      <c r="AX334" s="13">
        <f t="shared" si="541"/>
        <v>1.1620162394504605E-5</v>
      </c>
      <c r="AY334" s="13">
        <f t="shared" si="542"/>
        <v>2.6829609664828986E-6</v>
      </c>
      <c r="AZ334" s="13">
        <f t="shared" si="543"/>
        <v>3.0973231282357355E-7</v>
      </c>
      <c r="BA334" s="13">
        <f t="shared" si="544"/>
        <v>2.3837868386334946E-8</v>
      </c>
      <c r="BB334" s="13">
        <f t="shared" si="545"/>
        <v>1.3759719579078212E-9</v>
      </c>
      <c r="BC334" s="13">
        <f t="shared" si="546"/>
        <v>6.3539199000998489E-11</v>
      </c>
      <c r="BD334" s="13">
        <f t="shared" si="547"/>
        <v>1.0032750722640555E-7</v>
      </c>
      <c r="BE334" s="13">
        <f t="shared" si="548"/>
        <v>5.1143157972962186E-8</v>
      </c>
      <c r="BF334" s="13">
        <f t="shared" si="549"/>
        <v>1.3035421091170845E-8</v>
      </c>
      <c r="BG334" s="13">
        <f t="shared" si="550"/>
        <v>2.2149877554031683E-9</v>
      </c>
      <c r="BH334" s="13">
        <f t="shared" si="551"/>
        <v>2.8227918697093423E-10</v>
      </c>
      <c r="BI334" s="13">
        <f t="shared" si="552"/>
        <v>2.87790446525401E-11</v>
      </c>
      <c r="BJ334" s="14">
        <f t="shared" si="553"/>
        <v>0.33442498409517873</v>
      </c>
      <c r="BK334" s="14">
        <f t="shared" si="554"/>
        <v>0.53459828016049438</v>
      </c>
      <c r="BL334" s="14">
        <f t="shared" si="555"/>
        <v>0.13000014907004948</v>
      </c>
      <c r="BM334" s="14">
        <f t="shared" si="556"/>
        <v>3.9271876931493234E-2</v>
      </c>
      <c r="BN334" s="14">
        <f t="shared" si="557"/>
        <v>0.96072697942223706</v>
      </c>
    </row>
    <row r="335" spans="1:66" x14ac:dyDescent="0.25">
      <c r="A335" t="s">
        <v>358</v>
      </c>
      <c r="B335" t="s">
        <v>248</v>
      </c>
      <c r="C335" t="s">
        <v>333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359</v>
      </c>
      <c r="B336" t="s">
        <v>336</v>
      </c>
      <c r="C336" t="s">
        <v>265</v>
      </c>
      <c r="D336" s="11">
        <v>44417</v>
      </c>
      <c r="E336" s="10">
        <f>VLOOKUP(A336,home!$A$2:$E$405,3,FALSE)</f>
        <v>1.1584000000000001</v>
      </c>
      <c r="F336" s="10" t="e">
        <f>VLOOKUP(B336,home!$B$2:$E$405,3,FALSE)</f>
        <v>#N/A</v>
      </c>
      <c r="G336" s="10">
        <f>VLOOKUP(C336,away!$B$2:$E$405,4,FALSE)</f>
        <v>0.90639999999999998</v>
      </c>
      <c r="H336" s="10">
        <f>VLOOKUP(A336,away!$A$2:$E$405,3,FALSE)</f>
        <v>1.0775999999999999</v>
      </c>
      <c r="I336" s="10">
        <f>VLOOKUP(C336,away!$B$2:$E$405,3,FALSE)</f>
        <v>1.2527999999999999</v>
      </c>
      <c r="J336" s="10" t="e">
        <f>VLOOKUP(B336,home!$B$2:$E$405,4,FALSE)</f>
        <v>#N/A</v>
      </c>
      <c r="K336" s="12" t="e">
        <f t="shared" si="502"/>
        <v>#N/A</v>
      </c>
      <c r="L336" s="12" t="e">
        <f t="shared" si="503"/>
        <v>#N/A</v>
      </c>
      <c r="M336" s="13" t="e">
        <f t="shared" si="504"/>
        <v>#N/A</v>
      </c>
      <c r="N336" s="13" t="e">
        <f t="shared" si="505"/>
        <v>#N/A</v>
      </c>
      <c r="O336" s="13" t="e">
        <f t="shared" si="506"/>
        <v>#N/A</v>
      </c>
      <c r="P336" s="13" t="e">
        <f t="shared" si="507"/>
        <v>#N/A</v>
      </c>
      <c r="Q336" s="13" t="e">
        <f t="shared" si="508"/>
        <v>#N/A</v>
      </c>
      <c r="R336" s="13" t="e">
        <f t="shared" si="509"/>
        <v>#N/A</v>
      </c>
      <c r="S336" s="13" t="e">
        <f t="shared" si="510"/>
        <v>#N/A</v>
      </c>
      <c r="T336" s="13" t="e">
        <f t="shared" si="511"/>
        <v>#N/A</v>
      </c>
      <c r="U336" s="13" t="e">
        <f t="shared" si="512"/>
        <v>#N/A</v>
      </c>
      <c r="V336" s="13" t="e">
        <f t="shared" si="513"/>
        <v>#N/A</v>
      </c>
      <c r="W336" s="13" t="e">
        <f t="shared" si="514"/>
        <v>#N/A</v>
      </c>
      <c r="X336" s="13" t="e">
        <f t="shared" si="515"/>
        <v>#N/A</v>
      </c>
      <c r="Y336" s="13" t="e">
        <f t="shared" si="516"/>
        <v>#N/A</v>
      </c>
      <c r="Z336" s="13" t="e">
        <f t="shared" si="517"/>
        <v>#N/A</v>
      </c>
      <c r="AA336" s="13" t="e">
        <f t="shared" si="518"/>
        <v>#N/A</v>
      </c>
      <c r="AB336" s="13" t="e">
        <f t="shared" si="519"/>
        <v>#N/A</v>
      </c>
      <c r="AC336" s="13" t="e">
        <f t="shared" si="520"/>
        <v>#N/A</v>
      </c>
      <c r="AD336" s="13" t="e">
        <f t="shared" si="521"/>
        <v>#N/A</v>
      </c>
      <c r="AE336" s="13" t="e">
        <f t="shared" si="522"/>
        <v>#N/A</v>
      </c>
      <c r="AF336" s="13" t="e">
        <f t="shared" si="523"/>
        <v>#N/A</v>
      </c>
      <c r="AG336" s="13" t="e">
        <f t="shared" si="524"/>
        <v>#N/A</v>
      </c>
      <c r="AH336" s="13" t="e">
        <f t="shared" si="525"/>
        <v>#N/A</v>
      </c>
      <c r="AI336" s="13" t="e">
        <f t="shared" si="526"/>
        <v>#N/A</v>
      </c>
      <c r="AJ336" s="13" t="e">
        <f t="shared" si="527"/>
        <v>#N/A</v>
      </c>
      <c r="AK336" s="13" t="e">
        <f t="shared" si="528"/>
        <v>#N/A</v>
      </c>
      <c r="AL336" s="13" t="e">
        <f t="shared" si="529"/>
        <v>#N/A</v>
      </c>
      <c r="AM336" s="13" t="e">
        <f t="shared" si="530"/>
        <v>#N/A</v>
      </c>
      <c r="AN336" s="13" t="e">
        <f t="shared" si="531"/>
        <v>#N/A</v>
      </c>
      <c r="AO336" s="13" t="e">
        <f t="shared" si="532"/>
        <v>#N/A</v>
      </c>
      <c r="AP336" s="13" t="e">
        <f t="shared" si="533"/>
        <v>#N/A</v>
      </c>
      <c r="AQ336" s="13" t="e">
        <f t="shared" si="534"/>
        <v>#N/A</v>
      </c>
      <c r="AR336" s="13" t="e">
        <f t="shared" si="535"/>
        <v>#N/A</v>
      </c>
      <c r="AS336" s="13" t="e">
        <f t="shared" si="536"/>
        <v>#N/A</v>
      </c>
      <c r="AT336" s="13" t="e">
        <f t="shared" si="537"/>
        <v>#N/A</v>
      </c>
      <c r="AU336" s="13" t="e">
        <f t="shared" si="538"/>
        <v>#N/A</v>
      </c>
      <c r="AV336" s="13" t="e">
        <f t="shared" si="539"/>
        <v>#N/A</v>
      </c>
      <c r="AW336" s="13" t="e">
        <f t="shared" si="540"/>
        <v>#N/A</v>
      </c>
      <c r="AX336" s="13" t="e">
        <f t="shared" si="541"/>
        <v>#N/A</v>
      </c>
      <c r="AY336" s="13" t="e">
        <f t="shared" si="542"/>
        <v>#N/A</v>
      </c>
      <c r="AZ336" s="13" t="e">
        <f t="shared" si="543"/>
        <v>#N/A</v>
      </c>
      <c r="BA336" s="13" t="e">
        <f t="shared" si="544"/>
        <v>#N/A</v>
      </c>
      <c r="BB336" s="13" t="e">
        <f t="shared" si="545"/>
        <v>#N/A</v>
      </c>
      <c r="BC336" s="13" t="e">
        <f t="shared" si="546"/>
        <v>#N/A</v>
      </c>
      <c r="BD336" s="13" t="e">
        <f t="shared" si="547"/>
        <v>#N/A</v>
      </c>
      <c r="BE336" s="13" t="e">
        <f t="shared" si="548"/>
        <v>#N/A</v>
      </c>
      <c r="BF336" s="13" t="e">
        <f t="shared" si="549"/>
        <v>#N/A</v>
      </c>
      <c r="BG336" s="13" t="e">
        <f t="shared" si="550"/>
        <v>#N/A</v>
      </c>
      <c r="BH336" s="13" t="e">
        <f t="shared" si="551"/>
        <v>#N/A</v>
      </c>
      <c r="BI336" s="13" t="e">
        <f t="shared" si="552"/>
        <v>#N/A</v>
      </c>
      <c r="BJ336" s="14" t="e">
        <f t="shared" si="553"/>
        <v>#N/A</v>
      </c>
      <c r="BK336" s="14" t="e">
        <f t="shared" si="554"/>
        <v>#N/A</v>
      </c>
      <c r="BL336" s="14" t="e">
        <f t="shared" si="555"/>
        <v>#N/A</v>
      </c>
      <c r="BM336" s="14" t="e">
        <f t="shared" si="556"/>
        <v>#N/A</v>
      </c>
      <c r="BN336" s="14" t="e">
        <f t="shared" si="557"/>
        <v>#N/A</v>
      </c>
    </row>
    <row r="337" spans="1:66" x14ac:dyDescent="0.25">
      <c r="A337" t="s">
        <v>359</v>
      </c>
      <c r="B337" t="s">
        <v>267</v>
      </c>
      <c r="C337" t="s">
        <v>260</v>
      </c>
      <c r="D337" s="11">
        <v>44417</v>
      </c>
      <c r="E337" s="10">
        <f>VLOOKUP(A337,home!$A$2:$E$405,3,FALSE)</f>
        <v>1.1584000000000001</v>
      </c>
      <c r="F337" s="10">
        <f>VLOOKUP(B337,home!$B$2:$E$405,3,FALSE)</f>
        <v>0.86329999999999996</v>
      </c>
      <c r="G337" s="10">
        <f>VLOOKUP(C337,away!$B$2:$E$405,4,FALSE)</f>
        <v>1.0595000000000001</v>
      </c>
      <c r="H337" s="10">
        <f>VLOOKUP(A337,away!$A$2:$E$405,3,FALSE)</f>
        <v>1.0775999999999999</v>
      </c>
      <c r="I337" s="10">
        <f>VLOOKUP(C337,away!$B$2:$E$405,3,FALSE)</f>
        <v>0.92800000000000005</v>
      </c>
      <c r="J337" s="10">
        <f>VLOOKUP(B337,home!$B$2:$E$405,4,FALSE)</f>
        <v>0.61870000000000003</v>
      </c>
      <c r="K337" s="12">
        <f t="shared" si="502"/>
        <v>1.0595494998400001</v>
      </c>
      <c r="L337" s="12">
        <f t="shared" si="503"/>
        <v>0.61870791936000002</v>
      </c>
      <c r="M337" s="13">
        <f t="shared" si="504"/>
        <v>0.18669903088658893</v>
      </c>
      <c r="N337" s="13">
        <f t="shared" si="505"/>
        <v>0.19781686479649802</v>
      </c>
      <c r="O337" s="13">
        <f t="shared" si="506"/>
        <v>0.1155121689463698</v>
      </c>
      <c r="P337" s="13">
        <f t="shared" si="507"/>
        <v>0.12239086083255972</v>
      </c>
      <c r="Q337" s="13">
        <f t="shared" si="508"/>
        <v>0.10479838007752319</v>
      </c>
      <c r="R337" s="13">
        <f t="shared" si="509"/>
        <v>3.5734146854784626E-2</v>
      </c>
      <c r="S337" s="13">
        <f t="shared" si="510"/>
        <v>2.0058383195939524E-2</v>
      </c>
      <c r="T337" s="13">
        <f t="shared" si="511"/>
        <v>6.4839587690062844E-2</v>
      </c>
      <c r="U337" s="13">
        <f t="shared" si="512"/>
        <v>3.7862097427196165E-2</v>
      </c>
      <c r="V337" s="13">
        <f t="shared" si="513"/>
        <v>1.4610340590547495E-3</v>
      </c>
      <c r="W337" s="13">
        <f t="shared" si="514"/>
        <v>3.701302373172731E-2</v>
      </c>
      <c r="X337" s="13">
        <f t="shared" si="515"/>
        <v>2.2900250902279307E-2</v>
      </c>
      <c r="Y337" s="13">
        <f t="shared" si="516"/>
        <v>7.0842832942855953E-3</v>
      </c>
      <c r="Z337" s="13">
        <f t="shared" si="517"/>
        <v>7.3696665502094964E-3</v>
      </c>
      <c r="AA337" s="13">
        <f t="shared" si="518"/>
        <v>7.8085265072620515E-3</v>
      </c>
      <c r="AB337" s="13">
        <f t="shared" si="519"/>
        <v>4.1367601776284447E-3</v>
      </c>
      <c r="AC337" s="13">
        <f t="shared" si="520"/>
        <v>5.9861457014613173E-5</v>
      </c>
      <c r="AD337" s="13">
        <f t="shared" si="521"/>
        <v>9.8042826956294318E-3</v>
      </c>
      <c r="AE337" s="13">
        <f t="shared" si="522"/>
        <v>6.0659873474301377E-3</v>
      </c>
      <c r="AF337" s="13">
        <f t="shared" si="523"/>
        <v>1.8765372052962927E-3</v>
      </c>
      <c r="AG337" s="13">
        <f t="shared" si="524"/>
        <v>3.8700947663016622E-4</v>
      </c>
      <c r="AH337" s="13">
        <f t="shared" si="525"/>
        <v>1.1399177644142765E-3</v>
      </c>
      <c r="AI337" s="13">
        <f t="shared" si="526"/>
        <v>1.2077992971438779E-3</v>
      </c>
      <c r="AJ337" s="13">
        <f t="shared" si="527"/>
        <v>6.3986157059794967E-4</v>
      </c>
      <c r="AK337" s="13">
        <f t="shared" si="528"/>
        <v>2.2598833569796483E-4</v>
      </c>
      <c r="AL337" s="13">
        <f t="shared" si="529"/>
        <v>1.5696911162137296E-6</v>
      </c>
      <c r="AM337" s="13">
        <f t="shared" si="530"/>
        <v>2.0776245652888272E-3</v>
      </c>
      <c r="AN337" s="13">
        <f t="shared" si="531"/>
        <v>1.2854427720010748E-3</v>
      </c>
      <c r="AO337" s="13">
        <f t="shared" si="532"/>
        <v>3.9765681146056788E-4</v>
      </c>
      <c r="AP337" s="13">
        <f t="shared" si="533"/>
        <v>8.2011139479366599E-5</v>
      </c>
      <c r="AQ337" s="13">
        <f t="shared" si="534"/>
        <v>1.2685235367905416E-5</v>
      </c>
      <c r="AR337" s="13">
        <f t="shared" si="535"/>
        <v>1.4105522965245201E-4</v>
      </c>
      <c r="AS337" s="13">
        <f t="shared" si="536"/>
        <v>1.494549980280719E-4</v>
      </c>
      <c r="AT337" s="13">
        <f t="shared" si="537"/>
        <v>7.9177484204615887E-5</v>
      </c>
      <c r="AU337" s="13">
        <f t="shared" si="538"/>
        <v>2.7964154595863423E-5</v>
      </c>
      <c r="AV337" s="13">
        <f t="shared" si="539"/>
        <v>7.4073515038738826E-6</v>
      </c>
      <c r="AW337" s="13">
        <f t="shared" si="540"/>
        <v>2.8583711864775035E-8</v>
      </c>
      <c r="AX337" s="13">
        <f t="shared" si="541"/>
        <v>3.6689101150117891E-4</v>
      </c>
      <c r="AY337" s="13">
        <f t="shared" si="542"/>
        <v>2.2699837435778022E-4</v>
      </c>
      <c r="AZ337" s="13">
        <f t="shared" si="543"/>
        <v>7.0222845948502281E-5</v>
      </c>
      <c r="BA337" s="13">
        <f t="shared" si="544"/>
        <v>1.448247696944522E-5</v>
      </c>
      <c r="BB337" s="13">
        <f t="shared" si="545"/>
        <v>2.2401057982361426E-6</v>
      </c>
      <c r="BC337" s="13">
        <f t="shared" si="546"/>
        <v>2.7719423951459134E-7</v>
      </c>
      <c r="BD337" s="13">
        <f t="shared" si="547"/>
        <v>1.4545331275519254E-5</v>
      </c>
      <c r="BE337" s="13">
        <f t="shared" si="548"/>
        <v>1.5411498477983536E-5</v>
      </c>
      <c r="BF337" s="13">
        <f t="shared" si="549"/>
        <v>8.1646227520661881E-6</v>
      </c>
      <c r="BG337" s="13">
        <f t="shared" si="550"/>
        <v>2.8836073177780052E-6</v>
      </c>
      <c r="BH337" s="13">
        <f t="shared" si="551"/>
        <v>7.638311728216624E-7</v>
      </c>
      <c r="BI337" s="13">
        <f t="shared" si="552"/>
        <v>1.6186338742507869E-7</v>
      </c>
      <c r="BJ337" s="14">
        <f t="shared" si="553"/>
        <v>0.4571227397497748</v>
      </c>
      <c r="BK337" s="14">
        <f t="shared" si="554"/>
        <v>0.33089773849663145</v>
      </c>
      <c r="BL337" s="14">
        <f t="shared" si="555"/>
        <v>0.20471425685346359</v>
      </c>
      <c r="BM337" s="14">
        <f t="shared" si="556"/>
        <v>0.2369259794651091</v>
      </c>
      <c r="BN337" s="14">
        <f t="shared" si="557"/>
        <v>0.76295145239432427</v>
      </c>
    </row>
    <row r="338" spans="1:66" s="10" customFormat="1" x14ac:dyDescent="0.25">
      <c r="A338" t="s">
        <v>360</v>
      </c>
      <c r="B338" t="s">
        <v>280</v>
      </c>
      <c r="C338" t="s">
        <v>284</v>
      </c>
      <c r="D338" s="11">
        <v>44417</v>
      </c>
      <c r="E338" s="10">
        <f>VLOOKUP(A338,home!$A$2:$E$405,3,FALSE)</f>
        <v>1.5583</v>
      </c>
      <c r="F338" s="10">
        <f>VLOOKUP(B338,home!$B$2:$E$405,3,FALSE)</f>
        <v>1.3262</v>
      </c>
      <c r="G338" s="10">
        <f>VLOOKUP(C338,away!$B$2:$E$405,4,FALSE)</f>
        <v>1.0694999999999999</v>
      </c>
      <c r="H338" s="10">
        <f>VLOOKUP(A338,away!$A$2:$E$405,3,FALSE)</f>
        <v>1.0958000000000001</v>
      </c>
      <c r="I338" s="10">
        <f>VLOOKUP(C338,away!$B$2:$E$405,3,FALSE)</f>
        <v>0.73009999999999997</v>
      </c>
      <c r="J338" s="10">
        <f>VLOOKUP(B338,home!$B$2:$E$405,4,FALSE)</f>
        <v>0.73009999999999997</v>
      </c>
      <c r="K338" s="12">
        <f t="shared" si="502"/>
        <v>2.2102473734700001</v>
      </c>
      <c r="L338" s="12">
        <f t="shared" si="503"/>
        <v>0.58411181775800003</v>
      </c>
      <c r="M338" s="13">
        <f t="shared" si="504"/>
        <v>6.1154049830821226E-2</v>
      </c>
      <c r="N338" s="13">
        <f t="shared" si="505"/>
        <v>0.13516557801562612</v>
      </c>
      <c r="O338" s="13">
        <f t="shared" si="506"/>
        <v>3.57208032099443E-2</v>
      </c>
      <c r="P338" s="13">
        <f t="shared" si="507"/>
        <v>7.8951811473018135E-2</v>
      </c>
      <c r="Q338" s="13">
        <f t="shared" si="508"/>
        <v>0.14937468189629605</v>
      </c>
      <c r="R338" s="13">
        <f t="shared" si="509"/>
        <v>1.0432471647368186E-2</v>
      </c>
      <c r="S338" s="13">
        <f t="shared" si="510"/>
        <v>2.5482321089589619E-2</v>
      </c>
      <c r="T338" s="13">
        <f t="shared" si="511"/>
        <v>8.7251516969468507E-2</v>
      </c>
      <c r="U338" s="13">
        <f t="shared" si="512"/>
        <v>2.3058343057395774E-2</v>
      </c>
      <c r="V338" s="13">
        <f t="shared" si="513"/>
        <v>3.6553868942920354E-3</v>
      </c>
      <c r="W338" s="13">
        <f t="shared" si="514"/>
        <v>0.11005166610806834</v>
      </c>
      <c r="X338" s="13">
        <f t="shared" si="515"/>
        <v>6.4282478737680282E-2</v>
      </c>
      <c r="Y338" s="13">
        <f t="shared" si="516"/>
        <v>1.877407775272821E-2</v>
      </c>
      <c r="Z338" s="13">
        <f t="shared" si="517"/>
        <v>2.0312433258843432E-3</v>
      </c>
      <c r="AA338" s="13">
        <f t="shared" si="518"/>
        <v>4.4895502259143369E-3</v>
      </c>
      <c r="AB338" s="13">
        <f t="shared" si="519"/>
        <v>4.9615082974444058E-3</v>
      </c>
      <c r="AC338" s="13">
        <f t="shared" si="520"/>
        <v>2.9495125193821785E-4</v>
      </c>
      <c r="AD338" s="13">
        <f t="shared" si="521"/>
        <v>6.0810351490338886E-2</v>
      </c>
      <c r="AE338" s="13">
        <f t="shared" si="522"/>
        <v>3.5520044947524754E-2</v>
      </c>
      <c r="AF338" s="13">
        <f t="shared" si="523"/>
        <v>1.0373839010572275E-2</v>
      </c>
      <c r="AG338" s="13">
        <f t="shared" si="524"/>
        <v>2.0198273205314088E-3</v>
      </c>
      <c r="AH338" s="13">
        <f t="shared" si="525"/>
        <v>2.9661830784777723E-4</v>
      </c>
      <c r="AI338" s="13">
        <f t="shared" si="526"/>
        <v>6.5559983584366553E-4</v>
      </c>
      <c r="AJ338" s="13">
        <f t="shared" si="527"/>
        <v>7.2451890761041267E-4</v>
      </c>
      <c r="AK338" s="13">
        <f t="shared" si="528"/>
        <v>5.3378867085842263E-4</v>
      </c>
      <c r="AL338" s="13">
        <f t="shared" si="529"/>
        <v>1.5231655598396938E-5</v>
      </c>
      <c r="AM338" s="13">
        <f t="shared" si="530"/>
        <v>2.6881183932261788E-2</v>
      </c>
      <c r="AN338" s="13">
        <f t="shared" si="531"/>
        <v>1.5701617210160574E-2</v>
      </c>
      <c r="AO338" s="13">
        <f t="shared" si="532"/>
        <v>4.5857500851835958E-3</v>
      </c>
      <c r="AP338" s="13">
        <f t="shared" si="533"/>
        <v>8.928636060134981E-4</v>
      </c>
      <c r="AQ338" s="13">
        <f t="shared" si="534"/>
        <v>1.3038304597962676E-4</v>
      </c>
      <c r="AR338" s="13">
        <f t="shared" si="535"/>
        <v>3.4651651795453443E-5</v>
      </c>
      <c r="AS338" s="13">
        <f t="shared" si="536"/>
        <v>7.6588722367297983E-5</v>
      </c>
      <c r="AT338" s="13">
        <f t="shared" si="537"/>
        <v>8.4640011224871729E-5</v>
      </c>
      <c r="AU338" s="13">
        <f t="shared" si="538"/>
        <v>6.2358454166748007E-5</v>
      </c>
      <c r="AV338" s="13">
        <f t="shared" si="539"/>
        <v>3.445690238392605E-5</v>
      </c>
      <c r="AW338" s="13">
        <f t="shared" si="540"/>
        <v>5.4623746848846032E-7</v>
      </c>
      <c r="AX338" s="13">
        <f t="shared" si="541"/>
        <v>9.9023443636742751E-3</v>
      </c>
      <c r="AY338" s="13">
        <f t="shared" si="542"/>
        <v>5.7840763663314669E-3</v>
      </c>
      <c r="AZ338" s="13">
        <f t="shared" si="543"/>
        <v>1.6892736801944806E-3</v>
      </c>
      <c r="BA338" s="13">
        <f t="shared" si="544"/>
        <v>3.2890824000971495E-4</v>
      </c>
      <c r="BB338" s="13">
        <f t="shared" si="545"/>
        <v>4.8029797486914773E-5</v>
      </c>
      <c r="BC338" s="13">
        <f t="shared" si="546"/>
        <v>5.6109544633260821E-6</v>
      </c>
      <c r="BD338" s="13">
        <f t="shared" si="547"/>
        <v>3.3734065530932635E-6</v>
      </c>
      <c r="BE338" s="13">
        <f t="shared" si="548"/>
        <v>7.4560629736208708E-6</v>
      </c>
      <c r="BF338" s="13">
        <f t="shared" si="549"/>
        <v>8.2398718019362265E-6</v>
      </c>
      <c r="BG338" s="13">
        <f t="shared" si="550"/>
        <v>6.0707183359863524E-6</v>
      </c>
      <c r="BH338" s="13">
        <f t="shared" si="551"/>
        <v>3.3544473142975025E-6</v>
      </c>
      <c r="BI338" s="13">
        <f t="shared" si="552"/>
        <v>1.482831673173909E-6</v>
      </c>
      <c r="BJ338" s="14">
        <f t="shared" si="553"/>
        <v>0.73957410353059405</v>
      </c>
      <c r="BK338" s="14">
        <f t="shared" si="554"/>
        <v>0.17533782856158908</v>
      </c>
      <c r="BL338" s="14">
        <f t="shared" si="555"/>
        <v>8.119587524081763E-2</v>
      </c>
      <c r="BM338" s="14">
        <f t="shared" si="556"/>
        <v>0.52155612445694832</v>
      </c>
      <c r="BN338" s="14">
        <f t="shared" si="557"/>
        <v>0.47079939607307408</v>
      </c>
    </row>
    <row r="339" spans="1:66" x14ac:dyDescent="0.25">
      <c r="A339" t="s">
        <v>361</v>
      </c>
      <c r="B339" t="s">
        <v>297</v>
      </c>
      <c r="C339" t="s">
        <v>294</v>
      </c>
      <c r="D339" s="11">
        <v>44417</v>
      </c>
      <c r="E339" s="10">
        <f>VLOOKUP(A339,home!$A$2:$E$405,3,FALSE)</f>
        <v>1.4308000000000001</v>
      </c>
      <c r="F339" s="10">
        <f>VLOOKUP(B339,home!$B$2:$E$405,3,FALSE)</f>
        <v>1.0484</v>
      </c>
      <c r="G339" s="10">
        <f>VLOOKUP(C339,away!$B$2:$E$405,4,FALSE)</f>
        <v>1.0484</v>
      </c>
      <c r="H339" s="10">
        <f>VLOOKUP(A339,away!$A$2:$E$405,3,FALSE)</f>
        <v>1.0307999999999999</v>
      </c>
      <c r="I339" s="10">
        <f>VLOOKUP(C339,away!$B$2:$E$405,3,FALSE)</f>
        <v>1.2126999999999999</v>
      </c>
      <c r="J339" s="10">
        <f>VLOOKUP(B339,home!$B$2:$E$405,4,FALSE)</f>
        <v>0.72760000000000002</v>
      </c>
      <c r="K339" s="12">
        <f t="shared" si="502"/>
        <v>1.5726531748480002</v>
      </c>
      <c r="L339" s="12">
        <f t="shared" si="503"/>
        <v>0.90953722401599979</v>
      </c>
      <c r="M339" s="13">
        <f t="shared" si="504"/>
        <v>8.3559995272991891E-2</v>
      </c>
      <c r="N339" s="13">
        <f t="shared" si="505"/>
        <v>0.13141089185635457</v>
      </c>
      <c r="O339" s="13">
        <f t="shared" si="506"/>
        <v>7.6000926139387096E-2</v>
      </c>
      <c r="P339" s="13">
        <f t="shared" si="507"/>
        <v>0.11952309778449549</v>
      </c>
      <c r="Q339" s="13">
        <f t="shared" si="508"/>
        <v>0.10333187814375165</v>
      </c>
      <c r="R339" s="13">
        <f t="shared" si="509"/>
        <v>3.4562835691731589E-2</v>
      </c>
      <c r="S339" s="13">
        <f t="shared" si="510"/>
        <v>4.2741059454737357E-2</v>
      </c>
      <c r="T339" s="13">
        <f t="shared" si="511"/>
        <v>9.3984189599227427E-2</v>
      </c>
      <c r="U339" s="13">
        <f t="shared" si="512"/>
        <v>5.4355353282351457E-2</v>
      </c>
      <c r="V339" s="13">
        <f t="shared" si="513"/>
        <v>6.7929154268562908E-3</v>
      </c>
      <c r="W339" s="13">
        <f t="shared" si="514"/>
        <v>5.4168402075259227E-2</v>
      </c>
      <c r="X339" s="13">
        <f t="shared" si="515"/>
        <v>4.9268178052913794E-2</v>
      </c>
      <c r="Y339" s="13">
        <f t="shared" si="516"/>
        <v>2.2405620949286609E-2</v>
      </c>
      <c r="Z339" s="13">
        <f t="shared" si="517"/>
        <v>1.0478728543059555E-2</v>
      </c>
      <c r="AA339" s="13">
        <f t="shared" si="518"/>
        <v>1.6479405711612969E-2</v>
      </c>
      <c r="AB339" s="13">
        <f t="shared" si="519"/>
        <v>1.2958194855988205E-2</v>
      </c>
      <c r="AC339" s="13">
        <f t="shared" si="520"/>
        <v>6.0728095136421741E-4</v>
      </c>
      <c r="AD339" s="13">
        <f t="shared" si="521"/>
        <v>2.1297027375024858E-2</v>
      </c>
      <c r="AE339" s="13">
        <f t="shared" si="522"/>
        <v>1.9370439158472863E-2</v>
      </c>
      <c r="AF339" s="13">
        <f t="shared" si="523"/>
        <v>8.8090677300841132E-3</v>
      </c>
      <c r="AG339" s="13">
        <f t="shared" si="524"/>
        <v>2.6707250031298762E-3</v>
      </c>
      <c r="AH339" s="13">
        <f t="shared" si="525"/>
        <v>2.3826984175679021E-3</v>
      </c>
      <c r="AI339" s="13">
        <f t="shared" si="526"/>
        <v>3.7471582310934673E-3</v>
      </c>
      <c r="AJ339" s="13">
        <f t="shared" si="527"/>
        <v>2.9464901443934793E-3</v>
      </c>
      <c r="AK339" s="13">
        <f t="shared" si="528"/>
        <v>1.5446023600795824E-3</v>
      </c>
      <c r="AL339" s="13">
        <f t="shared" si="529"/>
        <v>3.4745861483325072E-5</v>
      </c>
      <c r="AM339" s="13">
        <f t="shared" si="530"/>
        <v>6.6985675432315248E-3</v>
      </c>
      <c r="AN339" s="13">
        <f t="shared" si="531"/>
        <v>6.0925965281544764E-3</v>
      </c>
      <c r="AO339" s="13">
        <f t="shared" si="532"/>
        <v>2.7707216666335703E-3</v>
      </c>
      <c r="AP339" s="13">
        <f t="shared" si="533"/>
        <v>8.4002483106362729E-4</v>
      </c>
      <c r="AQ339" s="13">
        <f t="shared" si="534"/>
        <v>1.9100846323753015E-4</v>
      </c>
      <c r="AR339" s="13">
        <f t="shared" si="535"/>
        <v>4.3343058087640514E-4</v>
      </c>
      <c r="AS339" s="13">
        <f t="shared" si="536"/>
        <v>6.8163597909149146E-4</v>
      </c>
      <c r="AT339" s="13">
        <f t="shared" si="537"/>
        <v>5.3598849330442969E-4</v>
      </c>
      <c r="AU339" s="13">
        <f t="shared" si="538"/>
        <v>2.8097466855906913E-4</v>
      </c>
      <c r="AV339" s="13">
        <f t="shared" si="539"/>
        <v>1.1046892614032117E-4</v>
      </c>
      <c r="AW339" s="13">
        <f t="shared" si="540"/>
        <v>1.3805559659760011E-6</v>
      </c>
      <c r="AX339" s="13">
        <f t="shared" si="541"/>
        <v>1.7557539189661366E-3</v>
      </c>
      <c r="AY339" s="13">
        <f t="shared" si="542"/>
        <v>1.5969235455116724E-3</v>
      </c>
      <c r="AZ339" s="13">
        <f t="shared" si="543"/>
        <v>7.2623070427523732E-4</v>
      </c>
      <c r="BA339" s="13">
        <f t="shared" si="544"/>
        <v>2.2017795292056126E-4</v>
      </c>
      <c r="BB339" s="13">
        <f t="shared" si="545"/>
        <v>5.0065011022223189E-5</v>
      </c>
      <c r="BC339" s="13">
        <f t="shared" si="546"/>
        <v>9.1071982290966652E-6</v>
      </c>
      <c r="BD339" s="13">
        <f t="shared" si="547"/>
        <v>6.5703541222327945E-5</v>
      </c>
      <c r="BE339" s="13">
        <f t="shared" si="548"/>
        <v>1.033288827020505E-4</v>
      </c>
      <c r="BF339" s="13">
        <f t="shared" si="549"/>
        <v>8.1250247717438179E-5</v>
      </c>
      <c r="BG339" s="13">
        <f t="shared" si="550"/>
        <v>4.2592820010005205E-5</v>
      </c>
      <c r="BH339" s="13">
        <f t="shared" si="551"/>
        <v>1.6745933403616033E-5</v>
      </c>
      <c r="BI339" s="13">
        <f t="shared" si="552"/>
        <v>5.267109066597987E-6</v>
      </c>
      <c r="BJ339" s="14">
        <f t="shared" si="553"/>
        <v>0.52766759730675072</v>
      </c>
      <c r="BK339" s="14">
        <f t="shared" si="554"/>
        <v>0.25485601829744026</v>
      </c>
      <c r="BL339" s="14">
        <f t="shared" si="555"/>
        <v>0.20733505201629954</v>
      </c>
      <c r="BM339" s="14">
        <f t="shared" si="556"/>
        <v>0.45035222828529192</v>
      </c>
      <c r="BN339" s="14">
        <f t="shared" si="557"/>
        <v>0.54838962488871223</v>
      </c>
    </row>
    <row r="340" spans="1:66" x14ac:dyDescent="0.25">
      <c r="A340" t="s">
        <v>361</v>
      </c>
      <c r="B340" t="s">
        <v>301</v>
      </c>
      <c r="C340" t="s">
        <v>300</v>
      </c>
      <c r="D340" s="11">
        <v>44417</v>
      </c>
      <c r="E340" s="10">
        <f>VLOOKUP(A340,home!$A$2:$E$405,3,FALSE)</f>
        <v>1.4308000000000001</v>
      </c>
      <c r="F340" s="10">
        <f>VLOOKUP(B340,home!$B$2:$E$405,3,FALSE)</f>
        <v>0.87360000000000004</v>
      </c>
      <c r="G340" s="10">
        <f>VLOOKUP(C340,away!$B$2:$E$405,4,FALSE)</f>
        <v>1.3977999999999999</v>
      </c>
      <c r="H340" s="10">
        <f>VLOOKUP(A340,away!$A$2:$E$405,3,FALSE)</f>
        <v>1.0307999999999999</v>
      </c>
      <c r="I340" s="10">
        <f>VLOOKUP(C340,away!$B$2:$E$405,3,FALSE)</f>
        <v>1.3582000000000001</v>
      </c>
      <c r="J340" s="10">
        <f>VLOOKUP(B340,home!$B$2:$E$405,4,FALSE)</f>
        <v>2.4253</v>
      </c>
      <c r="K340" s="12">
        <f t="shared" si="502"/>
        <v>1.7471757488640003</v>
      </c>
      <c r="L340" s="12">
        <f t="shared" si="503"/>
        <v>3.3954989677680003</v>
      </c>
      <c r="M340" s="13">
        <f t="shared" si="504"/>
        <v>5.8420429878409189E-3</v>
      </c>
      <c r="N340" s="13">
        <f t="shared" si="505"/>
        <v>1.020707583217664E-2</v>
      </c>
      <c r="O340" s="13">
        <f t="shared" si="506"/>
        <v>1.9836650934870123E-2</v>
      </c>
      <c r="P340" s="13">
        <f t="shared" si="507"/>
        <v>3.4658115452085476E-2</v>
      </c>
      <c r="Q340" s="13">
        <f t="shared" si="508"/>
        <v>8.9167776803974318E-3</v>
      </c>
      <c r="R340" s="13">
        <f t="shared" si="509"/>
        <v>3.367766388666283E-2</v>
      </c>
      <c r="S340" s="13">
        <f t="shared" si="510"/>
        <v>5.1402607323761604E-2</v>
      </c>
      <c r="T340" s="13">
        <f t="shared" si="511"/>
        <v>3.0276909409606218E-2</v>
      </c>
      <c r="U340" s="13">
        <f t="shared" si="512"/>
        <v>5.8840797621170227E-2</v>
      </c>
      <c r="V340" s="13">
        <f t="shared" si="513"/>
        <v>3.3883076384085872E-2</v>
      </c>
      <c r="W340" s="13">
        <f t="shared" si="514"/>
        <v>5.1930592404007287E-3</v>
      </c>
      <c r="X340" s="13">
        <f t="shared" si="515"/>
        <v>1.7633027290338749E-2</v>
      </c>
      <c r="Y340" s="13">
        <f t="shared" si="516"/>
        <v>2.9936462981485109E-2</v>
      </c>
      <c r="Z340" s="13">
        <f t="shared" si="517"/>
        <v>3.8117490988000428E-2</v>
      </c>
      <c r="AA340" s="13">
        <f t="shared" si="518"/>
        <v>6.6597955861776428E-2</v>
      </c>
      <c r="AB340" s="13">
        <f t="shared" si="519"/>
        <v>5.817916670280545E-2</v>
      </c>
      <c r="AC340" s="13">
        <f t="shared" si="520"/>
        <v>1.2563280256106535E-2</v>
      </c>
      <c r="AD340" s="13">
        <f t="shared" si="521"/>
        <v>2.2682967918105645E-3</v>
      </c>
      <c r="AE340" s="13">
        <f t="shared" si="522"/>
        <v>7.7019994151842379E-3</v>
      </c>
      <c r="AF340" s="13">
        <f t="shared" si="523"/>
        <v>1.3076065532003914E-2</v>
      </c>
      <c r="AG340" s="13">
        <f t="shared" si="524"/>
        <v>1.4799922338795339E-2</v>
      </c>
      <c r="AH340" s="13">
        <f t="shared" si="525"/>
        <v>3.2356975325915381E-2</v>
      </c>
      <c r="AI340" s="13">
        <f t="shared" si="526"/>
        <v>5.6533322596030181E-2</v>
      </c>
      <c r="AJ340" s="13">
        <f t="shared" si="527"/>
        <v>4.9386825121244579E-2</v>
      </c>
      <c r="AK340" s="13">
        <f t="shared" si="528"/>
        <v>2.8762487721741975E-2</v>
      </c>
      <c r="AL340" s="13">
        <f t="shared" si="529"/>
        <v>2.9812832153360588E-3</v>
      </c>
      <c r="AM340" s="13">
        <f t="shared" si="530"/>
        <v>7.9262262917548644E-4</v>
      </c>
      <c r="AN340" s="13">
        <f t="shared" si="531"/>
        <v>2.6913493191949227E-3</v>
      </c>
      <c r="AO340" s="13">
        <f t="shared" si="532"/>
        <v>4.5692369176147359E-3</v>
      </c>
      <c r="AP340" s="13">
        <f t="shared" si="533"/>
        <v>5.171613079082758E-3</v>
      </c>
      <c r="AQ340" s="13">
        <f t="shared" si="534"/>
        <v>4.390051717930249E-3</v>
      </c>
      <c r="AR340" s="13">
        <f t="shared" si="535"/>
        <v>2.1973615263848063E-2</v>
      </c>
      <c r="AS340" s="13">
        <f t="shared" si="536"/>
        <v>3.8391767703863169E-2</v>
      </c>
      <c r="AT340" s="13">
        <f t="shared" si="537"/>
        <v>3.3538582744104942E-2</v>
      </c>
      <c r="AU340" s="13">
        <f t="shared" si="538"/>
        <v>1.953259947392293E-2</v>
      </c>
      <c r="AV340" s="13">
        <f t="shared" si="539"/>
        <v>8.5317210282779676E-3</v>
      </c>
      <c r="AW340" s="13">
        <f t="shared" si="540"/>
        <v>4.9129340011673495E-4</v>
      </c>
      <c r="AX340" s="13">
        <f t="shared" si="541"/>
        <v>2.3080850594937229E-4</v>
      </c>
      <c r="AY340" s="13">
        <f t="shared" si="542"/>
        <v>7.8371004370316789E-4</v>
      </c>
      <c r="AZ340" s="13">
        <f t="shared" si="543"/>
        <v>1.330543322211761E-3</v>
      </c>
      <c r="BA340" s="13">
        <f t="shared" si="544"/>
        <v>1.5059528257135464E-3</v>
      </c>
      <c r="BB340" s="13">
        <f t="shared" si="545"/>
        <v>1.2783653163044126E-3</v>
      </c>
      <c r="BC340" s="13">
        <f t="shared" si="546"/>
        <v>8.681376223884092E-4</v>
      </c>
      <c r="BD340" s="13">
        <f t="shared" si="547"/>
        <v>1.2435231324421214E-2</v>
      </c>
      <c r="BE340" s="13">
        <f t="shared" si="548"/>
        <v>2.1726534601542707E-2</v>
      </c>
      <c r="BF340" s="13">
        <f t="shared" si="549"/>
        <v>1.8980037181335001E-2</v>
      </c>
      <c r="BG340" s="13">
        <f t="shared" si="550"/>
        <v>1.1053820225255183E-2</v>
      </c>
      <c r="BH340" s="13">
        <f t="shared" si="551"/>
        <v>4.8282416574670639E-3</v>
      </c>
      <c r="BI340" s="13">
        <f t="shared" si="552"/>
        <v>1.6871573467162756E-3</v>
      </c>
      <c r="BJ340" s="14">
        <f t="shared" si="553"/>
        <v>0.16362198781146778</v>
      </c>
      <c r="BK340" s="14">
        <f t="shared" si="554"/>
        <v>0.14211411566291965</v>
      </c>
      <c r="BL340" s="14">
        <f t="shared" si="555"/>
        <v>0.59685115432297176</v>
      </c>
      <c r="BM340" s="14">
        <f t="shared" si="556"/>
        <v>0.82727400536773965</v>
      </c>
      <c r="BN340" s="14">
        <f t="shared" si="557"/>
        <v>0.11313832677403343</v>
      </c>
    </row>
    <row r="341" spans="1:66" x14ac:dyDescent="0.25">
      <c r="A341" t="s">
        <v>302</v>
      </c>
      <c r="B341" t="s">
        <v>325</v>
      </c>
      <c r="C341" t="s">
        <v>314</v>
      </c>
      <c r="D341" s="11">
        <v>44417</v>
      </c>
      <c r="E341" s="10">
        <f>VLOOKUP(A341,home!$A$2:$E$405,3,FALSE)</f>
        <v>1.5645</v>
      </c>
      <c r="F341" s="10">
        <f>VLOOKUP(B341,home!$B$2:$E$405,3,FALSE)</f>
        <v>0.95879999999999999</v>
      </c>
      <c r="G341" s="10">
        <f>VLOOKUP(C341,away!$B$2:$E$405,4,FALSE)</f>
        <v>0.82179999999999997</v>
      </c>
      <c r="H341" s="10">
        <f>VLOOKUP(A341,away!$A$2:$E$405,3,FALSE)</f>
        <v>1.0699000000000001</v>
      </c>
      <c r="I341" s="10">
        <f>VLOOKUP(C341,away!$B$2:$E$405,3,FALSE)</f>
        <v>0.93469999999999998</v>
      </c>
      <c r="J341" s="10">
        <f>VLOOKUP(B341,home!$B$2:$E$405,4,FALSE)</f>
        <v>1.7136</v>
      </c>
      <c r="K341" s="12">
        <f t="shared" si="502"/>
        <v>1.23273500868</v>
      </c>
      <c r="L341" s="12">
        <f t="shared" si="503"/>
        <v>1.7136608842080001</v>
      </c>
      <c r="M341" s="13">
        <f t="shared" si="504"/>
        <v>5.2528684199247583E-2</v>
      </c>
      <c r="N341" s="13">
        <f t="shared" si="505"/>
        <v>6.4753947972308434E-2</v>
      </c>
      <c r="O341" s="13">
        <f t="shared" si="506"/>
        <v>9.0016351411165402E-2</v>
      </c>
      <c r="P341" s="13">
        <f t="shared" si="507"/>
        <v>0.1109663077381849</v>
      </c>
      <c r="Q341" s="13">
        <f t="shared" si="508"/>
        <v>3.9912229307853965E-2</v>
      </c>
      <c r="R341" s="13">
        <f t="shared" si="509"/>
        <v>7.7128750176217911E-2</v>
      </c>
      <c r="S341" s="13">
        <f t="shared" si="510"/>
        <v>5.8603797338321405E-2</v>
      </c>
      <c r="T341" s="13">
        <f t="shared" si="511"/>
        <v>6.8396026166409482E-2</v>
      </c>
      <c r="U341" s="13">
        <f t="shared" si="512"/>
        <v>9.5079310517957524E-2</v>
      </c>
      <c r="V341" s="13">
        <f t="shared" si="513"/>
        <v>1.3755546896167269E-2</v>
      </c>
      <c r="W341" s="13">
        <f t="shared" si="514"/>
        <v>1.6400400780751841E-2</v>
      </c>
      <c r="X341" s="13">
        <f t="shared" si="515"/>
        <v>2.8104725303308771E-2</v>
      </c>
      <c r="Y341" s="13">
        <f t="shared" si="516"/>
        <v>2.4080984206845537E-2</v>
      </c>
      <c r="Z341" s="13">
        <f t="shared" si="517"/>
        <v>4.4057507408278504E-2</v>
      </c>
      <c r="AA341" s="13">
        <f t="shared" si="518"/>
        <v>5.4311231777363363E-2</v>
      </c>
      <c r="AB341" s="13">
        <f t="shared" si="519"/>
        <v>3.3475678388244764E-2</v>
      </c>
      <c r="AC341" s="13">
        <f t="shared" si="520"/>
        <v>1.8161532518562922E-3</v>
      </c>
      <c r="AD341" s="13">
        <f t="shared" si="521"/>
        <v>5.0543370497038989E-3</v>
      </c>
      <c r="AE341" s="13">
        <f t="shared" si="522"/>
        <v>8.6614196976808368E-3</v>
      </c>
      <c r="AF341" s="13">
        <f t="shared" si="523"/>
        <v>7.4213680688121689E-3</v>
      </c>
      <c r="AG341" s="13">
        <f t="shared" si="524"/>
        <v>4.2392360556112261E-3</v>
      </c>
      <c r="AH341" s="13">
        <f t="shared" si="525"/>
        <v>1.8874906775317765E-2</v>
      </c>
      <c r="AI341" s="13">
        <f t="shared" si="526"/>
        <v>2.3267758367505532E-2</v>
      </c>
      <c r="AJ341" s="13">
        <f t="shared" si="527"/>
        <v>1.4341490156565542E-2</v>
      </c>
      <c r="AK341" s="13">
        <f t="shared" si="528"/>
        <v>5.8930856642126538E-3</v>
      </c>
      <c r="AL341" s="13">
        <f t="shared" si="529"/>
        <v>1.5346420624644337E-4</v>
      </c>
      <c r="AM341" s="13">
        <f t="shared" si="530"/>
        <v>1.2461316453676759E-3</v>
      </c>
      <c r="AN341" s="13">
        <f t="shared" si="531"/>
        <v>2.1354470572403413E-3</v>
      </c>
      <c r="AO341" s="13">
        <f t="shared" si="532"/>
        <v>1.8297160461449281E-3</v>
      </c>
      <c r="AP341" s="13">
        <f t="shared" si="533"/>
        <v>1.0451709391620944E-3</v>
      </c>
      <c r="AQ341" s="13">
        <f t="shared" si="534"/>
        <v>4.4776713893825512E-4</v>
      </c>
      <c r="AR341" s="13">
        <f t="shared" si="535"/>
        <v>6.4690378867869238E-3</v>
      </c>
      <c r="AS341" s="13">
        <f t="shared" si="536"/>
        <v>7.9746094755195271E-3</v>
      </c>
      <c r="AT341" s="13">
        <f t="shared" si="537"/>
        <v>4.9152901405120882E-3</v>
      </c>
      <c r="AU341" s="13">
        <f t="shared" si="538"/>
        <v>2.0197500780096294E-3</v>
      </c>
      <c r="AV341" s="13">
        <f t="shared" si="539"/>
        <v>6.2245415748665776E-4</v>
      </c>
      <c r="AW341" s="13">
        <f t="shared" si="540"/>
        <v>9.0053212495739151E-6</v>
      </c>
      <c r="AX341" s="13">
        <f t="shared" si="541"/>
        <v>2.5602501744479089E-4</v>
      </c>
      <c r="AY341" s="13">
        <f t="shared" si="542"/>
        <v>4.3874005777380897E-4</v>
      </c>
      <c r="AZ341" s="13">
        <f t="shared" si="543"/>
        <v>3.7592583767106737E-4</v>
      </c>
      <c r="BA341" s="13">
        <f t="shared" si="544"/>
        <v>2.1473646779334479E-4</v>
      </c>
      <c r="BB341" s="13">
        <f t="shared" si="545"/>
        <v>9.1996371317611497E-5</v>
      </c>
      <c r="BC341" s="13">
        <f t="shared" si="546"/>
        <v>3.1530116603213126E-5</v>
      </c>
      <c r="BD341" s="13">
        <f t="shared" si="547"/>
        <v>1.8476228641743867E-3</v>
      </c>
      <c r="BE341" s="13">
        <f t="shared" si="548"/>
        <v>2.2776293875053787E-3</v>
      </c>
      <c r="BF341" s="13">
        <f t="shared" si="549"/>
        <v>1.4038567413881334E-3</v>
      </c>
      <c r="BG341" s="13">
        <f t="shared" si="550"/>
        <v>5.7686111742685916E-4</v>
      </c>
      <c r="BH341" s="13">
        <f t="shared" si="551"/>
        <v>1.7777922364958841E-4</v>
      </c>
      <c r="BI341" s="13">
        <f t="shared" si="552"/>
        <v>4.3830934561759793E-5</v>
      </c>
      <c r="BJ341" s="14">
        <f t="shared" si="553"/>
        <v>0.27513786130474333</v>
      </c>
      <c r="BK341" s="14">
        <f t="shared" si="554"/>
        <v>0.23826269368779773</v>
      </c>
      <c r="BL341" s="14">
        <f t="shared" si="555"/>
        <v>0.44071728524157155</v>
      </c>
      <c r="BM341" s="14">
        <f t="shared" si="556"/>
        <v>0.5624393421008882</v>
      </c>
      <c r="BN341" s="14">
        <f t="shared" si="557"/>
        <v>0.43530627080497819</v>
      </c>
    </row>
    <row r="342" spans="1:66" x14ac:dyDescent="0.25">
      <c r="A342" t="s">
        <v>302</v>
      </c>
      <c r="B342" t="s">
        <v>309</v>
      </c>
      <c r="C342" t="s">
        <v>306</v>
      </c>
      <c r="D342" s="11">
        <v>44417</v>
      </c>
      <c r="E342" s="10">
        <f>VLOOKUP(A342,home!$A$2:$E$405,3,FALSE)</f>
        <v>1.5645</v>
      </c>
      <c r="F342" s="10">
        <f>VLOOKUP(B342,home!$B$2:$E$405,3,FALSE)</f>
        <v>1.1718</v>
      </c>
      <c r="G342" s="10">
        <f>VLOOKUP(C342,away!$B$2:$E$405,4,FALSE)</f>
        <v>0.63919999999999999</v>
      </c>
      <c r="H342" s="10">
        <f>VLOOKUP(A342,away!$A$2:$E$405,3,FALSE)</f>
        <v>1.0699000000000001</v>
      </c>
      <c r="I342" s="10">
        <f>VLOOKUP(C342,away!$B$2:$E$405,3,FALSE)</f>
        <v>0.80110000000000003</v>
      </c>
      <c r="J342" s="10">
        <f>VLOOKUP(B342,home!$B$2:$E$405,4,FALSE)</f>
        <v>0.62309999999999999</v>
      </c>
      <c r="K342" s="12">
        <f t="shared" si="502"/>
        <v>1.1718332791199999</v>
      </c>
      <c r="L342" s="12">
        <f t="shared" si="503"/>
        <v>0.53405707215900011</v>
      </c>
      <c r="M342" s="13">
        <f t="shared" si="504"/>
        <v>0.18161061692526534</v>
      </c>
      <c r="N342" s="13">
        <f t="shared" si="505"/>
        <v>0.2128173647545398</v>
      </c>
      <c r="O342" s="13">
        <f t="shared" si="506"/>
        <v>9.6990434348096927E-2</v>
      </c>
      <c r="P342" s="13">
        <f t="shared" si="507"/>
        <v>0.11365661872540347</v>
      </c>
      <c r="Q342" s="13">
        <f t="shared" si="508"/>
        <v>0.12469323519699477</v>
      </c>
      <c r="R342" s="13">
        <f t="shared" si="509"/>
        <v>2.5899213697687183E-2</v>
      </c>
      <c r="S342" s="13">
        <f t="shared" si="510"/>
        <v>1.7782312508480117E-2</v>
      </c>
      <c r="T342" s="13">
        <f t="shared" si="511"/>
        <v>6.6593304107340587E-2</v>
      </c>
      <c r="U342" s="13">
        <f t="shared" si="512"/>
        <v>3.0349560513990386E-2</v>
      </c>
      <c r="V342" s="13">
        <f t="shared" si="513"/>
        <v>1.2365145380508677E-3</v>
      </c>
      <c r="W342" s="13">
        <f t="shared" si="514"/>
        <v>4.8706560894991903E-2</v>
      </c>
      <c r="X342" s="13">
        <f t="shared" si="515"/>
        <v>2.6012083306513417E-2</v>
      </c>
      <c r="Y342" s="13">
        <f t="shared" si="516"/>
        <v>6.9459685257162798E-3</v>
      </c>
      <c r="Z342" s="13">
        <f t="shared" si="517"/>
        <v>4.6105527462023633E-3</v>
      </c>
      <c r="AA342" s="13">
        <f t="shared" si="518"/>
        <v>5.4027991431380351E-3</v>
      </c>
      <c r="AB342" s="13">
        <f t="shared" si="519"/>
        <v>3.1655899181650855E-3</v>
      </c>
      <c r="AC342" s="13">
        <f t="shared" si="520"/>
        <v>4.8365172621453497E-5</v>
      </c>
      <c r="AD342" s="13">
        <f t="shared" si="521"/>
        <v>1.4268992242059086E-2</v>
      </c>
      <c r="AE342" s="13">
        <f t="shared" si="522"/>
        <v>7.6204562194535598E-3</v>
      </c>
      <c r="AF342" s="13">
        <f t="shared" si="523"/>
        <v>2.0348792685386057E-3</v>
      </c>
      <c r="AG342" s="13">
        <f t="shared" si="524"/>
        <v>3.622472214509252E-4</v>
      </c>
      <c r="AH342" s="13">
        <f t="shared" si="525"/>
        <v>6.1557457516786768E-4</v>
      </c>
      <c r="AI342" s="13">
        <f t="shared" si="526"/>
        <v>7.2135077296186319E-4</v>
      </c>
      <c r="AJ342" s="13">
        <f t="shared" si="527"/>
        <v>4.2265142083782348E-4</v>
      </c>
      <c r="AK342" s="13">
        <f t="shared" si="528"/>
        <v>1.650923334683712E-4</v>
      </c>
      <c r="AL342" s="13">
        <f t="shared" si="529"/>
        <v>1.2107270108524441E-6</v>
      </c>
      <c r="AM342" s="13">
        <f t="shared" si="530"/>
        <v>3.3441759937499881E-3</v>
      </c>
      <c r="AN342" s="13">
        <f t="shared" si="531"/>
        <v>1.7859808400065328E-3</v>
      </c>
      <c r="AO342" s="13">
        <f t="shared" si="532"/>
        <v>4.7690784917298035E-4</v>
      </c>
      <c r="AP342" s="13">
        <f t="shared" si="533"/>
        <v>8.4898669872989299E-5</v>
      </c>
      <c r="AQ342" s="13">
        <f t="shared" si="534"/>
        <v>1.1335183765640541E-5</v>
      </c>
      <c r="AR342" s="13">
        <f t="shared" si="535"/>
        <v>6.575039106193438E-5</v>
      </c>
      <c r="AS342" s="13">
        <f t="shared" si="536"/>
        <v>7.704849636152889E-5</v>
      </c>
      <c r="AT342" s="13">
        <f t="shared" si="537"/>
        <v>4.5143996071297903E-5</v>
      </c>
      <c r="AU342" s="13">
        <f t="shared" si="538"/>
        <v>1.7633745649603133E-5</v>
      </c>
      <c r="AV342" s="13">
        <f t="shared" si="539"/>
        <v>5.1659524969356197E-6</v>
      </c>
      <c r="AW342" s="13">
        <f t="shared" si="540"/>
        <v>2.1047340578116331E-8</v>
      </c>
      <c r="AX342" s="13">
        <f t="shared" si="541"/>
        <v>6.5313612011840526E-4</v>
      </c>
      <c r="AY342" s="13">
        <f t="shared" si="542"/>
        <v>3.4881196403172444E-4</v>
      </c>
      <c r="AZ342" s="13">
        <f t="shared" si="543"/>
        <v>9.3142748122406618E-5</v>
      </c>
      <c r="BA342" s="13">
        <f t="shared" si="544"/>
        <v>1.6581181118365229E-5</v>
      </c>
      <c r="BB342" s="13">
        <f t="shared" si="545"/>
        <v>2.2138242602530568E-6</v>
      </c>
      <c r="BC342" s="13">
        <f t="shared" si="546"/>
        <v>2.3646170054106245E-7</v>
      </c>
      <c r="BD342" s="13">
        <f t="shared" si="547"/>
        <v>5.8524102239743238E-6</v>
      </c>
      <c r="BE342" s="13">
        <f t="shared" si="548"/>
        <v>6.8580490635152442E-6</v>
      </c>
      <c r="BF342" s="13">
        <f t="shared" si="549"/>
        <v>4.0182450612324578E-6</v>
      </c>
      <c r="BG342" s="13">
        <f t="shared" si="550"/>
        <v>1.5695710954705914E-6</v>
      </c>
      <c r="BH342" s="13">
        <f t="shared" si="551"/>
        <v>4.5981891090431854E-7</v>
      </c>
      <c r="BI342" s="13">
        <f t="shared" si="552"/>
        <v>1.0776622043327896E-7</v>
      </c>
      <c r="BJ342" s="14">
        <f t="shared" si="553"/>
        <v>0.51687251257351885</v>
      </c>
      <c r="BK342" s="14">
        <f t="shared" si="554"/>
        <v>0.31468445056086386</v>
      </c>
      <c r="BL342" s="14">
        <f t="shared" si="555"/>
        <v>0.16396187516573041</v>
      </c>
      <c r="BM342" s="14">
        <f t="shared" si="556"/>
        <v>0.24411311648163669</v>
      </c>
      <c r="BN342" s="14">
        <f t="shared" si="557"/>
        <v>0.75566748364798753</v>
      </c>
    </row>
    <row r="343" spans="1:66" x14ac:dyDescent="0.25">
      <c r="A343" t="s">
        <v>302</v>
      </c>
      <c r="B343" t="s">
        <v>315</v>
      </c>
      <c r="C343" t="s">
        <v>329</v>
      </c>
      <c r="D343" s="11">
        <v>44417</v>
      </c>
      <c r="E343" s="10">
        <f>VLOOKUP(A343,home!$A$2:$E$405,3,FALSE)</f>
        <v>1.5645</v>
      </c>
      <c r="F343" s="10">
        <f>VLOOKUP(B343,home!$B$2:$E$405,3,FALSE)</f>
        <v>1.0956999999999999</v>
      </c>
      <c r="G343" s="10">
        <f>VLOOKUP(C343,away!$B$2:$E$405,4,FALSE)</f>
        <v>1.3696999999999999</v>
      </c>
      <c r="H343" s="10">
        <f>VLOOKUP(A343,away!$A$2:$E$405,3,FALSE)</f>
        <v>1.0699000000000001</v>
      </c>
      <c r="I343" s="10">
        <f>VLOOKUP(C343,away!$B$2:$E$405,3,FALSE)</f>
        <v>1.0682</v>
      </c>
      <c r="J343" s="10">
        <f>VLOOKUP(B343,home!$B$2:$E$405,4,FALSE)</f>
        <v>1.0682</v>
      </c>
      <c r="K343" s="12">
        <f t="shared" si="502"/>
        <v>2.3479707637049994</v>
      </c>
      <c r="L343" s="12">
        <f t="shared" si="503"/>
        <v>1.2208107216760002</v>
      </c>
      <c r="M343" s="13">
        <f t="shared" si="504"/>
        <v>2.8190182910706935E-2</v>
      </c>
      <c r="N343" s="13">
        <f t="shared" si="505"/>
        <v>6.6189725297836177E-2</v>
      </c>
      <c r="O343" s="13">
        <f t="shared" si="506"/>
        <v>3.441487754339858E-2</v>
      </c>
      <c r="P343" s="13">
        <f t="shared" si="507"/>
        <v>8.0805126308387584E-2</v>
      </c>
      <c r="Q343" s="13">
        <f t="shared" si="508"/>
        <v>7.7705769928492291E-2</v>
      </c>
      <c r="R343" s="13">
        <f t="shared" si="509"/>
        <v>2.10070257450738E-2</v>
      </c>
      <c r="S343" s="13">
        <f t="shared" si="510"/>
        <v>5.790551677508373E-2</v>
      </c>
      <c r="T343" s="13">
        <f t="shared" si="511"/>
        <v>9.4864037064791892E-2</v>
      </c>
      <c r="U343" s="13">
        <f t="shared" si="512"/>
        <v>4.9323882281831516E-2</v>
      </c>
      <c r="V343" s="13">
        <f t="shared" si="513"/>
        <v>1.8442443092823946E-2</v>
      </c>
      <c r="W343" s="13">
        <f t="shared" si="514"/>
        <v>6.0816958654429001E-2</v>
      </c>
      <c r="X343" s="13">
        <f t="shared" si="515"/>
        <v>7.4245995185052927E-2</v>
      </c>
      <c r="Y343" s="13">
        <f t="shared" si="516"/>
        <v>4.5320153481708661E-2</v>
      </c>
      <c r="Z343" s="13">
        <f t="shared" si="517"/>
        <v>8.5485340867032852E-3</v>
      </c>
      <c r="AA343" s="13">
        <f t="shared" si="518"/>
        <v>2.0071708108114931E-2</v>
      </c>
      <c r="AB343" s="13">
        <f t="shared" si="519"/>
        <v>2.3563891907737229E-2</v>
      </c>
      <c r="AC343" s="13">
        <f t="shared" si="520"/>
        <v>3.3039958189329433E-3</v>
      </c>
      <c r="AD343" s="13">
        <f t="shared" si="521"/>
        <v>3.569911021451376E-2</v>
      </c>
      <c r="AE343" s="13">
        <f t="shared" si="522"/>
        <v>4.3581856504171609E-2</v>
      </c>
      <c r="AF343" s="13">
        <f t="shared" si="523"/>
        <v>2.660259884541882E-2</v>
      </c>
      <c r="AG343" s="13">
        <f t="shared" si="524"/>
        <v>1.0825579298310958E-2</v>
      </c>
      <c r="AH343" s="13">
        <f t="shared" si="525"/>
        <v>2.609035516915032E-3</v>
      </c>
      <c r="AI343" s="13">
        <f t="shared" si="526"/>
        <v>6.1259391151844552E-3</v>
      </c>
      <c r="AJ343" s="13">
        <f t="shared" si="527"/>
        <v>7.1917629713449888E-3</v>
      </c>
      <c r="AK343" s="13">
        <f t="shared" si="528"/>
        <v>5.628683065404743E-3</v>
      </c>
      <c r="AL343" s="13">
        <f t="shared" si="529"/>
        <v>3.7882662956381001E-4</v>
      </c>
      <c r="AM343" s="13">
        <f t="shared" si="530"/>
        <v>1.6764093414792149E-2</v>
      </c>
      <c r="AN343" s="13">
        <f t="shared" si="531"/>
        <v>2.0465784979956287E-2</v>
      </c>
      <c r="AO343" s="13">
        <f t="shared" si="532"/>
        <v>1.2492424865523143E-2</v>
      </c>
      <c r="AP343" s="13">
        <f t="shared" si="533"/>
        <v>5.083628738520838E-3</v>
      </c>
      <c r="AQ343" s="13">
        <f t="shared" si="534"/>
        <v>1.5515371172516203E-3</v>
      </c>
      <c r="AR343" s="13">
        <f t="shared" si="535"/>
        <v>6.3702770645667091E-4</v>
      </c>
      <c r="AS343" s="13">
        <f t="shared" si="536"/>
        <v>1.4957224304303135E-3</v>
      </c>
      <c r="AT343" s="13">
        <f t="shared" si="537"/>
        <v>1.755956268634081E-3</v>
      </c>
      <c r="AU343" s="13">
        <f t="shared" si="538"/>
        <v>1.374311327032448E-3</v>
      </c>
      <c r="AV343" s="13">
        <f t="shared" si="539"/>
        <v>8.0671070402520216E-4</v>
      </c>
      <c r="AW343" s="13">
        <f t="shared" si="540"/>
        <v>3.0163311489446489E-5</v>
      </c>
      <c r="AX343" s="13">
        <f t="shared" si="541"/>
        <v>6.5602668696585834E-3</v>
      </c>
      <c r="AY343" s="13">
        <f t="shared" si="542"/>
        <v>8.0088441315350496E-3</v>
      </c>
      <c r="AZ343" s="13">
        <f t="shared" si="543"/>
        <v>4.8886413920049528E-3</v>
      </c>
      <c r="BA343" s="13">
        <f t="shared" si="544"/>
        <v>1.9893686085962438E-3</v>
      </c>
      <c r="BB343" s="13">
        <f t="shared" si="545"/>
        <v>6.0716063168499037E-4</v>
      </c>
      <c r="BC343" s="13">
        <f t="shared" si="546"/>
        <v>1.4824564178812173E-4</v>
      </c>
      <c r="BD343" s="13">
        <f t="shared" si="547"/>
        <v>1.2961504234116277E-4</v>
      </c>
      <c r="BE343" s="13">
        <f t="shared" si="548"/>
        <v>3.0433232995343576E-4</v>
      </c>
      <c r="BF343" s="13">
        <f t="shared" si="549"/>
        <v>3.5728170659044526E-4</v>
      </c>
      <c r="BG343" s="13">
        <f t="shared" si="550"/>
        <v>2.7962900049366445E-4</v>
      </c>
      <c r="BH343" s="13">
        <f t="shared" si="551"/>
        <v>1.6414017946079373E-4</v>
      </c>
      <c r="BI343" s="13">
        <f t="shared" si="552"/>
        <v>7.7079268504647049E-5</v>
      </c>
      <c r="BJ343" s="14">
        <f t="shared" si="553"/>
        <v>0.61441178086603809</v>
      </c>
      <c r="BK343" s="14">
        <f t="shared" si="554"/>
        <v>0.19703493566703401</v>
      </c>
      <c r="BL343" s="14">
        <f t="shared" si="555"/>
        <v>0.17731861221892811</v>
      </c>
      <c r="BM343" s="14">
        <f t="shared" si="556"/>
        <v>0.68102247428476259</v>
      </c>
      <c r="BN343" s="14">
        <f t="shared" si="557"/>
        <v>0.30831270773389535</v>
      </c>
    </row>
    <row r="344" spans="1:66" x14ac:dyDescent="0.25">
      <c r="A344" t="s">
        <v>350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351</v>
      </c>
      <c r="B345" t="s">
        <v>123</v>
      </c>
      <c r="C345" t="s">
        <v>117</v>
      </c>
      <c r="D345" s="11">
        <v>44418</v>
      </c>
      <c r="E345" s="10">
        <f>VLOOKUP(A345,home!$A$2:$E$405,3,FALSE)</f>
        <v>1.1967000000000001</v>
      </c>
      <c r="F345" s="10">
        <f>VLOOKUP(B345,home!$B$2:$E$405,3,FALSE)</f>
        <v>0.33429999999999999</v>
      </c>
      <c r="G345" s="10">
        <f>VLOOKUP(C345,away!$B$2:$E$405,4,FALSE)</f>
        <v>1.6713</v>
      </c>
      <c r="H345" s="10">
        <f>VLOOKUP(A345,away!$A$2:$E$405,3,FALSE)</f>
        <v>1.0984</v>
      </c>
      <c r="I345" s="10">
        <f>VLOOKUP(C345,away!$B$2:$E$405,3,FALSE)</f>
        <v>1.2139</v>
      </c>
      <c r="J345" s="10">
        <f>VLOOKUP(B345,home!$B$2:$E$405,4,FALSE)</f>
        <v>0.72829999999999995</v>
      </c>
      <c r="K345" s="12">
        <f t="shared" si="502"/>
        <v>0.66861494655300002</v>
      </c>
      <c r="L345" s="12">
        <f t="shared" si="503"/>
        <v>0.97107717360800005</v>
      </c>
      <c r="M345" s="13">
        <f t="shared" si="504"/>
        <v>0.19403977402970884</v>
      </c>
      <c r="N345" s="13">
        <f t="shared" si="505"/>
        <v>0.12973789314202999</v>
      </c>
      <c r="O345" s="13">
        <f t="shared" si="506"/>
        <v>0.18842759533230469</v>
      </c>
      <c r="P345" s="13">
        <f t="shared" si="507"/>
        <v>0.12598550658221921</v>
      </c>
      <c r="Q345" s="13">
        <f t="shared" si="508"/>
        <v>4.3372347244528604E-2</v>
      </c>
      <c r="R345" s="13">
        <f t="shared" si="509"/>
        <v>9.1488868352523178E-2</v>
      </c>
      <c r="S345" s="13">
        <f t="shared" si="510"/>
        <v>2.0449863885056149E-2</v>
      </c>
      <c r="T345" s="13">
        <f t="shared" si="511"/>
        <v>4.2117896374961564E-2</v>
      </c>
      <c r="U345" s="13">
        <f t="shared" si="512"/>
        <v>6.1170824823716746E-2</v>
      </c>
      <c r="V345" s="13">
        <f t="shared" si="513"/>
        <v>1.4752911549989556E-3</v>
      </c>
      <c r="W345" s="13">
        <f t="shared" si="514"/>
        <v>9.666466544926219E-3</v>
      </c>
      <c r="X345" s="13">
        <f t="shared" si="515"/>
        <v>9.3868850112232421E-3</v>
      </c>
      <c r="Y345" s="13">
        <f t="shared" si="516"/>
        <v>4.5576948828409819E-3</v>
      </c>
      <c r="Z345" s="13">
        <f t="shared" si="517"/>
        <v>2.9614250565454213E-2</v>
      </c>
      <c r="AA345" s="13">
        <f t="shared" si="518"/>
        <v>1.980053055902832E-2</v>
      </c>
      <c r="AB345" s="13">
        <f t="shared" si="519"/>
        <v>6.6194653407228819E-3</v>
      </c>
      <c r="AC345" s="13">
        <f t="shared" si="520"/>
        <v>5.986701194646352E-5</v>
      </c>
      <c r="AD345" s="13">
        <f t="shared" si="521"/>
        <v>1.6157860030730513E-3</v>
      </c>
      <c r="AE345" s="13">
        <f t="shared" si="522"/>
        <v>1.5690529050195459E-3</v>
      </c>
      <c r="AF345" s="13">
        <f t="shared" si="523"/>
        <v>7.6183573012390099E-4</v>
      </c>
      <c r="AG345" s="13">
        <f t="shared" si="524"/>
        <v>2.4660042918743503E-4</v>
      </c>
      <c r="AH345" s="13">
        <f t="shared" si="525"/>
        <v>7.1894306844050961E-3</v>
      </c>
      <c r="AI345" s="13">
        <f t="shared" si="526"/>
        <v>4.8069608128000121E-3</v>
      </c>
      <c r="AJ345" s="13">
        <f t="shared" si="527"/>
        <v>1.6070029234663227E-3</v>
      </c>
      <c r="AK345" s="13">
        <f t="shared" si="528"/>
        <v>3.5815539126131683E-4</v>
      </c>
      <c r="AL345" s="13">
        <f t="shared" si="529"/>
        <v>1.5548102682255631E-6</v>
      </c>
      <c r="AM345" s="13">
        <f t="shared" si="530"/>
        <v>2.1606773441715479E-4</v>
      </c>
      <c r="AN345" s="13">
        <f t="shared" si="531"/>
        <v>2.0981844484569467E-4</v>
      </c>
      <c r="AO345" s="13">
        <f t="shared" si="532"/>
        <v>1.0187495119579159E-4</v>
      </c>
      <c r="AP345" s="13">
        <f t="shared" si="533"/>
        <v>3.2976146556220756E-5</v>
      </c>
      <c r="AQ345" s="13">
        <f t="shared" si="534"/>
        <v>8.0055957985745055E-6</v>
      </c>
      <c r="AR345" s="13">
        <f t="shared" si="535"/>
        <v>1.3962984057725467E-3</v>
      </c>
      <c r="AS345" s="13">
        <f t="shared" si="536"/>
        <v>9.3358598394765058E-4</v>
      </c>
      <c r="AT345" s="13">
        <f t="shared" si="537"/>
        <v>3.121047713798941E-4</v>
      </c>
      <c r="AU345" s="13">
        <f t="shared" si="538"/>
        <v>6.9559305011701418E-5</v>
      </c>
      <c r="AV345" s="13">
        <f t="shared" si="539"/>
        <v>1.1627097750665641E-5</v>
      </c>
      <c r="AW345" s="13">
        <f t="shared" si="540"/>
        <v>2.8041724987848573E-8</v>
      </c>
      <c r="AX345" s="13">
        <f t="shared" si="541"/>
        <v>2.4077686116525621E-5</v>
      </c>
      <c r="AY345" s="13">
        <f t="shared" si="542"/>
        <v>2.3381291381056285E-5</v>
      </c>
      <c r="AZ345" s="13">
        <f t="shared" si="543"/>
        <v>1.1352519174810611E-5</v>
      </c>
      <c r="BA345" s="13">
        <f t="shared" si="544"/>
        <v>3.6747240778685723E-6</v>
      </c>
      <c r="BB345" s="13">
        <f t="shared" si="545"/>
        <v>8.9211016783146907E-7</v>
      </c>
      <c r="BC345" s="13">
        <f t="shared" si="546"/>
        <v>1.7326156406494838E-7</v>
      </c>
      <c r="BD345" s="13">
        <f t="shared" si="547"/>
        <v>2.2598558489849341E-4</v>
      </c>
      <c r="BE345" s="13">
        <f t="shared" si="548"/>
        <v>1.5109733976865464E-4</v>
      </c>
      <c r="BF345" s="13">
        <f t="shared" si="549"/>
        <v>5.0512969876859746E-5</v>
      </c>
      <c r="BG345" s="13">
        <f t="shared" si="550"/>
        <v>1.125790888481663E-5</v>
      </c>
      <c r="BH345" s="13">
        <f t="shared" si="551"/>
        <v>1.8818015368300533E-6</v>
      </c>
      <c r="BI345" s="13">
        <f t="shared" si="552"/>
        <v>2.5164012679419591E-7</v>
      </c>
      <c r="BJ345" s="14">
        <f t="shared" si="553"/>
        <v>0.24366475273321006</v>
      </c>
      <c r="BK345" s="14">
        <f t="shared" si="554"/>
        <v>0.3420352387655789</v>
      </c>
      <c r="BL345" s="14">
        <f t="shared" si="555"/>
        <v>0.38463299702918347</v>
      </c>
      <c r="BM345" s="14">
        <f t="shared" si="556"/>
        <v>0.22687190116045611</v>
      </c>
      <c r="BN345" s="14">
        <f t="shared" si="557"/>
        <v>0.7730519846833146</v>
      </c>
    </row>
    <row r="346" spans="1:66" x14ac:dyDescent="0.25">
      <c r="A346" t="s">
        <v>356</v>
      </c>
      <c r="B346" t="s">
        <v>211</v>
      </c>
      <c r="C346" t="s">
        <v>201</v>
      </c>
      <c r="D346" s="11">
        <v>44418</v>
      </c>
      <c r="E346" s="10">
        <f>VLOOKUP(A346,home!$A$2:$E$405,3,FALSE)</f>
        <v>1.3976999999999999</v>
      </c>
      <c r="F346" s="10">
        <f>VLOOKUP(B346,home!$B$2:$E$405,3,FALSE)</f>
        <v>0.85170000000000001</v>
      </c>
      <c r="G346" s="10">
        <f>VLOOKUP(C346,away!$B$2:$E$405,4,FALSE)</f>
        <v>0.71550000000000002</v>
      </c>
      <c r="H346" s="10">
        <f>VLOOKUP(A346,away!$A$2:$E$405,3,FALSE)</f>
        <v>1.0585</v>
      </c>
      <c r="I346" s="10">
        <f>VLOOKUP(C346,away!$B$2:$E$405,3,FALSE)</f>
        <v>0.89219999999999999</v>
      </c>
      <c r="J346" s="10">
        <f>VLOOKUP(B346,home!$B$2:$E$405,4,FALSE)</f>
        <v>0.98970000000000002</v>
      </c>
      <c r="K346" s="12">
        <f t="shared" si="502"/>
        <v>0.85174628989500012</v>
      </c>
      <c r="L346" s="12">
        <f t="shared" si="503"/>
        <v>0.93466644489000006</v>
      </c>
      <c r="M346" s="13">
        <f t="shared" si="504"/>
        <v>0.16756017562279485</v>
      </c>
      <c r="N346" s="13">
        <f t="shared" si="505"/>
        <v>0.14271875792087016</v>
      </c>
      <c r="O346" s="13">
        <f t="shared" si="506"/>
        <v>0.15661287365450172</v>
      </c>
      <c r="P346" s="13">
        <f t="shared" si="507"/>
        <v>0.13339443408501625</v>
      </c>
      <c r="Q346" s="13">
        <f t="shared" si="508"/>
        <v>6.0780086278761886E-2</v>
      </c>
      <c r="R346" s="13">
        <f t="shared" si="509"/>
        <v>7.3190398921329933E-2</v>
      </c>
      <c r="S346" s="13">
        <f t="shared" si="510"/>
        <v>2.6548783114370637E-2</v>
      </c>
      <c r="T346" s="13">
        <f t="shared" si="511"/>
        <v>5.6809107162277842E-2</v>
      </c>
      <c r="U346" s="13">
        <f t="shared" si="512"/>
        <v>6.2339650737177794E-2</v>
      </c>
      <c r="V346" s="13">
        <f t="shared" si="513"/>
        <v>2.3483834562215288E-3</v>
      </c>
      <c r="W346" s="13">
        <f t="shared" si="514"/>
        <v>1.7256404329144485E-2</v>
      </c>
      <c r="X346" s="13">
        <f t="shared" si="515"/>
        <v>1.6128982085905883E-2</v>
      </c>
      <c r="Y346" s="13">
        <f t="shared" si="516"/>
        <v>7.5376091729640752E-3</v>
      </c>
      <c r="Z346" s="13">
        <f t="shared" si="517"/>
        <v>2.2802869986626784E-2</v>
      </c>
      <c r="AA346" s="13">
        <f t="shared" si="518"/>
        <v>1.9422259910067415E-2</v>
      </c>
      <c r="AB346" s="13">
        <f t="shared" si="519"/>
        <v>8.271418909888157E-3</v>
      </c>
      <c r="AC346" s="13">
        <f t="shared" si="520"/>
        <v>1.1684656012121551E-4</v>
      </c>
      <c r="AD346" s="13">
        <f t="shared" si="521"/>
        <v>3.6745195910692086E-3</v>
      </c>
      <c r="AE346" s="13">
        <f t="shared" si="522"/>
        <v>3.4344501628633135E-3</v>
      </c>
      <c r="AF346" s="13">
        <f t="shared" si="523"/>
        <v>1.6050326619376676E-3</v>
      </c>
      <c r="AG346" s="13">
        <f t="shared" si="524"/>
        <v>5.0005672402187102E-4</v>
      </c>
      <c r="AH346" s="13">
        <f t="shared" si="525"/>
        <v>5.3282693559223333E-3</v>
      </c>
      <c r="AI346" s="13">
        <f t="shared" si="526"/>
        <v>4.5383336554680699E-3</v>
      </c>
      <c r="AJ346" s="13">
        <f t="shared" si="527"/>
        <v>1.9327544266752703E-3</v>
      </c>
      <c r="AK346" s="13">
        <f t="shared" si="528"/>
        <v>5.487388040662667E-4</v>
      </c>
      <c r="AL346" s="13">
        <f t="shared" si="529"/>
        <v>3.7208556756919438E-6</v>
      </c>
      <c r="AM346" s="13">
        <f t="shared" si="530"/>
        <v>6.2595168576793845E-4</v>
      </c>
      <c r="AN346" s="13">
        <f t="shared" si="531"/>
        <v>5.8505603680962146E-4</v>
      </c>
      <c r="AO346" s="13">
        <f t="shared" si="532"/>
        <v>2.7341612299314097E-4</v>
      </c>
      <c r="AP346" s="13">
        <f t="shared" si="533"/>
        <v>8.5184291884535357E-5</v>
      </c>
      <c r="AQ346" s="13">
        <f t="shared" si="534"/>
        <v>1.9904724814047684E-5</v>
      </c>
      <c r="AR346" s="13">
        <f t="shared" si="535"/>
        <v>9.9603091526325165E-4</v>
      </c>
      <c r="AS346" s="13">
        <f t="shared" si="536"/>
        <v>8.48365636696196E-4</v>
      </c>
      <c r="AT346" s="13">
        <f t="shared" si="537"/>
        <v>3.6129614176519712E-4</v>
      </c>
      <c r="AU346" s="13">
        <f t="shared" si="538"/>
        <v>1.0257754943396159E-4</v>
      </c>
      <c r="AV346" s="13">
        <f t="shared" si="539"/>
        <v>2.1842511789224436E-5</v>
      </c>
      <c r="AW346" s="13">
        <f t="shared" si="540"/>
        <v>8.2282452213912606E-8</v>
      </c>
      <c r="AX346" s="13">
        <f t="shared" si="541"/>
        <v>8.8858671001060388E-5</v>
      </c>
      <c r="AY346" s="13">
        <f t="shared" si="542"/>
        <v>8.3053218122211244E-5</v>
      </c>
      <c r="AZ346" s="13">
        <f t="shared" si="543"/>
        <v>3.8813528059480456E-5</v>
      </c>
      <c r="BA346" s="13">
        <f t="shared" si="544"/>
        <v>1.2092567428330954E-5</v>
      </c>
      <c r="BB346" s="13">
        <f t="shared" si="545"/>
        <v>2.8256292519576754E-6</v>
      </c>
      <c r="BC346" s="13">
        <f t="shared" si="546"/>
        <v>5.2820416950089427E-7</v>
      </c>
      <c r="BD346" s="13">
        <f t="shared" si="547"/>
        <v>1.55159445761606E-4</v>
      </c>
      <c r="BE346" s="13">
        <f t="shared" si="548"/>
        <v>1.3215648226961243E-4</v>
      </c>
      <c r="BF346" s="13">
        <f t="shared" si="549"/>
        <v>5.6281896729358349E-5</v>
      </c>
      <c r="BG346" s="13">
        <f t="shared" si="550"/>
        <v>1.5979298909161512E-5</v>
      </c>
      <c r="BH346" s="13">
        <f t="shared" si="551"/>
        <v>3.4025771402503845E-6</v>
      </c>
      <c r="BI346" s="13">
        <f t="shared" si="552"/>
        <v>5.7962649105796107E-7</v>
      </c>
      <c r="BJ346" s="14">
        <f t="shared" si="553"/>
        <v>0.31226069077011831</v>
      </c>
      <c r="BK346" s="14">
        <f t="shared" si="554"/>
        <v>0.33005539691232233</v>
      </c>
      <c r="BL346" s="14">
        <f t="shared" si="555"/>
        <v>0.33487837045734586</v>
      </c>
      <c r="BM346" s="14">
        <f t="shared" si="556"/>
        <v>0.26565763070746851</v>
      </c>
      <c r="BN346" s="14">
        <f t="shared" si="557"/>
        <v>0.73425672648327478</v>
      </c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2021-08-11T06:52:16Z</dcterms:modified>
</cp:coreProperties>
</file>