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83" i="2" l="1"/>
  <c r="E220" i="2" l="1"/>
  <c r="F220" i="2"/>
  <c r="O220" i="2" s="1"/>
  <c r="G220" i="2"/>
  <c r="H220" i="2"/>
  <c r="I220" i="2"/>
  <c r="J220" i="2"/>
  <c r="K220" i="2"/>
  <c r="L220" i="2"/>
  <c r="M220" i="2"/>
  <c r="N220" i="2"/>
  <c r="P220" i="2"/>
  <c r="E221" i="2"/>
  <c r="F221" i="2"/>
  <c r="O221" i="2" s="1"/>
  <c r="G221" i="2"/>
  <c r="H221" i="2"/>
  <c r="I221" i="2"/>
  <c r="J221" i="2"/>
  <c r="K221" i="2"/>
  <c r="L221" i="2"/>
  <c r="M221" i="2"/>
  <c r="N221" i="2"/>
  <c r="P221" i="2"/>
  <c r="E222" i="2"/>
  <c r="F222" i="2"/>
  <c r="O222" i="2" s="1"/>
  <c r="G222" i="2"/>
  <c r="H222" i="2"/>
  <c r="I222" i="2"/>
  <c r="J222" i="2"/>
  <c r="K222" i="2"/>
  <c r="L222" i="2"/>
  <c r="M222" i="2"/>
  <c r="N222" i="2"/>
  <c r="P222" i="2"/>
  <c r="E223" i="2"/>
  <c r="F223" i="2"/>
  <c r="O223" i="2" s="1"/>
  <c r="G223" i="2"/>
  <c r="H223" i="2"/>
  <c r="I223" i="2"/>
  <c r="J223" i="2"/>
  <c r="K223" i="2"/>
  <c r="L223" i="2"/>
  <c r="M223" i="2"/>
  <c r="N223" i="2"/>
  <c r="P223" i="2"/>
  <c r="E224" i="2"/>
  <c r="F224" i="2"/>
  <c r="O224" i="2" s="1"/>
  <c r="G224" i="2"/>
  <c r="H224" i="2"/>
  <c r="I224" i="2"/>
  <c r="J224" i="2"/>
  <c r="K224" i="2"/>
  <c r="L224" i="2"/>
  <c r="M224" i="2"/>
  <c r="N224" i="2"/>
  <c r="P224" i="2"/>
  <c r="E225" i="2"/>
  <c r="F225" i="2"/>
  <c r="O225" i="2" s="1"/>
  <c r="G225" i="2"/>
  <c r="H225" i="2"/>
  <c r="I225" i="2"/>
  <c r="J225" i="2"/>
  <c r="K225" i="2"/>
  <c r="L225" i="2"/>
  <c r="M225" i="2"/>
  <c r="N225" i="2"/>
  <c r="P225" i="2"/>
  <c r="E226" i="2"/>
  <c r="F226" i="2"/>
  <c r="O226" i="2" s="1"/>
  <c r="G226" i="2"/>
  <c r="H226" i="2"/>
  <c r="I226" i="2"/>
  <c r="J226" i="2"/>
  <c r="K226" i="2"/>
  <c r="L226" i="2"/>
  <c r="M226" i="2"/>
  <c r="N226" i="2"/>
  <c r="P226" i="2"/>
  <c r="E227" i="2"/>
  <c r="F227" i="2"/>
  <c r="O227" i="2" s="1"/>
  <c r="G227" i="2"/>
  <c r="H227" i="2"/>
  <c r="I227" i="2"/>
  <c r="J227" i="2"/>
  <c r="K227" i="2"/>
  <c r="L227" i="2"/>
  <c r="M227" i="2"/>
  <c r="N227" i="2"/>
  <c r="P227" i="2"/>
  <c r="E228" i="2"/>
  <c r="F228" i="2"/>
  <c r="O228" i="2" s="1"/>
  <c r="G228" i="2"/>
  <c r="H228" i="2"/>
  <c r="I228" i="2"/>
  <c r="J228" i="2"/>
  <c r="K228" i="2"/>
  <c r="L228" i="2"/>
  <c r="M228" i="2"/>
  <c r="N228" i="2"/>
  <c r="P228" i="2"/>
  <c r="E229" i="2"/>
  <c r="F229" i="2"/>
  <c r="O229" i="2" s="1"/>
  <c r="G229" i="2"/>
  <c r="H229" i="2"/>
  <c r="I229" i="2"/>
  <c r="J229" i="2"/>
  <c r="K229" i="2"/>
  <c r="L229" i="2"/>
  <c r="M229" i="2"/>
  <c r="N229" i="2"/>
  <c r="P229" i="2"/>
  <c r="E230" i="2"/>
  <c r="F230" i="2"/>
  <c r="O230" i="2" s="1"/>
  <c r="G230" i="2"/>
  <c r="H230" i="2"/>
  <c r="I230" i="2"/>
  <c r="J230" i="2"/>
  <c r="K230" i="2"/>
  <c r="L230" i="2"/>
  <c r="M230" i="2"/>
  <c r="N230" i="2"/>
  <c r="P230" i="2"/>
  <c r="E231" i="2"/>
  <c r="F231" i="2"/>
  <c r="O231" i="2" s="1"/>
  <c r="G231" i="2"/>
  <c r="H231" i="2"/>
  <c r="I231" i="2"/>
  <c r="J231" i="2"/>
  <c r="K231" i="2"/>
  <c r="L231" i="2"/>
  <c r="M231" i="2"/>
  <c r="N231" i="2"/>
  <c r="P231" i="2"/>
  <c r="E232" i="2"/>
  <c r="F232" i="2"/>
  <c r="O232" i="2" s="1"/>
  <c r="G232" i="2"/>
  <c r="H232" i="2"/>
  <c r="I232" i="2"/>
  <c r="J232" i="2"/>
  <c r="K232" i="2"/>
  <c r="L232" i="2"/>
  <c r="M232" i="2"/>
  <c r="N232" i="2"/>
  <c r="P232" i="2"/>
  <c r="E233" i="2"/>
  <c r="F233" i="2"/>
  <c r="O233" i="2" s="1"/>
  <c r="G233" i="2"/>
  <c r="H233" i="2"/>
  <c r="I233" i="2"/>
  <c r="J233" i="2"/>
  <c r="K233" i="2"/>
  <c r="L233" i="2"/>
  <c r="M233" i="2"/>
  <c r="N233" i="2"/>
  <c r="P233" i="2"/>
  <c r="E234" i="2"/>
  <c r="F234" i="2"/>
  <c r="O234" i="2" s="1"/>
  <c r="G234" i="2"/>
  <c r="H234" i="2"/>
  <c r="I234" i="2"/>
  <c r="J234" i="2"/>
  <c r="K234" i="2"/>
  <c r="L234" i="2"/>
  <c r="M234" i="2"/>
  <c r="N234" i="2"/>
  <c r="P234" i="2"/>
  <c r="E235" i="2"/>
  <c r="F235" i="2"/>
  <c r="O235" i="2" s="1"/>
  <c r="G235" i="2"/>
  <c r="H235" i="2"/>
  <c r="I235" i="2"/>
  <c r="J235" i="2"/>
  <c r="K235" i="2"/>
  <c r="L235" i="2"/>
  <c r="M235" i="2"/>
  <c r="N235" i="2"/>
  <c r="P235" i="2"/>
  <c r="E236" i="2"/>
  <c r="F236" i="2"/>
  <c r="O236" i="2" s="1"/>
  <c r="G236" i="2"/>
  <c r="H236" i="2"/>
  <c r="I236" i="2"/>
  <c r="J236" i="2"/>
  <c r="K236" i="2"/>
  <c r="L236" i="2"/>
  <c r="M236" i="2"/>
  <c r="N236" i="2"/>
  <c r="P236" i="2"/>
  <c r="E237" i="2"/>
  <c r="F237" i="2"/>
  <c r="O237" i="2" s="1"/>
  <c r="G237" i="2"/>
  <c r="H237" i="2"/>
  <c r="I237" i="2"/>
  <c r="J237" i="2"/>
  <c r="K237" i="2"/>
  <c r="L237" i="2"/>
  <c r="M237" i="2"/>
  <c r="N237" i="2"/>
  <c r="P237" i="2"/>
  <c r="E238" i="2"/>
  <c r="F238" i="2"/>
  <c r="O238" i="2" s="1"/>
  <c r="G238" i="2"/>
  <c r="H238" i="2"/>
  <c r="I238" i="2"/>
  <c r="J238" i="2"/>
  <c r="K238" i="2"/>
  <c r="L238" i="2"/>
  <c r="M238" i="2"/>
  <c r="N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N305" i="2" s="1"/>
  <c r="F305" i="2"/>
  <c r="G305" i="2"/>
  <c r="P305" i="2" s="1"/>
  <c r="H305" i="2"/>
  <c r="I305" i="2"/>
  <c r="J305" i="2"/>
  <c r="K305" i="2"/>
  <c r="L305" i="2"/>
  <c r="M305" i="2"/>
  <c r="O305" i="2"/>
  <c r="E306" i="2"/>
  <c r="N306" i="2" s="1"/>
  <c r="F306" i="2"/>
  <c r="G306" i="2"/>
  <c r="P306" i="2" s="1"/>
  <c r="H306" i="2"/>
  <c r="I306" i="2"/>
  <c r="J306" i="2"/>
  <c r="K306" i="2"/>
  <c r="L306" i="2"/>
  <c r="M306" i="2"/>
  <c r="O306" i="2"/>
  <c r="E307" i="2"/>
  <c r="N307" i="2" s="1"/>
  <c r="F307" i="2"/>
  <c r="G307" i="2"/>
  <c r="P307" i="2" s="1"/>
  <c r="H307" i="2"/>
  <c r="I307" i="2"/>
  <c r="J307" i="2"/>
  <c r="K307" i="2"/>
  <c r="L307" i="2"/>
  <c r="M307" i="2"/>
  <c r="O307" i="2"/>
  <c r="E308" i="2"/>
  <c r="N308" i="2" s="1"/>
  <c r="F308" i="2"/>
  <c r="G308" i="2"/>
  <c r="P308" i="2" s="1"/>
  <c r="H308" i="2"/>
  <c r="I308" i="2"/>
  <c r="J308" i="2"/>
  <c r="K308" i="2"/>
  <c r="L308" i="2"/>
  <c r="M308" i="2"/>
  <c r="O308" i="2"/>
  <c r="E309" i="2"/>
  <c r="N309" i="2" s="1"/>
  <c r="F309" i="2"/>
  <c r="G309" i="2"/>
  <c r="P309" i="2" s="1"/>
  <c r="H309" i="2"/>
  <c r="I309" i="2"/>
  <c r="J309" i="2"/>
  <c r="K309" i="2"/>
  <c r="L309" i="2"/>
  <c r="M309" i="2"/>
  <c r="O309" i="2"/>
  <c r="E310" i="2"/>
  <c r="N310" i="2" s="1"/>
  <c r="F310" i="2"/>
  <c r="G310" i="2"/>
  <c r="P310" i="2" s="1"/>
  <c r="H310" i="2"/>
  <c r="I310" i="2"/>
  <c r="J310" i="2"/>
  <c r="K310" i="2"/>
  <c r="L310" i="2"/>
  <c r="M310" i="2"/>
  <c r="O310" i="2"/>
  <c r="E311" i="2"/>
  <c r="N311" i="2" s="1"/>
  <c r="F311" i="2"/>
  <c r="G311" i="2"/>
  <c r="P311" i="2" s="1"/>
  <c r="H311" i="2"/>
  <c r="I311" i="2"/>
  <c r="J311" i="2"/>
  <c r="K311" i="2"/>
  <c r="L311" i="2"/>
  <c r="M311" i="2"/>
  <c r="O311" i="2"/>
  <c r="E312" i="2"/>
  <c r="N312" i="2" s="1"/>
  <c r="F312" i="2"/>
  <c r="G312" i="2"/>
  <c r="P312" i="2" s="1"/>
  <c r="H312" i="2"/>
  <c r="I312" i="2"/>
  <c r="J312" i="2"/>
  <c r="K312" i="2"/>
  <c r="L312" i="2"/>
  <c r="M312" i="2"/>
  <c r="O312" i="2"/>
  <c r="E313" i="2"/>
  <c r="N313" i="2" s="1"/>
  <c r="F313" i="2"/>
  <c r="G313" i="2"/>
  <c r="P313" i="2" s="1"/>
  <c r="H313" i="2"/>
  <c r="I313" i="2"/>
  <c r="J313" i="2"/>
  <c r="K313" i="2"/>
  <c r="L313" i="2"/>
  <c r="M313" i="2"/>
  <c r="O313" i="2"/>
  <c r="E314" i="2"/>
  <c r="N314" i="2" s="1"/>
  <c r="F314" i="2"/>
  <c r="G314" i="2"/>
  <c r="P314" i="2" s="1"/>
  <c r="H314" i="2"/>
  <c r="I314" i="2"/>
  <c r="J314" i="2"/>
  <c r="K314" i="2"/>
  <c r="L314" i="2"/>
  <c r="M314" i="2"/>
  <c r="O314" i="2"/>
  <c r="E315" i="2"/>
  <c r="N315" i="2" s="1"/>
  <c r="F315" i="2"/>
  <c r="G315" i="2"/>
  <c r="P315" i="2" s="1"/>
  <c r="H315" i="2"/>
  <c r="I315" i="2"/>
  <c r="J315" i="2"/>
  <c r="K315" i="2"/>
  <c r="L315" i="2"/>
  <c r="M315" i="2"/>
  <c r="O315" i="2"/>
  <c r="E316" i="2"/>
  <c r="N316" i="2" s="1"/>
  <c r="F316" i="2"/>
  <c r="G316" i="2"/>
  <c r="P316" i="2" s="1"/>
  <c r="H316" i="2"/>
  <c r="I316" i="2"/>
  <c r="J316" i="2"/>
  <c r="K316" i="2"/>
  <c r="L316" i="2"/>
  <c r="M316" i="2"/>
  <c r="O316" i="2"/>
  <c r="E317" i="2"/>
  <c r="N317" i="2" s="1"/>
  <c r="F317" i="2"/>
  <c r="G317" i="2"/>
  <c r="P317" i="2" s="1"/>
  <c r="H317" i="2"/>
  <c r="I317" i="2"/>
  <c r="J317" i="2"/>
  <c r="K317" i="2"/>
  <c r="L317" i="2"/>
  <c r="M317" i="2"/>
  <c r="O317" i="2"/>
  <c r="E318" i="2"/>
  <c r="N318" i="2" s="1"/>
  <c r="F318" i="2"/>
  <c r="G318" i="2"/>
  <c r="P318" i="2" s="1"/>
  <c r="H318" i="2"/>
  <c r="I318" i="2"/>
  <c r="J318" i="2"/>
  <c r="K318" i="2"/>
  <c r="L318" i="2"/>
  <c r="M318" i="2"/>
  <c r="O318" i="2"/>
  <c r="E319" i="2"/>
  <c r="N319" i="2" s="1"/>
  <c r="F319" i="2"/>
  <c r="G319" i="2"/>
  <c r="P319" i="2" s="1"/>
  <c r="H319" i="2"/>
  <c r="I319" i="2"/>
  <c r="J319" i="2"/>
  <c r="K319" i="2"/>
  <c r="L319" i="2"/>
  <c r="M319" i="2"/>
  <c r="O319" i="2"/>
  <c r="E320" i="2"/>
  <c r="N320" i="2" s="1"/>
  <c r="F320" i="2"/>
  <c r="G320" i="2"/>
  <c r="P320" i="2" s="1"/>
  <c r="H320" i="2"/>
  <c r="I320" i="2"/>
  <c r="J320" i="2"/>
  <c r="K320" i="2"/>
  <c r="L320" i="2"/>
  <c r="M320" i="2"/>
  <c r="O320" i="2"/>
  <c r="E321" i="2"/>
  <c r="N321" i="2" s="1"/>
  <c r="F321" i="2"/>
  <c r="G321" i="2"/>
  <c r="P321" i="2" s="1"/>
  <c r="H321" i="2"/>
  <c r="I321" i="2"/>
  <c r="J321" i="2"/>
  <c r="K321" i="2"/>
  <c r="L321" i="2"/>
  <c r="M321" i="2"/>
  <c r="O321" i="2"/>
  <c r="E322" i="2"/>
  <c r="N322" i="2" s="1"/>
  <c r="F322" i="2"/>
  <c r="G322" i="2"/>
  <c r="P322" i="2" s="1"/>
  <c r="H322" i="2"/>
  <c r="I322" i="2"/>
  <c r="J322" i="2"/>
  <c r="K322" i="2"/>
  <c r="L322" i="2"/>
  <c r="M322" i="2"/>
  <c r="O322" i="2"/>
  <c r="E323" i="2"/>
  <c r="N323" i="2" s="1"/>
  <c r="F323" i="2"/>
  <c r="G323" i="2"/>
  <c r="P323" i="2" s="1"/>
  <c r="H323" i="2"/>
  <c r="I323" i="2"/>
  <c r="J323" i="2"/>
  <c r="K323" i="2"/>
  <c r="L323" i="2"/>
  <c r="M323" i="2"/>
  <c r="O323" i="2"/>
  <c r="E324" i="2"/>
  <c r="N324" i="2" s="1"/>
  <c r="F324" i="2"/>
  <c r="G324" i="2"/>
  <c r="P324" i="2" s="1"/>
  <c r="H324" i="2"/>
  <c r="I324" i="2"/>
  <c r="J324" i="2"/>
  <c r="K324" i="2"/>
  <c r="L324" i="2"/>
  <c r="M324" i="2"/>
  <c r="O324" i="2"/>
  <c r="E325" i="2"/>
  <c r="N325" i="2" s="1"/>
  <c r="F325" i="2"/>
  <c r="G325" i="2"/>
  <c r="P325" i="2" s="1"/>
  <c r="H325" i="2"/>
  <c r="I325" i="2"/>
  <c r="J325" i="2"/>
  <c r="K325" i="2"/>
  <c r="L325" i="2"/>
  <c r="M325" i="2"/>
  <c r="O325" i="2"/>
  <c r="E326" i="2"/>
  <c r="N326" i="2" s="1"/>
  <c r="F326" i="2"/>
  <c r="G326" i="2"/>
  <c r="P326" i="2" s="1"/>
  <c r="H326" i="2"/>
  <c r="I326" i="2"/>
  <c r="J326" i="2"/>
  <c r="K326" i="2"/>
  <c r="L326" i="2"/>
  <c r="M326" i="2"/>
  <c r="O326" i="2"/>
  <c r="E327" i="2"/>
  <c r="N327" i="2" s="1"/>
  <c r="F327" i="2"/>
  <c r="G327" i="2"/>
  <c r="P327" i="2" s="1"/>
  <c r="H327" i="2"/>
  <c r="I327" i="2"/>
  <c r="J327" i="2"/>
  <c r="K327" i="2"/>
  <c r="L327" i="2"/>
  <c r="M327" i="2"/>
  <c r="O327" i="2"/>
  <c r="E328" i="2"/>
  <c r="N328" i="2" s="1"/>
  <c r="F328" i="2"/>
  <c r="G328" i="2"/>
  <c r="P328" i="2" s="1"/>
  <c r="H328" i="2"/>
  <c r="I328" i="2"/>
  <c r="J328" i="2"/>
  <c r="K328" i="2"/>
  <c r="L328" i="2"/>
  <c r="M328" i="2"/>
  <c r="O328" i="2"/>
  <c r="E329" i="2"/>
  <c r="N329" i="2" s="1"/>
  <c r="F329" i="2"/>
  <c r="G329" i="2"/>
  <c r="P329" i="2" s="1"/>
  <c r="H329" i="2"/>
  <c r="I329" i="2"/>
  <c r="J329" i="2"/>
  <c r="K329" i="2"/>
  <c r="L329" i="2"/>
  <c r="M329" i="2"/>
  <c r="O329" i="2"/>
  <c r="E330" i="2"/>
  <c r="N330" i="2" s="1"/>
  <c r="F330" i="2"/>
  <c r="G330" i="2"/>
  <c r="P330" i="2" s="1"/>
  <c r="H330" i="2"/>
  <c r="I330" i="2"/>
  <c r="J330" i="2"/>
  <c r="K330" i="2"/>
  <c r="L330" i="2"/>
  <c r="M330" i="2"/>
  <c r="O330" i="2"/>
  <c r="E331" i="2"/>
  <c r="N331" i="2" s="1"/>
  <c r="F331" i="2"/>
  <c r="G331" i="2"/>
  <c r="P331" i="2" s="1"/>
  <c r="H331" i="2"/>
  <c r="I331" i="2"/>
  <c r="J331" i="2"/>
  <c r="K331" i="2"/>
  <c r="L331" i="2"/>
  <c r="M331" i="2"/>
  <c r="O331" i="2"/>
  <c r="E332" i="2"/>
  <c r="N332" i="2" s="1"/>
  <c r="F332" i="2"/>
  <c r="G332" i="2"/>
  <c r="P332" i="2" s="1"/>
  <c r="H332" i="2"/>
  <c r="I332" i="2"/>
  <c r="J332" i="2"/>
  <c r="K332" i="2"/>
  <c r="L332" i="2"/>
  <c r="M332" i="2"/>
  <c r="O332" i="2"/>
  <c r="E333" i="2"/>
  <c r="N333" i="2" s="1"/>
  <c r="F333" i="2"/>
  <c r="G333" i="2"/>
  <c r="P333" i="2" s="1"/>
  <c r="H333" i="2"/>
  <c r="I333" i="2"/>
  <c r="J333" i="2"/>
  <c r="K333" i="2"/>
  <c r="L333" i="2"/>
  <c r="M333" i="2"/>
  <c r="O333" i="2"/>
  <c r="E334" i="2"/>
  <c r="N334" i="2" s="1"/>
  <c r="F334" i="2"/>
  <c r="G334" i="2"/>
  <c r="P334" i="2" s="1"/>
  <c r="H334" i="2"/>
  <c r="I334" i="2"/>
  <c r="J334" i="2"/>
  <c r="K334" i="2"/>
  <c r="L334" i="2"/>
  <c r="M334" i="2"/>
  <c r="O334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E113" i="2" l="1"/>
  <c r="F113" i="2"/>
  <c r="G113" i="2"/>
  <c r="H113" i="2"/>
  <c r="I113" i="2"/>
  <c r="J113" i="2"/>
  <c r="K113" i="2"/>
  <c r="L113" i="2"/>
  <c r="M113" i="2"/>
  <c r="N113" i="2"/>
  <c r="O113" i="2"/>
  <c r="P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H175" i="2"/>
  <c r="I175" i="2"/>
  <c r="J175" i="2"/>
  <c r="K175" i="2"/>
  <c r="L175" i="2"/>
  <c r="M175" i="2"/>
  <c r="O175" i="2"/>
  <c r="P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H179" i="2"/>
  <c r="I179" i="2"/>
  <c r="J179" i="2"/>
  <c r="K179" i="2"/>
  <c r="L179" i="2"/>
  <c r="M179" i="2"/>
  <c r="O179" i="2"/>
  <c r="P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H183" i="2"/>
  <c r="I183" i="2"/>
  <c r="J183" i="2"/>
  <c r="K183" i="2"/>
  <c r="L183" i="2"/>
  <c r="M183" i="2"/>
  <c r="O183" i="2"/>
  <c r="P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H185" i="2"/>
  <c r="I185" i="2"/>
  <c r="J185" i="2"/>
  <c r="K185" i="2"/>
  <c r="L185" i="2"/>
  <c r="M185" i="2"/>
  <c r="O185" i="2"/>
  <c r="P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H187" i="2"/>
  <c r="I187" i="2"/>
  <c r="J187" i="2"/>
  <c r="K187" i="2"/>
  <c r="L187" i="2"/>
  <c r="M187" i="2"/>
  <c r="O187" i="2"/>
  <c r="P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H189" i="2"/>
  <c r="I189" i="2"/>
  <c r="J189" i="2"/>
  <c r="K189" i="2"/>
  <c r="L189" i="2"/>
  <c r="M189" i="2"/>
  <c r="O189" i="2"/>
  <c r="P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H191" i="2"/>
  <c r="I191" i="2"/>
  <c r="J191" i="2"/>
  <c r="K191" i="2"/>
  <c r="L191" i="2"/>
  <c r="M191" i="2"/>
  <c r="O191" i="2"/>
  <c r="P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H193" i="2"/>
  <c r="I193" i="2"/>
  <c r="J193" i="2"/>
  <c r="K193" i="2"/>
  <c r="L193" i="2"/>
  <c r="M193" i="2"/>
  <c r="O193" i="2"/>
  <c r="P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H195" i="2"/>
  <c r="I195" i="2"/>
  <c r="J195" i="2"/>
  <c r="K195" i="2"/>
  <c r="L195" i="2"/>
  <c r="M195" i="2"/>
  <c r="O195" i="2"/>
  <c r="P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P202" i="2" s="1"/>
  <c r="H202" i="2"/>
  <c r="I202" i="2"/>
  <c r="J202" i="2"/>
  <c r="K202" i="2"/>
  <c r="L202" i="2"/>
  <c r="M202" i="2"/>
  <c r="O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P204" i="2" s="1"/>
  <c r="H204" i="2"/>
  <c r="I204" i="2"/>
  <c r="J204" i="2"/>
  <c r="K204" i="2"/>
  <c r="L204" i="2"/>
  <c r="M204" i="2"/>
  <c r="O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P206" i="2" s="1"/>
  <c r="H206" i="2"/>
  <c r="I206" i="2"/>
  <c r="J206" i="2"/>
  <c r="K206" i="2"/>
  <c r="L206" i="2"/>
  <c r="M206" i="2"/>
  <c r="O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P208" i="2" s="1"/>
  <c r="H208" i="2"/>
  <c r="I208" i="2"/>
  <c r="J208" i="2"/>
  <c r="K208" i="2"/>
  <c r="L208" i="2"/>
  <c r="M208" i="2"/>
  <c r="O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P210" i="2" s="1"/>
  <c r="H210" i="2"/>
  <c r="I210" i="2"/>
  <c r="J210" i="2"/>
  <c r="K210" i="2"/>
  <c r="L210" i="2"/>
  <c r="M210" i="2"/>
  <c r="O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P212" i="2" s="1"/>
  <c r="H212" i="2"/>
  <c r="I212" i="2"/>
  <c r="J212" i="2"/>
  <c r="K212" i="2"/>
  <c r="L212" i="2"/>
  <c r="M212" i="2"/>
  <c r="O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P214" i="2" s="1"/>
  <c r="H214" i="2"/>
  <c r="I214" i="2"/>
  <c r="J214" i="2"/>
  <c r="K214" i="2"/>
  <c r="L214" i="2"/>
  <c r="M214" i="2"/>
  <c r="O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P216" i="2" s="1"/>
  <c r="H216" i="2"/>
  <c r="I216" i="2"/>
  <c r="J216" i="2"/>
  <c r="K216" i="2"/>
  <c r="L216" i="2"/>
  <c r="M216" i="2"/>
  <c r="O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P218" i="2" s="1"/>
  <c r="H218" i="2"/>
  <c r="I218" i="2"/>
  <c r="J218" i="2"/>
  <c r="K218" i="2"/>
  <c r="L218" i="2"/>
  <c r="M218" i="2"/>
  <c r="O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187" i="8" l="1"/>
  <c r="E187" i="8"/>
  <c r="F187" i="8"/>
  <c r="G187" i="8"/>
  <c r="H187" i="8"/>
  <c r="I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L188" i="8"/>
  <c r="M188" i="8"/>
  <c r="O188" i="8"/>
  <c r="P188" i="8"/>
  <c r="Q188" i="8"/>
  <c r="S188" i="8" s="1"/>
  <c r="R188" i="8"/>
  <c r="T188" i="8"/>
  <c r="D189" i="8"/>
  <c r="E189" i="8"/>
  <c r="F189" i="8"/>
  <c r="G189" i="8"/>
  <c r="H189" i="8"/>
  <c r="I189" i="8"/>
  <c r="L189" i="8"/>
  <c r="M189" i="8"/>
  <c r="O189" i="8"/>
  <c r="P189" i="8"/>
  <c r="Q189" i="8"/>
  <c r="S189" i="8" s="1"/>
  <c r="R189" i="8"/>
  <c r="T189" i="8"/>
  <c r="D190" i="8"/>
  <c r="E190" i="8"/>
  <c r="F190" i="8"/>
  <c r="G190" i="8"/>
  <c r="H190" i="8"/>
  <c r="I190" i="8"/>
  <c r="L190" i="8"/>
  <c r="M190" i="8"/>
  <c r="O190" i="8"/>
  <c r="P190" i="8"/>
  <c r="Q190" i="8"/>
  <c r="S190" i="8" s="1"/>
  <c r="R190" i="8"/>
  <c r="T190" i="8"/>
  <c r="D191" i="8"/>
  <c r="E191" i="8"/>
  <c r="F191" i="8"/>
  <c r="G191" i="8"/>
  <c r="H191" i="8"/>
  <c r="I191" i="8"/>
  <c r="L191" i="8"/>
  <c r="M191" i="8"/>
  <c r="O191" i="8"/>
  <c r="P191" i="8"/>
  <c r="Q191" i="8"/>
  <c r="S191" i="8" s="1"/>
  <c r="R191" i="8"/>
  <c r="T191" i="8"/>
  <c r="D192" i="8"/>
  <c r="E192" i="8"/>
  <c r="F192" i="8"/>
  <c r="G192" i="8"/>
  <c r="H192" i="8"/>
  <c r="I192" i="8"/>
  <c r="L192" i="8"/>
  <c r="M192" i="8"/>
  <c r="O192" i="8"/>
  <c r="P192" i="8"/>
  <c r="Q192" i="8"/>
  <c r="S192" i="8" s="1"/>
  <c r="R192" i="8"/>
  <c r="T192" i="8"/>
  <c r="D193" i="8"/>
  <c r="E193" i="8"/>
  <c r="F193" i="8"/>
  <c r="G193" i="8"/>
  <c r="H193" i="8"/>
  <c r="I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L207" i="8"/>
  <c r="M207" i="8"/>
  <c r="O207" i="8"/>
  <c r="S207" i="8" s="1"/>
  <c r="P207" i="8"/>
  <c r="Q207" i="8"/>
  <c r="R207" i="8"/>
  <c r="T207" i="8"/>
  <c r="D208" i="8"/>
  <c r="E208" i="8"/>
  <c r="F208" i="8"/>
  <c r="G208" i="8"/>
  <c r="H208" i="8"/>
  <c r="I208" i="8"/>
  <c r="L208" i="8"/>
  <c r="M208" i="8"/>
  <c r="O208" i="8"/>
  <c r="S208" i="8" s="1"/>
  <c r="P208" i="8"/>
  <c r="Q208" i="8"/>
  <c r="R208" i="8"/>
  <c r="T208" i="8"/>
  <c r="D209" i="8"/>
  <c r="E209" i="8"/>
  <c r="F209" i="8"/>
  <c r="G209" i="8"/>
  <c r="H209" i="8"/>
  <c r="I209" i="8"/>
  <c r="L209" i="8"/>
  <c r="M209" i="8"/>
  <c r="O209" i="8"/>
  <c r="S209" i="8" s="1"/>
  <c r="P209" i="8"/>
  <c r="Q209" i="8"/>
  <c r="R209" i="8"/>
  <c r="T209" i="8"/>
  <c r="D210" i="8"/>
  <c r="E210" i="8"/>
  <c r="F210" i="8"/>
  <c r="G210" i="8"/>
  <c r="H210" i="8"/>
  <c r="I210" i="8"/>
  <c r="L210" i="8"/>
  <c r="M210" i="8"/>
  <c r="O210" i="8"/>
  <c r="S210" i="8" s="1"/>
  <c r="P210" i="8"/>
  <c r="Q210" i="8"/>
  <c r="R210" i="8"/>
  <c r="T210" i="8"/>
  <c r="D211" i="8"/>
  <c r="E211" i="8"/>
  <c r="F211" i="8"/>
  <c r="G211" i="8"/>
  <c r="H211" i="8"/>
  <c r="I211" i="8"/>
  <c r="L211" i="8"/>
  <c r="M211" i="8"/>
  <c r="O211" i="8"/>
  <c r="S211" i="8" s="1"/>
  <c r="P211" i="8"/>
  <c r="Q211" i="8"/>
  <c r="R211" i="8"/>
  <c r="T211" i="8"/>
  <c r="D212" i="8"/>
  <c r="E212" i="8"/>
  <c r="F212" i="8"/>
  <c r="G212" i="8"/>
  <c r="H212" i="8"/>
  <c r="I212" i="8"/>
  <c r="L212" i="8"/>
  <c r="M212" i="8"/>
  <c r="O212" i="8"/>
  <c r="S212" i="8" s="1"/>
  <c r="P212" i="8"/>
  <c r="Q212" i="8"/>
  <c r="R212" i="8"/>
  <c r="T212" i="8"/>
  <c r="D213" i="8"/>
  <c r="E213" i="8"/>
  <c r="F213" i="8"/>
  <c r="G213" i="8"/>
  <c r="H213" i="8"/>
  <c r="I213" i="8"/>
  <c r="L213" i="8"/>
  <c r="M213" i="8"/>
  <c r="O213" i="8"/>
  <c r="S213" i="8" s="1"/>
  <c r="P213" i="8"/>
  <c r="Q213" i="8"/>
  <c r="R213" i="8"/>
  <c r="T213" i="8"/>
  <c r="D214" i="8"/>
  <c r="E214" i="8"/>
  <c r="F214" i="8"/>
  <c r="G214" i="8"/>
  <c r="H214" i="8"/>
  <c r="I214" i="8"/>
  <c r="L214" i="8"/>
  <c r="M214" i="8"/>
  <c r="O214" i="8"/>
  <c r="S214" i="8" s="1"/>
  <c r="P214" i="8"/>
  <c r="Q214" i="8"/>
  <c r="R214" i="8"/>
  <c r="T214" i="8"/>
  <c r="D215" i="8"/>
  <c r="E215" i="8"/>
  <c r="F215" i="8"/>
  <c r="G215" i="8"/>
  <c r="H215" i="8"/>
  <c r="I215" i="8"/>
  <c r="L215" i="8"/>
  <c r="M215" i="8"/>
  <c r="O215" i="8"/>
  <c r="S215" i="8" s="1"/>
  <c r="P215" i="8"/>
  <c r="Q215" i="8"/>
  <c r="R215" i="8"/>
  <c r="T215" i="8"/>
  <c r="D216" i="8"/>
  <c r="E216" i="8"/>
  <c r="F216" i="8"/>
  <c r="G216" i="8"/>
  <c r="H216" i="8"/>
  <c r="I216" i="8"/>
  <c r="L216" i="8"/>
  <c r="M216" i="8"/>
  <c r="O216" i="8"/>
  <c r="S216" i="8" s="1"/>
  <c r="P216" i="8"/>
  <c r="Q216" i="8"/>
  <c r="R216" i="8"/>
  <c r="T216" i="8"/>
  <c r="D217" i="8"/>
  <c r="E217" i="8"/>
  <c r="F217" i="8"/>
  <c r="G217" i="8"/>
  <c r="H217" i="8"/>
  <c r="I217" i="8"/>
  <c r="L217" i="8"/>
  <c r="M217" i="8"/>
  <c r="O217" i="8"/>
  <c r="S217" i="8" s="1"/>
  <c r="P217" i="8"/>
  <c r="Q217" i="8"/>
  <c r="R217" i="8"/>
  <c r="T217" i="8"/>
  <c r="D218" i="8"/>
  <c r="E218" i="8"/>
  <c r="F218" i="8"/>
  <c r="G218" i="8"/>
  <c r="H218" i="8"/>
  <c r="I218" i="8"/>
  <c r="L218" i="8"/>
  <c r="M218" i="8"/>
  <c r="O218" i="8"/>
  <c r="S218" i="8" s="1"/>
  <c r="P218" i="8"/>
  <c r="Q218" i="8"/>
  <c r="R218" i="8"/>
  <c r="T218" i="8"/>
  <c r="D219" i="8"/>
  <c r="E219" i="8"/>
  <c r="F219" i="8"/>
  <c r="G219" i="8"/>
  <c r="H219" i="8"/>
  <c r="I219" i="8"/>
  <c r="L219" i="8"/>
  <c r="M219" i="8"/>
  <c r="O219" i="8"/>
  <c r="S219" i="8" s="1"/>
  <c r="P219" i="8"/>
  <c r="Q219" i="8"/>
  <c r="R219" i="8"/>
  <c r="T219" i="8"/>
  <c r="D220" i="8"/>
  <c r="E220" i="8"/>
  <c r="F220" i="8"/>
  <c r="G220" i="8"/>
  <c r="H220" i="8"/>
  <c r="I220" i="8"/>
  <c r="L220" i="8"/>
  <c r="M220" i="8"/>
  <c r="O220" i="8"/>
  <c r="S220" i="8" s="1"/>
  <c r="P220" i="8"/>
  <c r="Q220" i="8"/>
  <c r="R220" i="8"/>
  <c r="T220" i="8"/>
  <c r="D221" i="8"/>
  <c r="E221" i="8"/>
  <c r="F221" i="8"/>
  <c r="G221" i="8"/>
  <c r="H221" i="8"/>
  <c r="I221" i="8"/>
  <c r="L221" i="8"/>
  <c r="M221" i="8"/>
  <c r="O221" i="8"/>
  <c r="S221" i="8" s="1"/>
  <c r="P221" i="8"/>
  <c r="Q221" i="8"/>
  <c r="R221" i="8"/>
  <c r="T221" i="8"/>
  <c r="D222" i="8"/>
  <c r="E222" i="8"/>
  <c r="F222" i="8"/>
  <c r="G222" i="8"/>
  <c r="H222" i="8"/>
  <c r="I222" i="8"/>
  <c r="L222" i="8"/>
  <c r="M222" i="8"/>
  <c r="O222" i="8"/>
  <c r="S222" i="8" s="1"/>
  <c r="P222" i="8"/>
  <c r="Q222" i="8"/>
  <c r="R222" i="8"/>
  <c r="T222" i="8"/>
  <c r="D223" i="8"/>
  <c r="E223" i="8"/>
  <c r="F223" i="8"/>
  <c r="G223" i="8"/>
  <c r="H223" i="8"/>
  <c r="I223" i="8"/>
  <c r="L223" i="8"/>
  <c r="M223" i="8"/>
  <c r="O223" i="8"/>
  <c r="S223" i="8" s="1"/>
  <c r="P223" i="8"/>
  <c r="Q223" i="8"/>
  <c r="R223" i="8"/>
  <c r="T223" i="8"/>
  <c r="D224" i="8"/>
  <c r="E224" i="8"/>
  <c r="F224" i="8"/>
  <c r="G224" i="8"/>
  <c r="H224" i="8"/>
  <c r="I224" i="8"/>
  <c r="L224" i="8"/>
  <c r="M224" i="8"/>
  <c r="O224" i="8"/>
  <c r="S224" i="8" s="1"/>
  <c r="P224" i="8"/>
  <c r="Q224" i="8"/>
  <c r="R224" i="8"/>
  <c r="T224" i="8"/>
  <c r="D225" i="8"/>
  <c r="E225" i="8"/>
  <c r="F225" i="8"/>
  <c r="G225" i="8"/>
  <c r="H225" i="8"/>
  <c r="I225" i="8"/>
  <c r="L225" i="8"/>
  <c r="M225" i="8"/>
  <c r="O225" i="8"/>
  <c r="S225" i="8" s="1"/>
  <c r="P225" i="8"/>
  <c r="Q225" i="8"/>
  <c r="R225" i="8"/>
  <c r="T225" i="8"/>
  <c r="D226" i="8"/>
  <c r="E226" i="8"/>
  <c r="F226" i="8"/>
  <c r="G226" i="8"/>
  <c r="H226" i="8"/>
  <c r="I226" i="8"/>
  <c r="L226" i="8"/>
  <c r="M226" i="8"/>
  <c r="O226" i="8"/>
  <c r="S226" i="8" s="1"/>
  <c r="P226" i="8"/>
  <c r="Q226" i="8"/>
  <c r="R226" i="8"/>
  <c r="T226" i="8"/>
  <c r="D227" i="8"/>
  <c r="E227" i="8"/>
  <c r="F227" i="8"/>
  <c r="G227" i="8"/>
  <c r="H227" i="8"/>
  <c r="I227" i="8"/>
  <c r="L227" i="8"/>
  <c r="M227" i="8"/>
  <c r="O227" i="8"/>
  <c r="S227" i="8" s="1"/>
  <c r="P227" i="8"/>
  <c r="Q227" i="8"/>
  <c r="R227" i="8"/>
  <c r="T227" i="8"/>
  <c r="D228" i="8"/>
  <c r="E228" i="8"/>
  <c r="F228" i="8"/>
  <c r="G228" i="8"/>
  <c r="H228" i="8"/>
  <c r="I228" i="8"/>
  <c r="L228" i="8"/>
  <c r="M228" i="8"/>
  <c r="O228" i="8"/>
  <c r="S228" i="8" s="1"/>
  <c r="P228" i="8"/>
  <c r="Q228" i="8"/>
  <c r="R228" i="8"/>
  <c r="T228" i="8"/>
  <c r="D229" i="8"/>
  <c r="E229" i="8"/>
  <c r="F229" i="8"/>
  <c r="G229" i="8"/>
  <c r="H229" i="8"/>
  <c r="I229" i="8"/>
  <c r="L229" i="8"/>
  <c r="M229" i="8"/>
  <c r="O229" i="8"/>
  <c r="S229" i="8" s="1"/>
  <c r="P229" i="8"/>
  <c r="Q229" i="8"/>
  <c r="R229" i="8"/>
  <c r="T229" i="8"/>
  <c r="D230" i="8"/>
  <c r="E230" i="8"/>
  <c r="F230" i="8"/>
  <c r="G230" i="8"/>
  <c r="H230" i="8"/>
  <c r="I230" i="8"/>
  <c r="L230" i="8"/>
  <c r="M230" i="8"/>
  <c r="O230" i="8"/>
  <c r="S230" i="8" s="1"/>
  <c r="P230" i="8"/>
  <c r="Q230" i="8"/>
  <c r="R230" i="8"/>
  <c r="T230" i="8"/>
  <c r="D231" i="8"/>
  <c r="E231" i="8"/>
  <c r="F231" i="8"/>
  <c r="G231" i="8"/>
  <c r="H231" i="8"/>
  <c r="I231" i="8"/>
  <c r="L231" i="8"/>
  <c r="M231" i="8"/>
  <c r="O231" i="8"/>
  <c r="S231" i="8" s="1"/>
  <c r="P231" i="8"/>
  <c r="Q231" i="8"/>
  <c r="R231" i="8"/>
  <c r="T231" i="8"/>
  <c r="D232" i="8"/>
  <c r="E232" i="8"/>
  <c r="F232" i="8"/>
  <c r="G232" i="8"/>
  <c r="H232" i="8"/>
  <c r="I232" i="8"/>
  <c r="L232" i="8"/>
  <c r="M232" i="8"/>
  <c r="O232" i="8"/>
  <c r="S232" i="8" s="1"/>
  <c r="P232" i="8"/>
  <c r="Q232" i="8"/>
  <c r="R232" i="8"/>
  <c r="T232" i="8"/>
  <c r="D233" i="8"/>
  <c r="E233" i="8"/>
  <c r="F233" i="8"/>
  <c r="G233" i="8"/>
  <c r="H233" i="8"/>
  <c r="I233" i="8"/>
  <c r="L233" i="8"/>
  <c r="M233" i="8"/>
  <c r="O233" i="8"/>
  <c r="S233" i="8" s="1"/>
  <c r="P233" i="8"/>
  <c r="Q233" i="8"/>
  <c r="R233" i="8"/>
  <c r="T233" i="8"/>
  <c r="D234" i="8"/>
  <c r="E234" i="8"/>
  <c r="F234" i="8"/>
  <c r="G234" i="8"/>
  <c r="H234" i="8"/>
  <c r="I234" i="8"/>
  <c r="L234" i="8"/>
  <c r="M234" i="8"/>
  <c r="O234" i="8"/>
  <c r="S234" i="8" s="1"/>
  <c r="P234" i="8"/>
  <c r="Q234" i="8"/>
  <c r="R234" i="8"/>
  <c r="T23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O8" i="8" l="1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T10" i="8" s="1"/>
  <c r="Q10" i="8"/>
  <c r="S10" i="8" s="1"/>
  <c r="R10" i="8"/>
  <c r="O11" i="8"/>
  <c r="P11" i="8"/>
  <c r="T11" i="8" s="1"/>
  <c r="Q11" i="8"/>
  <c r="S11" i="8" s="1"/>
  <c r="R11" i="8"/>
  <c r="O12" i="8"/>
  <c r="P12" i="8"/>
  <c r="T12" i="8" s="1"/>
  <c r="Q12" i="8"/>
  <c r="S12" i="8" s="1"/>
  <c r="R12" i="8"/>
  <c r="O13" i="8"/>
  <c r="P13" i="8"/>
  <c r="T13" i="8" s="1"/>
  <c r="Q13" i="8"/>
  <c r="R13" i="8"/>
  <c r="S13" i="8"/>
  <c r="O14" i="8"/>
  <c r="P14" i="8"/>
  <c r="T14" i="8" s="1"/>
  <c r="Q14" i="8"/>
  <c r="S14" i="8" s="1"/>
  <c r="R14" i="8"/>
  <c r="O15" i="8"/>
  <c r="P15" i="8"/>
  <c r="T15" i="8" s="1"/>
  <c r="Q15" i="8"/>
  <c r="S15" i="8" s="1"/>
  <c r="R15" i="8"/>
  <c r="O16" i="8"/>
  <c r="P16" i="8"/>
  <c r="Q16" i="8"/>
  <c r="S16" i="8" s="1"/>
  <c r="R16" i="8"/>
  <c r="O17" i="8"/>
  <c r="P17" i="8"/>
  <c r="T17" i="8" s="1"/>
  <c r="Q17" i="8"/>
  <c r="R17" i="8"/>
  <c r="S17" i="8"/>
  <c r="O18" i="8"/>
  <c r="P18" i="8"/>
  <c r="T18" i="8" s="1"/>
  <c r="Q18" i="8"/>
  <c r="S18" i="8" s="1"/>
  <c r="R18" i="8"/>
  <c r="O19" i="8"/>
  <c r="P19" i="8"/>
  <c r="T19" i="8" s="1"/>
  <c r="Q19" i="8"/>
  <c r="S19" i="8" s="1"/>
  <c r="R19" i="8"/>
  <c r="O20" i="8"/>
  <c r="P20" i="8"/>
  <c r="Q20" i="8"/>
  <c r="R20" i="8"/>
  <c r="T20" i="8" s="1"/>
  <c r="S20" i="8"/>
  <c r="O21" i="8"/>
  <c r="P21" i="8"/>
  <c r="T21" i="8" s="1"/>
  <c r="Q21" i="8"/>
  <c r="R21" i="8"/>
  <c r="S21" i="8"/>
  <c r="O22" i="8"/>
  <c r="P22" i="8"/>
  <c r="T22" i="8" s="1"/>
  <c r="Q22" i="8"/>
  <c r="S22" i="8" s="1"/>
  <c r="R22" i="8"/>
  <c r="O23" i="8"/>
  <c r="P23" i="8"/>
  <c r="Q23" i="8"/>
  <c r="S23" i="8" s="1"/>
  <c r="R23" i="8"/>
  <c r="T23" i="8"/>
  <c r="O24" i="8"/>
  <c r="P24" i="8"/>
  <c r="T24" i="8" s="1"/>
  <c r="Q24" i="8"/>
  <c r="S24" i="8" s="1"/>
  <c r="R24" i="8"/>
  <c r="O25" i="8"/>
  <c r="P25" i="8"/>
  <c r="Q25" i="8"/>
  <c r="S25" i="8" s="1"/>
  <c r="R25" i="8"/>
  <c r="T25" i="8"/>
  <c r="O26" i="8"/>
  <c r="P26" i="8"/>
  <c r="T26" i="8" s="1"/>
  <c r="Q26" i="8"/>
  <c r="R26" i="8"/>
  <c r="S26" i="8"/>
  <c r="O27" i="8"/>
  <c r="P27" i="8"/>
  <c r="Q27" i="8"/>
  <c r="S27" i="8" s="1"/>
  <c r="R27" i="8"/>
  <c r="T27" i="8"/>
  <c r="O28" i="8"/>
  <c r="P28" i="8"/>
  <c r="Q28" i="8"/>
  <c r="S28" i="8" s="1"/>
  <c r="R28" i="8"/>
  <c r="T28" i="8"/>
  <c r="O29" i="8"/>
  <c r="P29" i="8"/>
  <c r="T29" i="8" s="1"/>
  <c r="Q29" i="8"/>
  <c r="R29" i="8"/>
  <c r="S29" i="8"/>
  <c r="O30" i="8"/>
  <c r="P30" i="8"/>
  <c r="Q30" i="8"/>
  <c r="S30" i="8" s="1"/>
  <c r="R30" i="8"/>
  <c r="T30" i="8"/>
  <c r="O31" i="8"/>
  <c r="P31" i="8"/>
  <c r="Q31" i="8"/>
  <c r="S31" i="8" s="1"/>
  <c r="R31" i="8"/>
  <c r="T31" i="8"/>
  <c r="O32" i="8"/>
  <c r="P32" i="8"/>
  <c r="T32" i="8" s="1"/>
  <c r="Q32" i="8"/>
  <c r="S32" i="8" s="1"/>
  <c r="R32" i="8"/>
  <c r="O33" i="8"/>
  <c r="P33" i="8"/>
  <c r="Q33" i="8"/>
  <c r="S33" i="8" s="1"/>
  <c r="R33" i="8"/>
  <c r="T33" i="8"/>
  <c r="O34" i="8"/>
  <c r="P34" i="8"/>
  <c r="Q34" i="8"/>
  <c r="S34" i="8" s="1"/>
  <c r="R34" i="8"/>
  <c r="T34" i="8"/>
  <c r="O35" i="8"/>
  <c r="P35" i="8"/>
  <c r="Q35" i="8"/>
  <c r="S35" i="8" s="1"/>
  <c r="R35" i="8"/>
  <c r="T35" i="8"/>
  <c r="O36" i="8"/>
  <c r="P36" i="8"/>
  <c r="Q36" i="8"/>
  <c r="R36" i="8"/>
  <c r="S36" i="8"/>
  <c r="T36" i="8"/>
  <c r="O37" i="8"/>
  <c r="P37" i="8"/>
  <c r="Q37" i="8"/>
  <c r="R37" i="8"/>
  <c r="S37" i="8"/>
  <c r="T37" i="8"/>
  <c r="O38" i="8"/>
  <c r="P38" i="8"/>
  <c r="T38" i="8" s="1"/>
  <c r="Q38" i="8"/>
  <c r="R38" i="8"/>
  <c r="S38" i="8"/>
  <c r="O39" i="8"/>
  <c r="P39" i="8"/>
  <c r="Q39" i="8"/>
  <c r="S39" i="8" s="1"/>
  <c r="R39" i="8"/>
  <c r="T39" i="8"/>
  <c r="O40" i="8"/>
  <c r="P40" i="8"/>
  <c r="T40" i="8" s="1"/>
  <c r="Q40" i="8"/>
  <c r="S40" i="8" s="1"/>
  <c r="R40" i="8"/>
  <c r="O41" i="8"/>
  <c r="P41" i="8"/>
  <c r="Q41" i="8"/>
  <c r="S41" i="8" s="1"/>
  <c r="R41" i="8"/>
  <c r="T41" i="8" s="1"/>
  <c r="O42" i="8"/>
  <c r="P42" i="8"/>
  <c r="Q42" i="8"/>
  <c r="S42" i="8" s="1"/>
  <c r="R42" i="8"/>
  <c r="T42" i="8" s="1"/>
  <c r="O43" i="8"/>
  <c r="P43" i="8"/>
  <c r="Q43" i="8"/>
  <c r="S43" i="8" s="1"/>
  <c r="R43" i="8"/>
  <c r="O44" i="8"/>
  <c r="P44" i="8"/>
  <c r="Q44" i="8"/>
  <c r="R44" i="8"/>
  <c r="T44" i="8" s="1"/>
  <c r="S44" i="8"/>
  <c r="O45" i="8"/>
  <c r="P45" i="8"/>
  <c r="Q45" i="8"/>
  <c r="R45" i="8"/>
  <c r="S45" i="8"/>
  <c r="T45" i="8"/>
  <c r="O46" i="8"/>
  <c r="P46" i="8"/>
  <c r="T46" i="8" s="1"/>
  <c r="Q46" i="8"/>
  <c r="R46" i="8"/>
  <c r="S46" i="8"/>
  <c r="O47" i="8"/>
  <c r="P47" i="8"/>
  <c r="Q47" i="8"/>
  <c r="S47" i="8" s="1"/>
  <c r="R47" i="8"/>
  <c r="T47" i="8"/>
  <c r="O48" i="8"/>
  <c r="P48" i="8"/>
  <c r="T48" i="8" s="1"/>
  <c r="Q48" i="8"/>
  <c r="S48" i="8" s="1"/>
  <c r="R48" i="8"/>
  <c r="O49" i="8"/>
  <c r="P49" i="8"/>
  <c r="Q49" i="8"/>
  <c r="S49" i="8" s="1"/>
  <c r="R49" i="8"/>
  <c r="T49" i="8"/>
  <c r="O50" i="8"/>
  <c r="P50" i="8"/>
  <c r="T50" i="8" s="1"/>
  <c r="Q50" i="8"/>
  <c r="S50" i="8" s="1"/>
  <c r="R50" i="8"/>
  <c r="O51" i="8"/>
  <c r="P51" i="8"/>
  <c r="Q51" i="8"/>
  <c r="S51" i="8" s="1"/>
  <c r="R51" i="8"/>
  <c r="T51" i="8" s="1"/>
  <c r="O52" i="8"/>
  <c r="P52" i="8"/>
  <c r="Q52" i="8"/>
  <c r="R52" i="8"/>
  <c r="T52" i="8" s="1"/>
  <c r="S52" i="8"/>
  <c r="O53" i="8"/>
  <c r="P53" i="8"/>
  <c r="T53" i="8" s="1"/>
  <c r="Q53" i="8"/>
  <c r="R53" i="8"/>
  <c r="S53" i="8"/>
  <c r="O54" i="8"/>
  <c r="P54" i="8"/>
  <c r="Q54" i="8"/>
  <c r="R54" i="8"/>
  <c r="S54" i="8"/>
  <c r="T54" i="8"/>
  <c r="O55" i="8"/>
  <c r="P55" i="8"/>
  <c r="Q55" i="8"/>
  <c r="R55" i="8"/>
  <c r="S55" i="8"/>
  <c r="T55" i="8"/>
  <c r="O56" i="8"/>
  <c r="P56" i="8"/>
  <c r="Q56" i="8"/>
  <c r="R56" i="8"/>
  <c r="S56" i="8"/>
  <c r="T56" i="8"/>
  <c r="O57" i="8"/>
  <c r="P57" i="8"/>
  <c r="T57" i="8" s="1"/>
  <c r="Q57" i="8"/>
  <c r="R57" i="8"/>
  <c r="S57" i="8"/>
  <c r="O58" i="8"/>
  <c r="P58" i="8"/>
  <c r="Q58" i="8"/>
  <c r="S58" i="8" s="1"/>
  <c r="R58" i="8"/>
  <c r="T58" i="8"/>
  <c r="O59" i="8"/>
  <c r="P59" i="8"/>
  <c r="T59" i="8" s="1"/>
  <c r="Q59" i="8"/>
  <c r="S59" i="8" s="1"/>
  <c r="R59" i="8"/>
  <c r="O60" i="8"/>
  <c r="P60" i="8"/>
  <c r="Q60" i="8"/>
  <c r="S60" i="8" s="1"/>
  <c r="R60" i="8"/>
  <c r="T60" i="8" s="1"/>
  <c r="O61" i="8"/>
  <c r="P61" i="8"/>
  <c r="Q61" i="8"/>
  <c r="S61" i="8" s="1"/>
  <c r="R61" i="8"/>
  <c r="T61" i="8" s="1"/>
  <c r="O62" i="8"/>
  <c r="P62" i="8"/>
  <c r="Q62" i="8"/>
  <c r="S62" i="8" s="1"/>
  <c r="R62" i="8"/>
  <c r="T62" i="8" s="1"/>
  <c r="O63" i="8"/>
  <c r="P63" i="8"/>
  <c r="T63" i="8" s="1"/>
  <c r="Q63" i="8"/>
  <c r="S63" i="8" s="1"/>
  <c r="R63" i="8"/>
  <c r="O64" i="8"/>
  <c r="P64" i="8"/>
  <c r="Q64" i="8"/>
  <c r="R64" i="8"/>
  <c r="T64" i="8" s="1"/>
  <c r="S64" i="8"/>
  <c r="O65" i="8"/>
  <c r="P65" i="8"/>
  <c r="Q65" i="8"/>
  <c r="R65" i="8"/>
  <c r="S65" i="8"/>
  <c r="T65" i="8"/>
  <c r="O66" i="8"/>
  <c r="P66" i="8"/>
  <c r="T66" i="8" s="1"/>
  <c r="Q66" i="8"/>
  <c r="R66" i="8"/>
  <c r="S66" i="8"/>
  <c r="O67" i="8"/>
  <c r="P67" i="8"/>
  <c r="Q67" i="8"/>
  <c r="S67" i="8" s="1"/>
  <c r="R67" i="8"/>
  <c r="T67" i="8"/>
  <c r="O68" i="8"/>
  <c r="P68" i="8"/>
  <c r="Q68" i="8"/>
  <c r="S68" i="8" s="1"/>
  <c r="R68" i="8"/>
  <c r="T68" i="8"/>
  <c r="O69" i="8"/>
  <c r="P69" i="8"/>
  <c r="T69" i="8" s="1"/>
  <c r="Q69" i="8"/>
  <c r="R69" i="8"/>
  <c r="S69" i="8"/>
  <c r="O70" i="8"/>
  <c r="P70" i="8"/>
  <c r="T70" i="8" s="1"/>
  <c r="Q70" i="8"/>
  <c r="S70" i="8" s="1"/>
  <c r="R70" i="8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R73" i="8"/>
  <c r="S73" i="8"/>
  <c r="T73" i="8"/>
  <c r="O74" i="8"/>
  <c r="P74" i="8"/>
  <c r="T74" i="8" s="1"/>
  <c r="Q74" i="8"/>
  <c r="R74" i="8"/>
  <c r="S74" i="8"/>
  <c r="O75" i="8"/>
  <c r="P75" i="8"/>
  <c r="Q75" i="8"/>
  <c r="S75" i="8" s="1"/>
  <c r="R75" i="8"/>
  <c r="T75" i="8"/>
  <c r="O76" i="8"/>
  <c r="P76" i="8"/>
  <c r="T76" i="8" s="1"/>
  <c r="Q76" i="8"/>
  <c r="S76" i="8" s="1"/>
  <c r="R76" i="8"/>
  <c r="O77" i="8"/>
  <c r="P77" i="8"/>
  <c r="Q77" i="8"/>
  <c r="S77" i="8" s="1"/>
  <c r="R77" i="8"/>
  <c r="T77" i="8"/>
  <c r="O78" i="8"/>
  <c r="P78" i="8"/>
  <c r="Q78" i="8"/>
  <c r="S78" i="8" s="1"/>
  <c r="R78" i="8"/>
  <c r="T78" i="8"/>
  <c r="O79" i="8"/>
  <c r="P79" i="8"/>
  <c r="Q79" i="8"/>
  <c r="S79" i="8" s="1"/>
  <c r="R79" i="8"/>
  <c r="T79" i="8"/>
  <c r="O80" i="8"/>
  <c r="P80" i="8"/>
  <c r="T80" i="8" s="1"/>
  <c r="Q80" i="8"/>
  <c r="S80" i="8" s="1"/>
  <c r="R80" i="8"/>
  <c r="O81" i="8"/>
  <c r="P81" i="8"/>
  <c r="Q81" i="8"/>
  <c r="S81" i="8" s="1"/>
  <c r="R81" i="8"/>
  <c r="O82" i="8"/>
  <c r="P82" i="8"/>
  <c r="Q82" i="8"/>
  <c r="R82" i="8"/>
  <c r="T82" i="8" s="1"/>
  <c r="S82" i="8"/>
  <c r="O83" i="8"/>
  <c r="P83" i="8"/>
  <c r="Q83" i="8"/>
  <c r="R83" i="8"/>
  <c r="T83" i="8" s="1"/>
  <c r="S83" i="8"/>
  <c r="O84" i="8"/>
  <c r="P84" i="8"/>
  <c r="T84" i="8" s="1"/>
  <c r="Q84" i="8"/>
  <c r="R84" i="8"/>
  <c r="S84" i="8"/>
  <c r="O85" i="8"/>
  <c r="P85" i="8"/>
  <c r="T85" i="8" s="1"/>
  <c r="Q85" i="8"/>
  <c r="S85" i="8" s="1"/>
  <c r="R85" i="8"/>
  <c r="O86" i="8"/>
  <c r="P86" i="8"/>
  <c r="Q86" i="8"/>
  <c r="S86" i="8" s="1"/>
  <c r="R86" i="8"/>
  <c r="T86" i="8"/>
  <c r="O87" i="8"/>
  <c r="P87" i="8"/>
  <c r="T87" i="8" s="1"/>
  <c r="Q87" i="8"/>
  <c r="S87" i="8" s="1"/>
  <c r="R87" i="8"/>
  <c r="O88" i="8"/>
  <c r="P88" i="8"/>
  <c r="Q88" i="8"/>
  <c r="S88" i="8" s="1"/>
  <c r="R88" i="8"/>
  <c r="T88" i="8" s="1"/>
  <c r="O89" i="8"/>
  <c r="P89" i="8"/>
  <c r="Q89" i="8"/>
  <c r="S89" i="8" s="1"/>
  <c r="R89" i="8"/>
  <c r="T89" i="8" s="1"/>
  <c r="O90" i="8"/>
  <c r="P90" i="8"/>
  <c r="Q90" i="8"/>
  <c r="R90" i="8"/>
  <c r="S90" i="8"/>
  <c r="T90" i="8"/>
  <c r="O91" i="8"/>
  <c r="P91" i="8"/>
  <c r="T91" i="8" s="1"/>
  <c r="Q91" i="8"/>
  <c r="R91" i="8"/>
  <c r="S91" i="8"/>
  <c r="O92" i="8"/>
  <c r="P92" i="8"/>
  <c r="Q92" i="8"/>
  <c r="S92" i="8" s="1"/>
  <c r="R92" i="8"/>
  <c r="T92" i="8"/>
  <c r="O93" i="8"/>
  <c r="P93" i="8"/>
  <c r="T93" i="8" s="1"/>
  <c r="Q93" i="8"/>
  <c r="R93" i="8"/>
  <c r="S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T96" i="8" s="1"/>
  <c r="Q96" i="8"/>
  <c r="S96" i="8" s="1"/>
  <c r="R96" i="8"/>
  <c r="O97" i="8"/>
  <c r="P97" i="8"/>
  <c r="Q97" i="8"/>
  <c r="S97" i="8" s="1"/>
  <c r="R97" i="8"/>
  <c r="O98" i="8"/>
  <c r="P98" i="8"/>
  <c r="Q98" i="8"/>
  <c r="R98" i="8"/>
  <c r="T98" i="8" s="1"/>
  <c r="S98" i="8"/>
  <c r="O99" i="8"/>
  <c r="P99" i="8"/>
  <c r="Q99" i="8"/>
  <c r="R99" i="8"/>
  <c r="S99" i="8"/>
  <c r="O100" i="8"/>
  <c r="P100" i="8"/>
  <c r="T100" i="8" s="1"/>
  <c r="Q100" i="8"/>
  <c r="R100" i="8"/>
  <c r="S100" i="8"/>
  <c r="O101" i="8"/>
  <c r="P101" i="8"/>
  <c r="Q101" i="8"/>
  <c r="S101" i="8" s="1"/>
  <c r="R101" i="8"/>
  <c r="T101" i="8"/>
  <c r="O102" i="8"/>
  <c r="P102" i="8"/>
  <c r="T102" i="8" s="1"/>
  <c r="Q102" i="8"/>
  <c r="S102" i="8" s="1"/>
  <c r="R102" i="8"/>
  <c r="O103" i="8"/>
  <c r="P103" i="8"/>
  <c r="Q103" i="8"/>
  <c r="S103" i="8" s="1"/>
  <c r="R103" i="8"/>
  <c r="T103" i="8" s="1"/>
  <c r="O104" i="8"/>
  <c r="P104" i="8"/>
  <c r="Q104" i="8"/>
  <c r="S104" i="8" s="1"/>
  <c r="R104" i="8"/>
  <c r="T104" i="8" s="1"/>
  <c r="O105" i="8"/>
  <c r="P105" i="8"/>
  <c r="Q105" i="8"/>
  <c r="S105" i="8" s="1"/>
  <c r="R105" i="8"/>
  <c r="T105" i="8"/>
  <c r="O106" i="8"/>
  <c r="P106" i="8"/>
  <c r="T106" i="8" s="1"/>
  <c r="Q106" i="8"/>
  <c r="S106" i="8" s="1"/>
  <c r="R106" i="8"/>
  <c r="O107" i="8"/>
  <c r="P107" i="8"/>
  <c r="Q107" i="8"/>
  <c r="S107" i="8" s="1"/>
  <c r="R107" i="8"/>
  <c r="T107" i="8"/>
  <c r="O108" i="8"/>
  <c r="P108" i="8"/>
  <c r="T108" i="8" s="1"/>
  <c r="Q108" i="8"/>
  <c r="R108" i="8"/>
  <c r="S108" i="8"/>
  <c r="O109" i="8"/>
  <c r="P109" i="8"/>
  <c r="T109" i="8" s="1"/>
  <c r="Q109" i="8"/>
  <c r="S109" i="8" s="1"/>
  <c r="R109" i="8"/>
  <c r="O110" i="8"/>
  <c r="P110" i="8"/>
  <c r="Q110" i="8"/>
  <c r="S110" i="8" s="1"/>
  <c r="R110" i="8"/>
  <c r="T110" i="8" s="1"/>
  <c r="O111" i="8"/>
  <c r="P111" i="8"/>
  <c r="Q111" i="8"/>
  <c r="S111" i="8" s="1"/>
  <c r="R111" i="8"/>
  <c r="T111" i="8"/>
  <c r="O112" i="8"/>
  <c r="P112" i="8"/>
  <c r="Q112" i="8"/>
  <c r="R112" i="8"/>
  <c r="S112" i="8"/>
  <c r="T112" i="8"/>
  <c r="O113" i="8"/>
  <c r="P113" i="8"/>
  <c r="T113" i="8" s="1"/>
  <c r="Q113" i="8"/>
  <c r="R113" i="8"/>
  <c r="S113" i="8"/>
  <c r="O114" i="8"/>
  <c r="P114" i="8"/>
  <c r="Q114" i="8"/>
  <c r="S114" i="8" s="1"/>
  <c r="R114" i="8"/>
  <c r="T114" i="8"/>
  <c r="O115" i="8"/>
  <c r="P115" i="8"/>
  <c r="Q115" i="8"/>
  <c r="S115" i="8" s="1"/>
  <c r="R115" i="8"/>
  <c r="T115" i="8"/>
  <c r="O116" i="8"/>
  <c r="P116" i="8"/>
  <c r="Q116" i="8"/>
  <c r="S116" i="8" s="1"/>
  <c r="R116" i="8"/>
  <c r="T116" i="8"/>
  <c r="O117" i="8"/>
  <c r="P117" i="8"/>
  <c r="Q117" i="8"/>
  <c r="S117" i="8" s="1"/>
  <c r="R117" i="8"/>
  <c r="T117" i="8"/>
  <c r="O118" i="8"/>
  <c r="P118" i="8"/>
  <c r="Q118" i="8"/>
  <c r="R118" i="8"/>
  <c r="S118" i="8"/>
  <c r="T118" i="8"/>
  <c r="O119" i="8"/>
  <c r="P119" i="8"/>
  <c r="Q119" i="8"/>
  <c r="R119" i="8"/>
  <c r="S119" i="8"/>
  <c r="T119" i="8"/>
  <c r="O120" i="8"/>
  <c r="P120" i="8"/>
  <c r="T120" i="8" s="1"/>
  <c r="Q120" i="8"/>
  <c r="R120" i="8"/>
  <c r="S120" i="8"/>
  <c r="O121" i="8"/>
  <c r="P121" i="8"/>
  <c r="Q121" i="8"/>
  <c r="S121" i="8" s="1"/>
  <c r="R121" i="8"/>
  <c r="T121" i="8"/>
  <c r="O122" i="8"/>
  <c r="P122" i="8"/>
  <c r="Q122" i="8"/>
  <c r="S122" i="8" s="1"/>
  <c r="R122" i="8"/>
  <c r="T122" i="8"/>
  <c r="O123" i="8"/>
  <c r="P123" i="8"/>
  <c r="T123" i="8" s="1"/>
  <c r="Q123" i="8"/>
  <c r="S123" i="8" s="1"/>
  <c r="R123" i="8"/>
  <c r="O124" i="8"/>
  <c r="P124" i="8"/>
  <c r="Q124" i="8"/>
  <c r="S124" i="8" s="1"/>
  <c r="R124" i="8"/>
  <c r="T124" i="8" s="1"/>
  <c r="O125" i="8"/>
  <c r="P125" i="8"/>
  <c r="Q125" i="8"/>
  <c r="S125" i="8" s="1"/>
  <c r="R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O129" i="8"/>
  <c r="P129" i="8"/>
  <c r="Q129" i="8"/>
  <c r="R129" i="8"/>
  <c r="S129" i="8"/>
  <c r="T129" i="8"/>
  <c r="O130" i="8"/>
  <c r="P130" i="8"/>
  <c r="Q130" i="8"/>
  <c r="R130" i="8"/>
  <c r="S130" i="8"/>
  <c r="T130" i="8"/>
  <c r="O131" i="8"/>
  <c r="P131" i="8"/>
  <c r="Q131" i="8"/>
  <c r="R131" i="8"/>
  <c r="S131" i="8"/>
  <c r="T131" i="8"/>
  <c r="O132" i="8"/>
  <c r="P132" i="8"/>
  <c r="Q132" i="8"/>
  <c r="R132" i="8"/>
  <c r="S132" i="8"/>
  <c r="T132" i="8"/>
  <c r="O133" i="8"/>
  <c r="P133" i="8"/>
  <c r="T133" i="8" s="1"/>
  <c r="Q133" i="8"/>
  <c r="R133" i="8"/>
  <c r="S133" i="8"/>
  <c r="O134" i="8"/>
  <c r="P134" i="8"/>
  <c r="Q134" i="8"/>
  <c r="S134" i="8" s="1"/>
  <c r="R134" i="8"/>
  <c r="T134" i="8"/>
  <c r="O135" i="8"/>
  <c r="P135" i="8"/>
  <c r="T135" i="8" s="1"/>
  <c r="Q135" i="8"/>
  <c r="S135" i="8" s="1"/>
  <c r="R135" i="8"/>
  <c r="O136" i="8"/>
  <c r="P136" i="8"/>
  <c r="Q136" i="8"/>
  <c r="S136" i="8" s="1"/>
  <c r="R136" i="8"/>
  <c r="T136" i="8" s="1"/>
  <c r="O137" i="8"/>
  <c r="P137" i="8"/>
  <c r="Q137" i="8"/>
  <c r="S137" i="8" s="1"/>
  <c r="R137" i="8"/>
  <c r="T137" i="8" s="1"/>
  <c r="O138" i="8"/>
  <c r="P138" i="8"/>
  <c r="Q138" i="8"/>
  <c r="S138" i="8" s="1"/>
  <c r="R138" i="8"/>
  <c r="T138" i="8" s="1"/>
  <c r="O139" i="8"/>
  <c r="P139" i="8"/>
  <c r="Q139" i="8"/>
  <c r="S139" i="8" s="1"/>
  <c r="R139" i="8"/>
  <c r="O140" i="8"/>
  <c r="P140" i="8"/>
  <c r="Q140" i="8"/>
  <c r="R140" i="8"/>
  <c r="T140" i="8" s="1"/>
  <c r="S140" i="8"/>
  <c r="O141" i="8"/>
  <c r="P141" i="8"/>
  <c r="Q141" i="8"/>
  <c r="R141" i="8"/>
  <c r="S141" i="8"/>
  <c r="O142" i="8"/>
  <c r="P142" i="8"/>
  <c r="Q142" i="8"/>
  <c r="R142" i="8"/>
  <c r="S142" i="8"/>
  <c r="T142" i="8"/>
  <c r="O143" i="8"/>
  <c r="P143" i="8"/>
  <c r="Q143" i="8"/>
  <c r="R143" i="8"/>
  <c r="S143" i="8"/>
  <c r="T143" i="8"/>
  <c r="O144" i="8"/>
  <c r="P144" i="8"/>
  <c r="T144" i="8" s="1"/>
  <c r="Q144" i="8"/>
  <c r="R144" i="8"/>
  <c r="S144" i="8"/>
  <c r="O145" i="8"/>
  <c r="P145" i="8"/>
  <c r="Q145" i="8"/>
  <c r="S145" i="8" s="1"/>
  <c r="R145" i="8"/>
  <c r="T145" i="8"/>
  <c r="O146" i="8"/>
  <c r="P146" i="8"/>
  <c r="Q146" i="8"/>
  <c r="S146" i="8" s="1"/>
  <c r="R146" i="8"/>
  <c r="T146" i="8"/>
  <c r="O147" i="8"/>
  <c r="P147" i="8"/>
  <c r="Q147" i="8"/>
  <c r="S147" i="8" s="1"/>
  <c r="R147" i="8"/>
  <c r="T147" i="8"/>
  <c r="O148" i="8"/>
  <c r="P148" i="8"/>
  <c r="T148" i="8" s="1"/>
  <c r="Q148" i="8"/>
  <c r="S148" i="8" s="1"/>
  <c r="R148" i="8"/>
  <c r="O149" i="8"/>
  <c r="P149" i="8"/>
  <c r="Q149" i="8"/>
  <c r="S149" i="8" s="1"/>
  <c r="R149" i="8"/>
  <c r="T149" i="8" s="1"/>
  <c r="O150" i="8"/>
  <c r="P150" i="8"/>
  <c r="Q150" i="8"/>
  <c r="S150" i="8" s="1"/>
  <c r="R150" i="8"/>
  <c r="O151" i="8"/>
  <c r="P151" i="8"/>
  <c r="Q151" i="8"/>
  <c r="R151" i="8"/>
  <c r="T151" i="8" s="1"/>
  <c r="S151" i="8"/>
  <c r="O152" i="8"/>
  <c r="P152" i="8"/>
  <c r="Q152" i="8"/>
  <c r="R152" i="8"/>
  <c r="T152" i="8" s="1"/>
  <c r="S152" i="8"/>
  <c r="O153" i="8"/>
  <c r="S153" i="8" s="1"/>
  <c r="P153" i="8"/>
  <c r="Q153" i="8"/>
  <c r="R153" i="8"/>
  <c r="O154" i="8"/>
  <c r="P154" i="8"/>
  <c r="T154" i="8" s="1"/>
  <c r="Q154" i="8"/>
  <c r="R154" i="8"/>
  <c r="S154" i="8"/>
  <c r="O155" i="8"/>
  <c r="P155" i="8"/>
  <c r="T155" i="8" s="1"/>
  <c r="Q155" i="8"/>
  <c r="R155" i="8"/>
  <c r="S155" i="8"/>
  <c r="O156" i="8"/>
  <c r="P156" i="8"/>
  <c r="T156" i="8" s="1"/>
  <c r="Q156" i="8"/>
  <c r="R156" i="8"/>
  <c r="S156" i="8"/>
  <c r="O157" i="8"/>
  <c r="P157" i="8"/>
  <c r="T157" i="8" s="1"/>
  <c r="Q157" i="8"/>
  <c r="R157" i="8"/>
  <c r="S157" i="8"/>
  <c r="O158" i="8"/>
  <c r="P158" i="8"/>
  <c r="T158" i="8" s="1"/>
  <c r="Q158" i="8"/>
  <c r="R158" i="8"/>
  <c r="S158" i="8"/>
  <c r="O159" i="8"/>
  <c r="P159" i="8"/>
  <c r="T159" i="8" s="1"/>
  <c r="Q159" i="8"/>
  <c r="R159" i="8"/>
  <c r="S159" i="8"/>
  <c r="O160" i="8"/>
  <c r="P160" i="8"/>
  <c r="T160" i="8" s="1"/>
  <c r="Q160" i="8"/>
  <c r="R160" i="8"/>
  <c r="S160" i="8"/>
  <c r="O161" i="8"/>
  <c r="P161" i="8"/>
  <c r="T161" i="8" s="1"/>
  <c r="Q161" i="8"/>
  <c r="S161" i="8" s="1"/>
  <c r="R161" i="8"/>
  <c r="O162" i="8"/>
  <c r="P162" i="8"/>
  <c r="Q162" i="8"/>
  <c r="S162" i="8" s="1"/>
  <c r="R162" i="8"/>
  <c r="T162" i="8" s="1"/>
  <c r="O163" i="8"/>
  <c r="P163" i="8"/>
  <c r="Q163" i="8"/>
  <c r="S163" i="8" s="1"/>
  <c r="R163" i="8"/>
  <c r="T163" i="8" s="1"/>
  <c r="O164" i="8"/>
  <c r="P164" i="8"/>
  <c r="Q164" i="8"/>
  <c r="S164" i="8" s="1"/>
  <c r="R164" i="8"/>
  <c r="O165" i="8"/>
  <c r="S165" i="8" s="1"/>
  <c r="P165" i="8"/>
  <c r="Q165" i="8"/>
  <c r="R165" i="8"/>
  <c r="O166" i="8"/>
  <c r="P166" i="8"/>
  <c r="T166" i="8" s="1"/>
  <c r="Q166" i="8"/>
  <c r="R166" i="8"/>
  <c r="S166" i="8"/>
  <c r="O167" i="8"/>
  <c r="P167" i="8"/>
  <c r="T167" i="8" s="1"/>
  <c r="Q167" i="8"/>
  <c r="R167" i="8"/>
  <c r="S167" i="8"/>
  <c r="O168" i="8"/>
  <c r="P168" i="8"/>
  <c r="T168" i="8" s="1"/>
  <c r="Q168" i="8"/>
  <c r="R168" i="8"/>
  <c r="S168" i="8"/>
  <c r="O169" i="8"/>
  <c r="P169" i="8"/>
  <c r="Q169" i="8"/>
  <c r="S169" i="8" s="1"/>
  <c r="R169" i="8"/>
  <c r="T169" i="8"/>
  <c r="O170" i="8"/>
  <c r="P170" i="8"/>
  <c r="T170" i="8" s="1"/>
  <c r="Q170" i="8"/>
  <c r="S170" i="8" s="1"/>
  <c r="R170" i="8"/>
  <c r="O171" i="8"/>
  <c r="P171" i="8"/>
  <c r="Q171" i="8"/>
  <c r="S171" i="8" s="1"/>
  <c r="R171" i="8"/>
  <c r="O172" i="8"/>
  <c r="S172" i="8" s="1"/>
  <c r="P172" i="8"/>
  <c r="Q172" i="8"/>
  <c r="R172" i="8"/>
  <c r="T172" i="8" s="1"/>
  <c r="O173" i="8"/>
  <c r="S173" i="8" s="1"/>
  <c r="P173" i="8"/>
  <c r="Q173" i="8"/>
  <c r="R173" i="8"/>
  <c r="T173" i="8" s="1"/>
  <c r="O174" i="8"/>
  <c r="S174" i="8" s="1"/>
  <c r="P174" i="8"/>
  <c r="Q174" i="8"/>
  <c r="R174" i="8"/>
  <c r="O175" i="8"/>
  <c r="P175" i="8"/>
  <c r="T175" i="8" s="1"/>
  <c r="Q175" i="8"/>
  <c r="R175" i="8"/>
  <c r="S175" i="8"/>
  <c r="O176" i="8"/>
  <c r="P176" i="8"/>
  <c r="T176" i="8" s="1"/>
  <c r="Q176" i="8"/>
  <c r="R176" i="8"/>
  <c r="S176" i="8"/>
  <c r="O177" i="8"/>
  <c r="P177" i="8"/>
  <c r="T177" i="8" s="1"/>
  <c r="Q177" i="8"/>
  <c r="R177" i="8"/>
  <c r="S177" i="8"/>
  <c r="O178" i="8"/>
  <c r="P178" i="8"/>
  <c r="T178" i="8" s="1"/>
  <c r="Q178" i="8"/>
  <c r="R178" i="8"/>
  <c r="S178" i="8"/>
  <c r="O179" i="8"/>
  <c r="P179" i="8"/>
  <c r="T179" i="8" s="1"/>
  <c r="Q179" i="8"/>
  <c r="R179" i="8"/>
  <c r="S179" i="8"/>
  <c r="O180" i="8"/>
  <c r="P180" i="8"/>
  <c r="Q180" i="8"/>
  <c r="S180" i="8" s="1"/>
  <c r="R180" i="8"/>
  <c r="T180" i="8"/>
  <c r="O181" i="8"/>
  <c r="P181" i="8"/>
  <c r="T181" i="8" s="1"/>
  <c r="Q181" i="8"/>
  <c r="S181" i="8" s="1"/>
  <c r="R181" i="8"/>
  <c r="O182" i="8"/>
  <c r="P182" i="8"/>
  <c r="T182" i="8" s="1"/>
  <c r="Q182" i="8"/>
  <c r="S182" i="8" s="1"/>
  <c r="R182" i="8"/>
  <c r="O183" i="8"/>
  <c r="P183" i="8"/>
  <c r="T183" i="8" s="1"/>
  <c r="Q183" i="8"/>
  <c r="S183" i="8" s="1"/>
  <c r="R183" i="8"/>
  <c r="O184" i="8"/>
  <c r="P184" i="8"/>
  <c r="Q184" i="8"/>
  <c r="S184" i="8" s="1"/>
  <c r="R184" i="8"/>
  <c r="T184" i="8" s="1"/>
  <c r="O185" i="8"/>
  <c r="P185" i="8"/>
  <c r="Q185" i="8"/>
  <c r="S185" i="8" s="1"/>
  <c r="R185" i="8"/>
  <c r="O186" i="8"/>
  <c r="S186" i="8" s="1"/>
  <c r="P186" i="8"/>
  <c r="Q186" i="8"/>
  <c r="R186" i="8"/>
  <c r="T186" i="8" s="1"/>
  <c r="O4" i="8"/>
  <c r="S4" i="8" s="1"/>
  <c r="P4" i="8"/>
  <c r="Q4" i="8"/>
  <c r="R4" i="8"/>
  <c r="O5" i="8"/>
  <c r="S5" i="8" s="1"/>
  <c r="P5" i="8"/>
  <c r="T5" i="8" s="1"/>
  <c r="Q5" i="8"/>
  <c r="R5" i="8"/>
  <c r="O6" i="8"/>
  <c r="P6" i="8"/>
  <c r="T6" i="8" s="1"/>
  <c r="Q6" i="8"/>
  <c r="S6" i="8" s="1"/>
  <c r="R6" i="8"/>
  <c r="O7" i="8"/>
  <c r="P7" i="8"/>
  <c r="Q7" i="8"/>
  <c r="S7" i="8" s="1"/>
  <c r="R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T43" i="8" l="1"/>
  <c r="T16" i="8"/>
  <c r="T97" i="8"/>
  <c r="T7" i="8"/>
  <c r="T185" i="8"/>
  <c r="T171" i="8"/>
  <c r="T164" i="8"/>
  <c r="T150" i="8"/>
  <c r="T139" i="8"/>
  <c r="T99" i="8"/>
  <c r="T81" i="8"/>
  <c r="T4" i="8"/>
  <c r="T174" i="8"/>
  <c r="T165" i="8"/>
  <c r="T153" i="8"/>
  <c r="T141" i="8"/>
  <c r="T125" i="8"/>
  <c r="C5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5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994" i="2"/>
  <c r="D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D934" i="5"/>
  <c r="I930" i="5"/>
  <c r="D926" i="5"/>
  <c r="I922" i="5"/>
  <c r="E918" i="5"/>
  <c r="I914" i="5"/>
  <c r="E910" i="5"/>
  <c r="D906" i="5"/>
  <c r="D902" i="5"/>
  <c r="D898" i="5"/>
  <c r="D894" i="5"/>
  <c r="I890" i="5"/>
  <c r="G924" i="5"/>
  <c r="G908" i="5"/>
  <c r="F891" i="5"/>
  <c r="F883" i="5"/>
  <c r="K94" i="4"/>
  <c r="K90" i="4"/>
  <c r="K88" i="4"/>
  <c r="K82" i="4"/>
  <c r="K78" i="4"/>
  <c r="K74" i="4"/>
  <c r="K70" i="4"/>
  <c r="K5" i="4"/>
  <c r="D998" i="5"/>
  <c r="D990" i="5"/>
  <c r="D982" i="5"/>
  <c r="D974" i="5"/>
  <c r="D966" i="5"/>
  <c r="D958" i="5"/>
  <c r="D950" i="5"/>
  <c r="D942" i="5"/>
  <c r="D938" i="5"/>
  <c r="G936" i="5"/>
  <c r="E930" i="5"/>
  <c r="G928" i="5"/>
  <c r="E922" i="5"/>
  <c r="G920" i="5"/>
  <c r="E914" i="5"/>
  <c r="E906" i="5"/>
  <c r="G904" i="5"/>
  <c r="G1000" i="5"/>
  <c r="G988" i="5"/>
  <c r="G984" i="5"/>
  <c r="G972" i="5"/>
  <c r="G968" i="5"/>
  <c r="G956" i="5"/>
  <c r="G952" i="5"/>
  <c r="G940" i="5"/>
  <c r="G812" i="5"/>
  <c r="K16" i="4"/>
  <c r="K11" i="4"/>
  <c r="K61" i="4"/>
  <c r="K59" i="4"/>
  <c r="K53" i="4"/>
  <c r="K51" i="4"/>
  <c r="K49" i="4"/>
  <c r="K45" i="4"/>
  <c r="K38" i="4"/>
  <c r="K36" i="4"/>
  <c r="K34" i="4"/>
  <c r="K30" i="4"/>
  <c r="K28" i="4"/>
  <c r="K18" i="4"/>
  <c r="I991" i="11"/>
  <c r="G884" i="5"/>
  <c r="F907" i="5"/>
  <c r="F923" i="5"/>
  <c r="J991" i="11"/>
  <c r="G816" i="5"/>
  <c r="G880" i="5"/>
  <c r="E890" i="5"/>
  <c r="F871" i="5"/>
  <c r="I942" i="5"/>
  <c r="I950" i="5"/>
  <c r="I958" i="5"/>
  <c r="I966" i="5"/>
  <c r="I974" i="5"/>
  <c r="I982" i="5"/>
  <c r="I990" i="5"/>
  <c r="I998" i="5"/>
  <c r="F895" i="5"/>
  <c r="E993" i="2"/>
  <c r="F993" i="2"/>
  <c r="G993" i="2"/>
  <c r="F911" i="5"/>
  <c r="F879" i="5"/>
  <c r="I902" i="5"/>
  <c r="I934" i="5"/>
  <c r="I993" i="2"/>
  <c r="J993" i="2"/>
  <c r="I910" i="5"/>
  <c r="I938" i="5"/>
  <c r="F939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H993" i="2"/>
  <c r="AR960" i="4"/>
  <c r="G960" i="4" s="1"/>
  <c r="J905" i="4"/>
  <c r="AR994" i="4"/>
  <c r="H978" i="4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76" i="11" l="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I34" i="2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E41" i="2" s="1"/>
  <c r="N41" i="2" s="1"/>
  <c r="D36" i="5"/>
  <c r="G36" i="5" s="1"/>
  <c r="J37" i="2" s="1"/>
  <c r="D24" i="5"/>
  <c r="F24" i="5" s="1"/>
  <c r="I25" i="2" s="1"/>
  <c r="D8" i="5"/>
  <c r="F8" i="5" s="1"/>
  <c r="I9" i="2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F159" i="8" s="1"/>
  <c r="C130" i="9"/>
  <c r="C105" i="9"/>
  <c r="D105" i="9" s="1"/>
  <c r="F106" i="8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T80" i="4" s="1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S116" i="4" s="1"/>
  <c r="U116" i="4" s="1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J108" i="2" s="1"/>
  <c r="D103" i="5"/>
  <c r="D99" i="5"/>
  <c r="E99" i="5" s="1"/>
  <c r="H100" i="2" s="1"/>
  <c r="D95" i="5"/>
  <c r="E95" i="5" s="1"/>
  <c r="H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I59" i="5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G171" i="8" s="1"/>
  <c r="C142" i="9"/>
  <c r="D142" i="9" s="1"/>
  <c r="F143" i="8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T140" i="4" s="1"/>
  <c r="V140" i="4" s="1"/>
  <c r="W140" i="4" s="1"/>
  <c r="P140" i="4"/>
  <c r="S140" i="4" s="1"/>
  <c r="U140" i="4" s="1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I43" i="2" s="1"/>
  <c r="D22" i="5"/>
  <c r="E22" i="5" s="1"/>
  <c r="H23" i="2" s="1"/>
  <c r="D12" i="5"/>
  <c r="G12" i="5" s="1"/>
  <c r="J13" i="2" s="1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41" i="2"/>
  <c r="O41" i="2" s="1"/>
  <c r="G41" i="2"/>
  <c r="P41" i="2" s="1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S136" i="4" s="1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T97" i="4" s="1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T66" i="4" s="1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S132" i="4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I130" i="5"/>
  <c r="F122" i="5"/>
  <c r="I122" i="5"/>
  <c r="I114" i="5"/>
  <c r="D105" i="5"/>
  <c r="E105" i="5" s="1"/>
  <c r="H106" i="2" s="1"/>
  <c r="D101" i="5"/>
  <c r="G101" i="5" s="1"/>
  <c r="J102" i="2" s="1"/>
  <c r="G99" i="5"/>
  <c r="J100" i="2" s="1"/>
  <c r="D97" i="5"/>
  <c r="D93" i="5"/>
  <c r="G93" i="5" s="1"/>
  <c r="J94" i="2" s="1"/>
  <c r="G91" i="5"/>
  <c r="J92" i="2" s="1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D57" i="5"/>
  <c r="F57" i="5" s="1"/>
  <c r="I58" i="2" s="1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E68" i="2"/>
  <c r="N68" i="2" s="1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F146" i="5"/>
  <c r="F160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F68" i="2"/>
  <c r="O68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I41" i="2" s="1"/>
  <c r="G40" i="5"/>
  <c r="J41" i="2" s="1"/>
  <c r="E47" i="5"/>
  <c r="H48" i="2" s="1"/>
  <c r="I47" i="5"/>
  <c r="E64" i="2"/>
  <c r="N64" i="2" s="1"/>
  <c r="F64" i="2"/>
  <c r="O64" i="2" s="1"/>
  <c r="F73" i="5"/>
  <c r="I74" i="2" s="1"/>
  <c r="E79" i="5"/>
  <c r="H80" i="2" s="1"/>
  <c r="I79" i="5"/>
  <c r="F89" i="5"/>
  <c r="I90" i="2" s="1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73" i="5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H44" i="2" s="1"/>
  <c r="I51" i="5"/>
  <c r="E51" i="5"/>
  <c r="H52" i="2" s="1"/>
  <c r="I53" i="5"/>
  <c r="I61" i="5"/>
  <c r="I75" i="5"/>
  <c r="E75" i="5"/>
  <c r="H76" i="2" s="1"/>
  <c r="I77" i="5"/>
  <c r="I83" i="5"/>
  <c r="E83" i="5"/>
  <c r="H84" i="2" s="1"/>
  <c r="I85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G133" i="5"/>
  <c r="I133" i="5"/>
  <c r="E133" i="5"/>
  <c r="E132" i="5"/>
  <c r="G131" i="5"/>
  <c r="E131" i="5"/>
  <c r="E130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E118" i="5"/>
  <c r="G117" i="5"/>
  <c r="I117" i="5"/>
  <c r="E117" i="5"/>
  <c r="E116" i="5"/>
  <c r="G115" i="5"/>
  <c r="E115" i="5"/>
  <c r="E112" i="5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D92" i="5"/>
  <c r="E92" i="5" s="1"/>
  <c r="H93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E4" i="5"/>
  <c r="H5" i="2" s="1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F80" i="8" s="1"/>
  <c r="C67" i="9"/>
  <c r="C53" i="9"/>
  <c r="E53" i="9" s="1"/>
  <c r="G54" i="8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F88" i="8" s="1"/>
  <c r="G87" i="9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G83" i="8" s="1"/>
  <c r="C66" i="9"/>
  <c r="E66" i="9" s="1"/>
  <c r="G67" i="8" s="1"/>
  <c r="C34" i="9"/>
  <c r="H80" i="11"/>
  <c r="F34" i="11"/>
  <c r="E79" i="9"/>
  <c r="G80" i="8" s="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J339" i="2" s="1"/>
  <c r="D334" i="5"/>
  <c r="F334" i="5" s="1"/>
  <c r="I335" i="2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I347" i="2" s="1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D126" i="9" s="1"/>
  <c r="F127" i="8" s="1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C97" i="9"/>
  <c r="G97" i="9" s="1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E77" i="9" s="1"/>
  <c r="G78" i="8" s="1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F131" i="8" s="1"/>
  <c r="G130" i="9"/>
  <c r="E184" i="9"/>
  <c r="G185" i="8" s="1"/>
  <c r="C178" i="9"/>
  <c r="E178" i="9" s="1"/>
  <c r="G179" i="8" s="1"/>
  <c r="C176" i="9"/>
  <c r="E176" i="9" s="1"/>
  <c r="G177" i="8" s="1"/>
  <c r="D168" i="9"/>
  <c r="F169" i="8" s="1"/>
  <c r="C162" i="9"/>
  <c r="D162" i="9" s="1"/>
  <c r="F163" i="8" s="1"/>
  <c r="C160" i="9"/>
  <c r="E158" i="9"/>
  <c r="G159" i="8" s="1"/>
  <c r="C154" i="9"/>
  <c r="C148" i="9"/>
  <c r="E148" i="9" s="1"/>
  <c r="G149" i="8" s="1"/>
  <c r="E130" i="9"/>
  <c r="G131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E87" i="9"/>
  <c r="G88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G145" i="9" s="1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H340" i="2" s="1"/>
  <c r="D335" i="5"/>
  <c r="E335" i="5" s="1"/>
  <c r="H336" i="2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D16" i="9" s="1"/>
  <c r="F17" i="8" s="1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G24" i="8" s="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G102" i="8" s="1"/>
  <c r="E11" i="9"/>
  <c r="G12" i="8" s="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J346" i="2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F147" i="8" s="1"/>
  <c r="E90" i="11"/>
  <c r="E102" i="11"/>
  <c r="H102" i="11"/>
  <c r="C53" i="11"/>
  <c r="E27" i="11"/>
  <c r="H27" i="11"/>
  <c r="G34" i="9"/>
  <c r="D34" i="9"/>
  <c r="F35" i="8" s="1"/>
  <c r="G99" i="9"/>
  <c r="E99" i="9"/>
  <c r="G100" i="8" s="1"/>
  <c r="D67" i="9"/>
  <c r="F68" i="8" s="1"/>
  <c r="G67" i="9"/>
  <c r="E67" i="9"/>
  <c r="G68" i="8" s="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D145" i="9"/>
  <c r="F146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E98" i="9"/>
  <c r="G99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F142" i="8" s="1"/>
  <c r="G170" i="9"/>
  <c r="G136" i="9"/>
  <c r="E136" i="9"/>
  <c r="G137" i="8" s="1"/>
  <c r="D136" i="9"/>
  <c r="F137" i="8" s="1"/>
  <c r="E113" i="9"/>
  <c r="G114" i="8" s="1"/>
  <c r="D113" i="9"/>
  <c r="F114" i="8" s="1"/>
  <c r="E97" i="9"/>
  <c r="G98" i="8" s="1"/>
  <c r="D97" i="9"/>
  <c r="F98" i="8" s="1"/>
  <c r="I83" i="11"/>
  <c r="E182" i="9"/>
  <c r="G183" i="8" s="1"/>
  <c r="E126" i="9"/>
  <c r="G127" i="8" s="1"/>
  <c r="G126" i="9"/>
  <c r="D98" i="9"/>
  <c r="F99" i="8" s="1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D155" i="9"/>
  <c r="F156" i="8" s="1"/>
  <c r="E145" i="9"/>
  <c r="G146" i="8" s="1"/>
  <c r="C143" i="9"/>
  <c r="E143" i="9" s="1"/>
  <c r="G144" i="8" s="1"/>
  <c r="C135" i="9"/>
  <c r="E135" i="9" s="1"/>
  <c r="G136" i="8" s="1"/>
  <c r="C127" i="9"/>
  <c r="E125" i="9"/>
  <c r="G126" i="8" s="1"/>
  <c r="D122" i="9"/>
  <c r="F123" i="8" s="1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D84" i="9"/>
  <c r="F85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E34" i="9"/>
  <c r="G35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3" i="8" s="1"/>
  <c r="G142" i="9"/>
  <c r="E93" i="9"/>
  <c r="G94" i="8" s="1"/>
  <c r="G93" i="9"/>
  <c r="D125" i="9"/>
  <c r="F126" i="8" s="1"/>
  <c r="D93" i="9"/>
  <c r="F94" i="8" s="1"/>
  <c r="D178" i="9"/>
  <c r="F179" i="8" s="1"/>
  <c r="D108" i="9"/>
  <c r="F109" i="8" s="1"/>
  <c r="G82" i="9"/>
  <c r="E89" i="9"/>
  <c r="G90" i="8" s="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F12" i="8" s="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341" i="2" l="1"/>
  <c r="O341" i="2" s="1"/>
  <c r="G341" i="2"/>
  <c r="P341" i="2" s="1"/>
  <c r="E341" i="2"/>
  <c r="N341" i="2" s="1"/>
  <c r="F342" i="2"/>
  <c r="O342" i="2" s="1"/>
  <c r="E342" i="2"/>
  <c r="N342" i="2" s="1"/>
  <c r="G342" i="2"/>
  <c r="P342" i="2" s="1"/>
  <c r="F347" i="2"/>
  <c r="O347" i="2" s="1"/>
  <c r="G347" i="2"/>
  <c r="P347" i="2" s="1"/>
  <c r="E347" i="2"/>
  <c r="N347" i="2" s="1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32" i="2" s="1"/>
  <c r="I93" i="5"/>
  <c r="I69" i="5"/>
  <c r="G59" i="5"/>
  <c r="J60" i="2" s="1"/>
  <c r="G95" i="5"/>
  <c r="J96" i="2" s="1"/>
  <c r="S30" i="4"/>
  <c r="V30" i="4" s="1"/>
  <c r="S100" i="4"/>
  <c r="F36" i="5"/>
  <c r="I37" i="2" s="1"/>
  <c r="S80" i="4"/>
  <c r="E93" i="5"/>
  <c r="H94" i="2" s="1"/>
  <c r="I31" i="5"/>
  <c r="G22" i="5"/>
  <c r="J23" i="2" s="1"/>
  <c r="V110" i="4"/>
  <c r="W110" i="4" s="1"/>
  <c r="I24" i="5"/>
  <c r="E25" i="2" s="1"/>
  <c r="N25" i="2" s="1"/>
  <c r="E36" i="5"/>
  <c r="H37" i="2" s="1"/>
  <c r="F91" i="5"/>
  <c r="I92" i="2" s="1"/>
  <c r="E59" i="5"/>
  <c r="H60" i="2" s="1"/>
  <c r="F22" i="5"/>
  <c r="I23" i="2" s="1"/>
  <c r="T76" i="4"/>
  <c r="G24" i="5"/>
  <c r="J25" i="2" s="1"/>
  <c r="I5" i="5"/>
  <c r="F55" i="5"/>
  <c r="I56" i="2" s="1"/>
  <c r="I95" i="5"/>
  <c r="E56" i="2"/>
  <c r="N56" i="2" s="1"/>
  <c r="I12" i="5"/>
  <c r="F93" i="5"/>
  <c r="I94" i="2" s="1"/>
  <c r="T10" i="4"/>
  <c r="S101" i="4"/>
  <c r="I91" i="5"/>
  <c r="S190" i="4"/>
  <c r="U190" i="4" s="1"/>
  <c r="D171" i="8"/>
  <c r="L171" i="8" s="1"/>
  <c r="E171" i="8"/>
  <c r="M171" i="8" s="1"/>
  <c r="D100" i="8"/>
  <c r="L100" i="8" s="1"/>
  <c r="E100" i="8"/>
  <c r="M100" i="8" s="1"/>
  <c r="D138" i="8"/>
  <c r="L138" i="8" s="1"/>
  <c r="E138" i="8"/>
  <c r="M138" i="8" s="1"/>
  <c r="E131" i="8"/>
  <c r="M131" i="8" s="1"/>
  <c r="D131" i="8"/>
  <c r="L131" i="8" s="1"/>
  <c r="D80" i="8"/>
  <c r="L80" i="8" s="1"/>
  <c r="E80" i="8"/>
  <c r="M80" i="8" s="1"/>
  <c r="I103" i="11"/>
  <c r="D16" i="8"/>
  <c r="L16" i="8" s="1"/>
  <c r="E16" i="8"/>
  <c r="M16" i="8" s="1"/>
  <c r="D82" i="8"/>
  <c r="L82" i="8" s="1"/>
  <c r="E82" i="8"/>
  <c r="M82" i="8" s="1"/>
  <c r="E98" i="8"/>
  <c r="M98" i="8" s="1"/>
  <c r="D98" i="8"/>
  <c r="L98" i="8" s="1"/>
  <c r="E114" i="8"/>
  <c r="M114" i="8" s="1"/>
  <c r="D114" i="8"/>
  <c r="L114" i="8" s="1"/>
  <c r="D5" i="8"/>
  <c r="L5" i="8" s="1"/>
  <c r="E5" i="8"/>
  <c r="M5" i="8" s="1"/>
  <c r="E40" i="8"/>
  <c r="M40" i="8" s="1"/>
  <c r="D40" i="8"/>
  <c r="L40" i="8" s="1"/>
  <c r="I96" i="11"/>
  <c r="I921" i="11"/>
  <c r="I944" i="11"/>
  <c r="D126" i="8"/>
  <c r="L126" i="8" s="1"/>
  <c r="E126" i="8"/>
  <c r="M126" i="8" s="1"/>
  <c r="F960" i="11"/>
  <c r="E143" i="8"/>
  <c r="M143" i="8" s="1"/>
  <c r="D143" i="8"/>
  <c r="L143" i="8" s="1"/>
  <c r="E127" i="8"/>
  <c r="M127" i="8" s="1"/>
  <c r="D127" i="8"/>
  <c r="L127" i="8" s="1"/>
  <c r="E68" i="8"/>
  <c r="M68" i="8" s="1"/>
  <c r="D68" i="8"/>
  <c r="L68" i="8" s="1"/>
  <c r="D116" i="8"/>
  <c r="L116" i="8" s="1"/>
  <c r="E116" i="8"/>
  <c r="M116" i="8" s="1"/>
  <c r="D146" i="8"/>
  <c r="L146" i="8" s="1"/>
  <c r="E146" i="8"/>
  <c r="M146" i="8" s="1"/>
  <c r="D70" i="8"/>
  <c r="L70" i="8" s="1"/>
  <c r="E70" i="8"/>
  <c r="M70" i="8" s="1"/>
  <c r="E153" i="8"/>
  <c r="M153" i="8" s="1"/>
  <c r="D153" i="8"/>
  <c r="L153" i="8" s="1"/>
  <c r="E30" i="8"/>
  <c r="M30" i="8" s="1"/>
  <c r="D30" i="8"/>
  <c r="L30" i="8" s="1"/>
  <c r="D88" i="8"/>
  <c r="L88" i="8" s="1"/>
  <c r="E88" i="8"/>
  <c r="M88" i="8" s="1"/>
  <c r="E142" i="8"/>
  <c r="M142" i="8" s="1"/>
  <c r="D142" i="8"/>
  <c r="L142" i="8" s="1"/>
  <c r="I800" i="11"/>
  <c r="H886" i="11"/>
  <c r="I785" i="11"/>
  <c r="J785" i="11"/>
  <c r="E83" i="8"/>
  <c r="M83" i="8" s="1"/>
  <c r="D83" i="8"/>
  <c r="L83" i="8" s="1"/>
  <c r="D54" i="8"/>
  <c r="L54" i="8" s="1"/>
  <c r="E54" i="8"/>
  <c r="M54" i="8" s="1"/>
  <c r="D78" i="8"/>
  <c r="L78" i="8" s="1"/>
  <c r="E78" i="8"/>
  <c r="M78" i="8" s="1"/>
  <c r="E117" i="8"/>
  <c r="M117" i="8" s="1"/>
  <c r="D117" i="8"/>
  <c r="L117" i="8" s="1"/>
  <c r="D35" i="8"/>
  <c r="L35" i="8" s="1"/>
  <c r="E35" i="8"/>
  <c r="M35" i="8" s="1"/>
  <c r="E32" i="8"/>
  <c r="M32" i="8" s="1"/>
  <c r="D32" i="8"/>
  <c r="L32" i="8" s="1"/>
  <c r="I84" i="11"/>
  <c r="D185" i="8"/>
  <c r="L185" i="8" s="1"/>
  <c r="E185" i="8"/>
  <c r="M185" i="8" s="1"/>
  <c r="E157" i="8"/>
  <c r="M157" i="8" s="1"/>
  <c r="D157" i="8"/>
  <c r="L157" i="8" s="1"/>
  <c r="E46" i="8"/>
  <c r="M46" i="8" s="1"/>
  <c r="D46" i="8"/>
  <c r="L46" i="8" s="1"/>
  <c r="D147" i="8"/>
  <c r="L147" i="8" s="1"/>
  <c r="E147" i="8"/>
  <c r="M147" i="8" s="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D12" i="8"/>
  <c r="L12" i="8" s="1"/>
  <c r="E12" i="8"/>
  <c r="M12" i="8" s="1"/>
  <c r="D17" i="8"/>
  <c r="L17" i="8" s="1"/>
  <c r="E17" i="8"/>
  <c r="M17" i="8" s="1"/>
  <c r="D94" i="8"/>
  <c r="L94" i="8" s="1"/>
  <c r="E94" i="8"/>
  <c r="M94" i="8" s="1"/>
  <c r="D99" i="8"/>
  <c r="L99" i="8" s="1"/>
  <c r="E99" i="8"/>
  <c r="M99" i="8" s="1"/>
  <c r="E137" i="8"/>
  <c r="M137" i="8" s="1"/>
  <c r="D137" i="8"/>
  <c r="L137" i="8" s="1"/>
  <c r="E139" i="8"/>
  <c r="M139" i="8" s="1"/>
  <c r="D139" i="8"/>
  <c r="L139" i="8" s="1"/>
  <c r="J21" i="11"/>
  <c r="L21" i="11" s="1"/>
  <c r="N21" i="11" s="1"/>
  <c r="I22" i="8" s="1"/>
  <c r="E45" i="8"/>
  <c r="M45" i="8" s="1"/>
  <c r="D45" i="8"/>
  <c r="L45" i="8" s="1"/>
  <c r="E93" i="8"/>
  <c r="M93" i="8" s="1"/>
  <c r="D93" i="8"/>
  <c r="L93" i="8" s="1"/>
  <c r="D134" i="8"/>
  <c r="L134" i="8" s="1"/>
  <c r="E134" i="8"/>
  <c r="M134" i="8" s="1"/>
  <c r="E14" i="8"/>
  <c r="M14" i="8" s="1"/>
  <c r="D14" i="8"/>
  <c r="L14" i="8" s="1"/>
  <c r="D159" i="8"/>
  <c r="L159" i="8" s="1"/>
  <c r="E159" i="8"/>
  <c r="M159" i="8" s="1"/>
  <c r="D38" i="8"/>
  <c r="L38" i="8" s="1"/>
  <c r="E38" i="8"/>
  <c r="M38" i="8" s="1"/>
  <c r="D62" i="8"/>
  <c r="L62" i="8" s="1"/>
  <c r="E62" i="8"/>
  <c r="M62" i="8" s="1"/>
  <c r="D60" i="8"/>
  <c r="L60" i="8" s="1"/>
  <c r="E60" i="8"/>
  <c r="M60" i="8" s="1"/>
  <c r="E165" i="8"/>
  <c r="M165" i="8" s="1"/>
  <c r="D165" i="8"/>
  <c r="L165" i="8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I339" i="2" s="1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H335" i="2" s="1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F97" i="8" s="1"/>
  <c r="E141" i="9"/>
  <c r="G142" i="8" s="1"/>
  <c r="G114" i="9"/>
  <c r="J101" i="11"/>
  <c r="E114" i="9"/>
  <c r="G115" i="8" s="1"/>
  <c r="G172" i="9"/>
  <c r="E164" i="9"/>
  <c r="G165" i="8" s="1"/>
  <c r="J172" i="11"/>
  <c r="E119" i="9"/>
  <c r="G120" i="8" s="1"/>
  <c r="D164" i="9"/>
  <c r="F165" i="8" s="1"/>
  <c r="J96" i="11"/>
  <c r="E152" i="9"/>
  <c r="G153" i="8" s="1"/>
  <c r="J26" i="1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I130" i="11"/>
  <c r="D51" i="9"/>
  <c r="F52" i="8" s="1"/>
  <c r="D83" i="9"/>
  <c r="F84" i="8" s="1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J335" i="2" s="1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V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38" i="8" s="1"/>
  <c r="G153" i="9"/>
  <c r="D137" i="9"/>
  <c r="F138" i="8" s="1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347" i="2" s="1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H347" i="2" s="1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I13" i="2" s="1"/>
  <c r="E12" i="5"/>
  <c r="H13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F112" i="2" s="1"/>
  <c r="O112" i="2" s="1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G4" i="2"/>
  <c r="P4" i="2" s="1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106" i="2" s="1"/>
  <c r="I73" i="5"/>
  <c r="T598" i="4"/>
  <c r="T457" i="4"/>
  <c r="F140" i="5"/>
  <c r="F132" i="5"/>
  <c r="F124" i="5"/>
  <c r="F116" i="5"/>
  <c r="T893" i="4"/>
  <c r="T873" i="4"/>
  <c r="F49" i="5"/>
  <c r="I50" i="2" s="1"/>
  <c r="F81" i="5"/>
  <c r="I82" i="2" s="1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F34" i="2"/>
  <c r="O34" i="2" s="1"/>
  <c r="G34" i="2"/>
  <c r="P34" i="2" s="1"/>
  <c r="E34" i="2"/>
  <c r="N34" i="2" s="1"/>
  <c r="G40" i="2"/>
  <c r="P40" i="2" s="1"/>
  <c r="E40" i="2"/>
  <c r="N40" i="2" s="1"/>
  <c r="F40" i="2"/>
  <c r="O40" i="2" s="1"/>
  <c r="G41" i="5"/>
  <c r="J42" i="2" s="1"/>
  <c r="G46" i="2"/>
  <c r="P46" i="2" s="1"/>
  <c r="E46" i="2"/>
  <c r="N46" i="2" s="1"/>
  <c r="F46" i="2"/>
  <c r="O46" i="2" s="1"/>
  <c r="G57" i="5"/>
  <c r="J58" i="2" s="1"/>
  <c r="E57" i="5"/>
  <c r="H58" i="2" s="1"/>
  <c r="E89" i="5"/>
  <c r="H90" i="2" s="1"/>
  <c r="G89" i="5"/>
  <c r="J90" i="2" s="1"/>
  <c r="G167" i="5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F676" i="5"/>
  <c r="F692" i="5"/>
  <c r="F720" i="5"/>
  <c r="I761" i="5"/>
  <c r="E111" i="2"/>
  <c r="N111" i="2" s="1"/>
  <c r="G111" i="2"/>
  <c r="P111" i="2" s="1"/>
  <c r="F111" i="2"/>
  <c r="O111" i="2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G37" i="2"/>
  <c r="P37" i="2" s="1"/>
  <c r="F25" i="2"/>
  <c r="O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V377" i="4" s="1"/>
  <c r="W377" i="4" s="1"/>
  <c r="X377" i="4" s="1"/>
  <c r="Y377" i="4" s="1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H339" i="2" s="1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17" i="2" s="1"/>
  <c r="N17" i="2" s="1"/>
  <c r="E46" i="5"/>
  <c r="H47" i="2" s="1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V19" i="4" s="1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X5" i="4" s="1"/>
  <c r="Y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F90" i="2" s="1"/>
  <c r="O90" i="2" s="1"/>
  <c r="I57" i="5"/>
  <c r="E27" i="5"/>
  <c r="H28" i="2" s="1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E51" i="2"/>
  <c r="N51" i="2" s="1"/>
  <c r="F51" i="2"/>
  <c r="O51" i="2" s="1"/>
  <c r="G51" i="2"/>
  <c r="P51" i="2" s="1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F47" i="2"/>
  <c r="O47" i="2" s="1"/>
  <c r="G47" i="2"/>
  <c r="P47" i="2" s="1"/>
  <c r="E47" i="2"/>
  <c r="N47" i="2" s="1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G7" i="2"/>
  <c r="P7" i="2" s="1"/>
  <c r="F7" i="2"/>
  <c r="O7" i="2" s="1"/>
  <c r="E7" i="2"/>
  <c r="N7" i="2" s="1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F9" i="2"/>
  <c r="O9" i="2" s="1"/>
  <c r="G9" i="2"/>
  <c r="P9" i="2" s="1"/>
  <c r="E9" i="2"/>
  <c r="N9" i="2" s="1"/>
  <c r="I10" i="5"/>
  <c r="E12" i="2"/>
  <c r="N12" i="2" s="1"/>
  <c r="F12" i="2"/>
  <c r="O12" i="2" s="1"/>
  <c r="G12" i="2"/>
  <c r="P12" i="2" s="1"/>
  <c r="E13" i="2"/>
  <c r="N13" i="2" s="1"/>
  <c r="F13" i="2"/>
  <c r="O13" i="2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G110" i="2"/>
  <c r="P110" i="2" s="1"/>
  <c r="G112" i="2"/>
  <c r="P112" i="2" s="1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G102" i="2"/>
  <c r="P102" i="2" s="1"/>
  <c r="F102" i="2"/>
  <c r="O102" i="2" s="1"/>
  <c r="E102" i="2"/>
  <c r="N102" i="2" s="1"/>
  <c r="G94" i="2"/>
  <c r="P94" i="2" s="1"/>
  <c r="E94" i="2"/>
  <c r="N94" i="2" s="1"/>
  <c r="F94" i="2"/>
  <c r="O94" i="2" s="1"/>
  <c r="G86" i="2"/>
  <c r="P86" i="2" s="1"/>
  <c r="E86" i="2"/>
  <c r="N86" i="2" s="1"/>
  <c r="F86" i="2"/>
  <c r="O86" i="2" s="1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G88" i="2"/>
  <c r="P88" i="2" s="1"/>
  <c r="G66" i="2"/>
  <c r="P66" i="2" s="1"/>
  <c r="F66" i="2"/>
  <c r="O66" i="2" s="1"/>
  <c r="E66" i="2"/>
  <c r="N66" i="2" s="1"/>
  <c r="G98" i="2"/>
  <c r="P98" i="2" s="1"/>
  <c r="E98" i="2"/>
  <c r="N98" i="2" s="1"/>
  <c r="F98" i="2"/>
  <c r="O98" i="2" s="1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E104" i="2"/>
  <c r="N104" i="2" s="1"/>
  <c r="F104" i="2"/>
  <c r="O104" i="2" s="1"/>
  <c r="G104" i="2"/>
  <c r="P104" i="2" s="1"/>
  <c r="E72" i="2"/>
  <c r="N72" i="2" s="1"/>
  <c r="F72" i="2"/>
  <c r="O72" i="2" s="1"/>
  <c r="G72" i="2"/>
  <c r="P72" i="2" s="1"/>
  <c r="F18" i="2"/>
  <c r="O18" i="2" s="1"/>
  <c r="E18" i="2"/>
  <c r="N18" i="2" s="1"/>
  <c r="G18" i="2"/>
  <c r="P18" i="2" s="1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E108" i="2"/>
  <c r="N108" i="2" s="1"/>
  <c r="F108" i="2"/>
  <c r="O108" i="2" s="1"/>
  <c r="G108" i="2"/>
  <c r="P108" i="2" s="1"/>
  <c r="F84" i="2"/>
  <c r="O84" i="2" s="1"/>
  <c r="G84" i="2"/>
  <c r="P84" i="2" s="1"/>
  <c r="E84" i="2"/>
  <c r="N84" i="2" s="1"/>
  <c r="E76" i="2"/>
  <c r="N76" i="2" s="1"/>
  <c r="G76" i="2"/>
  <c r="P76" i="2" s="1"/>
  <c r="F76" i="2"/>
  <c r="O76" i="2" s="1"/>
  <c r="E60" i="2"/>
  <c r="N60" i="2" s="1"/>
  <c r="F60" i="2"/>
  <c r="O60" i="2" s="1"/>
  <c r="G60" i="2"/>
  <c r="P60" i="2" s="1"/>
  <c r="G52" i="2"/>
  <c r="P52" i="2" s="1"/>
  <c r="F52" i="2"/>
  <c r="O52" i="2" s="1"/>
  <c r="E52" i="2"/>
  <c r="N52" i="2" s="1"/>
  <c r="G44" i="2"/>
  <c r="P44" i="2" s="1"/>
  <c r="F44" i="2"/>
  <c r="O44" i="2" s="1"/>
  <c r="E44" i="2"/>
  <c r="N44" i="2" s="1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E96" i="2"/>
  <c r="N96" i="2" s="1"/>
  <c r="F96" i="2"/>
  <c r="O96" i="2" s="1"/>
  <c r="G96" i="2"/>
  <c r="P96" i="2" s="1"/>
  <c r="G90" i="2"/>
  <c r="P90" i="2" s="1"/>
  <c r="G80" i="2"/>
  <c r="P80" i="2" s="1"/>
  <c r="F80" i="2"/>
  <c r="O80" i="2" s="1"/>
  <c r="E80" i="2"/>
  <c r="N80" i="2" s="1"/>
  <c r="G74" i="2"/>
  <c r="P74" i="2" s="1"/>
  <c r="F74" i="2"/>
  <c r="O74" i="2" s="1"/>
  <c r="E74" i="2"/>
  <c r="N74" i="2" s="1"/>
  <c r="G58" i="2"/>
  <c r="P58" i="2" s="1"/>
  <c r="E58" i="2"/>
  <c r="N58" i="2" s="1"/>
  <c r="F58" i="2"/>
  <c r="O58" i="2" s="1"/>
  <c r="G48" i="2"/>
  <c r="P48" i="2" s="1"/>
  <c r="F48" i="2"/>
  <c r="O48" i="2" s="1"/>
  <c r="E48" i="2"/>
  <c r="N48" i="2" s="1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G78" i="2"/>
  <c r="P78" i="2" s="1"/>
  <c r="F78" i="2"/>
  <c r="O78" i="2" s="1"/>
  <c r="E78" i="2"/>
  <c r="N78" i="2" s="1"/>
  <c r="F70" i="2"/>
  <c r="O70" i="2" s="1"/>
  <c r="G70" i="2"/>
  <c r="P70" i="2" s="1"/>
  <c r="E70" i="2"/>
  <c r="N70" i="2" s="1"/>
  <c r="E62" i="2"/>
  <c r="N62" i="2" s="1"/>
  <c r="F62" i="2"/>
  <c r="O62" i="2" s="1"/>
  <c r="G62" i="2"/>
  <c r="P62" i="2" s="1"/>
  <c r="E54" i="2"/>
  <c r="N54" i="2" s="1"/>
  <c r="F54" i="2"/>
  <c r="O54" i="2" s="1"/>
  <c r="G54" i="2"/>
  <c r="P54" i="2" s="1"/>
  <c r="F32" i="2"/>
  <c r="O32" i="2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E28" i="2"/>
  <c r="N28" i="2" s="1"/>
  <c r="G28" i="2"/>
  <c r="P28" i="2" s="1"/>
  <c r="F28" i="2"/>
  <c r="O28" i="2" s="1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E15" i="2"/>
  <c r="N15" i="2" s="1"/>
  <c r="G15" i="2"/>
  <c r="P15" i="2" s="1"/>
  <c r="F15" i="2"/>
  <c r="O15" i="2" s="1"/>
  <c r="E30" i="2"/>
  <c r="N30" i="2" s="1"/>
  <c r="G30" i="2"/>
  <c r="P30" i="2" s="1"/>
  <c r="F30" i="2"/>
  <c r="O30" i="2" s="1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H342" i="2" s="1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K80" i="11"/>
  <c r="M80" i="11" s="1"/>
  <c r="H81" i="8" s="1"/>
  <c r="L80" i="11"/>
  <c r="N80" i="11" s="1"/>
  <c r="I81" i="8" s="1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G122" i="9"/>
  <c r="G155" i="9"/>
  <c r="D37" i="9"/>
  <c r="F38" i="8" s="1"/>
  <c r="D69" i="9"/>
  <c r="F70" i="8" s="1"/>
  <c r="I49" i="11"/>
  <c r="L54" i="11"/>
  <c r="N54" i="11" s="1"/>
  <c r="I55" i="8" s="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E153" i="9"/>
  <c r="G154" i="8" s="1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K107" i="11"/>
  <c r="M107" i="11" s="1"/>
  <c r="H108" i="8" s="1"/>
  <c r="L107" i="11"/>
  <c r="N107" i="11" s="1"/>
  <c r="I108" i="8" s="1"/>
  <c r="G5" i="9"/>
  <c r="H124" i="11"/>
  <c r="I71" i="11"/>
  <c r="E156" i="9"/>
  <c r="G157" i="8" s="1"/>
  <c r="J174" i="11"/>
  <c r="L174" i="11" s="1"/>
  <c r="N174" i="11" s="1"/>
  <c r="I175" i="8" s="1"/>
  <c r="G74" i="9"/>
  <c r="K21" i="11"/>
  <c r="M21" i="11" s="1"/>
  <c r="H22" i="8" s="1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J343" i="2" s="1"/>
  <c r="E342" i="5"/>
  <c r="H343" i="2" s="1"/>
  <c r="I342" i="5"/>
  <c r="F342" i="5"/>
  <c r="I343" i="2" s="1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J342" i="2" s="1"/>
  <c r="F341" i="5"/>
  <c r="I342" i="2" s="1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K37" i="11"/>
  <c r="M37" i="11" s="1"/>
  <c r="H38" i="8" s="1"/>
  <c r="L37" i="11"/>
  <c r="N37" i="11" s="1"/>
  <c r="I38" i="8" s="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L153" i="11"/>
  <c r="N153" i="11" s="1"/>
  <c r="I154" i="8" s="1"/>
  <c r="K59" i="11"/>
  <c r="M59" i="11" s="1"/>
  <c r="H60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H338" i="2" s="1"/>
  <c r="F337" i="5"/>
  <c r="I338" i="2" s="1"/>
  <c r="I337" i="5"/>
  <c r="G337" i="5"/>
  <c r="J338" i="2" s="1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J344" i="2" s="1"/>
  <c r="F343" i="5"/>
  <c r="I344" i="2" s="1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H346" i="2" s="1"/>
  <c r="I345" i="5"/>
  <c r="F345" i="5"/>
  <c r="I346" i="2" s="1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J336" i="2" s="1"/>
  <c r="F335" i="5"/>
  <c r="I336" i="2" s="1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J340" i="2" s="1"/>
  <c r="F339" i="5"/>
  <c r="I340" i="2" s="1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H344" i="2" s="1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I30" i="8" s="1"/>
  <c r="E8" i="9"/>
  <c r="G9" i="8" s="1"/>
  <c r="D8" i="9"/>
  <c r="F9" i="8" s="1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F26" i="8" s="1"/>
  <c r="E25" i="9"/>
  <c r="G26" i="8" s="1"/>
  <c r="K25" i="11"/>
  <c r="M25" i="11" s="1"/>
  <c r="H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K112" i="11"/>
  <c r="M112" i="11" s="1"/>
  <c r="H113" i="8" s="1"/>
  <c r="L112" i="11"/>
  <c r="N112" i="11" s="1"/>
  <c r="I113" i="8" s="1"/>
  <c r="G131" i="9"/>
  <c r="D131" i="9"/>
  <c r="F132" i="8" s="1"/>
  <c r="D151" i="9"/>
  <c r="F152" i="8" s="1"/>
  <c r="G151" i="9"/>
  <c r="D175" i="9"/>
  <c r="F176" i="8" s="1"/>
  <c r="G175" i="9"/>
  <c r="F179" i="11"/>
  <c r="H179" i="11"/>
  <c r="L176" i="11"/>
  <c r="N176" i="11" s="1"/>
  <c r="I177" i="8" s="1"/>
  <c r="K176" i="11"/>
  <c r="M176" i="11" s="1"/>
  <c r="H177" i="8" s="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L30" i="11"/>
  <c r="N30" i="11" s="1"/>
  <c r="I31" i="8" s="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L96" i="11"/>
  <c r="N96" i="11" s="1"/>
  <c r="I97" i="8" s="1"/>
  <c r="K96" i="11"/>
  <c r="M96" i="11" s="1"/>
  <c r="H97" i="8" s="1"/>
  <c r="J22" i="11"/>
  <c r="K135" i="11"/>
  <c r="M135" i="11" s="1"/>
  <c r="H136" i="8" s="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E42" i="11"/>
  <c r="F42" i="11"/>
  <c r="H42" i="11"/>
  <c r="I160" i="11"/>
  <c r="J160" i="11"/>
  <c r="L50" i="11"/>
  <c r="N50" i="11" s="1"/>
  <c r="I51" i="8" s="1"/>
  <c r="K50" i="11"/>
  <c r="M50" i="11" s="1"/>
  <c r="H51" i="8" s="1"/>
  <c r="I90" i="11"/>
  <c r="J90" i="11"/>
  <c r="K167" i="11"/>
  <c r="M167" i="11" s="1"/>
  <c r="H168" i="8" s="1"/>
  <c r="K178" i="11"/>
  <c r="M178" i="11" s="1"/>
  <c r="H179" i="8" s="1"/>
  <c r="L178" i="11"/>
  <c r="N178" i="11" s="1"/>
  <c r="I179" i="8" s="1"/>
  <c r="J36" i="11"/>
  <c r="I36" i="11"/>
  <c r="J129" i="11"/>
  <c r="I129" i="11"/>
  <c r="I171" i="11"/>
  <c r="J171" i="11"/>
  <c r="I205" i="11"/>
  <c r="J205" i="11"/>
  <c r="L165" i="11"/>
  <c r="N165" i="11" s="1"/>
  <c r="I166" i="8" s="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I102" i="8" s="1"/>
  <c r="K101" i="11"/>
  <c r="M101" i="11" s="1"/>
  <c r="H102" i="8" s="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I42" i="8" s="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I11" i="11"/>
  <c r="J93" i="11"/>
  <c r="I93" i="11"/>
  <c r="J105" i="11"/>
  <c r="I105" i="11"/>
  <c r="I163" i="11"/>
  <c r="J163" i="11"/>
  <c r="K84" i="11"/>
  <c r="M84" i="11" s="1"/>
  <c r="H85" i="8" s="1"/>
  <c r="K184" i="11"/>
  <c r="M184" i="11" s="1"/>
  <c r="H185" i="8" s="1"/>
  <c r="L184" i="11"/>
  <c r="N184" i="11" s="1"/>
  <c r="I185" i="8" s="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H27" i="8" s="1"/>
  <c r="L26" i="11"/>
  <c r="N26" i="11" s="1"/>
  <c r="I27" i="8" s="1"/>
  <c r="G157" i="9"/>
  <c r="D157" i="9"/>
  <c r="F158" i="8" s="1"/>
  <c r="G181" i="9"/>
  <c r="D181" i="9"/>
  <c r="F182" i="8" s="1"/>
  <c r="L103" i="11"/>
  <c r="N103" i="11" s="1"/>
  <c r="I104" i="8" s="1"/>
  <c r="K103" i="11"/>
  <c r="M103" i="11" s="1"/>
  <c r="H104" i="8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H131" i="8" s="1"/>
  <c r="L130" i="11"/>
  <c r="N130" i="11" s="1"/>
  <c r="I131" i="8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I150" i="8" s="1"/>
  <c r="K149" i="11"/>
  <c r="M149" i="11" s="1"/>
  <c r="H150" i="8" s="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I48" i="8" s="1"/>
  <c r="K47" i="11"/>
  <c r="M47" i="11" s="1"/>
  <c r="H48" i="8" s="1"/>
  <c r="L117" i="11"/>
  <c r="N117" i="11" s="1"/>
  <c r="I118" i="8" s="1"/>
  <c r="I57" i="11"/>
  <c r="J57" i="11"/>
  <c r="I61" i="11"/>
  <c r="J61" i="11"/>
  <c r="L66" i="11"/>
  <c r="N66" i="11" s="1"/>
  <c r="I67" i="8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H175" i="8" s="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G189" i="9"/>
  <c r="D193" i="9"/>
  <c r="G193" i="9"/>
  <c r="D205" i="9"/>
  <c r="G205" i="9"/>
  <c r="K140" i="11"/>
  <c r="M140" i="11" s="1"/>
  <c r="H141" i="8" s="1"/>
  <c r="L140" i="11"/>
  <c r="N140" i="11" s="1"/>
  <c r="I141" i="8" s="1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I153" i="8" s="1"/>
  <c r="L172" i="11"/>
  <c r="N172" i="11" s="1"/>
  <c r="I173" i="8" s="1"/>
  <c r="K172" i="11"/>
  <c r="M172" i="11" s="1"/>
  <c r="H173" i="8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E201" i="9"/>
  <c r="L83" i="11"/>
  <c r="N83" i="11" s="1"/>
  <c r="I84" i="8" s="1"/>
  <c r="K83" i="11"/>
  <c r="M83" i="11" s="1"/>
  <c r="H84" i="8" s="1"/>
  <c r="L49" i="11"/>
  <c r="N49" i="11" s="1"/>
  <c r="I50" i="8" s="1"/>
  <c r="K49" i="11"/>
  <c r="M49" i="11" s="1"/>
  <c r="H50" i="8" s="1"/>
  <c r="L64" i="11"/>
  <c r="N64" i="11" s="1"/>
  <c r="I65" i="8" s="1"/>
  <c r="I234" i="5"/>
  <c r="E234" i="5"/>
  <c r="G234" i="5"/>
  <c r="F234" i="5"/>
  <c r="G336" i="5"/>
  <c r="J337" i="2" s="1"/>
  <c r="F336" i="5"/>
  <c r="I337" i="2" s="1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I341" i="2" s="1"/>
  <c r="G340" i="5"/>
  <c r="J341" i="2" s="1"/>
  <c r="E340" i="5"/>
  <c r="H341" i="2" s="1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H345" i="2" s="1"/>
  <c r="F344" i="5"/>
  <c r="I345" i="2" s="1"/>
  <c r="G344" i="5"/>
  <c r="J345" i="2" s="1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H337" i="2" s="1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F337" i="2" l="1"/>
  <c r="O337" i="2" s="1"/>
  <c r="E337" i="2"/>
  <c r="N337" i="2" s="1"/>
  <c r="G337" i="2"/>
  <c r="P337" i="2" s="1"/>
  <c r="F340" i="2"/>
  <c r="O340" i="2" s="1"/>
  <c r="E340" i="2"/>
  <c r="N340" i="2" s="1"/>
  <c r="G340" i="2"/>
  <c r="P340" i="2" s="1"/>
  <c r="F343" i="2"/>
  <c r="O343" i="2" s="1"/>
  <c r="G343" i="2"/>
  <c r="P343" i="2" s="1"/>
  <c r="E343" i="2"/>
  <c r="N343" i="2" s="1"/>
  <c r="F345" i="2"/>
  <c r="O345" i="2" s="1"/>
  <c r="G345" i="2"/>
  <c r="P345" i="2" s="1"/>
  <c r="E345" i="2"/>
  <c r="N345" i="2" s="1"/>
  <c r="F336" i="2"/>
  <c r="O336" i="2" s="1"/>
  <c r="E336" i="2"/>
  <c r="N336" i="2" s="1"/>
  <c r="G336" i="2"/>
  <c r="P336" i="2" s="1"/>
  <c r="F346" i="2"/>
  <c r="O346" i="2" s="1"/>
  <c r="E346" i="2"/>
  <c r="N346" i="2" s="1"/>
  <c r="G346" i="2"/>
  <c r="P346" i="2" s="1"/>
  <c r="F344" i="2"/>
  <c r="O344" i="2" s="1"/>
  <c r="E344" i="2"/>
  <c r="N344" i="2" s="1"/>
  <c r="G344" i="2"/>
  <c r="P344" i="2" s="1"/>
  <c r="F338" i="2"/>
  <c r="O338" i="2" s="1"/>
  <c r="E338" i="2"/>
  <c r="N338" i="2" s="1"/>
  <c r="G338" i="2"/>
  <c r="P338" i="2" s="1"/>
  <c r="V334" i="4"/>
  <c r="W334" i="4" s="1"/>
  <c r="X334" i="4" s="1"/>
  <c r="F339" i="2"/>
  <c r="O339" i="2" s="1"/>
  <c r="G339" i="2"/>
  <c r="P339" i="2" s="1"/>
  <c r="E339" i="2"/>
  <c r="N339" i="2" s="1"/>
  <c r="F335" i="2"/>
  <c r="O335" i="2" s="1"/>
  <c r="E335" i="2"/>
  <c r="N335" i="2" s="1"/>
  <c r="G335" i="2"/>
  <c r="P335" i="2" s="1"/>
  <c r="V332" i="4"/>
  <c r="V242" i="4"/>
  <c r="V198" i="4"/>
  <c r="V163" i="4"/>
  <c r="E112" i="2"/>
  <c r="N112" i="2" s="1"/>
  <c r="V31" i="4"/>
  <c r="G25" i="2"/>
  <c r="P25" i="2" s="1"/>
  <c r="V61" i="4"/>
  <c r="G92" i="2"/>
  <c r="P92" i="2" s="1"/>
  <c r="E92" i="2"/>
  <c r="N92" i="2" s="1"/>
  <c r="F92" i="2"/>
  <c r="O92" i="2" s="1"/>
  <c r="U19" i="4"/>
  <c r="G17" i="2"/>
  <c r="P17" i="2" s="1"/>
  <c r="F17" i="2"/>
  <c r="O17" i="2" s="1"/>
  <c r="U30" i="4"/>
  <c r="Z9" i="4"/>
  <c r="U31" i="4"/>
  <c r="AF9" i="4"/>
  <c r="AK9" i="4"/>
  <c r="AQ9" i="4" s="1"/>
  <c r="AW9" i="4" s="1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D103" i="8"/>
  <c r="L103" i="8" s="1"/>
  <c r="E103" i="8"/>
  <c r="M103" i="8" s="1"/>
  <c r="D55" i="8"/>
  <c r="L55" i="8" s="1"/>
  <c r="E55" i="8"/>
  <c r="M55" i="8" s="1"/>
  <c r="D29" i="8"/>
  <c r="L29" i="8" s="1"/>
  <c r="E29" i="8"/>
  <c r="M29" i="8" s="1"/>
  <c r="E178" i="8"/>
  <c r="M178" i="8" s="1"/>
  <c r="D178" i="8"/>
  <c r="L178" i="8" s="1"/>
  <c r="D162" i="8"/>
  <c r="L162" i="8" s="1"/>
  <c r="E162" i="8"/>
  <c r="M162" i="8" s="1"/>
  <c r="E121" i="8"/>
  <c r="M121" i="8" s="1"/>
  <c r="D121" i="8"/>
  <c r="L121" i="8" s="1"/>
  <c r="E113" i="8"/>
  <c r="M113" i="8" s="1"/>
  <c r="D113" i="8"/>
  <c r="L113" i="8" s="1"/>
  <c r="E33" i="8"/>
  <c r="M33" i="8" s="1"/>
  <c r="D33" i="8"/>
  <c r="L33" i="8" s="1"/>
  <c r="D174" i="8"/>
  <c r="L174" i="8" s="1"/>
  <c r="E174" i="8"/>
  <c r="M174" i="8" s="1"/>
  <c r="D57" i="8"/>
  <c r="L57" i="8" s="1"/>
  <c r="E57" i="8"/>
  <c r="M57" i="8" s="1"/>
  <c r="D79" i="8"/>
  <c r="L79" i="8" s="1"/>
  <c r="E79" i="8"/>
  <c r="M79" i="8" s="1"/>
  <c r="D111" i="8"/>
  <c r="L111" i="8" s="1"/>
  <c r="E111" i="8"/>
  <c r="M111" i="8" s="1"/>
  <c r="D63" i="8"/>
  <c r="L63" i="8" s="1"/>
  <c r="E63" i="8"/>
  <c r="M63" i="8" s="1"/>
  <c r="D37" i="8"/>
  <c r="L37" i="8" s="1"/>
  <c r="E37" i="8"/>
  <c r="M37" i="8" s="1"/>
  <c r="D31" i="8"/>
  <c r="L31" i="8" s="1"/>
  <c r="E31" i="8"/>
  <c r="M31" i="8" s="1"/>
  <c r="E9" i="8"/>
  <c r="M9" i="8" s="1"/>
  <c r="D9" i="8"/>
  <c r="L9" i="8" s="1"/>
  <c r="D186" i="8"/>
  <c r="L186" i="8" s="1"/>
  <c r="E186" i="8"/>
  <c r="M186" i="8" s="1"/>
  <c r="D64" i="8"/>
  <c r="L64" i="8" s="1"/>
  <c r="E64" i="8"/>
  <c r="M64" i="8" s="1"/>
  <c r="D28" i="8"/>
  <c r="L28" i="8" s="1"/>
  <c r="E28" i="8"/>
  <c r="M28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E34" i="8"/>
  <c r="M34" i="8" s="1"/>
  <c r="D34" i="8"/>
  <c r="L34" i="8" s="1"/>
  <c r="D72" i="8"/>
  <c r="L72" i="8" s="1"/>
  <c r="E72" i="8"/>
  <c r="M72" i="8" s="1"/>
  <c r="D53" i="8"/>
  <c r="L53" i="8" s="1"/>
  <c r="E53" i="8"/>
  <c r="M53" i="8" s="1"/>
  <c r="E86" i="8"/>
  <c r="M86" i="8" s="1"/>
  <c r="D86" i="8"/>
  <c r="L86" i="8" s="1"/>
  <c r="D108" i="8"/>
  <c r="L108" i="8" s="1"/>
  <c r="E108" i="8"/>
  <c r="M108" i="8" s="1"/>
  <c r="D179" i="8"/>
  <c r="L179" i="8" s="1"/>
  <c r="E179" i="8"/>
  <c r="M179" i="8" s="1"/>
  <c r="D4" i="8"/>
  <c r="L4" i="8" s="1"/>
  <c r="E4" i="8"/>
  <c r="M4" i="8" s="1"/>
  <c r="E110" i="8"/>
  <c r="M110" i="8" s="1"/>
  <c r="D110" i="8"/>
  <c r="L110" i="8" s="1"/>
  <c r="D21" i="8"/>
  <c r="L21" i="8" s="1"/>
  <c r="E21" i="8"/>
  <c r="M21" i="8" s="1"/>
  <c r="D50" i="8"/>
  <c r="L50" i="8" s="1"/>
  <c r="E50" i="8"/>
  <c r="M50" i="8" s="1"/>
  <c r="D66" i="8"/>
  <c r="L66" i="8" s="1"/>
  <c r="E66" i="8"/>
  <c r="M66" i="8" s="1"/>
  <c r="E20" i="8"/>
  <c r="M20" i="8" s="1"/>
  <c r="D20" i="8"/>
  <c r="L20" i="8" s="1"/>
  <c r="D85" i="8"/>
  <c r="L85" i="8" s="1"/>
  <c r="E85" i="8"/>
  <c r="M85" i="8" s="1"/>
  <c r="D61" i="8"/>
  <c r="L61" i="8" s="1"/>
  <c r="E61" i="8"/>
  <c r="M61" i="8" s="1"/>
  <c r="J905" i="11"/>
  <c r="J859" i="11"/>
  <c r="D91" i="8"/>
  <c r="L91" i="8" s="1"/>
  <c r="E91" i="8"/>
  <c r="M91" i="8" s="1"/>
  <c r="D59" i="8"/>
  <c r="L59" i="8" s="1"/>
  <c r="E59" i="8"/>
  <c r="M59" i="8" s="1"/>
  <c r="E81" i="8"/>
  <c r="M81" i="8" s="1"/>
  <c r="D81" i="8"/>
  <c r="L81" i="8" s="1"/>
  <c r="E49" i="8"/>
  <c r="M49" i="8" s="1"/>
  <c r="D49" i="8"/>
  <c r="L49" i="8" s="1"/>
  <c r="E125" i="8"/>
  <c r="M125" i="8" s="1"/>
  <c r="D125" i="8"/>
  <c r="L125" i="8" s="1"/>
  <c r="D182" i="8"/>
  <c r="L182" i="8" s="1"/>
  <c r="E182" i="8"/>
  <c r="M182" i="8" s="1"/>
  <c r="D89" i="8"/>
  <c r="L89" i="8" s="1"/>
  <c r="E89" i="8"/>
  <c r="M89" i="8" s="1"/>
  <c r="E71" i="8"/>
  <c r="M71" i="8" s="1"/>
  <c r="D71" i="8"/>
  <c r="L71" i="8" s="1"/>
  <c r="E119" i="8"/>
  <c r="M119" i="8" s="1"/>
  <c r="D119" i="8"/>
  <c r="L119" i="8" s="1"/>
  <c r="D168" i="8"/>
  <c r="L168" i="8" s="1"/>
  <c r="E168" i="8"/>
  <c r="M168" i="8" s="1"/>
  <c r="D140" i="8"/>
  <c r="L140" i="8" s="1"/>
  <c r="E140" i="8"/>
  <c r="M140" i="8" s="1"/>
  <c r="D7" i="8"/>
  <c r="L7" i="8" s="1"/>
  <c r="E7" i="8"/>
  <c r="M7" i="8" s="1"/>
  <c r="D27" i="8"/>
  <c r="L27" i="8" s="1"/>
  <c r="E27" i="8"/>
  <c r="M27" i="8" s="1"/>
  <c r="D176" i="8"/>
  <c r="L176" i="8" s="1"/>
  <c r="E176" i="8"/>
  <c r="M176" i="8" s="1"/>
  <c r="E107" i="8"/>
  <c r="M107" i="8" s="1"/>
  <c r="D107" i="8"/>
  <c r="L107" i="8" s="1"/>
  <c r="E92" i="8"/>
  <c r="M92" i="8" s="1"/>
  <c r="D92" i="8"/>
  <c r="L92" i="8" s="1"/>
  <c r="E23" i="8"/>
  <c r="M23" i="8" s="1"/>
  <c r="D23" i="8"/>
  <c r="L23" i="8" s="1"/>
  <c r="D44" i="8"/>
  <c r="L44" i="8" s="1"/>
  <c r="E44" i="8"/>
  <c r="M44" i="8" s="1"/>
  <c r="D48" i="8"/>
  <c r="L48" i="8" s="1"/>
  <c r="E48" i="8"/>
  <c r="M48" i="8" s="1"/>
  <c r="E11" i="8"/>
  <c r="M11" i="8" s="1"/>
  <c r="D11" i="8"/>
  <c r="L11" i="8" s="1"/>
  <c r="E18" i="8"/>
  <c r="M18" i="8" s="1"/>
  <c r="D18" i="8"/>
  <c r="L18" i="8" s="1"/>
  <c r="E133" i="8"/>
  <c r="M133" i="8" s="1"/>
  <c r="D133" i="8"/>
  <c r="L133" i="8" s="1"/>
  <c r="D130" i="8"/>
  <c r="L130" i="8" s="1"/>
  <c r="E130" i="8"/>
  <c r="M130" i="8" s="1"/>
  <c r="E175" i="8"/>
  <c r="M175" i="8" s="1"/>
  <c r="D175" i="8"/>
  <c r="L175" i="8" s="1"/>
  <c r="D25" i="8"/>
  <c r="L25" i="8" s="1"/>
  <c r="E25" i="8"/>
  <c r="M25" i="8" s="1"/>
  <c r="D58" i="8"/>
  <c r="L58" i="8" s="1"/>
  <c r="E58" i="8"/>
  <c r="M58" i="8" s="1"/>
  <c r="D19" i="8"/>
  <c r="L19" i="8" s="1"/>
  <c r="E19" i="8"/>
  <c r="M19" i="8" s="1"/>
  <c r="E74" i="8"/>
  <c r="M74" i="8" s="1"/>
  <c r="D74" i="8"/>
  <c r="L74" i="8" s="1"/>
  <c r="D109" i="8"/>
  <c r="L109" i="8" s="1"/>
  <c r="E109" i="8"/>
  <c r="M109" i="8" s="1"/>
  <c r="D120" i="8"/>
  <c r="L120" i="8" s="1"/>
  <c r="E120" i="8"/>
  <c r="M120" i="8" s="1"/>
  <c r="D170" i="8"/>
  <c r="L170" i="8" s="1"/>
  <c r="E170" i="8"/>
  <c r="M170" i="8" s="1"/>
  <c r="D128" i="8"/>
  <c r="L128" i="8" s="1"/>
  <c r="E128" i="8"/>
  <c r="M128" i="8" s="1"/>
  <c r="E73" i="8"/>
  <c r="M73" i="8" s="1"/>
  <c r="D73" i="8"/>
  <c r="L73" i="8" s="1"/>
  <c r="E39" i="8"/>
  <c r="M39" i="8" s="1"/>
  <c r="D39" i="8"/>
  <c r="L39" i="8" s="1"/>
  <c r="D166" i="8"/>
  <c r="L166" i="8" s="1"/>
  <c r="E166" i="8"/>
  <c r="M166" i="8" s="1"/>
  <c r="D65" i="8"/>
  <c r="L65" i="8" s="1"/>
  <c r="E65" i="8"/>
  <c r="M65" i="8" s="1"/>
  <c r="D180" i="8"/>
  <c r="L180" i="8" s="1"/>
  <c r="E180" i="8"/>
  <c r="M180" i="8" s="1"/>
  <c r="E160" i="8"/>
  <c r="M160" i="8" s="1"/>
  <c r="D160" i="8"/>
  <c r="L160" i="8" s="1"/>
  <c r="D184" i="8"/>
  <c r="L184" i="8" s="1"/>
  <c r="E184" i="8"/>
  <c r="M184" i="8" s="1"/>
  <c r="D95" i="8"/>
  <c r="L95" i="8" s="1"/>
  <c r="E95" i="8"/>
  <c r="M95" i="8" s="1"/>
  <c r="D101" i="8"/>
  <c r="L101" i="8" s="1"/>
  <c r="E101" i="8"/>
  <c r="M101" i="8" s="1"/>
  <c r="D47" i="8"/>
  <c r="L47" i="8" s="1"/>
  <c r="E47" i="8"/>
  <c r="M47" i="8" s="1"/>
  <c r="D132" i="8"/>
  <c r="L132" i="8" s="1"/>
  <c r="E132" i="8"/>
  <c r="M132" i="8" s="1"/>
  <c r="D69" i="8"/>
  <c r="L69" i="8" s="1"/>
  <c r="E69" i="8"/>
  <c r="M69" i="8" s="1"/>
  <c r="E26" i="8"/>
  <c r="M26" i="8" s="1"/>
  <c r="D26" i="8"/>
  <c r="L26" i="8" s="1"/>
  <c r="D177" i="8"/>
  <c r="L177" i="8" s="1"/>
  <c r="E177" i="8"/>
  <c r="M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E129" i="8"/>
  <c r="M129" i="8" s="1"/>
  <c r="D129" i="8"/>
  <c r="L129" i="8" s="1"/>
  <c r="E96" i="8"/>
  <c r="M96" i="8" s="1"/>
  <c r="D96" i="8"/>
  <c r="L96" i="8" s="1"/>
  <c r="D42" i="8"/>
  <c r="L42" i="8" s="1"/>
  <c r="E42" i="8"/>
  <c r="M42" i="8" s="1"/>
  <c r="D155" i="8"/>
  <c r="L155" i="8" s="1"/>
  <c r="E155" i="8"/>
  <c r="M155" i="8" s="1"/>
  <c r="D8" i="8"/>
  <c r="L8" i="8" s="1"/>
  <c r="E8" i="8"/>
  <c r="M8" i="8" s="1"/>
  <c r="E102" i="8"/>
  <c r="M102" i="8" s="1"/>
  <c r="D102" i="8"/>
  <c r="L102" i="8" s="1"/>
  <c r="E148" i="8"/>
  <c r="M148" i="8" s="1"/>
  <c r="D148" i="8"/>
  <c r="L148" i="8" s="1"/>
  <c r="D118" i="8"/>
  <c r="L118" i="8" s="1"/>
  <c r="E118" i="8"/>
  <c r="M118" i="8" s="1"/>
  <c r="D56" i="8"/>
  <c r="L56" i="8" s="1"/>
  <c r="E56" i="8"/>
  <c r="M56" i="8" s="1"/>
  <c r="D75" i="8"/>
  <c r="L75" i="8" s="1"/>
  <c r="E75" i="8"/>
  <c r="M75" i="8" s="1"/>
  <c r="E135" i="8"/>
  <c r="M135" i="8" s="1"/>
  <c r="D135" i="8"/>
  <c r="L135" i="8" s="1"/>
  <c r="D169" i="8"/>
  <c r="L169" i="8" s="1"/>
  <c r="E169" i="8"/>
  <c r="M169" i="8" s="1"/>
  <c r="D183" i="8"/>
  <c r="L183" i="8" s="1"/>
  <c r="E183" i="8"/>
  <c r="M183" i="8" s="1"/>
  <c r="E156" i="8"/>
  <c r="M156" i="8" s="1"/>
  <c r="D156" i="8"/>
  <c r="L156" i="8" s="1"/>
  <c r="E167" i="8"/>
  <c r="M167" i="8" s="1"/>
  <c r="D167" i="8"/>
  <c r="L167" i="8" s="1"/>
  <c r="E77" i="8"/>
  <c r="M77" i="8" s="1"/>
  <c r="D77" i="8"/>
  <c r="L77" i="8" s="1"/>
  <c r="D51" i="8"/>
  <c r="L51" i="8" s="1"/>
  <c r="E51" i="8"/>
  <c r="M51" i="8" s="1"/>
  <c r="D15" i="8"/>
  <c r="L15" i="8" s="1"/>
  <c r="E15" i="8"/>
  <c r="M15" i="8" s="1"/>
  <c r="D154" i="8"/>
  <c r="L154" i="8" s="1"/>
  <c r="E154" i="8"/>
  <c r="M154" i="8" s="1"/>
  <c r="D115" i="8"/>
  <c r="L115" i="8" s="1"/>
  <c r="E115" i="8"/>
  <c r="M115" i="8" s="1"/>
  <c r="D141" i="8"/>
  <c r="L141" i="8" s="1"/>
  <c r="E141" i="8"/>
  <c r="M141" i="8" s="1"/>
  <c r="I989" i="11"/>
  <c r="J989" i="11"/>
  <c r="E144" i="8"/>
  <c r="M144" i="8" s="1"/>
  <c r="D144" i="8"/>
  <c r="L144" i="8" s="1"/>
  <c r="D87" i="8"/>
  <c r="L87" i="8" s="1"/>
  <c r="E87" i="8"/>
  <c r="M87" i="8" s="1"/>
  <c r="D41" i="8"/>
  <c r="L41" i="8" s="1"/>
  <c r="E41" i="8"/>
  <c r="M41" i="8" s="1"/>
  <c r="E136" i="8"/>
  <c r="M136" i="8" s="1"/>
  <c r="D136" i="8"/>
  <c r="L136" i="8" s="1"/>
  <c r="D158" i="8"/>
  <c r="L158" i="8" s="1"/>
  <c r="E158" i="8"/>
  <c r="M158" i="8" s="1"/>
  <c r="D43" i="8"/>
  <c r="L43" i="8" s="1"/>
  <c r="E43" i="8"/>
  <c r="M43" i="8" s="1"/>
  <c r="D105" i="8"/>
  <c r="L105" i="8" s="1"/>
  <c r="E105" i="8"/>
  <c r="M105" i="8" s="1"/>
  <c r="D164" i="8"/>
  <c r="L164" i="8" s="1"/>
  <c r="E164" i="8"/>
  <c r="M164" i="8" s="1"/>
  <c r="D152" i="8"/>
  <c r="L152" i="8" s="1"/>
  <c r="E152" i="8"/>
  <c r="M152" i="8" s="1"/>
  <c r="E161" i="8"/>
  <c r="M161" i="8" s="1"/>
  <c r="D161" i="8"/>
  <c r="L161" i="8" s="1"/>
  <c r="E150" i="8"/>
  <c r="M150" i="8" s="1"/>
  <c r="D150" i="8"/>
  <c r="L150" i="8" s="1"/>
  <c r="D163" i="8"/>
  <c r="L163" i="8" s="1"/>
  <c r="E163" i="8"/>
  <c r="M163" i="8" s="1"/>
  <c r="J124" i="11"/>
  <c r="D151" i="8"/>
  <c r="L151" i="8" s="1"/>
  <c r="E151" i="8"/>
  <c r="M151" i="8" s="1"/>
  <c r="D36" i="8"/>
  <c r="L36" i="8" s="1"/>
  <c r="E36" i="8"/>
  <c r="M36" i="8" s="1"/>
  <c r="D6" i="8"/>
  <c r="L6" i="8" s="1"/>
  <c r="E6" i="8"/>
  <c r="M6" i="8" s="1"/>
  <c r="D181" i="8"/>
  <c r="L181" i="8" s="1"/>
  <c r="E181" i="8"/>
  <c r="M181" i="8" s="1"/>
  <c r="D76" i="8"/>
  <c r="L76" i="8" s="1"/>
  <c r="E76" i="8"/>
  <c r="M76" i="8" s="1"/>
  <c r="D24" i="8"/>
  <c r="L24" i="8" s="1"/>
  <c r="E24" i="8"/>
  <c r="M24" i="8" s="1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23" i="8"/>
  <c r="M123" i="8" s="1"/>
  <c r="D123" i="8"/>
  <c r="L123" i="8" s="1"/>
  <c r="D67" i="8"/>
  <c r="L67" i="8" s="1"/>
  <c r="E67" i="8"/>
  <c r="M67" i="8" s="1"/>
  <c r="D122" i="8"/>
  <c r="L122" i="8" s="1"/>
  <c r="E122" i="8"/>
  <c r="M122" i="8" s="1"/>
  <c r="D10" i="8"/>
  <c r="L10" i="8" s="1"/>
  <c r="E10" i="8"/>
  <c r="M10" i="8" s="1"/>
  <c r="D22" i="8"/>
  <c r="L22" i="8" s="1"/>
  <c r="E22" i="8"/>
  <c r="M22" i="8" s="1"/>
  <c r="D97" i="8"/>
  <c r="L97" i="8" s="1"/>
  <c r="E97" i="8"/>
  <c r="M97" i="8" s="1"/>
  <c r="E173" i="8"/>
  <c r="M173" i="8" s="1"/>
  <c r="D173" i="8"/>
  <c r="L173" i="8" s="1"/>
  <c r="D90" i="8"/>
  <c r="L90" i="8" s="1"/>
  <c r="E90" i="8"/>
  <c r="M90" i="8" s="1"/>
  <c r="D106" i="8"/>
  <c r="L106" i="8" s="1"/>
  <c r="E106" i="8"/>
  <c r="M106" i="8" s="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E90" i="2"/>
  <c r="N90" i="2" s="1"/>
  <c r="S929" i="4"/>
  <c r="Y938" i="4"/>
  <c r="AH241" i="4"/>
  <c r="AC241" i="4"/>
  <c r="AJ241" i="4"/>
  <c r="AP241" i="4" s="1"/>
  <c r="AV241" i="4" s="1"/>
  <c r="V311" i="4"/>
  <c r="W109" i="4"/>
  <c r="V963" i="4"/>
  <c r="G100" i="2"/>
  <c r="P100" i="2" s="1"/>
  <c r="E100" i="2"/>
  <c r="N100" i="2" s="1"/>
  <c r="F100" i="2"/>
  <c r="O100" i="2" s="1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W20" i="4"/>
  <c r="X20" i="4" s="1"/>
  <c r="Y20" i="4" s="1"/>
  <c r="AK960" i="4"/>
  <c r="W147" i="4"/>
  <c r="X147" i="4" s="1"/>
  <c r="Y147" i="4" s="1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U42" i="4" s="1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W123" i="4"/>
  <c r="W97" i="4"/>
  <c r="S892" i="4"/>
  <c r="U892" i="4" s="1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E50" i="2"/>
  <c r="N50" i="2" s="1"/>
  <c r="F50" i="2"/>
  <c r="O50" i="2" s="1"/>
  <c r="G50" i="2"/>
  <c r="P50" i="2" s="1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L10" i="2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E26" i="2"/>
  <c r="N26" i="2" s="1"/>
  <c r="G26" i="2"/>
  <c r="P26" i="2" s="1"/>
  <c r="F26" i="2"/>
  <c r="O26" i="2" s="1"/>
  <c r="F14" i="2"/>
  <c r="O14" i="2" s="1"/>
  <c r="E14" i="2"/>
  <c r="N14" i="2" s="1"/>
  <c r="G14" i="2"/>
  <c r="P14" i="2" s="1"/>
  <c r="U674" i="4"/>
  <c r="V674" i="4"/>
  <c r="V712" i="4"/>
  <c r="U712" i="4"/>
  <c r="U578" i="4"/>
  <c r="V578" i="4"/>
  <c r="F24" i="2"/>
  <c r="O24" i="2" s="1"/>
  <c r="G24" i="2"/>
  <c r="P24" i="2" s="1"/>
  <c r="E24" i="2"/>
  <c r="N24" i="2" s="1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G10" i="2"/>
  <c r="P10" i="2" s="1"/>
  <c r="E10" i="2"/>
  <c r="N10" i="2" s="1"/>
  <c r="F10" i="2"/>
  <c r="O10" i="2" s="1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G82" i="2"/>
  <c r="P82" i="2" s="1"/>
  <c r="F82" i="2"/>
  <c r="O82" i="2" s="1"/>
  <c r="E82" i="2"/>
  <c r="N82" i="2" s="1"/>
  <c r="G42" i="2"/>
  <c r="P42" i="2" s="1"/>
  <c r="E42" i="2"/>
  <c r="N42" i="2" s="1"/>
  <c r="F42" i="2"/>
  <c r="O42" i="2" s="1"/>
  <c r="E8" i="2"/>
  <c r="N8" i="2" s="1"/>
  <c r="F8" i="2"/>
  <c r="O8" i="2" s="1"/>
  <c r="G8" i="2"/>
  <c r="P8" i="2" s="1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X92" i="4"/>
  <c r="Y92" i="4" s="1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X139" i="4"/>
  <c r="Y139" i="4" s="1"/>
  <c r="X123" i="4"/>
  <c r="Y123" i="4" s="1"/>
  <c r="V64" i="4"/>
  <c r="U64" i="4"/>
  <c r="X12" i="4"/>
  <c r="E109" i="2"/>
  <c r="N109" i="2" s="1"/>
  <c r="F109" i="2"/>
  <c r="O109" i="2" s="1"/>
  <c r="G109" i="2"/>
  <c r="P109" i="2" s="1"/>
  <c r="F105" i="2"/>
  <c r="O105" i="2" s="1"/>
  <c r="G105" i="2"/>
  <c r="P105" i="2" s="1"/>
  <c r="E105" i="2"/>
  <c r="N105" i="2" s="1"/>
  <c r="E93" i="2"/>
  <c r="N93" i="2" s="1"/>
  <c r="F93" i="2"/>
  <c r="O93" i="2" s="1"/>
  <c r="G93" i="2"/>
  <c r="P93" i="2" s="1"/>
  <c r="F89" i="2"/>
  <c r="O89" i="2" s="1"/>
  <c r="G89" i="2"/>
  <c r="P89" i="2" s="1"/>
  <c r="E89" i="2"/>
  <c r="N89" i="2" s="1"/>
  <c r="E75" i="2"/>
  <c r="N75" i="2" s="1"/>
  <c r="F75" i="2"/>
  <c r="O75" i="2" s="1"/>
  <c r="G75" i="2"/>
  <c r="P75" i="2" s="1"/>
  <c r="F71" i="2"/>
  <c r="O71" i="2" s="1"/>
  <c r="G71" i="2"/>
  <c r="P71" i="2" s="1"/>
  <c r="E71" i="2"/>
  <c r="N71" i="2" s="1"/>
  <c r="E61" i="2"/>
  <c r="N61" i="2" s="1"/>
  <c r="F61" i="2"/>
  <c r="O61" i="2" s="1"/>
  <c r="G61" i="2"/>
  <c r="P61" i="2" s="1"/>
  <c r="F57" i="2"/>
  <c r="O57" i="2" s="1"/>
  <c r="G57" i="2"/>
  <c r="P57" i="2" s="1"/>
  <c r="E57" i="2"/>
  <c r="N57" i="2" s="1"/>
  <c r="E45" i="2"/>
  <c r="N45" i="2" s="1"/>
  <c r="F45" i="2"/>
  <c r="O45" i="2" s="1"/>
  <c r="G45" i="2"/>
  <c r="P45" i="2" s="1"/>
  <c r="F38" i="2"/>
  <c r="O38" i="2" s="1"/>
  <c r="E38" i="2"/>
  <c r="N38" i="2" s="1"/>
  <c r="G38" i="2"/>
  <c r="P38" i="2" s="1"/>
  <c r="E35" i="2"/>
  <c r="N35" i="2" s="1"/>
  <c r="F35" i="2"/>
  <c r="O35" i="2" s="1"/>
  <c r="G35" i="2"/>
  <c r="P35" i="2" s="1"/>
  <c r="F31" i="2"/>
  <c r="O31" i="2" s="1"/>
  <c r="E31" i="2"/>
  <c r="N31" i="2" s="1"/>
  <c r="G31" i="2"/>
  <c r="P31" i="2" s="1"/>
  <c r="F21" i="2"/>
  <c r="O21" i="2" s="1"/>
  <c r="G21" i="2"/>
  <c r="P21" i="2" s="1"/>
  <c r="E21" i="2"/>
  <c r="N21" i="2" s="1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F49" i="2"/>
  <c r="O49" i="2" s="1"/>
  <c r="G49" i="2"/>
  <c r="P49" i="2" s="1"/>
  <c r="E49" i="2"/>
  <c r="N49" i="2" s="1"/>
  <c r="F29" i="2"/>
  <c r="O29" i="2" s="1"/>
  <c r="E29" i="2"/>
  <c r="N29" i="2" s="1"/>
  <c r="G29" i="2"/>
  <c r="P29" i="2" s="1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K10" i="2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N116" i="4" s="1"/>
  <c r="AT116" i="4" s="1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D96" i="4"/>
  <c r="AI96" i="4"/>
  <c r="AG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N128" i="4" s="1"/>
  <c r="AT128" i="4" s="1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E107" i="2"/>
  <c r="N107" i="2" s="1"/>
  <c r="F107" i="2"/>
  <c r="O107" i="2" s="1"/>
  <c r="G107" i="2"/>
  <c r="P107" i="2" s="1"/>
  <c r="F103" i="2"/>
  <c r="O103" i="2" s="1"/>
  <c r="G103" i="2"/>
  <c r="P103" i="2" s="1"/>
  <c r="E103" i="2"/>
  <c r="N103" i="2" s="1"/>
  <c r="F87" i="2"/>
  <c r="O87" i="2" s="1"/>
  <c r="G87" i="2"/>
  <c r="P87" i="2" s="1"/>
  <c r="E87" i="2"/>
  <c r="N87" i="2" s="1"/>
  <c r="E77" i="2"/>
  <c r="N77" i="2" s="1"/>
  <c r="F77" i="2"/>
  <c r="O77" i="2" s="1"/>
  <c r="G77" i="2"/>
  <c r="P77" i="2" s="1"/>
  <c r="F73" i="2"/>
  <c r="O73" i="2" s="1"/>
  <c r="G73" i="2"/>
  <c r="P73" i="2" s="1"/>
  <c r="E73" i="2"/>
  <c r="N73" i="2" s="1"/>
  <c r="E33" i="2"/>
  <c r="N33" i="2" s="1"/>
  <c r="G33" i="2"/>
  <c r="P33" i="2" s="1"/>
  <c r="F33" i="2"/>
  <c r="O33" i="2" s="1"/>
  <c r="F19" i="2"/>
  <c r="O19" i="2" s="1"/>
  <c r="E19" i="2"/>
  <c r="N19" i="2" s="1"/>
  <c r="G19" i="2"/>
  <c r="P19" i="2" s="1"/>
  <c r="F11" i="2"/>
  <c r="O11" i="2" s="1"/>
  <c r="G11" i="2"/>
  <c r="P11" i="2" s="1"/>
  <c r="E11" i="2"/>
  <c r="N11" i="2" s="1"/>
  <c r="V509" i="4"/>
  <c r="W509" i="4" s="1"/>
  <c r="V491" i="4"/>
  <c r="W491" i="4" s="1"/>
  <c r="X44" i="4"/>
  <c r="Y24" i="4"/>
  <c r="AA24" i="4" s="1"/>
  <c r="E101" i="2"/>
  <c r="N101" i="2" s="1"/>
  <c r="F101" i="2"/>
  <c r="O101" i="2" s="1"/>
  <c r="G101" i="2"/>
  <c r="P101" i="2" s="1"/>
  <c r="F97" i="2"/>
  <c r="O97" i="2" s="1"/>
  <c r="G97" i="2"/>
  <c r="P97" i="2" s="1"/>
  <c r="E97" i="2"/>
  <c r="N97" i="2" s="1"/>
  <c r="E85" i="2"/>
  <c r="N85" i="2" s="1"/>
  <c r="F85" i="2"/>
  <c r="O85" i="2" s="1"/>
  <c r="G85" i="2"/>
  <c r="P85" i="2" s="1"/>
  <c r="F81" i="2"/>
  <c r="O81" i="2" s="1"/>
  <c r="G81" i="2"/>
  <c r="P81" i="2" s="1"/>
  <c r="E81" i="2"/>
  <c r="N81" i="2" s="1"/>
  <c r="E69" i="2"/>
  <c r="N69" i="2" s="1"/>
  <c r="F69" i="2"/>
  <c r="O69" i="2" s="1"/>
  <c r="G69" i="2"/>
  <c r="P69" i="2" s="1"/>
  <c r="F65" i="2"/>
  <c r="O65" i="2" s="1"/>
  <c r="G65" i="2"/>
  <c r="P65" i="2" s="1"/>
  <c r="E65" i="2"/>
  <c r="N65" i="2" s="1"/>
  <c r="E53" i="2"/>
  <c r="N53" i="2" s="1"/>
  <c r="F53" i="2"/>
  <c r="O53" i="2" s="1"/>
  <c r="G53" i="2"/>
  <c r="P53" i="2" s="1"/>
  <c r="G36" i="2"/>
  <c r="P36" i="2" s="1"/>
  <c r="E36" i="2"/>
  <c r="N36" i="2" s="1"/>
  <c r="F36" i="2"/>
  <c r="O36" i="2" s="1"/>
  <c r="F22" i="2"/>
  <c r="O22" i="2" s="1"/>
  <c r="E22" i="2"/>
  <c r="N22" i="2" s="1"/>
  <c r="G22" i="2"/>
  <c r="P22" i="2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L34" i="11"/>
  <c r="N34" i="11" s="1"/>
  <c r="I35" i="8" s="1"/>
  <c r="K34" i="11"/>
  <c r="M34" i="11" s="1"/>
  <c r="H35" i="8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L465" i="4" s="1"/>
  <c r="AR465" i="4" s="1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H127" i="8" s="1"/>
  <c r="L126" i="11"/>
  <c r="N126" i="11" s="1"/>
  <c r="I127" i="8" s="1"/>
  <c r="L157" i="11"/>
  <c r="N157" i="11" s="1"/>
  <c r="I158" i="8" s="1"/>
  <c r="K157" i="11"/>
  <c r="M157" i="11" s="1"/>
  <c r="H158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L186" i="11"/>
  <c r="N186" i="11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L196" i="11"/>
  <c r="N196" i="11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K194" i="11"/>
  <c r="M194" i="11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K189" i="11"/>
  <c r="M189" i="11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L191" i="11"/>
  <c r="N191" i="11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L197" i="11"/>
  <c r="N197" i="11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K195" i="11"/>
  <c r="M195" i="11" s="1"/>
  <c r="L114" i="11"/>
  <c r="N114" i="11" s="1"/>
  <c r="I115" i="8" s="1"/>
  <c r="K114" i="11"/>
  <c r="M114" i="11" s="1"/>
  <c r="H115" i="8" s="1"/>
  <c r="L187" i="11"/>
  <c r="N187" i="11" s="1"/>
  <c r="K187" i="11"/>
  <c r="M187" i="11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124" i="11"/>
  <c r="M124" i="11" s="1"/>
  <c r="H125" i="8" s="1"/>
  <c r="L124" i="11"/>
  <c r="N124" i="11" s="1"/>
  <c r="I125" i="8" s="1"/>
  <c r="K71" i="11"/>
  <c r="M71" i="11" s="1"/>
  <c r="H72" i="8" s="1"/>
  <c r="L71" i="11"/>
  <c r="N71" i="11" s="1"/>
  <c r="I72" i="8" s="1"/>
  <c r="L198" i="11"/>
  <c r="N198" i="11" s="1"/>
  <c r="K198" i="11"/>
  <c r="M198" i="11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K192" i="11"/>
  <c r="M192" i="11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L190" i="11"/>
  <c r="N190" i="11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L200" i="11"/>
  <c r="N200" i="11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855" i="3"/>
  <c r="D748" i="3"/>
  <c r="D639" i="3"/>
  <c r="D978" i="3"/>
  <c r="D756" i="3"/>
  <c r="D619" i="3"/>
  <c r="D514" i="3"/>
  <c r="D923" i="3"/>
  <c r="D790" i="3"/>
  <c r="D398" i="3"/>
  <c r="D28" i="3"/>
  <c r="D767" i="10"/>
  <c r="D85" i="3"/>
  <c r="D111" i="3"/>
  <c r="D753" i="3"/>
  <c r="D500" i="3"/>
  <c r="D766" i="3"/>
  <c r="D609" i="3"/>
  <c r="D638" i="3"/>
  <c r="D102" i="3"/>
  <c r="D719" i="3"/>
  <c r="D551" i="3"/>
  <c r="D511" i="3"/>
  <c r="D437" i="3"/>
  <c r="D57" i="10"/>
  <c r="D542" i="10"/>
  <c r="D558" i="10"/>
  <c r="D698" i="3"/>
  <c r="D785" i="3"/>
  <c r="D743" i="3"/>
  <c r="D100" i="3"/>
  <c r="D807" i="3"/>
  <c r="D859" i="3"/>
  <c r="D973" i="3"/>
  <c r="D596" i="3"/>
  <c r="D490" i="3"/>
  <c r="D49" i="3"/>
  <c r="D419" i="3"/>
  <c r="D961" i="10"/>
  <c r="D861" i="3"/>
  <c r="D29" i="3"/>
  <c r="D796" i="3"/>
  <c r="D402" i="3"/>
  <c r="D492" i="3"/>
  <c r="D442" i="3"/>
  <c r="D72" i="3"/>
  <c r="D715" i="3"/>
  <c r="D771" i="3"/>
  <c r="D731" i="3"/>
  <c r="D363" i="3"/>
  <c r="D31" i="3"/>
  <c r="D902" i="10"/>
  <c r="D646" i="10"/>
  <c r="D823" i="10"/>
  <c r="D520" i="3"/>
  <c r="D783" i="3"/>
  <c r="D536" i="3"/>
  <c r="D550" i="3"/>
  <c r="D784" i="3"/>
  <c r="D554" i="3"/>
  <c r="D541" i="3"/>
  <c r="D976" i="3"/>
  <c r="D34" i="3"/>
  <c r="D705" i="3"/>
  <c r="D458" i="3"/>
  <c r="D666" i="3"/>
  <c r="D539" i="3"/>
  <c r="D530" i="3"/>
  <c r="D744" i="3"/>
  <c r="D760" i="3"/>
  <c r="D388" i="3"/>
  <c r="D60" i="3"/>
  <c r="D974" i="3"/>
  <c r="D826" i="3"/>
  <c r="D792" i="3"/>
  <c r="D737" i="10"/>
  <c r="D937" i="3"/>
  <c r="D779" i="3"/>
  <c r="D703" i="10"/>
  <c r="D818" i="10"/>
  <c r="D589" i="10"/>
  <c r="D9" i="3"/>
  <c r="D928" i="3"/>
  <c r="D875" i="3"/>
  <c r="D949" i="3"/>
  <c r="D22" i="3"/>
  <c r="D694" i="3"/>
  <c r="D485" i="3"/>
  <c r="D689" i="3"/>
  <c r="D891" i="3"/>
  <c r="D479" i="3"/>
  <c r="D667" i="3"/>
  <c r="D994" i="3"/>
  <c r="D70" i="3"/>
  <c r="D559" i="3"/>
  <c r="D889" i="3"/>
  <c r="D476" i="3"/>
  <c r="D537" i="3"/>
  <c r="D417" i="3"/>
  <c r="D793" i="3"/>
  <c r="D799" i="3"/>
  <c r="D831" i="3"/>
  <c r="D803" i="3"/>
  <c r="D410" i="3"/>
  <c r="D616" i="3"/>
  <c r="D715" i="10"/>
  <c r="D73" i="10"/>
  <c r="D2" i="10"/>
  <c r="D58" i="3"/>
  <c r="D579" i="3"/>
  <c r="D64" i="3"/>
  <c r="D825" i="3"/>
  <c r="D525" i="3"/>
  <c r="D868" i="3"/>
  <c r="D630" i="3"/>
  <c r="D885" i="3"/>
  <c r="D877" i="3"/>
  <c r="D564" i="3"/>
  <c r="D43" i="3"/>
  <c r="D842" i="10"/>
  <c r="D3" i="3"/>
  <c r="D660" i="3"/>
  <c r="D591" i="3"/>
  <c r="D598" i="3"/>
  <c r="D445" i="3"/>
  <c r="D1001" i="10"/>
  <c r="D764" i="3"/>
  <c r="D549" i="3"/>
  <c r="D995" i="10"/>
  <c r="D83" i="3"/>
  <c r="D884" i="3"/>
  <c r="D798" i="3"/>
  <c r="D929" i="10"/>
  <c r="D329" i="10"/>
  <c r="D336" i="10"/>
  <c r="D386" i="3"/>
  <c r="D555" i="3"/>
  <c r="D728" i="3"/>
  <c r="D394" i="3"/>
  <c r="D522" i="3"/>
  <c r="D853" i="3"/>
  <c r="D695" i="3"/>
  <c r="D68" i="3"/>
  <c r="D781" i="3"/>
  <c r="D77" i="3"/>
  <c r="D589" i="3"/>
  <c r="D934" i="10"/>
  <c r="D818" i="3"/>
  <c r="D95" i="3"/>
  <c r="D584" i="3"/>
  <c r="D910" i="3"/>
  <c r="D477" i="3"/>
  <c r="D563" i="3"/>
  <c r="D664" i="3"/>
  <c r="D540" i="3"/>
  <c r="D621" i="3"/>
  <c r="D52" i="3"/>
  <c r="D544" i="3"/>
  <c r="D32" i="3"/>
  <c r="D832" i="10"/>
  <c r="D14" i="10"/>
  <c r="D689" i="10"/>
  <c r="D898" i="3"/>
  <c r="D988" i="3"/>
  <c r="D824" i="3"/>
  <c r="D359" i="3"/>
  <c r="D992" i="3"/>
  <c r="D570" i="3"/>
  <c r="D387" i="3"/>
  <c r="D872" i="3"/>
  <c r="D842" i="3"/>
  <c r="D997" i="3"/>
  <c r="D103" i="3"/>
  <c r="D749" i="3"/>
  <c r="D106" i="3"/>
  <c r="D382" i="3"/>
  <c r="D489" i="3"/>
  <c r="D524" i="3"/>
  <c r="D378" i="3"/>
  <c r="D440" i="3"/>
  <c r="D601" i="3"/>
  <c r="D503" i="3"/>
  <c r="D726" i="3"/>
  <c r="D460" i="3"/>
  <c r="D890" i="3"/>
  <c r="D882" i="3"/>
  <c r="D843" i="3"/>
  <c r="D356" i="3"/>
  <c r="D896" i="3"/>
  <c r="D747" i="3"/>
  <c r="D990" i="3"/>
  <c r="D90" i="3"/>
  <c r="D862" i="3"/>
  <c r="D690" i="3"/>
  <c r="D74" i="3"/>
  <c r="D674" i="3"/>
  <c r="D624" i="3"/>
  <c r="D835" i="3"/>
  <c r="D16" i="3"/>
  <c r="D510" i="3"/>
  <c r="D108" i="3"/>
  <c r="D2" i="3"/>
  <c r="D649" i="3"/>
  <c r="D927" i="3"/>
  <c r="D632" i="3"/>
  <c r="D504" i="3"/>
  <c r="D453" i="3"/>
  <c r="D906" i="3"/>
  <c r="D14" i="3"/>
  <c r="D385" i="3"/>
  <c r="D839" i="10"/>
  <c r="D897" i="3"/>
  <c r="D662" i="3"/>
  <c r="D740" i="10"/>
  <c r="D899" i="3"/>
  <c r="D61" i="3"/>
  <c r="D59" i="3"/>
  <c r="D732" i="10"/>
  <c r="D933" i="10"/>
  <c r="D46" i="3"/>
  <c r="D65" i="3"/>
  <c r="D917" i="3"/>
  <c r="D626" i="3"/>
  <c r="D27" i="3"/>
  <c r="D864" i="3"/>
  <c r="D605" i="3"/>
  <c r="D380" i="3"/>
  <c r="D874" i="3"/>
  <c r="D625" i="3"/>
  <c r="D404" i="3"/>
  <c r="D751" i="3"/>
  <c r="D926" i="3"/>
  <c r="D643" i="3"/>
  <c r="D94" i="3"/>
  <c r="D30" i="3"/>
  <c r="D801" i="3"/>
  <c r="D916" i="3"/>
  <c r="D577" i="3"/>
  <c r="D604" i="3"/>
  <c r="D636" i="3"/>
  <c r="D57" i="3"/>
  <c r="D955" i="3"/>
  <c r="D508" i="3"/>
  <c r="D870" i="3"/>
  <c r="D833" i="10"/>
  <c r="D399" i="10"/>
  <c r="D127" i="10"/>
  <c r="D107" i="3"/>
  <c r="D716" i="3"/>
  <c r="D769" i="3"/>
  <c r="D80" i="3"/>
  <c r="D724" i="3"/>
  <c r="D383" i="3"/>
  <c r="D904" i="3"/>
  <c r="D701" i="3"/>
  <c r="D623" i="3"/>
  <c r="D900" i="3"/>
  <c r="D11" i="3"/>
  <c r="D936" i="10"/>
  <c r="D69" i="3"/>
  <c r="D706" i="3"/>
  <c r="D96" i="3"/>
  <c r="D911" i="3"/>
  <c r="D688" i="3"/>
  <c r="D957" i="3"/>
  <c r="D368" i="3"/>
  <c r="D55" i="3"/>
  <c r="D456" i="3"/>
  <c r="D568" i="3"/>
  <c r="D427" i="3"/>
  <c r="D823" i="3"/>
  <c r="D905" i="10"/>
  <c r="D526" i="10"/>
  <c r="D116" i="10"/>
  <c r="D612" i="3"/>
  <c r="D830" i="3"/>
  <c r="D770" i="3"/>
  <c r="D924" i="3"/>
  <c r="D1001" i="3"/>
  <c r="D841" i="3"/>
  <c r="D355" i="3"/>
  <c r="D813" i="3"/>
  <c r="D526" i="3"/>
  <c r="D495" i="3"/>
  <c r="D602" i="3"/>
  <c r="D15" i="3"/>
  <c r="D975" i="3"/>
  <c r="D977" i="3"/>
  <c r="D586" i="3"/>
  <c r="D481" i="3"/>
  <c r="D985" i="3"/>
  <c r="D588" i="3"/>
  <c r="D439" i="3"/>
  <c r="D397" i="3"/>
  <c r="D671" i="3"/>
  <c r="D531" i="3"/>
  <c r="D493" i="3"/>
  <c r="D757" i="3"/>
  <c r="D772" i="3"/>
  <c r="D707" i="10"/>
  <c r="D736" i="3"/>
  <c r="D403" i="3"/>
  <c r="D494" i="3"/>
  <c r="D594" i="3"/>
  <c r="D529" i="3"/>
  <c r="D696" i="10"/>
  <c r="D881" i="3"/>
  <c r="D980" i="3"/>
  <c r="D517" i="3"/>
  <c r="D543" i="3"/>
  <c r="D806" i="3"/>
  <c r="D863" i="3"/>
  <c r="D815" i="10"/>
  <c r="D60" i="10"/>
  <c r="D620" i="10"/>
  <c r="D62" i="3"/>
  <c r="D75" i="3"/>
  <c r="D513" i="3"/>
  <c r="D640" i="3"/>
  <c r="D680" i="3"/>
  <c r="D655" i="3"/>
  <c r="D109" i="3"/>
  <c r="D710" i="3"/>
  <c r="D717" i="3"/>
  <c r="D941" i="3"/>
  <c r="D569" i="3"/>
  <c r="D983" i="3"/>
  <c r="D464" i="3"/>
  <c r="D984" i="3"/>
  <c r="D553" i="3"/>
  <c r="D443" i="3"/>
  <c r="D347" i="3"/>
  <c r="D817" i="3"/>
  <c r="D436" i="3"/>
  <c r="D967" i="3"/>
  <c r="D91" i="3"/>
  <c r="D754" i="3"/>
  <c r="D488" i="3"/>
  <c r="D971" i="3"/>
  <c r="D573" i="3"/>
  <c r="D7" i="3"/>
  <c r="D935" i="10"/>
  <c r="D809" i="3"/>
  <c r="D699" i="3"/>
  <c r="D738" i="3"/>
  <c r="D431" i="3"/>
  <c r="D538" i="3"/>
  <c r="D686" i="3"/>
  <c r="D820" i="10"/>
  <c r="D838" i="3"/>
  <c r="D946" i="3"/>
  <c r="D622" i="3"/>
  <c r="D527" i="3"/>
  <c r="D724" i="10"/>
  <c r="D732" i="3"/>
  <c r="D308" i="10"/>
  <c r="D903" i="3"/>
  <c r="D365" i="3"/>
  <c r="D534" i="3"/>
  <c r="D393" i="3"/>
  <c r="D739" i="3"/>
  <c r="D947" i="3"/>
  <c r="D839" i="3"/>
  <c r="D950" i="3"/>
  <c r="D406" i="3"/>
  <c r="D920" i="3"/>
  <c r="D802" i="3"/>
  <c r="D932" i="3"/>
  <c r="D466" i="3"/>
  <c r="D645" i="3"/>
  <c r="D36" i="3"/>
  <c r="D778" i="3"/>
  <c r="D703" i="3"/>
  <c r="D675" i="3"/>
  <c r="D863" i="10"/>
  <c r="D942" i="3"/>
  <c r="D518" i="3"/>
  <c r="D793" i="10"/>
  <c r="D603" i="10"/>
  <c r="D572" i="3"/>
  <c r="D462" i="3"/>
  <c r="D945" i="3"/>
  <c r="D449" i="3"/>
  <c r="D663" i="3"/>
  <c r="D463" i="3"/>
  <c r="D852" i="3"/>
  <c r="D665" i="3"/>
  <c r="D641" i="3"/>
  <c r="D788" i="3"/>
  <c r="D412" i="3"/>
  <c r="D975" i="10"/>
  <c r="D475" i="3"/>
  <c r="D762" i="3"/>
  <c r="D434" i="3"/>
  <c r="D956" i="3"/>
  <c r="D789" i="3"/>
  <c r="D734" i="3"/>
  <c r="D860" i="3"/>
  <c r="D940" i="3"/>
  <c r="D804" i="3"/>
  <c r="D379" i="3"/>
  <c r="D767" i="3"/>
  <c r="D592" i="3"/>
  <c r="D906" i="10"/>
  <c r="D170" i="10"/>
  <c r="D692" i="10"/>
  <c r="D963" i="3"/>
  <c r="D528" i="3"/>
  <c r="D873" i="3"/>
  <c r="D886" i="3"/>
  <c r="D580" i="3"/>
  <c r="D63" i="3"/>
  <c r="D960" i="3"/>
  <c r="D567" i="3"/>
  <c r="D469" i="3"/>
  <c r="D452" i="3"/>
  <c r="D561" i="3"/>
  <c r="D420" i="3"/>
  <c r="D45" i="3"/>
  <c r="D381" i="3"/>
  <c r="D961" i="3"/>
  <c r="D672" i="3"/>
  <c r="D669" i="3"/>
  <c r="D607" i="3"/>
  <c r="D38" i="3"/>
  <c r="D399" i="3"/>
  <c r="D768" i="3"/>
  <c r="D966" i="3"/>
  <c r="D629" i="3"/>
  <c r="D461" i="3"/>
  <c r="D734" i="10"/>
  <c r="D517" i="10"/>
  <c r="D648" i="10"/>
  <c r="D457" i="3"/>
  <c r="D491" i="3"/>
  <c r="D408" i="3"/>
  <c r="D991" i="10"/>
  <c r="D704" i="10"/>
  <c r="D39" i="10"/>
  <c r="D54" i="10"/>
  <c r="D559" i="10"/>
  <c r="D858" i="10"/>
  <c r="D331" i="10"/>
  <c r="D713" i="10"/>
  <c r="D605" i="10"/>
  <c r="D412" i="10"/>
  <c r="D556" i="10"/>
  <c r="D166" i="10"/>
  <c r="D44" i="10"/>
  <c r="D105" i="10"/>
  <c r="D904" i="10"/>
  <c r="D622" i="10"/>
  <c r="D550" i="10"/>
  <c r="D258" i="10"/>
  <c r="D378" i="10"/>
  <c r="D745" i="10"/>
  <c r="D528" i="10"/>
  <c r="D250" i="10"/>
  <c r="D288" i="10"/>
  <c r="D108" i="10"/>
  <c r="D424" i="10"/>
  <c r="D397" i="10"/>
  <c r="D299" i="10"/>
  <c r="D451" i="3"/>
  <c r="D943" i="3"/>
  <c r="D603" i="3"/>
  <c r="D848" i="3"/>
  <c r="D424" i="3"/>
  <c r="D379" i="10"/>
  <c r="D851" i="3"/>
  <c r="D829" i="3"/>
  <c r="D509" i="3"/>
  <c r="D989" i="3"/>
  <c r="D377" i="3"/>
  <c r="D593" i="3"/>
  <c r="D97" i="10"/>
  <c r="D89" i="3"/>
  <c r="D506" i="3"/>
  <c r="D780" i="3"/>
  <c r="D545" i="3"/>
  <c r="D35" i="3"/>
  <c r="D816" i="3"/>
  <c r="D278" i="10"/>
  <c r="D642" i="3"/>
  <c r="D650" i="3"/>
  <c r="D811" i="3"/>
  <c r="D76" i="3"/>
  <c r="D729" i="3"/>
  <c r="D708" i="3"/>
  <c r="D633" i="3"/>
  <c r="D986" i="3"/>
  <c r="D371" i="3"/>
  <c r="D968" i="3"/>
  <c r="D432" i="3"/>
  <c r="D558" i="3"/>
  <c r="D571" i="3"/>
  <c r="D547" i="3"/>
  <c r="D993" i="3"/>
  <c r="D585" i="3"/>
  <c r="D883" i="3"/>
  <c r="D367" i="3"/>
  <c r="D888" i="3"/>
  <c r="D608" i="3"/>
  <c r="D446" i="3"/>
  <c r="D955" i="10"/>
  <c r="D595" i="10"/>
  <c r="D722" i="3"/>
  <c r="D10" i="3"/>
  <c r="D700" i="3"/>
  <c r="D930" i="3"/>
  <c r="D880" i="3"/>
  <c r="D936" i="3"/>
  <c r="D597" i="3"/>
  <c r="D435" i="3"/>
  <c r="D468" i="3"/>
  <c r="D827" i="3"/>
  <c r="D682" i="3"/>
  <c r="D88" i="3"/>
  <c r="D12" i="3"/>
  <c r="D505" i="3"/>
  <c r="D634" i="3"/>
  <c r="D755" i="3"/>
  <c r="D581" i="3"/>
  <c r="D949" i="10"/>
  <c r="D952" i="3"/>
  <c r="D657" i="3"/>
  <c r="D944" i="3"/>
  <c r="D995" i="3"/>
  <c r="D658" i="3"/>
  <c r="D401" i="3"/>
  <c r="D871" i="10"/>
  <c r="D285" i="10"/>
  <c r="D41" i="3"/>
  <c r="D678" i="3"/>
  <c r="D954" i="3"/>
  <c r="D18" i="3"/>
  <c r="D887" i="3"/>
  <c r="D922" i="3"/>
  <c r="D812" i="3"/>
  <c r="D676" i="3"/>
  <c r="D455" i="3"/>
  <c r="D82" i="3"/>
  <c r="D533" i="3"/>
  <c r="D369" i="3"/>
  <c r="D348" i="3"/>
  <c r="D761" i="3"/>
  <c r="D374" i="3"/>
  <c r="D582" i="3"/>
  <c r="D467" i="3"/>
  <c r="D912" i="3"/>
  <c r="D484" i="3"/>
  <c r="D576" i="3"/>
  <c r="D774" i="3"/>
  <c r="D654" i="3"/>
  <c r="D794" i="3"/>
  <c r="D727" i="3"/>
  <c r="D523" i="3"/>
  <c r="D946" i="10"/>
  <c r="D153" i="10"/>
  <c r="D350" i="3"/>
  <c r="D441" i="3"/>
  <c r="D82" i="10"/>
  <c r="D837" i="3"/>
  <c r="D415" i="3"/>
  <c r="D51" i="3"/>
  <c r="D131" i="10"/>
  <c r="D86" i="10"/>
  <c r="D486" i="10"/>
  <c r="D784" i="10"/>
  <c r="D439" i="10"/>
  <c r="D101" i="3"/>
  <c r="D925" i="10"/>
  <c r="D737" i="3"/>
  <c r="D26" i="3"/>
  <c r="D352" i="3"/>
  <c r="D721" i="3"/>
  <c r="D105" i="3"/>
  <c r="D959" i="3"/>
  <c r="D78" i="3"/>
  <c r="D970" i="3"/>
  <c r="D93" i="3"/>
  <c r="D939" i="3"/>
  <c r="D557" i="3"/>
  <c r="D777" i="3"/>
  <c r="D548" i="3"/>
  <c r="D852" i="10"/>
  <c r="D646" i="3"/>
  <c r="D430" i="3"/>
  <c r="D648" i="3"/>
  <c r="D878" i="3"/>
  <c r="D948" i="3"/>
  <c r="D692" i="3"/>
  <c r="D366" i="3"/>
  <c r="D857" i="3"/>
  <c r="D50" i="3"/>
  <c r="D21" i="3"/>
  <c r="D353" i="3"/>
  <c r="D972" i="3"/>
  <c r="D438" i="3"/>
  <c r="D448" i="3"/>
  <c r="D981" i="3"/>
  <c r="D5" i="3"/>
  <c r="D595" i="3"/>
  <c r="D104" i="3"/>
  <c r="D370" i="3"/>
  <c r="D969" i="3"/>
  <c r="D361" i="3"/>
  <c r="D685" i="10"/>
  <c r="D144" i="10"/>
  <c r="D815" i="3"/>
  <c r="D373" i="3"/>
  <c r="D47" i="3"/>
  <c r="D516" i="3"/>
  <c r="D938" i="3"/>
  <c r="D507" i="3"/>
  <c r="D392" i="3"/>
  <c r="D84" i="3"/>
  <c r="D867" i="3"/>
  <c r="D583" i="3"/>
  <c r="D400" i="3"/>
  <c r="D879" i="3"/>
  <c r="D617" i="3"/>
  <c r="D474" i="3"/>
  <c r="D450" i="3"/>
  <c r="D39" i="3"/>
  <c r="D620" i="3"/>
  <c r="D999" i="3"/>
  <c r="D628" i="3"/>
  <c r="D24" i="3"/>
  <c r="D942" i="10"/>
  <c r="D4" i="3"/>
  <c r="D375" i="3"/>
  <c r="D939" i="10"/>
  <c r="D157" i="10"/>
  <c r="D345" i="10"/>
  <c r="D670" i="3"/>
  <c r="D372" i="3"/>
  <c r="D958" i="3"/>
  <c r="D497" i="3"/>
  <c r="D610" i="3"/>
  <c r="D707" i="3"/>
  <c r="D787" i="3"/>
  <c r="D473" i="3"/>
  <c r="D962" i="3"/>
  <c r="D8" i="3"/>
  <c r="D814" i="3"/>
  <c r="D935" i="3"/>
  <c r="D980" i="10"/>
  <c r="D53" i="3"/>
  <c r="D521" i="3"/>
  <c r="D865" i="3"/>
  <c r="D42" i="3"/>
  <c r="D833" i="3"/>
  <c r="D428" i="3"/>
  <c r="D718" i="3"/>
  <c r="D893" i="3"/>
  <c r="D711" i="10"/>
  <c r="D454" i="3"/>
  <c r="D429" i="3"/>
  <c r="D470" i="3"/>
  <c r="D985" i="10"/>
  <c r="D789" i="10"/>
  <c r="D804" i="10"/>
  <c r="D515" i="3"/>
  <c r="D87" i="3"/>
  <c r="D405" i="3"/>
  <c r="D444" i="3"/>
  <c r="D921" i="3"/>
  <c r="D602" i="10"/>
  <c r="D663" i="10"/>
  <c r="D23" i="10"/>
  <c r="D717" i="10"/>
  <c r="D130" i="10"/>
  <c r="D776" i="10"/>
  <c r="D343" i="10"/>
  <c r="D813" i="10"/>
  <c r="D627" i="10"/>
  <c r="D898" i="10"/>
  <c r="D340" i="10"/>
  <c r="D309" i="10"/>
  <c r="D472" i="10"/>
  <c r="D828" i="10"/>
  <c r="D655" i="10"/>
  <c r="D708" i="10"/>
  <c r="D38" i="10"/>
  <c r="D594" i="10"/>
  <c r="D254" i="10"/>
  <c r="D618" i="10"/>
  <c r="D352" i="10"/>
  <c r="D249" i="10"/>
  <c r="D362" i="10"/>
  <c r="D877" i="10"/>
  <c r="D482" i="3"/>
  <c r="D725" i="3"/>
  <c r="D73" i="3"/>
  <c r="D421" i="3"/>
  <c r="D957" i="10"/>
  <c r="D155" i="10"/>
  <c r="D443" i="10"/>
  <c r="D887" i="10"/>
  <c r="D461" i="10"/>
  <c r="D158" i="10"/>
  <c r="D627" i="3"/>
  <c r="D502" i="3"/>
  <c r="D56" i="3"/>
  <c r="D407" i="3"/>
  <c r="D599" i="3"/>
  <c r="D79" i="3"/>
  <c r="D351" i="3"/>
  <c r="D740" i="3"/>
  <c r="D447" i="3"/>
  <c r="D691" i="10"/>
  <c r="D635" i="3"/>
  <c r="D846" i="3"/>
  <c r="D821" i="3"/>
  <c r="D560" i="3"/>
  <c r="D656" i="3"/>
  <c r="D819" i="3"/>
  <c r="D641" i="10"/>
  <c r="D735" i="3"/>
  <c r="D472" i="3"/>
  <c r="D653" i="3"/>
  <c r="D23" i="3"/>
  <c r="D499" i="3"/>
  <c r="D687" i="3"/>
  <c r="D987" i="3"/>
  <c r="D501" i="3"/>
  <c r="D968" i="10"/>
  <c r="D120" i="10"/>
  <c r="D162" i="10"/>
  <c r="D950" i="10"/>
  <c r="D831" i="10"/>
  <c r="D355" i="10"/>
  <c r="D730" i="10"/>
  <c r="D96" i="10"/>
  <c r="D792" i="10"/>
  <c r="D993" i="10"/>
  <c r="D477" i="10"/>
  <c r="D765" i="3"/>
  <c r="D13" i="3"/>
  <c r="D854" i="10"/>
  <c r="D537" i="10"/>
  <c r="D878" i="10"/>
  <c r="D441" i="10"/>
  <c r="D417" i="10"/>
  <c r="D275" i="10"/>
  <c r="D4" i="10"/>
  <c r="D682" i="10"/>
  <c r="D760" i="10"/>
  <c r="D451" i="10"/>
  <c r="D101" i="10"/>
  <c r="D18" i="10"/>
  <c r="D165" i="10"/>
  <c r="D58" i="10"/>
  <c r="D841" i="10"/>
  <c r="D317" i="10"/>
  <c r="D341" i="10"/>
  <c r="D266" i="10"/>
  <c r="D501" i="10"/>
  <c r="D282" i="10"/>
  <c r="D996" i="10"/>
  <c r="D11" i="10"/>
  <c r="D504" i="10"/>
  <c r="D745" i="3"/>
  <c r="D991" i="3"/>
  <c r="D92" i="3"/>
  <c r="D905" i="3"/>
  <c r="D832" i="3"/>
  <c r="D475" i="10"/>
  <c r="D390" i="10"/>
  <c r="D586" i="10"/>
  <c r="D117" i="10"/>
  <c r="D640" i="10"/>
  <c r="D756" i="10"/>
  <c r="D93" i="10"/>
  <c r="D947" i="10"/>
  <c r="D416" i="10"/>
  <c r="D161" i="10"/>
  <c r="D33" i="10"/>
  <c r="D460" i="10"/>
  <c r="D714" i="10"/>
  <c r="D580" i="10"/>
  <c r="D177" i="10"/>
  <c r="D367" i="10"/>
  <c r="D903" i="10"/>
  <c r="D342" i="10"/>
  <c r="D305" i="10"/>
  <c r="D821" i="10"/>
  <c r="D61" i="10"/>
  <c r="D321" i="10"/>
  <c r="D994" i="10"/>
  <c r="D87" i="10"/>
  <c r="D466" i="10"/>
  <c r="D693" i="3"/>
  <c r="D840" i="3"/>
  <c r="D908" i="3"/>
  <c r="D907" i="3"/>
  <c r="D691" i="3"/>
  <c r="D891" i="10"/>
  <c r="D434" i="10"/>
  <c r="D656" i="10"/>
  <c r="D19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143" i="10"/>
  <c r="D488" i="10"/>
  <c r="D260" i="10"/>
  <c r="D875" i="10"/>
  <c r="D920" i="10"/>
  <c r="D998" i="10"/>
  <c r="D97" i="3"/>
  <c r="D836" i="3"/>
  <c r="D48" i="3"/>
  <c r="D901" i="3"/>
  <c r="D854" i="3"/>
  <c r="D184" i="10"/>
  <c r="D577" i="10"/>
  <c r="D364" i="10"/>
  <c r="D183" i="10"/>
  <c r="D671" i="10"/>
  <c r="D741" i="10"/>
  <c r="D47" i="10"/>
  <c r="D781" i="10"/>
  <c r="D328" i="10"/>
  <c r="D805" i="10"/>
  <c r="D801" i="10"/>
  <c r="D406" i="10"/>
  <c r="D65" i="10"/>
  <c r="D415" i="10"/>
  <c r="D511" i="10"/>
  <c r="D785" i="10"/>
  <c r="D463" i="10"/>
  <c r="D448" i="10"/>
  <c r="D420" i="10"/>
  <c r="D142" i="10"/>
  <c r="D521" i="10"/>
  <c r="D388" i="10"/>
  <c r="D979" i="10"/>
  <c r="D126" i="10"/>
  <c r="D953" i="3"/>
  <c r="D761" i="10"/>
  <c r="D566" i="3"/>
  <c r="D752" i="3"/>
  <c r="D972" i="10"/>
  <c r="D981" i="10"/>
  <c r="D374" i="10"/>
  <c r="D970" i="10"/>
  <c r="D452" i="10"/>
  <c r="D414" i="10"/>
  <c r="D160" i="10"/>
  <c r="D609" i="10"/>
  <c r="D777" i="10"/>
  <c r="D311" i="10"/>
  <c r="D992" i="10"/>
  <c r="D152" i="10"/>
  <c r="D775" i="10"/>
  <c r="D667" i="10"/>
  <c r="D454" i="10"/>
  <c r="D621" i="10"/>
  <c r="D922" i="10"/>
  <c r="D429" i="10"/>
  <c r="D938" i="10"/>
  <c r="D242" i="10"/>
  <c r="D138" i="10"/>
  <c r="D122" i="10"/>
  <c r="D136" i="10"/>
  <c r="D527" i="10"/>
  <c r="D98" i="10"/>
  <c r="D856" i="3"/>
  <c r="D933" i="3"/>
  <c r="D652" i="3"/>
  <c r="D349" i="3"/>
  <c r="D425" i="3"/>
  <c r="D132" i="10"/>
  <c r="D723" i="10"/>
  <c r="D129" i="10"/>
  <c r="D752" i="10"/>
  <c r="D80" i="10"/>
  <c r="D600" i="3"/>
  <c r="D741" i="3"/>
  <c r="D858" i="3"/>
  <c r="D418" i="3"/>
  <c r="D797" i="3"/>
  <c r="D6" i="3"/>
  <c r="D542" i="3"/>
  <c r="D844" i="3"/>
  <c r="D951" i="3"/>
  <c r="D797" i="10"/>
  <c r="D19" i="3"/>
  <c r="D20" i="3"/>
  <c r="D354" i="3"/>
  <c r="D918" i="3"/>
  <c r="D362" i="3"/>
  <c r="D465" i="3"/>
  <c r="D696" i="3"/>
  <c r="D390" i="3"/>
  <c r="D673" i="3"/>
  <c r="D934" i="3"/>
  <c r="D795" i="3"/>
  <c r="D66" i="3"/>
  <c r="D810" i="10"/>
  <c r="D661" i="3"/>
  <c r="D822" i="3"/>
  <c r="D561" i="10"/>
  <c r="D885" i="10"/>
  <c r="D323" i="10"/>
  <c r="D375" i="10"/>
  <c r="D788" i="10"/>
  <c r="D151" i="10"/>
  <c r="D593" i="10"/>
  <c r="D277" i="10"/>
  <c r="D444" i="10"/>
  <c r="D847" i="10"/>
  <c r="D805" i="3"/>
  <c r="D704" i="3"/>
  <c r="D758" i="3"/>
  <c r="D37" i="10"/>
  <c r="D564" i="10"/>
  <c r="D171" i="10"/>
  <c r="D712" i="10"/>
  <c r="D458" i="10"/>
  <c r="D430" i="10"/>
  <c r="D123" i="10"/>
  <c r="D525" i="10"/>
  <c r="D700" i="10"/>
  <c r="D270" i="10"/>
  <c r="D997" i="10"/>
  <c r="D383" i="10"/>
  <c r="D43" i="10"/>
  <c r="D476" i="10"/>
  <c r="D845" i="10"/>
  <c r="D518" i="10"/>
  <c r="D658" i="10"/>
  <c r="D241" i="10"/>
  <c r="D811" i="10"/>
  <c r="D615" i="10"/>
  <c r="D446" i="10"/>
  <c r="D676" i="10"/>
  <c r="D814" i="10"/>
  <c r="D996" i="3"/>
  <c r="D964" i="3"/>
  <c r="D44" i="3"/>
  <c r="D683" i="3"/>
  <c r="D712" i="3"/>
  <c r="D782" i="10"/>
  <c r="D762" i="10"/>
  <c r="D99" i="10"/>
  <c r="D50" i="10"/>
  <c r="D404" i="10"/>
  <c r="D954" i="10"/>
  <c r="D989" i="10"/>
  <c r="D819" i="10"/>
  <c r="D986" i="10"/>
  <c r="D959" i="10"/>
  <c r="D84" i="10"/>
  <c r="D508" i="10"/>
  <c r="D744" i="10"/>
  <c r="D300" i="10"/>
  <c r="D881" i="10"/>
  <c r="D141" i="10"/>
  <c r="D834" i="10"/>
  <c r="D358" i="10"/>
  <c r="D276" i="10"/>
  <c r="D235" i="10"/>
  <c r="D520" i="10"/>
  <c r="D759" i="10"/>
  <c r="D382" i="10"/>
  <c r="D318" i="10"/>
  <c r="D121" i="10"/>
  <c r="D613" i="3"/>
  <c r="D565" i="3"/>
  <c r="D965" i="3"/>
  <c r="D982" i="3"/>
  <c r="D587" i="3"/>
  <c r="D974" i="10"/>
  <c r="D91" i="10"/>
  <c r="D549" i="10"/>
  <c r="D6" i="10"/>
  <c r="D478" i="10"/>
  <c r="D772" i="10"/>
  <c r="D69" i="10"/>
  <c r="D849" i="10"/>
  <c r="D738" i="10"/>
  <c r="D112" i="10"/>
  <c r="D139" i="10"/>
  <c r="D535" i="10"/>
  <c r="D827" i="10"/>
  <c r="D726" i="10"/>
  <c r="D880" i="10"/>
  <c r="D140" i="10"/>
  <c r="D17" i="10"/>
  <c r="D608" i="10"/>
  <c r="D977" i="10"/>
  <c r="D238" i="10"/>
  <c r="D498" i="10"/>
  <c r="D768" i="10"/>
  <c r="D173" i="10"/>
  <c r="D631" i="10"/>
  <c r="D431" i="10"/>
  <c r="D644" i="3"/>
  <c r="D611" i="3"/>
  <c r="D895" i="3"/>
  <c r="D552" i="3"/>
  <c r="D546" i="3"/>
  <c r="D743" i="10"/>
  <c r="D17" i="3"/>
  <c r="D850" i="3"/>
  <c r="D575" i="3"/>
  <c r="D893" i="10"/>
  <c r="D681" i="3"/>
  <c r="D358" i="3"/>
  <c r="D478" i="3"/>
  <c r="D914" i="3"/>
  <c r="D67" i="3"/>
  <c r="D796" i="10"/>
  <c r="D480" i="3"/>
  <c r="D925" i="3"/>
  <c r="D808" i="3"/>
  <c r="D86" i="3"/>
  <c r="D33" i="3"/>
  <c r="D751" i="10"/>
  <c r="D71" i="3"/>
  <c r="D606" i="3"/>
  <c r="D713" i="3"/>
  <c r="D574" i="3"/>
  <c r="D763" i="3"/>
  <c r="D869" i="3"/>
  <c r="D500" i="10"/>
  <c r="D81" i="3"/>
  <c r="D694" i="10"/>
  <c r="D104" i="10"/>
  <c r="D387" i="10"/>
  <c r="D55" i="10"/>
  <c r="D635" i="10"/>
  <c r="D314" i="10"/>
  <c r="D312" i="10"/>
  <c r="D750" i="10"/>
  <c r="D261" i="10"/>
  <c r="D502" i="10"/>
  <c r="D72" i="10"/>
  <c r="D892" i="3"/>
  <c r="D929" i="3"/>
  <c r="D670" i="10"/>
  <c r="D571" i="10"/>
  <c r="D167" i="10"/>
  <c r="D271" i="10"/>
  <c r="D910" i="10"/>
  <c r="D36" i="10"/>
  <c r="D690" i="10"/>
  <c r="D539" i="10"/>
  <c r="D66" i="10"/>
  <c r="D174" i="10"/>
  <c r="D687" i="10"/>
  <c r="D866" i="10"/>
  <c r="D315" i="10"/>
  <c r="D268" i="10"/>
  <c r="D895" i="10"/>
  <c r="D855" i="10"/>
  <c r="D85" i="10"/>
  <c r="D28" i="10"/>
  <c r="D748" i="10"/>
  <c r="D359" i="10"/>
  <c r="D316" i="10"/>
  <c r="D956" i="10"/>
  <c r="D273" i="10"/>
  <c r="D414" i="3"/>
  <c r="D723" i="3"/>
  <c r="D759" i="3"/>
  <c r="D742" i="3"/>
  <c r="D483" i="3"/>
  <c r="D697" i="10"/>
  <c r="D941" i="10"/>
  <c r="D565" i="10"/>
  <c r="D824" i="10"/>
  <c r="D688" i="10"/>
  <c r="D113" i="10"/>
  <c r="D492" i="10"/>
  <c r="D999" i="10"/>
  <c r="D145" i="10"/>
  <c r="D672" i="10"/>
  <c r="D896" i="10"/>
  <c r="D426" i="10"/>
  <c r="D408" i="10"/>
  <c r="D149" i="10"/>
  <c r="D361" i="10"/>
  <c r="D926" i="10"/>
  <c r="D253" i="10"/>
  <c r="D45" i="10"/>
  <c r="D148" i="10"/>
  <c r="D164" i="10"/>
  <c r="D313" i="10"/>
  <c r="D731" i="10"/>
  <c r="D432" i="10"/>
  <c r="D172" i="10"/>
  <c r="D257" i="10"/>
  <c r="D876" i="3"/>
  <c r="D782" i="3"/>
  <c r="D714" i="3"/>
  <c r="D677" i="3"/>
  <c r="D433" i="3"/>
  <c r="D718" i="10"/>
  <c r="D884" i="10"/>
  <c r="D279" i="10"/>
  <c r="D913" i="10"/>
  <c r="D499" i="10"/>
  <c r="D578" i="10"/>
  <c r="D428" i="10"/>
  <c r="D755" i="10"/>
  <c r="D100" i="10"/>
  <c r="D529" i="10"/>
  <c r="D908" i="10"/>
  <c r="D465" i="10"/>
  <c r="D368" i="10"/>
  <c r="D70" i="10"/>
  <c r="D543" i="10"/>
  <c r="D883" i="10"/>
  <c r="D255" i="10"/>
  <c r="D8" i="10"/>
  <c r="D445" i="10"/>
  <c r="D25" i="10"/>
  <c r="D115" i="10"/>
  <c r="D862" i="10"/>
  <c r="D395" i="10"/>
  <c r="D596" i="10"/>
  <c r="D301" i="10"/>
  <c r="D449" i="10"/>
  <c r="D413" i="3"/>
  <c r="D746" i="3"/>
  <c r="D685" i="3"/>
  <c r="D396" i="3"/>
  <c r="D894" i="10"/>
  <c r="D948" i="10"/>
  <c r="D701" i="10"/>
  <c r="D754" i="10"/>
  <c r="D770" i="10"/>
  <c r="D927" i="10"/>
  <c r="D322" i="10"/>
  <c r="D848" i="10"/>
  <c r="D598" i="10"/>
  <c r="D436" i="10"/>
  <c r="D48" i="10"/>
  <c r="D660" i="10"/>
  <c r="D739" i="10"/>
  <c r="D864" i="10"/>
  <c r="D135" i="10"/>
  <c r="D469" i="10"/>
  <c r="D30" i="10"/>
  <c r="D681" i="10"/>
  <c r="D944" i="10"/>
  <c r="D447" i="10"/>
  <c r="D867" i="10"/>
  <c r="D512" i="10"/>
  <c r="D652" i="10"/>
  <c r="D951" i="10"/>
  <c r="D649" i="10"/>
  <c r="D931" i="3"/>
  <c r="D1000" i="3"/>
  <c r="D487" i="3"/>
  <c r="D820" i="3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15" i="10"/>
  <c r="D576" i="10"/>
  <c r="D553" i="10"/>
  <c r="D267" i="10"/>
  <c r="D240" i="10"/>
  <c r="D607" i="10"/>
  <c r="D389" i="3"/>
  <c r="D360" i="3"/>
  <c r="D496" i="3"/>
  <c r="D775" i="3"/>
  <c r="D578" i="3"/>
  <c r="D930" i="10"/>
  <c r="D348" i="10"/>
  <c r="D347" i="10"/>
  <c r="D624" i="10"/>
  <c r="D849" i="3"/>
  <c r="D711" i="3"/>
  <c r="D845" i="3"/>
  <c r="D828" i="3"/>
  <c r="D697" i="3"/>
  <c r="D791" i="10"/>
  <c r="D298" i="10"/>
  <c r="D88" i="10"/>
  <c r="D716" i="10"/>
  <c r="D364" i="3"/>
  <c r="D567" i="10"/>
  <c r="D280" i="10"/>
  <c r="D945" i="10"/>
  <c r="D506" i="10"/>
  <c r="D176" i="10"/>
  <c r="D512" i="3"/>
  <c r="D998" i="3"/>
  <c r="D835" i="10"/>
  <c r="D530" i="10"/>
  <c r="D826" i="10"/>
  <c r="D24" i="10"/>
  <c r="D481" i="10"/>
  <c r="D566" i="10"/>
  <c r="D618" i="3"/>
  <c r="D389" i="10"/>
  <c r="D106" i="10"/>
  <c r="D513" i="10"/>
  <c r="D103" i="10"/>
  <c r="D630" i="10"/>
  <c r="D562" i="10"/>
  <c r="D99" i="3"/>
  <c r="D562" i="3"/>
  <c r="D774" i="10"/>
  <c r="D677" i="10"/>
  <c r="D590" i="10"/>
  <c r="D705" i="10"/>
  <c r="D471" i="10"/>
  <c r="D928" i="10"/>
  <c r="D940" i="10"/>
  <c r="D29" i="10"/>
  <c r="D377" i="10"/>
  <c r="D7" i="10"/>
  <c r="D425" i="10"/>
  <c r="D702" i="3"/>
  <c r="D422" i="3"/>
  <c r="D979" i="3"/>
  <c r="D462" i="10"/>
  <c r="D396" i="10"/>
  <c r="D912" i="10"/>
  <c r="D876" i="10"/>
  <c r="D830" i="10"/>
  <c r="D546" i="10"/>
  <c r="D324" i="10"/>
  <c r="D721" i="10"/>
  <c r="D34" i="10"/>
  <c r="D597" i="10"/>
  <c r="D438" i="10"/>
  <c r="D522" i="10"/>
  <c r="D411" i="3"/>
  <c r="D894" i="3"/>
  <c r="D916" i="10"/>
  <c r="D363" i="10"/>
  <c r="D610" i="10"/>
  <c r="D872" i="10"/>
  <c r="D391" i="10"/>
  <c r="D13" i="10"/>
  <c r="D479" i="10"/>
  <c r="D836" i="10"/>
  <c r="D837" i="10"/>
  <c r="D965" i="10"/>
  <c r="D857" i="10"/>
  <c r="D12" i="10"/>
  <c r="D516" i="10"/>
  <c r="D536" i="10"/>
  <c r="D163" i="10"/>
  <c r="D344" i="10"/>
  <c r="D418" i="10"/>
  <c r="D283" i="10"/>
  <c r="D133" i="10"/>
  <c r="D483" i="10"/>
  <c r="D338" i="10"/>
  <c r="D83" i="10"/>
  <c r="D243" i="10"/>
  <c r="D615" i="3"/>
  <c r="D695" i="10"/>
  <c r="D749" i="10"/>
  <c r="D617" i="10"/>
  <c r="D753" i="10"/>
  <c r="D95" i="10"/>
  <c r="D806" i="10"/>
  <c r="D890" i="10"/>
  <c r="D385" i="10"/>
  <c r="D353" i="10"/>
  <c r="D392" i="10"/>
  <c r="D224" i="10"/>
  <c r="D186" i="10"/>
  <c r="D556" i="3"/>
  <c r="D94" i="10"/>
  <c r="D485" i="10"/>
  <c r="D798" i="10"/>
  <c r="D150" i="10"/>
  <c r="D683" i="10"/>
  <c r="D227" i="10"/>
  <c r="D212" i="10"/>
  <c r="D750" i="3"/>
  <c r="D952" i="10"/>
  <c r="D729" i="10"/>
  <c r="D487" i="10"/>
  <c r="D384" i="10"/>
  <c r="D239" i="10"/>
  <c r="D230" i="10"/>
  <c r="D197" i="10"/>
  <c r="D394" i="10"/>
  <c r="D256" i="10"/>
  <c r="D720" i="3"/>
  <c r="D786" i="10"/>
  <c r="D455" i="10"/>
  <c r="D326" i="10"/>
  <c r="D371" i="10"/>
  <c r="D265" i="10"/>
  <c r="D213" i="10"/>
  <c r="D191" i="10"/>
  <c r="D109" i="10"/>
  <c r="D71" i="10"/>
  <c r="D134" i="10"/>
  <c r="D31" i="10"/>
  <c r="D272" i="10"/>
  <c r="D698" i="10"/>
  <c r="D825" i="10"/>
  <c r="D264" i="10"/>
  <c r="D37" i="3"/>
  <c r="D402" i="10"/>
  <c r="D467" i="10"/>
  <c r="D563" i="10"/>
  <c r="D794" i="10"/>
  <c r="D236" i="10"/>
  <c r="D195" i="10"/>
  <c r="D226" i="10"/>
  <c r="D205" i="10"/>
  <c r="D514" i="10"/>
  <c r="D172" i="3"/>
  <c r="D139" i="3"/>
  <c r="D187" i="3"/>
  <c r="D116" i="3"/>
  <c r="D169" i="3"/>
  <c r="D129" i="3"/>
  <c r="D170" i="3"/>
  <c r="D182" i="3"/>
  <c r="D213" i="3"/>
  <c r="D207" i="3"/>
  <c r="D132" i="3"/>
  <c r="D180" i="3"/>
  <c r="D196" i="3"/>
  <c r="D173" i="3"/>
  <c r="D178" i="3"/>
  <c r="D133" i="3"/>
  <c r="D158" i="3"/>
  <c r="D203" i="3"/>
  <c r="D153" i="3"/>
  <c r="D123" i="3"/>
  <c r="D124" i="3"/>
  <c r="D210" i="3"/>
  <c r="D126" i="3"/>
  <c r="D152" i="3"/>
  <c r="D161" i="3"/>
  <c r="D122" i="3"/>
  <c r="D128" i="3"/>
  <c r="D344" i="3"/>
  <c r="D340" i="3"/>
  <c r="D338" i="3"/>
  <c r="D298" i="3"/>
  <c r="D291" i="3"/>
  <c r="D331" i="3"/>
  <c r="D315" i="3"/>
  <c r="D267" i="3"/>
  <c r="D279" i="3"/>
  <c r="D258" i="3"/>
  <c r="D242" i="3"/>
  <c r="D237" i="3"/>
  <c r="D272" i="3"/>
  <c r="D256" i="3"/>
  <c r="D234" i="3"/>
  <c r="D255" i="3"/>
  <c r="D225" i="3"/>
  <c r="D278" i="3"/>
  <c r="D277" i="3"/>
  <c r="D273" i="3"/>
  <c r="D288" i="3"/>
  <c r="D312" i="3"/>
  <c r="D264" i="3"/>
  <c r="D247" i="3"/>
  <c r="D325" i="3"/>
  <c r="D318" i="3"/>
  <c r="D266" i="3"/>
  <c r="D297" i="3"/>
  <c r="D233" i="3"/>
  <c r="D259" i="3"/>
  <c r="D219" i="3"/>
  <c r="D228" i="3"/>
  <c r="D473" i="10"/>
  <c r="D68" i="10"/>
  <c r="D489" i="10"/>
  <c r="D233" i="10"/>
  <c r="D198" i="10"/>
  <c r="D923" i="10"/>
  <c r="D574" i="10"/>
  <c r="D619" i="10"/>
  <c r="D216" i="10"/>
  <c r="D194" i="10"/>
  <c r="D962" i="10"/>
  <c r="D548" i="10"/>
  <c r="D9" i="10"/>
  <c r="D573" i="10"/>
  <c r="D776" i="3"/>
  <c r="D795" i="10"/>
  <c r="D509" i="10"/>
  <c r="D208" i="10"/>
  <c r="D231" i="10"/>
  <c r="D225" i="10"/>
  <c r="D157" i="3"/>
  <c r="D134" i="3"/>
  <c r="D135" i="3"/>
  <c r="D197" i="3"/>
  <c r="D175" i="3"/>
  <c r="D117" i="3"/>
  <c r="D204" i="3"/>
  <c r="D177" i="3"/>
  <c r="D121" i="3"/>
  <c r="D189" i="3"/>
  <c r="D125" i="3"/>
  <c r="D131" i="3"/>
  <c r="D148" i="3"/>
  <c r="D164" i="3"/>
  <c r="D112" i="3"/>
  <c r="D335" i="3"/>
  <c r="D281" i="3"/>
  <c r="D309" i="3"/>
  <c r="D329" i="3"/>
  <c r="D235" i="3"/>
  <c r="D282" i="3"/>
  <c r="D306" i="3"/>
  <c r="D220" i="3"/>
  <c r="D300" i="3"/>
  <c r="D274" i="3"/>
  <c r="D286" i="3"/>
  <c r="D285" i="3"/>
  <c r="D262" i="3"/>
  <c r="D246" i="3"/>
  <c r="D261" i="3"/>
  <c r="D236" i="3"/>
  <c r="D263" i="3"/>
  <c r="D307" i="10"/>
  <c r="D746" i="10"/>
  <c r="D535" i="3"/>
  <c r="D468" i="10"/>
  <c r="D846" i="10"/>
  <c r="D684" i="3"/>
  <c r="D519" i="3"/>
  <c r="D800" i="3"/>
  <c r="D902" i="3"/>
  <c r="D915" i="3"/>
  <c r="D809" i="10"/>
  <c r="D147" i="10"/>
  <c r="D680" i="10"/>
  <c r="D178" i="10"/>
  <c r="D860" i="10"/>
  <c r="D765" i="10"/>
  <c r="D534" i="10"/>
  <c r="D807" i="10"/>
  <c r="D247" i="10"/>
  <c r="D709" i="3"/>
  <c r="D507" i="10"/>
  <c r="D286" i="10"/>
  <c r="D182" i="10"/>
  <c r="D953" i="10"/>
  <c r="D987" i="10"/>
  <c r="D330" i="10"/>
  <c r="D964" i="10"/>
  <c r="D909" i="3"/>
  <c r="D333" i="10"/>
  <c r="D647" i="10"/>
  <c r="D868" i="10"/>
  <c r="D653" i="10"/>
  <c r="D59" i="10"/>
  <c r="D742" i="10"/>
  <c r="D631" i="3"/>
  <c r="D882" i="10"/>
  <c r="D763" i="10"/>
  <c r="D645" i="10"/>
  <c r="D169" i="10"/>
  <c r="D634" i="10"/>
  <c r="D319" i="10"/>
  <c r="D659" i="10"/>
  <c r="D457" i="10"/>
  <c r="D779" i="10"/>
  <c r="D376" i="10"/>
  <c r="D787" i="10"/>
  <c r="D601" i="10"/>
  <c r="D426" i="3"/>
  <c r="D532" i="3"/>
  <c r="D78" i="10"/>
  <c r="D728" i="10"/>
  <c r="D26" i="10"/>
  <c r="D493" i="10"/>
  <c r="D410" i="10"/>
  <c r="D722" i="10"/>
  <c r="D943" i="10"/>
  <c r="D357" i="10"/>
  <c r="D49" i="10"/>
  <c r="D604" i="10"/>
  <c r="D119" i="10"/>
  <c r="D686" i="10"/>
  <c r="D494" i="10"/>
  <c r="D1000" i="10"/>
  <c r="D730" i="3"/>
  <c r="D386" i="10"/>
  <c r="D918" i="10"/>
  <c r="D915" i="10"/>
  <c r="D984" i="10"/>
  <c r="D919" i="10"/>
  <c r="D156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486" i="3"/>
  <c r="D889" i="10"/>
  <c r="D159" i="10"/>
  <c r="D366" i="10"/>
  <c r="D10" i="10"/>
  <c r="D335" i="10"/>
  <c r="D232" i="10"/>
  <c r="D199" i="10"/>
  <c r="D834" i="3"/>
  <c r="D664" i="10"/>
  <c r="D719" i="10"/>
  <c r="D281" i="10"/>
  <c r="D515" i="10"/>
  <c r="D217" i="10"/>
  <c r="D822" i="10"/>
  <c r="D391" i="3"/>
  <c r="D583" i="10"/>
  <c r="D569" i="10"/>
  <c r="D769" i="10"/>
  <c r="D128" i="10"/>
  <c r="D302" i="10"/>
  <c r="D346" i="10"/>
  <c r="D332" i="10"/>
  <c r="D206" i="10"/>
  <c r="D220" i="10"/>
  <c r="D496" i="10"/>
  <c r="D626" i="10"/>
  <c r="D222" i="10"/>
  <c r="D503" i="10"/>
  <c r="D5" i="10"/>
  <c r="D259" i="10"/>
  <c r="D210" i="10"/>
  <c r="D168" i="3"/>
  <c r="D198" i="3"/>
  <c r="D150" i="3"/>
  <c r="D214" i="3"/>
  <c r="D176" i="3"/>
  <c r="D165" i="3"/>
  <c r="D167" i="3"/>
  <c r="D186" i="3"/>
  <c r="D127" i="3"/>
  <c r="D119" i="3"/>
  <c r="D218" i="3"/>
  <c r="D206" i="3"/>
  <c r="D339" i="3"/>
  <c r="D343" i="3"/>
  <c r="D314" i="3"/>
  <c r="D254" i="3"/>
  <c r="D330" i="3"/>
  <c r="D240" i="3"/>
  <c r="D257" i="3"/>
  <c r="D293" i="3"/>
  <c r="D302" i="3"/>
  <c r="D268" i="3"/>
  <c r="D248" i="3"/>
  <c r="D305" i="3"/>
  <c r="D243" i="3"/>
  <c r="D250" i="3"/>
  <c r="D333" i="3"/>
  <c r="D3" i="10"/>
  <c r="D98" i="3"/>
  <c r="D668" i="3"/>
  <c r="D791" i="3"/>
  <c r="D679" i="3"/>
  <c r="D786" i="3"/>
  <c r="D829" i="10"/>
  <c r="D865" i="10"/>
  <c r="D64" i="10"/>
  <c r="D555" i="10"/>
  <c r="D886" i="10"/>
  <c r="D294" i="10"/>
  <c r="D22" i="10"/>
  <c r="D297" i="10"/>
  <c r="D661" i="10"/>
  <c r="D592" i="10"/>
  <c r="D395" i="3"/>
  <c r="D118" i="10"/>
  <c r="D40" i="10"/>
  <c r="D614" i="10"/>
  <c r="D185" i="10"/>
  <c r="D427" i="10"/>
  <c r="D551" i="10"/>
  <c r="D459" i="3"/>
  <c r="D647" i="3"/>
  <c r="D851" i="10"/>
  <c r="D365" i="10"/>
  <c r="D888" i="10"/>
  <c r="D16" i="10"/>
  <c r="D423" i="10"/>
  <c r="D588" i="10"/>
  <c r="D733" i="3"/>
  <c r="D484" i="10"/>
  <c r="D747" i="10"/>
  <c r="D861" i="10"/>
  <c r="D780" i="10"/>
  <c r="D800" i="10"/>
  <c r="D547" i="10"/>
  <c r="D666" i="10"/>
  <c r="D234" i="10"/>
  <c r="D393" i="10"/>
  <c r="D532" i="10"/>
  <c r="D168" i="10"/>
  <c r="D237" i="10"/>
  <c r="D416" i="3"/>
  <c r="D659" i="3"/>
  <c r="D873" i="10"/>
  <c r="D637" i="10"/>
  <c r="D291" i="10"/>
  <c r="D623" i="10"/>
  <c r="D102" i="10"/>
  <c r="D587" i="10"/>
  <c r="D179" i="10"/>
  <c r="D400" i="10"/>
  <c r="D844" i="10"/>
  <c r="D437" i="10"/>
  <c r="D966" i="10"/>
  <c r="D917" i="10"/>
  <c r="D591" i="10"/>
  <c r="D614" i="3"/>
  <c r="D919" i="3"/>
  <c r="D783" i="10"/>
  <c r="D20" i="10"/>
  <c r="D706" i="10"/>
  <c r="D175" i="10"/>
  <c r="D684" i="10"/>
  <c r="D808" i="10"/>
  <c r="D125" i="10"/>
  <c r="D52" i="10"/>
  <c r="D411" i="10"/>
  <c r="D639" i="10"/>
  <c r="D440" i="10"/>
  <c r="D963" i="10"/>
  <c r="D613" i="10"/>
  <c r="D982" i="10"/>
  <c r="D111" i="10"/>
  <c r="D523" i="10"/>
  <c r="D678" i="10"/>
  <c r="D337" i="10"/>
  <c r="D633" i="10"/>
  <c r="D642" i="10"/>
  <c r="D773" i="10"/>
  <c r="D154" i="10"/>
  <c r="D651" i="3"/>
  <c r="D306" i="10"/>
  <c r="D725" i="10"/>
  <c r="D803" i="10"/>
  <c r="D628" i="10"/>
  <c r="D544" i="10"/>
  <c r="D810" i="3"/>
  <c r="D545" i="10"/>
  <c r="D524" i="10"/>
  <c r="D350" i="10"/>
  <c r="D67" i="10"/>
  <c r="D582" i="10"/>
  <c r="D215" i="10"/>
  <c r="D422" i="10"/>
  <c r="D913" i="3"/>
  <c r="D405" i="10"/>
  <c r="D599" i="10"/>
  <c r="D892" i="10"/>
  <c r="D76" i="10"/>
  <c r="D349" i="10"/>
  <c r="D204" i="10"/>
  <c r="D246" i="10"/>
  <c r="D552" i="10"/>
  <c r="D92" i="10"/>
  <c r="D519" i="10"/>
  <c r="D370" i="10"/>
  <c r="D56" i="10"/>
  <c r="D874" i="10"/>
  <c r="D221" i="10"/>
  <c r="D219" i="10"/>
  <c r="D310" i="10"/>
  <c r="D190" i="10"/>
  <c r="D853" i="10"/>
  <c r="D581" i="10"/>
  <c r="D21" i="10"/>
  <c r="D244" i="10"/>
  <c r="D727" i="10"/>
  <c r="D228" i="10"/>
  <c r="D201" i="10"/>
  <c r="D471" i="3"/>
  <c r="D181" i="10"/>
  <c r="D773" i="3"/>
  <c r="D398" i="10"/>
  <c r="D42" i="10"/>
  <c r="D673" i="10"/>
  <c r="D464" i="10"/>
  <c r="D269" i="10"/>
  <c r="D209" i="10"/>
  <c r="D638" i="10"/>
  <c r="D932" i="10"/>
  <c r="D924" i="10"/>
  <c r="D274" i="10"/>
  <c r="D75" i="10"/>
  <c r="D214" i="10"/>
  <c r="D193" i="10"/>
  <c r="D187" i="10"/>
  <c r="D733" i="10"/>
  <c r="D196" i="10"/>
  <c r="D137" i="3"/>
  <c r="D163" i="3"/>
  <c r="D202" i="3"/>
  <c r="D138" i="3"/>
  <c r="D156" i="3"/>
  <c r="D143" i="3"/>
  <c r="D171" i="3"/>
  <c r="D201" i="3"/>
  <c r="D147" i="3"/>
  <c r="D154" i="3"/>
  <c r="D155" i="3"/>
  <c r="D215" i="3"/>
  <c r="D212" i="3"/>
  <c r="D193" i="3"/>
  <c r="D149" i="3"/>
  <c r="D146" i="3"/>
  <c r="D192" i="3"/>
  <c r="D184" i="3"/>
  <c r="D208" i="3"/>
  <c r="D144" i="3"/>
  <c r="D209" i="3"/>
  <c r="D130" i="3"/>
  <c r="D200" i="3"/>
  <c r="D113" i="3"/>
  <c r="D166" i="3"/>
  <c r="D216" i="3"/>
  <c r="D334" i="3"/>
  <c r="D342" i="3"/>
  <c r="D345" i="3"/>
  <c r="D336" i="3"/>
  <c r="D303" i="3"/>
  <c r="D328" i="3"/>
  <c r="D316" i="3"/>
  <c r="D269" i="3"/>
  <c r="D260" i="3"/>
  <c r="D252" i="3"/>
  <c r="D310" i="3"/>
  <c r="D323" i="3"/>
  <c r="D321" i="3"/>
  <c r="D322" i="3"/>
  <c r="D304" i="3"/>
  <c r="D280" i="3"/>
  <c r="D253" i="3"/>
  <c r="D320" i="3"/>
  <c r="D299" i="3"/>
  <c r="D296" i="3"/>
  <c r="D284" i="3"/>
  <c r="D301" i="3"/>
  <c r="D276" i="3"/>
  <c r="D289" i="3"/>
  <c r="D317" i="3"/>
  <c r="D313" i="3"/>
  <c r="D311" i="3"/>
  <c r="D244" i="3"/>
  <c r="D227" i="3"/>
  <c r="D226" i="3"/>
  <c r="D221" i="3"/>
  <c r="D249" i="3"/>
  <c r="D376" i="3"/>
  <c r="D637" i="3"/>
  <c r="D423" i="3"/>
  <c r="D380" i="10"/>
  <c r="D357" i="3"/>
  <c r="D25" i="3"/>
  <c r="D296" i="10"/>
  <c r="D533" i="10"/>
  <c r="D40" i="3"/>
  <c r="D735" i="10"/>
  <c r="D817" i="10"/>
  <c r="D369" i="10"/>
  <c r="D263" i="10"/>
  <c r="D644" i="10"/>
  <c r="D859" i="10"/>
  <c r="D866" i="3"/>
  <c r="D616" i="10"/>
  <c r="D662" i="10"/>
  <c r="D843" i="10"/>
  <c r="D403" i="10"/>
  <c r="D180" i="10"/>
  <c r="D290" i="10"/>
  <c r="D110" i="3"/>
  <c r="D289" i="10"/>
  <c r="D907" i="10"/>
  <c r="D114" i="10"/>
  <c r="D81" i="10"/>
  <c r="D816" i="10"/>
  <c r="D74" i="10"/>
  <c r="D245" i="10"/>
  <c r="D590" i="3"/>
  <c r="D63" i="10"/>
  <c r="D560" i="10"/>
  <c r="D579" i="10"/>
  <c r="D51" i="10"/>
  <c r="D736" i="10"/>
  <c r="D958" i="10"/>
  <c r="D433" i="10"/>
  <c r="D931" i="10"/>
  <c r="D771" i="10"/>
  <c r="D453" i="10"/>
  <c r="D62" i="10"/>
  <c r="D46" i="10"/>
  <c r="D384" i="3"/>
  <c r="D409" i="3"/>
  <c r="D699" i="10"/>
  <c r="D971" i="10"/>
  <c r="D879" i="10"/>
  <c r="D27" i="10"/>
  <c r="D304" i="10"/>
  <c r="D600" i="10"/>
  <c r="D490" i="10"/>
  <c r="D413" i="10"/>
  <c r="D643" i="10"/>
  <c r="D847" i="3"/>
  <c r="D498" i="3"/>
  <c r="D901" i="10"/>
  <c r="D480" i="10"/>
  <c r="D802" i="10"/>
  <c r="D570" i="10"/>
  <c r="D320" i="10"/>
  <c r="D90" i="10"/>
  <c r="D871" i="3"/>
  <c r="D262" i="10"/>
  <c r="D897" i="10"/>
  <c r="D192" i="10"/>
  <c r="D790" i="10"/>
  <c r="D188" i="10"/>
  <c r="D636" i="10"/>
  <c r="D211" i="10"/>
  <c r="D921" i="10"/>
  <c r="D585" i="10"/>
  <c r="D988" i="10"/>
  <c r="D625" i="10"/>
  <c r="D35" i="10"/>
  <c r="D611" i="10"/>
  <c r="D651" i="10"/>
  <c r="D195" i="3"/>
  <c r="D199" i="3"/>
  <c r="D140" i="3"/>
  <c r="D141" i="3"/>
  <c r="D162" i="3"/>
  <c r="D183" i="3"/>
  <c r="D341" i="3"/>
  <c r="D283" i="3"/>
  <c r="D319" i="3"/>
  <c r="D245" i="3"/>
  <c r="D229" i="3"/>
  <c r="D324" i="3"/>
  <c r="D270" i="3"/>
  <c r="D241" i="3"/>
  <c r="D337" i="3"/>
  <c r="D295" i="3"/>
  <c r="D265" i="3"/>
  <c r="D238" i="3"/>
  <c r="D332" i="3"/>
  <c r="D290" i="3"/>
  <c r="D271" i="3"/>
  <c r="D232" i="3"/>
  <c r="D252" i="10"/>
  <c r="D218" i="10"/>
  <c r="D284" i="10"/>
  <c r="D339" i="10"/>
  <c r="D419" i="10"/>
  <c r="D702" i="10"/>
  <c r="D188" i="3"/>
  <c r="D136" i="3"/>
  <c r="D181" i="3"/>
  <c r="D190" i="3"/>
  <c r="D308" i="3"/>
  <c r="D224" i="3"/>
  <c r="D223" i="3"/>
  <c r="D230" i="3"/>
  <c r="D32" i="10"/>
  <c r="D778" i="10"/>
  <c r="D632" i="10"/>
  <c r="D900" i="10"/>
  <c r="D146" i="10"/>
  <c r="D850" i="10"/>
  <c r="D540" i="10"/>
  <c r="D983" i="10"/>
  <c r="D202" i="10"/>
  <c r="D325" i="10"/>
  <c r="D189" i="10"/>
  <c r="D538" i="10"/>
  <c r="D137" i="10"/>
  <c r="D541" i="10"/>
  <c r="D223" i="10"/>
  <c r="D911" i="10"/>
  <c r="D251" i="10"/>
  <c r="D41" i="10"/>
  <c r="D229" i="10"/>
  <c r="D115" i="3"/>
  <c r="D159" i="3"/>
  <c r="D185" i="3"/>
  <c r="D194" i="3"/>
  <c r="D142" i="3"/>
  <c r="D145" i="3"/>
  <c r="D151" i="3"/>
  <c r="D629" i="10"/>
  <c r="D110" i="10"/>
  <c r="D334" i="10"/>
  <c r="D356" i="10"/>
  <c r="D407" i="10"/>
  <c r="D766" i="10"/>
  <c r="D869" i="10"/>
  <c r="D665" i="10"/>
  <c r="D77" i="10"/>
  <c r="D557" i="10"/>
  <c r="D909" i="10"/>
  <c r="D409" i="10"/>
  <c r="D124" i="10"/>
  <c r="D292" i="10"/>
  <c r="D207" i="10"/>
  <c r="D53" i="10"/>
  <c r="D107" i="10"/>
  <c r="D79" i="10"/>
  <c r="D203" i="10"/>
  <c r="D179" i="3"/>
  <c r="D118" i="3"/>
  <c r="D205" i="3"/>
  <c r="D174" i="3"/>
  <c r="D217" i="3"/>
  <c r="D191" i="3"/>
  <c r="D120" i="3"/>
  <c r="D346" i="3"/>
  <c r="D275" i="3"/>
  <c r="D287" i="3"/>
  <c r="D231" i="3"/>
  <c r="D294" i="3"/>
  <c r="D251" i="3"/>
  <c r="D307" i="3"/>
  <c r="D222" i="3"/>
  <c r="D976" i="10"/>
  <c r="D799" i="10"/>
  <c r="D937" i="10"/>
  <c r="D568" i="10"/>
  <c r="D650" i="10"/>
  <c r="D495" i="10"/>
  <c r="D657" i="10"/>
  <c r="D584" i="10"/>
  <c r="D354" i="10"/>
  <c r="D54" i="3"/>
  <c r="D510" i="10"/>
  <c r="D89" i="10"/>
  <c r="D200" i="10"/>
  <c r="D114" i="3"/>
  <c r="D211" i="3"/>
  <c r="D160" i="3"/>
  <c r="D292" i="3"/>
  <c r="D327" i="3"/>
  <c r="D326" i="3"/>
  <c r="D239" i="3"/>
  <c r="K239" i="3" l="1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201" i="8"/>
  <c r="K201" i="8"/>
  <c r="K90" i="8"/>
  <c r="J90" i="8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204" i="8"/>
  <c r="K204" i="8"/>
  <c r="J80" i="8"/>
  <c r="K80" i="8"/>
  <c r="K108" i="8"/>
  <c r="J108" i="8"/>
  <c r="K54" i="8"/>
  <c r="J54" i="8"/>
  <c r="J208" i="8"/>
  <c r="K208" i="8"/>
  <c r="J125" i="8"/>
  <c r="K125" i="8"/>
  <c r="J910" i="8"/>
  <c r="K910" i="8"/>
  <c r="J78" i="8"/>
  <c r="K78" i="8"/>
  <c r="J870" i="8"/>
  <c r="K870" i="8"/>
  <c r="K767" i="8"/>
  <c r="J767" i="8"/>
  <c r="J111" i="8"/>
  <c r="K111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230" i="8"/>
  <c r="K230" i="8"/>
  <c r="J42" i="8"/>
  <c r="K42" i="8"/>
  <c r="J912" i="8"/>
  <c r="K912" i="8"/>
  <c r="J224" i="8"/>
  <c r="K224" i="8"/>
  <c r="K138" i="8"/>
  <c r="J138" i="8"/>
  <c r="J190" i="8"/>
  <c r="K190" i="8"/>
  <c r="K203" i="8"/>
  <c r="J203" i="8"/>
  <c r="K984" i="8"/>
  <c r="J984" i="8"/>
  <c r="K851" i="8"/>
  <c r="J851" i="8"/>
  <c r="J147" i="8"/>
  <c r="K147" i="8"/>
  <c r="J901" i="8"/>
  <c r="K901" i="8"/>
  <c r="K779" i="8"/>
  <c r="J779" i="8"/>
  <c r="K33" i="8"/>
  <c r="J33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19" i="8"/>
  <c r="K219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36" i="8"/>
  <c r="K36" i="8"/>
  <c r="J989" i="8"/>
  <c r="K989" i="8"/>
  <c r="J922" i="8"/>
  <c r="K922" i="8"/>
  <c r="J212" i="8"/>
  <c r="K212" i="8"/>
  <c r="J189" i="8"/>
  <c r="K189" i="8"/>
  <c r="K791" i="8"/>
  <c r="J791" i="8"/>
  <c r="K193" i="8"/>
  <c r="J193" i="8"/>
  <c r="J898" i="8"/>
  <c r="K898" i="8"/>
  <c r="K871" i="3"/>
  <c r="I871" i="3"/>
  <c r="H871" i="3"/>
  <c r="J871" i="3"/>
  <c r="F871" i="3"/>
  <c r="K91" i="8"/>
  <c r="J91" i="8"/>
  <c r="K803" i="8"/>
  <c r="J803" i="8"/>
  <c r="J902" i="8"/>
  <c r="K902" i="8"/>
  <c r="J498" i="3"/>
  <c r="K498" i="3"/>
  <c r="I498" i="3"/>
  <c r="K847" i="3"/>
  <c r="F847" i="3"/>
  <c r="H847" i="3"/>
  <c r="I847" i="3"/>
  <c r="J847" i="3"/>
  <c r="J28" i="8"/>
  <c r="K28" i="8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47" i="8"/>
  <c r="K47" i="8"/>
  <c r="J63" i="8"/>
  <c r="K63" i="8"/>
  <c r="J772" i="8"/>
  <c r="K772" i="8"/>
  <c r="K932" i="8"/>
  <c r="J932" i="8"/>
  <c r="K959" i="8"/>
  <c r="J959" i="8"/>
  <c r="J737" i="8"/>
  <c r="K737" i="8"/>
  <c r="K52" i="8"/>
  <c r="J52" i="8"/>
  <c r="K64" i="8"/>
  <c r="J64" i="8"/>
  <c r="I590" i="3"/>
  <c r="J590" i="3"/>
  <c r="K590" i="3"/>
  <c r="H590" i="3"/>
  <c r="F590" i="3"/>
  <c r="K75" i="8"/>
  <c r="J75" i="8"/>
  <c r="K817" i="8"/>
  <c r="J817" i="8"/>
  <c r="K82" i="8"/>
  <c r="J82" i="8"/>
  <c r="K115" i="8"/>
  <c r="J115" i="8"/>
  <c r="K908" i="8"/>
  <c r="J908" i="8"/>
  <c r="K110" i="3"/>
  <c r="J110" i="3"/>
  <c r="I110" i="3"/>
  <c r="H110" i="3"/>
  <c r="F110" i="3"/>
  <c r="K181" i="8"/>
  <c r="J181" i="8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197" i="8"/>
  <c r="K197" i="8"/>
  <c r="J734" i="8"/>
  <c r="K734" i="8"/>
  <c r="J188" i="8"/>
  <c r="K188" i="8"/>
  <c r="J194" i="8"/>
  <c r="K194" i="8"/>
  <c r="J215" i="8"/>
  <c r="K215" i="8"/>
  <c r="J76" i="8"/>
  <c r="K76" i="8"/>
  <c r="J925" i="8"/>
  <c r="K925" i="8"/>
  <c r="K933" i="8"/>
  <c r="J933" i="8"/>
  <c r="J210" i="8"/>
  <c r="K210" i="8"/>
  <c r="K43" i="8"/>
  <c r="J43" i="8"/>
  <c r="J773" i="3"/>
  <c r="K773" i="3"/>
  <c r="I773" i="3"/>
  <c r="F773" i="3"/>
  <c r="H773" i="3"/>
  <c r="J182" i="8"/>
  <c r="K182" i="8"/>
  <c r="K471" i="3"/>
  <c r="J471" i="3"/>
  <c r="I471" i="3"/>
  <c r="J202" i="8"/>
  <c r="K202" i="8"/>
  <c r="J229" i="8"/>
  <c r="K229" i="8"/>
  <c r="J728" i="8"/>
  <c r="K728" i="8"/>
  <c r="J22" i="8"/>
  <c r="K22" i="8"/>
  <c r="J854" i="8"/>
  <c r="K854" i="8"/>
  <c r="J191" i="8"/>
  <c r="K191" i="8"/>
  <c r="J220" i="8"/>
  <c r="K220" i="8"/>
  <c r="J222" i="8"/>
  <c r="K222" i="8"/>
  <c r="J875" i="8"/>
  <c r="K875" i="8"/>
  <c r="J57" i="8"/>
  <c r="K57" i="8"/>
  <c r="J93" i="8"/>
  <c r="K93" i="8"/>
  <c r="J205" i="8"/>
  <c r="K205" i="8"/>
  <c r="J77" i="8"/>
  <c r="K77" i="8"/>
  <c r="J893" i="8"/>
  <c r="K893" i="8"/>
  <c r="J913" i="3"/>
  <c r="I913" i="3"/>
  <c r="F913" i="3"/>
  <c r="K913" i="3"/>
  <c r="H913" i="3"/>
  <c r="J216" i="8"/>
  <c r="K216" i="8"/>
  <c r="J68" i="8"/>
  <c r="K68" i="8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K155" i="8"/>
  <c r="J155" i="8"/>
  <c r="J774" i="8"/>
  <c r="K774" i="8"/>
  <c r="J112" i="8"/>
  <c r="K112" i="8"/>
  <c r="K983" i="8"/>
  <c r="J983" i="8"/>
  <c r="J964" i="8"/>
  <c r="K964" i="8"/>
  <c r="K53" i="8"/>
  <c r="J53" i="8"/>
  <c r="J126" i="8"/>
  <c r="K126" i="8"/>
  <c r="K809" i="8"/>
  <c r="J809" i="8"/>
  <c r="K176" i="8"/>
  <c r="J176" i="8"/>
  <c r="K707" i="8"/>
  <c r="J707" i="8"/>
  <c r="J21" i="8"/>
  <c r="K21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180" i="8"/>
  <c r="J180" i="8"/>
  <c r="J103" i="8"/>
  <c r="K103" i="8"/>
  <c r="K874" i="8"/>
  <c r="J874" i="8"/>
  <c r="K659" i="3"/>
  <c r="J659" i="3"/>
  <c r="F659" i="3"/>
  <c r="H659" i="3"/>
  <c r="I659" i="3"/>
  <c r="K416" i="3"/>
  <c r="J416" i="3"/>
  <c r="I416" i="3"/>
  <c r="J169" i="8"/>
  <c r="K169" i="8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J17" i="8"/>
  <c r="K17" i="8"/>
  <c r="K889" i="8"/>
  <c r="J889" i="8"/>
  <c r="K852" i="8"/>
  <c r="J852" i="8"/>
  <c r="J647" i="3"/>
  <c r="K647" i="3"/>
  <c r="I647" i="3"/>
  <c r="J459" i="3"/>
  <c r="K459" i="3"/>
  <c r="I459" i="3"/>
  <c r="K186" i="8"/>
  <c r="J186" i="8"/>
  <c r="J41" i="8"/>
  <c r="K41" i="8"/>
  <c r="J119" i="8"/>
  <c r="K119" i="8"/>
  <c r="K395" i="3"/>
  <c r="J395" i="3"/>
  <c r="I395" i="3"/>
  <c r="K23" i="8"/>
  <c r="J23" i="8"/>
  <c r="K887" i="8"/>
  <c r="J887" i="8"/>
  <c r="K65" i="8"/>
  <c r="J65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4" i="8"/>
  <c r="K4" i="8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J211" i="8"/>
  <c r="K211" i="8"/>
  <c r="K6" i="8"/>
  <c r="J6" i="8"/>
  <c r="J223" i="8"/>
  <c r="K223" i="8"/>
  <c r="K221" i="8"/>
  <c r="J221" i="8"/>
  <c r="J207" i="8"/>
  <c r="K207" i="8"/>
  <c r="J129" i="8"/>
  <c r="K129" i="8"/>
  <c r="K770" i="8"/>
  <c r="J770" i="8"/>
  <c r="J391" i="3"/>
  <c r="K391" i="3"/>
  <c r="I391" i="3"/>
  <c r="J823" i="8"/>
  <c r="K823" i="8"/>
  <c r="K218" i="8"/>
  <c r="J218" i="8"/>
  <c r="J720" i="8"/>
  <c r="K720" i="8"/>
  <c r="J834" i="3"/>
  <c r="K834" i="3"/>
  <c r="I834" i="3"/>
  <c r="K200" i="8"/>
  <c r="J200" i="8"/>
  <c r="J233" i="8"/>
  <c r="K233" i="8"/>
  <c r="K11" i="8"/>
  <c r="J11" i="8"/>
  <c r="K160" i="8"/>
  <c r="J160" i="8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J157" i="8"/>
  <c r="K157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J120" i="8"/>
  <c r="K120" i="8"/>
  <c r="J50" i="8"/>
  <c r="K50" i="8"/>
  <c r="K944" i="8"/>
  <c r="J944" i="8"/>
  <c r="J723" i="8"/>
  <c r="K723" i="8"/>
  <c r="K27" i="8"/>
  <c r="J27" i="8"/>
  <c r="K729" i="8"/>
  <c r="J729" i="8"/>
  <c r="K79" i="8"/>
  <c r="J7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K170" i="8"/>
  <c r="J170" i="8"/>
  <c r="J764" i="8"/>
  <c r="K764" i="8"/>
  <c r="K883" i="8"/>
  <c r="J883" i="8"/>
  <c r="K631" i="3"/>
  <c r="J631" i="3"/>
  <c r="I631" i="3"/>
  <c r="K743" i="8"/>
  <c r="J743" i="8"/>
  <c r="J60" i="8"/>
  <c r="K60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K183" i="8"/>
  <c r="J183" i="8"/>
  <c r="J709" i="3"/>
  <c r="I709" i="3"/>
  <c r="K709" i="3"/>
  <c r="F709" i="3"/>
  <c r="H709" i="3"/>
  <c r="J808" i="8"/>
  <c r="K808" i="8"/>
  <c r="K766" i="8"/>
  <c r="J766" i="8"/>
  <c r="J861" i="8"/>
  <c r="K861" i="8"/>
  <c r="K179" i="8"/>
  <c r="J179" i="8"/>
  <c r="J148" i="8"/>
  <c r="K148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226" i="8"/>
  <c r="J226" i="8"/>
  <c r="K232" i="8"/>
  <c r="J232" i="8"/>
  <c r="J209" i="8"/>
  <c r="K209" i="8"/>
  <c r="K796" i="8"/>
  <c r="J796" i="8"/>
  <c r="K776" i="3"/>
  <c r="J776" i="3"/>
  <c r="I776" i="3"/>
  <c r="J10" i="8"/>
  <c r="K10" i="8"/>
  <c r="K963" i="8"/>
  <c r="J963" i="8"/>
  <c r="K195" i="8"/>
  <c r="J195" i="8"/>
  <c r="K217" i="8"/>
  <c r="J217" i="8"/>
  <c r="K924" i="8"/>
  <c r="J924" i="8"/>
  <c r="J199" i="8"/>
  <c r="K199" i="8"/>
  <c r="K234" i="8"/>
  <c r="J234" i="8"/>
  <c r="J69" i="8"/>
  <c r="K69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J206" i="8"/>
  <c r="K206" i="8"/>
  <c r="J227" i="8"/>
  <c r="K227" i="8"/>
  <c r="J196" i="8"/>
  <c r="K196" i="8"/>
  <c r="K795" i="8"/>
  <c r="J795" i="8"/>
  <c r="K37" i="3"/>
  <c r="J37" i="3"/>
  <c r="K826" i="8"/>
  <c r="J826" i="8"/>
  <c r="K699" i="8"/>
  <c r="J699" i="8"/>
  <c r="K32" i="8"/>
  <c r="J32" i="8"/>
  <c r="J135" i="8"/>
  <c r="K135" i="8"/>
  <c r="K72" i="8"/>
  <c r="J72" i="8"/>
  <c r="K110" i="8"/>
  <c r="J110" i="8"/>
  <c r="J192" i="8"/>
  <c r="K192" i="8"/>
  <c r="J214" i="8"/>
  <c r="K214" i="8"/>
  <c r="J787" i="8"/>
  <c r="K787" i="8"/>
  <c r="J720" i="3"/>
  <c r="I720" i="3"/>
  <c r="K720" i="3"/>
  <c r="F720" i="3"/>
  <c r="H720" i="3"/>
  <c r="J198" i="8"/>
  <c r="K198" i="8"/>
  <c r="J231" i="8"/>
  <c r="K231" i="8"/>
  <c r="J730" i="8"/>
  <c r="K730" i="8"/>
  <c r="K953" i="8"/>
  <c r="J953" i="8"/>
  <c r="K750" i="3"/>
  <c r="J750" i="3"/>
  <c r="H750" i="3"/>
  <c r="F750" i="3"/>
  <c r="I750" i="3"/>
  <c r="K213" i="8"/>
  <c r="J213" i="8"/>
  <c r="J228" i="8"/>
  <c r="K228" i="8"/>
  <c r="K151" i="8"/>
  <c r="J151" i="8"/>
  <c r="K799" i="8"/>
  <c r="J799" i="8"/>
  <c r="K95" i="8"/>
  <c r="J95" i="8"/>
  <c r="K556" i="3"/>
  <c r="J556" i="3"/>
  <c r="I556" i="3"/>
  <c r="K187" i="8"/>
  <c r="J187" i="8"/>
  <c r="K225" i="8"/>
  <c r="J225" i="8"/>
  <c r="J891" i="8"/>
  <c r="K891" i="8"/>
  <c r="J807" i="8"/>
  <c r="K807" i="8"/>
  <c r="K96" i="8"/>
  <c r="J96" i="8"/>
  <c r="K754" i="8"/>
  <c r="J754" i="8"/>
  <c r="K750" i="8"/>
  <c r="J750" i="8"/>
  <c r="K696" i="8"/>
  <c r="J696" i="8"/>
  <c r="K615" i="3"/>
  <c r="J615" i="3"/>
  <c r="I615" i="3"/>
  <c r="J84" i="8"/>
  <c r="K84" i="8"/>
  <c r="J134" i="8"/>
  <c r="K134" i="8"/>
  <c r="J164" i="8"/>
  <c r="K164" i="8"/>
  <c r="J13" i="8"/>
  <c r="K13" i="8"/>
  <c r="K858" i="8"/>
  <c r="J858" i="8"/>
  <c r="J966" i="8"/>
  <c r="K966" i="8"/>
  <c r="J838" i="8"/>
  <c r="K838" i="8"/>
  <c r="K837" i="8"/>
  <c r="J837" i="8"/>
  <c r="J14" i="8"/>
  <c r="K14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K35" i="8"/>
  <c r="J35" i="8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8" i="8"/>
  <c r="K8" i="8"/>
  <c r="K30" i="8"/>
  <c r="J30" i="8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J104" i="8"/>
  <c r="K104" i="8"/>
  <c r="J107" i="8"/>
  <c r="K107" i="8"/>
  <c r="K618" i="3"/>
  <c r="J618" i="3"/>
  <c r="I618" i="3"/>
  <c r="F618" i="3"/>
  <c r="H618" i="3"/>
  <c r="J25" i="8"/>
  <c r="K25" i="8"/>
  <c r="J827" i="8"/>
  <c r="K827" i="8"/>
  <c r="K836" i="8"/>
  <c r="J836" i="8"/>
  <c r="F998" i="3"/>
  <c r="I998" i="3"/>
  <c r="J998" i="3"/>
  <c r="K998" i="3"/>
  <c r="H998" i="3"/>
  <c r="K512" i="3"/>
  <c r="J512" i="3"/>
  <c r="I512" i="3"/>
  <c r="J177" i="8"/>
  <c r="K177" i="8"/>
  <c r="J946" i="8"/>
  <c r="K946" i="8"/>
  <c r="K364" i="3"/>
  <c r="J364" i="3"/>
  <c r="I364" i="3"/>
  <c r="J717" i="8"/>
  <c r="K717" i="8"/>
  <c r="J89" i="8"/>
  <c r="K89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K16" i="8"/>
  <c r="J16" i="8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4" i="2"/>
  <c r="K1000" i="3"/>
  <c r="H1000" i="3"/>
  <c r="I1000" i="3"/>
  <c r="F1000" i="3"/>
  <c r="J1000" i="3"/>
  <c r="N994" i="2"/>
  <c r="H931" i="3"/>
  <c r="I931" i="3"/>
  <c r="K931" i="3"/>
  <c r="F931" i="3"/>
  <c r="J931" i="3"/>
  <c r="J952" i="8"/>
  <c r="K952" i="8"/>
  <c r="J868" i="8"/>
  <c r="K868" i="8"/>
  <c r="K945" i="8"/>
  <c r="J945" i="8"/>
  <c r="J31" i="8"/>
  <c r="K31" i="8"/>
  <c r="J136" i="8"/>
  <c r="K136" i="8"/>
  <c r="J865" i="8"/>
  <c r="K865" i="8"/>
  <c r="J740" i="8"/>
  <c r="K740" i="8"/>
  <c r="K49" i="8"/>
  <c r="J49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J116" i="8"/>
  <c r="K116" i="8"/>
  <c r="K26" i="8"/>
  <c r="J26" i="8"/>
  <c r="K9" i="8"/>
  <c r="J9" i="8"/>
  <c r="K884" i="8"/>
  <c r="J884" i="8"/>
  <c r="K71" i="8"/>
  <c r="J71" i="8"/>
  <c r="J909" i="8"/>
  <c r="K909" i="8"/>
  <c r="K101" i="8"/>
  <c r="J101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K173" i="8"/>
  <c r="J173" i="8"/>
  <c r="J732" i="8"/>
  <c r="K732" i="8"/>
  <c r="J165" i="8"/>
  <c r="K165" i="8"/>
  <c r="K149" i="8"/>
  <c r="J149" i="8"/>
  <c r="J46" i="8"/>
  <c r="K46" i="8"/>
  <c r="J927" i="8"/>
  <c r="K927" i="8"/>
  <c r="J150" i="8"/>
  <c r="K150" i="8"/>
  <c r="J897" i="8"/>
  <c r="K897" i="8"/>
  <c r="K146" i="8"/>
  <c r="J146" i="8"/>
  <c r="K1000" i="8"/>
  <c r="J1000" i="8"/>
  <c r="K114" i="8"/>
  <c r="J114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29" i="8"/>
  <c r="K29" i="8"/>
  <c r="J86" i="8"/>
  <c r="K86" i="8"/>
  <c r="J856" i="8"/>
  <c r="K856" i="8"/>
  <c r="J896" i="8"/>
  <c r="K896" i="8"/>
  <c r="J867" i="8"/>
  <c r="K867" i="8"/>
  <c r="K175" i="8"/>
  <c r="J175" i="8"/>
  <c r="J67" i="8"/>
  <c r="K67" i="8"/>
  <c r="K691" i="8"/>
  <c r="J691" i="8"/>
  <c r="K37" i="8"/>
  <c r="J37" i="8"/>
  <c r="K911" i="8"/>
  <c r="J911" i="8"/>
  <c r="J168" i="8"/>
  <c r="K168" i="8"/>
  <c r="I929" i="3"/>
  <c r="J929" i="3"/>
  <c r="F929" i="3"/>
  <c r="K929" i="3"/>
  <c r="H929" i="3"/>
  <c r="J892" i="3"/>
  <c r="K892" i="3"/>
  <c r="F892" i="3"/>
  <c r="H892" i="3"/>
  <c r="I892" i="3"/>
  <c r="K73" i="8"/>
  <c r="J73" i="8"/>
  <c r="J751" i="8"/>
  <c r="K751" i="8"/>
  <c r="J56" i="8"/>
  <c r="K56" i="8"/>
  <c r="K105" i="8"/>
  <c r="J105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174" i="8"/>
  <c r="J174" i="8"/>
  <c r="K769" i="8"/>
  <c r="J769" i="8"/>
  <c r="J978" i="8"/>
  <c r="K978" i="8"/>
  <c r="J18" i="8"/>
  <c r="K18" i="8"/>
  <c r="K141" i="8"/>
  <c r="J141" i="8"/>
  <c r="J881" i="8"/>
  <c r="K881" i="8"/>
  <c r="K727" i="8"/>
  <c r="J727" i="8"/>
  <c r="J828" i="8"/>
  <c r="K828" i="8"/>
  <c r="K140" i="8"/>
  <c r="J140" i="8"/>
  <c r="K113" i="8"/>
  <c r="J113" i="8"/>
  <c r="K739" i="8"/>
  <c r="J739" i="8"/>
  <c r="K850" i="8"/>
  <c r="J850" i="8"/>
  <c r="K70" i="8"/>
  <c r="J70" i="8"/>
  <c r="K773" i="8"/>
  <c r="J773" i="8"/>
  <c r="K7" i="8"/>
  <c r="J7" i="8"/>
  <c r="K92" i="8"/>
  <c r="J92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122" i="8"/>
  <c r="J122" i="8"/>
  <c r="K760" i="8"/>
  <c r="J760" i="8"/>
  <c r="J835" i="8"/>
  <c r="K835" i="8"/>
  <c r="J142" i="8"/>
  <c r="K142" i="8"/>
  <c r="J882" i="8"/>
  <c r="K882" i="8"/>
  <c r="J745" i="8"/>
  <c r="K745" i="8"/>
  <c r="K85" i="8"/>
  <c r="J85" i="8"/>
  <c r="J960" i="8"/>
  <c r="K960" i="8"/>
  <c r="K987" i="8"/>
  <c r="J987" i="8"/>
  <c r="K820" i="8"/>
  <c r="J820" i="8"/>
  <c r="J990" i="8"/>
  <c r="K990" i="8"/>
  <c r="J955" i="8"/>
  <c r="K955" i="8"/>
  <c r="K51" i="8"/>
  <c r="J51" i="8"/>
  <c r="J100" i="8"/>
  <c r="K100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44" i="8"/>
  <c r="J44" i="8"/>
  <c r="K998" i="8"/>
  <c r="J998" i="8"/>
  <c r="K701" i="8"/>
  <c r="J701" i="8"/>
  <c r="K124" i="8"/>
  <c r="J124" i="8"/>
  <c r="K713" i="8"/>
  <c r="J713" i="8"/>
  <c r="J172" i="8"/>
  <c r="K172" i="8"/>
  <c r="K38" i="8"/>
  <c r="J38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J152" i="8"/>
  <c r="K152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K81" i="8"/>
  <c r="J81" i="8"/>
  <c r="J753" i="8"/>
  <c r="K753" i="8"/>
  <c r="K130" i="8"/>
  <c r="J130" i="8"/>
  <c r="J724" i="8"/>
  <c r="K724" i="8"/>
  <c r="K133" i="8"/>
  <c r="J133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9" i="8"/>
  <c r="K99" i="8"/>
  <c r="J137" i="8"/>
  <c r="K137" i="8"/>
  <c r="J123" i="8"/>
  <c r="K123" i="8"/>
  <c r="J139" i="8"/>
  <c r="K139" i="8"/>
  <c r="J939" i="8"/>
  <c r="K939" i="8"/>
  <c r="J923" i="8"/>
  <c r="K923" i="8"/>
  <c r="K776" i="8"/>
  <c r="J776" i="8"/>
  <c r="K153" i="8"/>
  <c r="J153" i="8"/>
  <c r="J993" i="8"/>
  <c r="K993" i="8"/>
  <c r="K778" i="8"/>
  <c r="J778" i="8"/>
  <c r="K161" i="8"/>
  <c r="J161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127" i="8"/>
  <c r="K127" i="8"/>
  <c r="J980" i="8"/>
  <c r="K980" i="8"/>
  <c r="J143" i="8"/>
  <c r="K143" i="8"/>
  <c r="J786" i="8"/>
  <c r="K786" i="8"/>
  <c r="K66" i="8"/>
  <c r="J66" i="8"/>
  <c r="J802" i="8"/>
  <c r="K802" i="8"/>
  <c r="K806" i="8"/>
  <c r="J806" i="8"/>
  <c r="K782" i="8"/>
  <c r="J782" i="8"/>
  <c r="J48" i="8"/>
  <c r="K48" i="8"/>
  <c r="J742" i="8"/>
  <c r="K742" i="8"/>
  <c r="J184" i="8"/>
  <c r="K184" i="8"/>
  <c r="K185" i="8"/>
  <c r="J185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144" i="8"/>
  <c r="J144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20" i="8"/>
  <c r="K20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J88" i="8"/>
  <c r="K88" i="8"/>
  <c r="K995" i="8"/>
  <c r="J995" i="8"/>
  <c r="J62" i="8"/>
  <c r="K62" i="8"/>
  <c r="K822" i="8"/>
  <c r="J822" i="8"/>
  <c r="J904" i="8"/>
  <c r="K904" i="8"/>
  <c r="K178" i="8"/>
  <c r="J178" i="8"/>
  <c r="J715" i="8"/>
  <c r="K715" i="8"/>
  <c r="K34" i="8"/>
  <c r="J34" i="8"/>
  <c r="J162" i="8"/>
  <c r="K162" i="8"/>
  <c r="J948" i="8"/>
  <c r="K948" i="8"/>
  <c r="J94" i="8"/>
  <c r="K94" i="8"/>
  <c r="J757" i="8"/>
  <c r="K757" i="8"/>
  <c r="J118" i="8"/>
  <c r="K118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J12" i="8"/>
  <c r="K12" i="8"/>
  <c r="K997" i="8"/>
  <c r="J997" i="8"/>
  <c r="J842" i="8"/>
  <c r="K842" i="8"/>
  <c r="J59" i="8"/>
  <c r="K59" i="8"/>
  <c r="K166" i="8"/>
  <c r="J166" i="8"/>
  <c r="K19" i="8"/>
  <c r="J19" i="8"/>
  <c r="J102" i="8"/>
  <c r="K102" i="8"/>
  <c r="J761" i="8"/>
  <c r="K761" i="8"/>
  <c r="K5" i="8"/>
  <c r="J5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K97" i="8"/>
  <c r="J97" i="8"/>
  <c r="J731" i="8"/>
  <c r="K731" i="8"/>
  <c r="J832" i="8"/>
  <c r="K832" i="8"/>
  <c r="J951" i="8"/>
  <c r="K951" i="8"/>
  <c r="J163" i="8"/>
  <c r="K163" i="8"/>
  <c r="K121" i="8"/>
  <c r="J12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159" i="8"/>
  <c r="K159" i="8"/>
  <c r="J888" i="8"/>
  <c r="K888" i="8"/>
  <c r="J156" i="8"/>
  <c r="K156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39" i="8"/>
  <c r="J39" i="8"/>
  <c r="K709" i="8"/>
  <c r="J709" i="8"/>
  <c r="J829" i="8"/>
  <c r="K829" i="8"/>
  <c r="J899" i="8"/>
  <c r="K899" i="8"/>
  <c r="K814" i="8"/>
  <c r="J814" i="8"/>
  <c r="K777" i="8"/>
  <c r="J777" i="8"/>
  <c r="K131" i="8"/>
  <c r="J131" i="8"/>
  <c r="K718" i="8"/>
  <c r="J718" i="8"/>
  <c r="K24" i="8"/>
  <c r="J24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158" i="8"/>
  <c r="J158" i="8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3" i="2"/>
  <c r="I999" i="3"/>
  <c r="H999" i="3"/>
  <c r="O993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145" i="8"/>
  <c r="K145" i="8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J87" i="8"/>
  <c r="K87" i="8"/>
  <c r="K132" i="8"/>
  <c r="J132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J83" i="8"/>
  <c r="K83" i="8"/>
  <c r="I441" i="3"/>
  <c r="J441" i="3"/>
  <c r="K441" i="3"/>
  <c r="H441" i="3"/>
  <c r="F441" i="3"/>
  <c r="K350" i="3"/>
  <c r="J350" i="3"/>
  <c r="I350" i="3"/>
  <c r="H350" i="3"/>
  <c r="F350" i="3"/>
  <c r="J154" i="8"/>
  <c r="K154" i="8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J98" i="8"/>
  <c r="K98" i="8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109" i="8"/>
  <c r="J109" i="8"/>
  <c r="K746" i="8"/>
  <c r="J746" i="8"/>
  <c r="J905" i="8"/>
  <c r="K905" i="8"/>
  <c r="K106" i="8"/>
  <c r="J106" i="8"/>
  <c r="J45" i="8"/>
  <c r="K45" i="8"/>
  <c r="J167" i="8"/>
  <c r="K167" i="8"/>
  <c r="K714" i="8"/>
  <c r="J714" i="8"/>
  <c r="K859" i="8"/>
  <c r="J859" i="8"/>
  <c r="J55" i="8"/>
  <c r="K55" i="8"/>
  <c r="K40" i="8"/>
  <c r="J40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J171" i="8"/>
  <c r="K171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61" i="8"/>
  <c r="K61" i="8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5" i="2"/>
  <c r="F1001" i="3"/>
  <c r="K1001" i="3"/>
  <c r="H1001" i="3"/>
  <c r="J1001" i="3"/>
  <c r="I1001" i="3"/>
  <c r="N995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J117" i="8"/>
  <c r="K117" i="8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J128" i="8"/>
  <c r="K128" i="8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15" i="8"/>
  <c r="J15" i="8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4" i="8"/>
  <c r="J74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J58" i="8"/>
  <c r="K58" i="8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G144" i="4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AL336" i="4" s="1"/>
  <c r="AR336" i="4" s="1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L338" i="4" s="1"/>
  <c r="AR338" i="4" s="1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L96" i="4" s="1"/>
  <c r="AR96" i="4" s="1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M10" i="2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AE413" i="4"/>
  <c r="AQ413" i="4" s="1"/>
  <c r="AW413" i="4" s="1"/>
  <c r="W646" i="4"/>
  <c r="X646" i="4" s="1"/>
  <c r="AB350" i="4"/>
  <c r="AO398" i="4"/>
  <c r="AU398" i="4" s="1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W62" i="4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AJ350" i="4"/>
  <c r="AE350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W49" i="4"/>
  <c r="W67" i="4"/>
  <c r="AK873" i="4"/>
  <c r="AJ873" i="4"/>
  <c r="AJ995" i="4"/>
  <c r="AF995" i="4"/>
  <c r="AH812" i="4"/>
  <c r="AI812" i="4"/>
  <c r="AF950" i="4"/>
  <c r="AK112" i="4"/>
  <c r="AQ112" i="4" s="1"/>
  <c r="AW112" i="4" s="1"/>
  <c r="AP172" i="4"/>
  <c r="AV172" i="4" s="1"/>
  <c r="X996" i="4"/>
  <c r="Y823" i="4"/>
  <c r="AI823" i="4" s="1"/>
  <c r="AO823" i="4" s="1"/>
  <c r="AU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G350" i="4"/>
  <c r="AH350" i="4"/>
  <c r="AN350" i="4" s="1"/>
  <c r="AT350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P599" i="4" s="1"/>
  <c r="AV599" i="4" s="1"/>
  <c r="AG106" i="4"/>
  <c r="AB599" i="4"/>
  <c r="AH694" i="4"/>
  <c r="AN694" i="4" s="1"/>
  <c r="AT694" i="4" s="1"/>
  <c r="AI413" i="4"/>
  <c r="AG845" i="4"/>
  <c r="AM845" i="4" s="1"/>
  <c r="AS845" i="4" s="1"/>
  <c r="AH413" i="4"/>
  <c r="AQ350" i="4"/>
  <c r="AW350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Q369" i="4" s="1"/>
  <c r="AW369" i="4" s="1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AM350" i="4" s="1"/>
  <c r="AS350" i="4" s="1"/>
  <c r="W965" i="4"/>
  <c r="AJ872" i="4"/>
  <c r="W911" i="4"/>
  <c r="W955" i="4"/>
  <c r="W185" i="4"/>
  <c r="X874" i="4"/>
  <c r="Y874" i="4"/>
  <c r="W104" i="4"/>
  <c r="W64" i="4"/>
  <c r="X64" i="4" s="1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O333" i="4" s="1"/>
  <c r="AU333" i="4" s="1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L335" i="2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AG885" i="4" s="1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L343" i="2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X13" i="4" s="1"/>
  <c r="Y13" i="4" s="1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W788" i="4"/>
  <c r="AO625" i="4"/>
  <c r="AU625" i="4" s="1"/>
  <c r="AN625" i="4"/>
  <c r="AT625" i="4" s="1"/>
  <c r="W58" i="4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AK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21" i="4"/>
  <c r="Y21" i="4" s="1"/>
  <c r="X78" i="4"/>
  <c r="X87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X15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W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 s="1"/>
  <c r="Z36" i="4"/>
  <c r="AL36" i="4" s="1"/>
  <c r="AR36" i="4" s="1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Z10" i="4"/>
  <c r="AA10" i="4"/>
  <c r="AC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B11" i="4"/>
  <c r="AC11" i="4"/>
  <c r="AD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E116" i="4"/>
  <c r="I116" i="4" s="1"/>
  <c r="G116" i="4"/>
  <c r="D116" i="4"/>
  <c r="H116" i="4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Z100" i="4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L123" i="4" s="1"/>
  <c r="AR123" i="4" s="1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F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Z20" i="4"/>
  <c r="AL20" i="4" s="1"/>
  <c r="AR20" i="4" s="1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Q171" i="4" s="1"/>
  <c r="AW171" i="4" s="1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M109" i="4" s="1"/>
  <c r="AS109" i="4" s="1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K343" i="2" s="1"/>
  <c r="F342" i="4"/>
  <c r="J342" i="4" s="1"/>
  <c r="M343" i="2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K345" i="2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AN271" i="4" s="1"/>
  <c r="AT271" i="4" s="1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N276" i="4"/>
  <c r="AT276" i="4" s="1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J321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Z330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D244" i="4"/>
  <c r="AP244" i="4" s="1"/>
  <c r="AV244" i="4" s="1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344" i="4" l="1"/>
  <c r="G334" i="4"/>
  <c r="G342" i="4"/>
  <c r="AN115" i="4"/>
  <c r="AT115" i="4" s="1"/>
  <c r="AL147" i="4"/>
  <c r="AR147" i="4" s="1"/>
  <c r="AA180" i="4"/>
  <c r="AK174" i="4"/>
  <c r="AQ174" i="4" s="1"/>
  <c r="AW174" i="4" s="1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4" i="4" s="1"/>
  <c r="AU144" i="4" s="1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L97" i="2" s="1"/>
  <c r="F96" i="4"/>
  <c r="J96" i="4" s="1"/>
  <c r="M97" i="2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K97" i="2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AN311" i="4" s="1"/>
  <c r="AT311" i="4" s="1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M335" i="2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M107" i="2" s="1"/>
  <c r="D106" i="4"/>
  <c r="H106" i="4" s="1"/>
  <c r="K107" i="2" s="1"/>
  <c r="E106" i="4"/>
  <c r="I106" i="4" s="1"/>
  <c r="L107" i="2" s="1"/>
  <c r="AO869" i="4"/>
  <c r="AU869" i="4" s="1"/>
  <c r="AE380" i="4"/>
  <c r="AQ380" i="4" s="1"/>
  <c r="AW380" i="4" s="1"/>
  <c r="AO643" i="4"/>
  <c r="AU643" i="4" s="1"/>
  <c r="AI869" i="4"/>
  <c r="AG617" i="4"/>
  <c r="D350" i="4"/>
  <c r="H350" i="4" s="1"/>
  <c r="AL413" i="4"/>
  <c r="AR413" i="4" s="1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E505" i="4" s="1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M345" i="2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K335" i="2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M344" i="2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L98" i="2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D849" i="4"/>
  <c r="AK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L345" i="2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P166" i="4" s="1"/>
  <c r="AV166" i="4" s="1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N149" i="4" s="1"/>
  <c r="AC149" i="4"/>
  <c r="AO149" i="4" s="1"/>
  <c r="AU149" i="4" s="1"/>
  <c r="AE149" i="4"/>
  <c r="AQ149" i="4" s="1"/>
  <c r="AW149" i="4" s="1"/>
  <c r="Z149" i="4"/>
  <c r="AL149" i="4" s="1"/>
  <c r="AA149" i="4"/>
  <c r="AM149" i="4" s="1"/>
  <c r="AS149" i="4" s="1"/>
  <c r="AD149" i="4"/>
  <c r="AP149" i="4" s="1"/>
  <c r="AV149" i="4" s="1"/>
  <c r="AR149" i="4"/>
  <c r="AT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L344" i="2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N291" i="4" s="1"/>
  <c r="AT291" i="4" s="1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M342" i="2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M337" i="2" s="1"/>
  <c r="E336" i="4"/>
  <c r="I336" i="4" s="1"/>
  <c r="L337" i="2" s="1"/>
  <c r="D336" i="4"/>
  <c r="H336" i="4" s="1"/>
  <c r="K337" i="2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K339" i="2" s="1"/>
  <c r="E338" i="4"/>
  <c r="I338" i="4" s="1"/>
  <c r="L339" i="2" s="1"/>
  <c r="G338" i="4"/>
  <c r="F338" i="4"/>
  <c r="J338" i="4" s="1"/>
  <c r="M339" i="2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343" i="4" l="1"/>
  <c r="H343" i="4" s="1"/>
  <c r="K344" i="2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L26" i="2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M49" i="2" s="1"/>
  <c r="F107" i="4"/>
  <c r="J107" i="4" s="1"/>
  <c r="M108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D107" i="4"/>
  <c r="H107" i="4" s="1"/>
  <c r="K108" i="2" s="1"/>
  <c r="AM46" i="4"/>
  <c r="AS46" i="4" s="1"/>
  <c r="E107" i="4"/>
  <c r="I107" i="4" s="1"/>
  <c r="L108" i="2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M505" i="4" s="1"/>
  <c r="AS505" i="4" s="1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L342" i="2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K342" i="2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L77" i="2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Q724" i="4" s="1"/>
  <c r="AW724" i="4" s="1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M77" i="2" s="1"/>
  <c r="D76" i="4"/>
  <c r="H76" i="4" s="1"/>
  <c r="K77" i="2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K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D114" i="4"/>
  <c r="H114" i="4" s="1"/>
  <c r="F114" i="4"/>
  <c r="J114" i="4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F131" i="4"/>
  <c r="J131" i="4" s="1"/>
  <c r="G131" i="4"/>
  <c r="D131" i="4"/>
  <c r="H131" i="4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K336" i="2" s="1"/>
  <c r="G335" i="4"/>
  <c r="E335" i="4"/>
  <c r="I335" i="4" s="1"/>
  <c r="L336" i="2" s="1"/>
  <c r="F335" i="4"/>
  <c r="J335" i="4" s="1"/>
  <c r="M336" i="2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E137" i="4"/>
  <c r="AD137" i="4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K341" i="2" s="1"/>
  <c r="G340" i="4"/>
  <c r="F340" i="4"/>
  <c r="J340" i="4" s="1"/>
  <c r="M341" i="2" s="1"/>
  <c r="E340" i="4"/>
  <c r="I340" i="4" s="1"/>
  <c r="L341" i="2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117" i="4" l="1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M26" i="2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L57" i="2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M338" i="2" s="1"/>
  <c r="G337" i="4"/>
  <c r="E337" i="4"/>
  <c r="I337" i="4" s="1"/>
  <c r="L338" i="2" s="1"/>
  <c r="D337" i="4"/>
  <c r="H337" i="4" s="1"/>
  <c r="K338" i="2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F34" i="4"/>
  <c r="J34" i="4" s="1"/>
  <c r="M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L88" i="2" s="1"/>
  <c r="D87" i="4"/>
  <c r="H87" i="4" s="1"/>
  <c r="K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M346" i="2" s="1"/>
  <c r="G345" i="4"/>
  <c r="D345" i="4"/>
  <c r="H345" i="4" s="1"/>
  <c r="K346" i="2" s="1"/>
  <c r="E345" i="4"/>
  <c r="I345" i="4" s="1"/>
  <c r="L346" i="2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M347" i="2" s="1"/>
  <c r="G346" i="4"/>
  <c r="D346" i="4"/>
  <c r="H346" i="4" s="1"/>
  <c r="K347" i="2" s="1"/>
  <c r="E346" i="4"/>
  <c r="I346" i="4" s="1"/>
  <c r="L347" i="2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N4" i="4" l="1"/>
  <c r="AT4" i="4" s="1"/>
  <c r="AP4" i="4"/>
  <c r="AV4" i="4" s="1"/>
  <c r="AM90" i="4"/>
  <c r="AS90" i="4" s="1"/>
  <c r="F87" i="4"/>
  <c r="J87" i="4" s="1"/>
  <c r="M88" i="2" s="1"/>
  <c r="D34" i="4"/>
  <c r="H34" i="4" s="1"/>
  <c r="K35" i="2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K84" i="2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M84" i="2" s="1"/>
  <c r="E83" i="4"/>
  <c r="I83" i="4" s="1"/>
  <c r="L84" i="2" s="1"/>
  <c r="E161" i="4"/>
  <c r="I161" i="4" s="1"/>
  <c r="G161" i="4"/>
  <c r="F161" i="4"/>
  <c r="J161" i="4" s="1"/>
  <c r="D161" i="4"/>
  <c r="H161" i="4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M340" i="2" s="1"/>
  <c r="E339" i="4"/>
  <c r="I339" i="4" s="1"/>
  <c r="L340" i="2" s="1"/>
  <c r="G339" i="4"/>
  <c r="D339" i="4"/>
  <c r="H339" i="4" s="1"/>
  <c r="K340" i="2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53" i="4" l="1"/>
  <c r="H153" i="4" s="1"/>
  <c r="F99" i="4"/>
  <c r="J99" i="4" s="1"/>
  <c r="M100" i="2" s="1"/>
  <c r="AQ2" i="4"/>
  <c r="AW2" i="4" s="1"/>
  <c r="E287" i="4"/>
  <c r="I287" i="4" s="1"/>
  <c r="G287" i="4"/>
  <c r="G165" i="4"/>
  <c r="D99" i="4"/>
  <c r="H99" i="4" s="1"/>
  <c r="K100" i="2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<sst xmlns="http://schemas.openxmlformats.org/spreadsheetml/2006/main" count="2416" uniqueCount="795">
  <si>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</si>
  <si>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</si>
  <si>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</si>
  <si>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</si>
  <si>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</si>
  <si>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</si>
  <si>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</si>
  <si>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</si>
  <si>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</si>
  <si>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</si>
  <si>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</si>
  <si>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</si>
  <si>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</si>
  <si>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</si>
  <si>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</si>
  <si>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</si>
  <si>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</si>
  <si>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</si>
  <si>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</si>
  <si>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</si>
  <si>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</si>
  <si>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</si>
  <si>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</si>
  <si>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</si>
  <si>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</si>
  <si>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</si>
  <si>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</si>
  <si>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</si>
  <si>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</si>
  <si>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</si>
  <si>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</si>
  <si>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</si>
  <si>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</si>
  <si>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</si>
  <si>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</si>
  <si>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</si>
  <si>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</si>
  <si>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</si>
  <si>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</si>
  <si>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</si>
  <si>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</si>
  <si>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</si>
  <si>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</si>
  <si>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</si>
  <si>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</si>
  <si>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</si>
  <si>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</si>
  <si>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</si>
  <si>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</si>
  <si>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</si>
  <si>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</si>
  <si>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</si>
  <si>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</si>
  <si>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</si>
  <si>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</si>
  <si>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</si>
  <si>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</si>
  <si>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</si>
  <si>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</si>
  <si>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</si>
  <si>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</si>
  <si>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</si>
  <si>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</si>
  <si>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</si>
  <si>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</si>
  <si>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</si>
  <si>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</si>
  <si>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</si>
  <si>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</si>
  <si>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</si>
  <si>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</si>
  <si>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</si>
  <si>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</si>
  <si>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</si>
  <si>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</si>
  <si>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</si>
  <si>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</si>
  <si>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</si>
  <si>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</si>
  <si>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</si>
  <si>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</si>
  <si>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</si>
  <si>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</si>
  <si>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</si>
  <si>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</si>
  <si>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</si>
  <si>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</si>
  <si>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</si>
  <si>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</si>
  <si>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</si>
  <si>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</si>
  <si>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</si>
  <si>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</si>
  <si>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</si>
  <si>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</si>
  <si>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</si>
  <si>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</si>
  <si>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</si>
  <si>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Roma</t>
  </si>
  <si>
    <t>Parma</t>
  </si>
  <si>
    <t>Brescia</t>
  </si>
  <si>
    <t>Boavista</t>
  </si>
  <si>
    <t>Maritimo</t>
  </si>
  <si>
    <t>Betis</t>
  </si>
  <si>
    <t>Osasuna</t>
  </si>
  <si>
    <t>Getafe</t>
  </si>
  <si>
    <t>Villarreal</t>
  </si>
  <si>
    <t>Barcelona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</si>
  <si>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</si>
  <si>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</si>
  <si>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</si>
  <si>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</si>
  <si>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</si>
  <si>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</si>
  <si>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</si>
  <si>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</si>
  <si>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</si>
  <si>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</si>
  <si>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</si>
  <si>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</si>
  <si>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</si>
  <si>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</si>
  <si>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</si>
  <si>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</si>
  <si>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</si>
  <si>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</si>
  <si>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</si>
  <si>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</si>
  <si>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</si>
  <si>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</si>
  <si>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</si>
  <si>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</si>
  <si>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</si>
  <si>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</si>
  <si>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</si>
  <si>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</si>
  <si>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</si>
  <si>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</si>
  <si>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</si>
  <si>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</si>
  <si>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</si>
  <si>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</si>
  <si>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</si>
  <si>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</si>
  <si>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</si>
  <si>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</si>
  <si>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</si>
  <si>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</si>
  <si>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</si>
  <si>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</si>
  <si>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</si>
  <si>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Girona</t>
  </si>
  <si>
    <t>Almeria</t>
  </si>
  <si>
    <t>Tenerife</t>
  </si>
  <si>
    <t>Zaragoza</t>
  </si>
  <si>
    <t>Rizespor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</si>
  <si>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</si>
  <si>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</si>
  <si>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</si>
  <si>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</si>
  <si>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</si>
  <si>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</si>
  <si>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</si>
  <si>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</si>
  <si>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</si>
  <si>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</si>
  <si>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</si>
  <si>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</si>
  <si>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</si>
  <si>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</si>
  <si>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</si>
  <si>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</si>
  <si>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</si>
  <si>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</si>
  <si>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</si>
  <si>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</si>
  <si>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</si>
  <si>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</si>
  <si>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</si>
  <si>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</si>
  <si>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</si>
  <si>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</si>
  <si>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</si>
  <si>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</si>
  <si>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</si>
  <si>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</si>
  <si>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</si>
  <si>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</si>
  <si>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</si>
  <si>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</si>
  <si>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</si>
  <si>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</si>
  <si>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</si>
  <si>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</si>
  <si>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</si>
  <si>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</si>
  <si>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</si>
  <si>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</si>
  <si>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</si>
  <si>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</si>
  <si>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</si>
  <si>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</si>
  <si>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</si>
  <si>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</si>
  <si>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</si>
  <si>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</si>
  <si>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</si>
  <si>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</si>
  <si>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</si>
  <si>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</si>
  <si>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</si>
  <si>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</si>
  <si>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</si>
  <si>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</si>
  <si>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</si>
  <si>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</si>
  <si>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</si>
  <si>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</si>
  <si>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</si>
  <si>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</si>
  <si>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</si>
  <si>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</si>
  <si>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</si>
  <si>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</si>
  <si>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</si>
  <si>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</si>
  <si>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</si>
  <si>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</si>
  <si>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</si>
  <si>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</si>
  <si>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</si>
  <si>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</si>
  <si>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</si>
  <si>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</si>
  <si>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</si>
  <si>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</si>
  <si>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</si>
  <si>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</si>
  <si>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</si>
  <si>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</si>
  <si>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</si>
  <si>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</si>
  <si>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</si>
  <si>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</si>
  <si>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</si>
  <si>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</si>
  <si>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</si>
  <si>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</si>
  <si>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</si>
  <si>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</si>
  <si>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</si>
  <si>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</si>
  <si>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</si>
  <si>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</si>
  <si>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</si>
  <si>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</si>
  <si>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</si>
  <si>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</si>
  <si>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</si>
  <si>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</si>
  <si>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</si>
  <si>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</si>
  <si>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</si>
  <si>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</si>
  <si>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</si>
  <si>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</si>
  <si>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</si>
  <si>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</si>
  <si>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</si>
  <si>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</si>
  <si>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</si>
  <si>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</si>
  <si>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</si>
  <si>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</si>
  <si>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</si>
  <si>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</si>
  <si>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</si>
  <si>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</si>
  <si>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</si>
  <si>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</si>
  <si>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</si>
  <si>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</si>
  <si>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</si>
  <si>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</si>
  <si>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</si>
  <si>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</si>
  <si>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</si>
  <si>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</si>
  <si>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</si>
  <si>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</si>
  <si>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</si>
  <si>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</si>
  <si>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</si>
  <si>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</si>
  <si>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</si>
  <si>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</si>
  <si>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</si>
  <si>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</si>
  <si>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</si>
  <si>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</si>
  <si>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</si>
  <si>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</si>
  <si>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</si>
  <si>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</si>
  <si>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</si>
  <si>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</si>
  <si>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</si>
  <si>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</si>
  <si>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</si>
  <si>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</si>
  <si>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</si>
  <si>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</si>
  <si>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</si>
  <si>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</si>
  <si>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</si>
  <si>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</si>
  <si>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</si>
  <si>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</si>
  <si>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</si>
  <si>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</si>
  <si>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</si>
  <si>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</si>
  <si>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</si>
  <si>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</si>
  <si>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</si>
  <si>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</si>
  <si>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</si>
  <si>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</si>
  <si>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</si>
  <si>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</si>
  <si>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</si>
  <si>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</si>
  <si>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</si>
  <si>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</si>
  <si>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</si>
  <si>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</si>
  <si>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</si>
  <si>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</si>
  <si>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</si>
  <si>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</si>
  <si>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</si>
  <si>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</si>
  <si>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</si>
  <si>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</si>
  <si>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</si>
  <si>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</si>
  <si>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</si>
  <si>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</si>
  <si>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</si>
  <si>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</si>
  <si>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</si>
  <si>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</si>
  <si>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</si>
  <si>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</si>
  <si>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</si>
  <si>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</si>
  <si>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</si>
  <si>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</si>
  <si>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</si>
  <si>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</si>
  <si>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</si>
  <si>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</si>
  <si>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</si>
  <si>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</si>
  <si>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</si>
  <si>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</si>
  <si>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</si>
  <si>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</si>
  <si>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</si>
  <si>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</si>
  <si>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</si>
  <si>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</si>
  <si>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</si>
  <si>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</si>
  <si>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</si>
  <si>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</si>
  <si>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</si>
  <si>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</si>
  <si>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</si>
  <si>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</si>
  <si>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</si>
  <si>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</si>
  <si>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</si>
  <si>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</si>
  <si>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</si>
  <si>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</si>
  <si>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</si>
  <si>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</si>
  <si>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</si>
  <si>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</si>
  <si>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</si>
  <si>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</si>
  <si>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</si>
  <si>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</si>
  <si>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</si>
  <si>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</si>
  <si>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</si>
  <si>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</si>
  <si>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</si>
  <si>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</si>
  <si>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</si>
  <si>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</si>
  <si>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</si>
  <si>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</si>
  <si>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</si>
  <si>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</si>
  <si>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</si>
  <si>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</si>
  <si>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</si>
  <si>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</si>
  <si>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</si>
  <si>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</si>
  <si>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</si>
  <si>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</si>
  <si>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</si>
  <si>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</si>
  <si>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</si>
  <si>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</si>
  <si>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</si>
  <si>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</si>
  <si>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</si>
  <si>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</si>
  <si>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</si>
  <si>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</si>
  <si>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</si>
  <si>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</si>
  <si>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</si>
  <si>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</si>
  <si>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</si>
  <si>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</si>
  <si>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</si>
  <si>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</si>
  <si>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</si>
  <si>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</si>
  <si>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</si>
  <si>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</si>
  <si>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</si>
  <si>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</si>
  <si>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</si>
  <si>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</si>
  <si>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</si>
  <si>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</si>
  <si>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</si>
  <si>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</si>
  <si>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</si>
  <si>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</si>
  <si>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</si>
  <si>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</si>
  <si>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</si>
  <si>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</si>
  <si>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</si>
  <si>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</si>
  <si>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</si>
  <si>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</si>
  <si>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</si>
  <si>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</si>
  <si>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</si>
  <si>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</si>
  <si>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</si>
  <si>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</si>
  <si>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</si>
  <si>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</si>
  <si>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</si>
  <si>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</si>
  <si>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</si>
  <si>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</si>
  <si>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</si>
  <si>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</si>
  <si>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</si>
  <si>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</si>
  <si>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</si>
  <si>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</si>
  <si>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</si>
  <si>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</si>
  <si>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</si>
  <si>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</si>
  <si>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</si>
  <si>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</si>
  <si>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</si>
  <si>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</si>
  <si>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</si>
  <si>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Seraing</t>
  </si>
  <si>
    <t>Dresden</t>
  </si>
  <si>
    <t>Ingolstadt</t>
  </si>
  <si>
    <t>Hansa Rostock</t>
  </si>
  <si>
    <t>St. Gilloise</t>
  </si>
  <si>
    <t>Rangers</t>
  </si>
  <si>
    <t>Livingston</t>
  </si>
  <si>
    <t>St Johnstone</t>
  </si>
  <si>
    <t>Partick</t>
  </si>
  <si>
    <t>Hamilton</t>
  </si>
  <si>
    <t>Airdrie Utd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</si>
  <si>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</si>
  <si>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</si>
  <si>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</si>
  <si>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</si>
  <si>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</si>
  <si>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</si>
  <si>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</si>
  <si>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</si>
  <si>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</si>
  <si>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</si>
  <si>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</si>
  <si>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</si>
  <si>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</si>
  <si>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</si>
  <si>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</si>
  <si>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</si>
  <si>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</si>
  <si>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</si>
  <si>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30/07/2021</t>
  </si>
  <si>
    <t>31/07/2021</t>
  </si>
  <si>
    <t>SC2</t>
  </si>
  <si>
    <t>SC3</t>
  </si>
  <si>
    <t>Atl. Tucuman</t>
  </si>
  <si>
    <t>Huracan</t>
  </si>
  <si>
    <t>Sturm Graz</t>
  </si>
  <si>
    <t>Salzburg</t>
  </si>
  <si>
    <t>HIFK</t>
  </si>
  <si>
    <t>KTP</t>
  </si>
  <si>
    <t>Termalica B-B.</t>
  </si>
  <si>
    <t>Stal Mielec</t>
  </si>
  <si>
    <t>Lech Poznan</t>
  </si>
  <si>
    <t>Radomiak Radom</t>
  </si>
  <si>
    <t>FC Arges</t>
  </si>
  <si>
    <t>UTA Arad</t>
  </si>
  <si>
    <t>Mioveni</t>
  </si>
  <si>
    <t>FC Rapid Bucuresti</t>
  </si>
  <si>
    <t>FK Rostov</t>
  </si>
  <si>
    <t>Dynamo Moscow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</si>
  <si>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</si>
  <si>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</si>
  <si>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</si>
  <si>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</si>
  <si>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</si>
  <si>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</si>
  <si>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</si>
  <si>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</si>
  <si>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Altach</t>
  </si>
  <si>
    <t>LASK</t>
  </si>
  <si>
    <t>Rapid Vienna</t>
  </si>
  <si>
    <t>Hartberg</t>
  </si>
  <si>
    <t>Tirol</t>
  </si>
  <si>
    <t>Admira</t>
  </si>
  <si>
    <t>Gremio</t>
  </si>
  <si>
    <t>America MG</t>
  </si>
  <si>
    <t>Palmeiras</t>
  </si>
  <si>
    <t>Fluminense</t>
  </si>
  <si>
    <t>Shandong Taishan</t>
  </si>
  <si>
    <t>Chongqing Liangjiang Athletic</t>
  </si>
  <si>
    <t>Shenzhen</t>
  </si>
  <si>
    <t>Henan Songshan Longmen</t>
  </si>
  <si>
    <t>Cangzhou</t>
  </si>
  <si>
    <t>Qingdao FC</t>
  </si>
  <si>
    <t>Guangzhou City</t>
  </si>
  <si>
    <t>Guangzhou FC</t>
  </si>
  <si>
    <t>Aalborg</t>
  </si>
  <si>
    <t>Midtjylland</t>
  </si>
  <si>
    <t>HJK</t>
  </si>
  <si>
    <t>Haka</t>
  </si>
  <si>
    <t>SJK</t>
  </si>
  <si>
    <t>AC Oulu</t>
  </si>
  <si>
    <t>Gamba Osaka</t>
  </si>
  <si>
    <t>Kashima Antlers</t>
  </si>
  <si>
    <t>Sagan Tosu</t>
  </si>
  <si>
    <t>Cerezo Osaka</t>
  </si>
  <si>
    <t>Necaxa</t>
  </si>
  <si>
    <t>Santos Laguna</t>
  </si>
  <si>
    <t>Juarez</t>
  </si>
  <si>
    <t>Toluca</t>
  </si>
  <si>
    <t>Pachuca</t>
  </si>
  <si>
    <t>Club Leon</t>
  </si>
  <si>
    <t>Leczna</t>
  </si>
  <si>
    <t>Cracovia</t>
  </si>
  <si>
    <t>Jagiellonia</t>
  </si>
  <si>
    <t>Lechia Gdansk</t>
  </si>
  <si>
    <t>Legia</t>
  </si>
  <si>
    <t>Wisla Plock</t>
  </si>
  <si>
    <t>FC Voluntari</t>
  </si>
  <si>
    <t>FC Botosani</t>
  </si>
  <si>
    <t>Academica Clinceni</t>
  </si>
  <si>
    <t>CFR Cluj</t>
  </si>
  <si>
    <t>Khimki</t>
  </si>
  <si>
    <t>Zenit</t>
  </si>
  <si>
    <t>Lokomotiv Moscow</t>
  </si>
  <si>
    <t>Arsenal Tula</t>
  </si>
  <si>
    <t>Rubin Kazan</t>
  </si>
  <si>
    <t>Spartak Moscow</t>
  </si>
  <si>
    <t>Mjallby</t>
  </si>
  <si>
    <t>Malmo FF</t>
  </si>
  <si>
    <t>Sirius</t>
  </si>
  <si>
    <t>Degerfors</t>
  </si>
  <si>
    <t>Luzern</t>
  </si>
  <si>
    <t>Young Boys</t>
  </si>
  <si>
    <t>Lausanne</t>
  </si>
  <si>
    <t>St. Gallen</t>
  </si>
  <si>
    <t>Atlanta Utd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</si>
  <si>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</si>
  <si>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</si>
  <si>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</si>
  <si>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</si>
  <si>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</si>
  <si>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</si>
  <si>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</si>
  <si>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</si>
  <si>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</si>
  <si>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</si>
  <si>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</si>
  <si>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A. Klagenfurt</t>
  </si>
  <si>
    <t>Wolfsberger AC</t>
  </si>
  <si>
    <t>Ried</t>
  </si>
  <si>
    <t>Austria Vienna</t>
  </si>
  <si>
    <t>Atletico-MG</t>
  </si>
  <si>
    <t>Bahia</t>
  </si>
  <si>
    <t>Flamengo RJ</t>
  </si>
  <si>
    <t>Sao Paulo</t>
  </si>
  <si>
    <t>Fortaleza</t>
  </si>
  <si>
    <t>Bragantino</t>
  </si>
  <si>
    <t>Athletico-PR</t>
  </si>
  <si>
    <t>Internacional</t>
  </si>
  <si>
    <t>Santos</t>
  </si>
  <si>
    <t>Atletico GO</t>
  </si>
  <si>
    <t>Changchun Yatai</t>
  </si>
  <si>
    <t>Dalian Pro</t>
  </si>
  <si>
    <t>Wuhan FC</t>
  </si>
  <si>
    <t>Hebei</t>
  </si>
  <si>
    <t>Shanghai Port</t>
  </si>
  <si>
    <t>Tianjin Jinmen Tiger</t>
  </si>
  <si>
    <t>Beijing Guoan</t>
  </si>
  <si>
    <t>Shanghai Shenhua</t>
  </si>
  <si>
    <t>Nordsjaelland</t>
  </si>
  <si>
    <t>Aarhus</t>
  </si>
  <si>
    <t>Randers FC</t>
  </si>
  <si>
    <t>Odense</t>
  </si>
  <si>
    <t>FC Copenhagen</t>
  </si>
  <si>
    <t>Silkeborg</t>
  </si>
  <si>
    <t>Brondby</t>
  </si>
  <si>
    <t>Viborg</t>
  </si>
  <si>
    <t>Honka</t>
  </si>
  <si>
    <t>Lahti</t>
  </si>
  <si>
    <t>KuPS</t>
  </si>
  <si>
    <t>Ilves</t>
  </si>
  <si>
    <t>Guadalajara Chivas</t>
  </si>
  <si>
    <t>Atl. San Luis</t>
  </si>
  <si>
    <t>U.N.A.M.- Pumas</t>
  </si>
  <si>
    <t>Atlas</t>
  </si>
  <si>
    <t>Piast Gliwice</t>
  </si>
  <si>
    <t>Rakow</t>
  </si>
  <si>
    <t>Slask Wroclaw</t>
  </si>
  <si>
    <t>Warta Poznan</t>
  </si>
  <si>
    <t>Pogon Szczecin</t>
  </si>
  <si>
    <t>Gornik Z.</t>
  </si>
  <si>
    <t>Farul Constanta</t>
  </si>
  <si>
    <t>Gaz Metan Medias</t>
  </si>
  <si>
    <t>FC Steaua Bucuresti</t>
  </si>
  <si>
    <t>Univ. Craiova</t>
  </si>
  <si>
    <t>Ural</t>
  </si>
  <si>
    <t>Krasnodar</t>
  </si>
  <si>
    <t>FK Krylya Sovetov Samara</t>
  </si>
  <si>
    <t>Akhmat Grozny</t>
  </si>
  <si>
    <t>CSKA Moscow</t>
  </si>
  <si>
    <t>Ufa</t>
  </si>
  <si>
    <t>Kalmar</t>
  </si>
  <si>
    <t>Djurgarden</t>
  </si>
  <si>
    <t>Hacken</t>
  </si>
  <si>
    <t>Elfsborg</t>
  </si>
  <si>
    <t>Hammarby</t>
  </si>
  <si>
    <t>Norrkoping</t>
  </si>
  <si>
    <t>Lugano</t>
  </si>
  <si>
    <t>Zurich</t>
  </si>
  <si>
    <t>Grasshoppers</t>
  </si>
  <si>
    <t>Basel</t>
  </si>
  <si>
    <t>Sion</t>
  </si>
  <si>
    <t>Servette</t>
  </si>
  <si>
    <t>Chicago Fire</t>
  </si>
  <si>
    <t>Toronto FC</t>
  </si>
  <si>
    <t>Minnesota United</t>
  </si>
  <si>
    <t>Portland Timbers</t>
  </si>
  <si>
    <t>FC Dallas</t>
  </si>
  <si>
    <t>Los Angeles Galaxy</t>
  </si>
  <si>
    <t>Nashville SC</t>
  </si>
  <si>
    <t>FC Cincinnati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</si>
  <si>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</si>
  <si>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</si>
  <si>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</si>
  <si>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</si>
  <si>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</si>
  <si>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</si>
  <si>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</si>
  <si>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Club de Foot Montreal</t>
  </si>
  <si>
    <t>New York City</t>
  </si>
  <si>
    <t>Orlando City</t>
  </si>
  <si>
    <t>Estudiantes L.P.</t>
  </si>
  <si>
    <t>Independiente</t>
  </si>
  <si>
    <t>Talleres Cordoba</t>
  </si>
  <si>
    <t>Arsenal Sarandi</t>
  </si>
  <si>
    <t>Sport Recife</t>
  </si>
  <si>
    <t>Ceara</t>
  </si>
  <si>
    <t>Juventude</t>
  </si>
  <si>
    <t>Chapecoense-SC</t>
  </si>
  <si>
    <t>Sonderjyske</t>
  </si>
  <si>
    <t>Vejle</t>
  </si>
  <si>
    <t>Monterrey</t>
  </si>
  <si>
    <t>Puebla</t>
  </si>
  <si>
    <t>Club Tijuana</t>
  </si>
  <si>
    <t>U.A.N.L.- Tigres</t>
  </si>
  <si>
    <t>Wisla</t>
  </si>
  <si>
    <t>Zaglebie</t>
  </si>
  <si>
    <t>Chindia Targoviste</t>
  </si>
  <si>
    <t>Sepsi Sf. Gheorghe</t>
  </si>
  <si>
    <t>U Craiova 1948</t>
  </si>
  <si>
    <t>Din. Bucuresti</t>
  </si>
  <si>
    <t>Nizhny Novgorod</t>
  </si>
  <si>
    <t>Sochi</t>
  </si>
  <si>
    <t>Orebro</t>
  </si>
  <si>
    <t>AIK</t>
  </si>
  <si>
    <t>Ostersunds</t>
  </si>
  <si>
    <t>Halmstad</t>
  </si>
  <si>
    <t>Varbergs</t>
  </si>
  <si>
    <t>Goteborg</t>
  </si>
  <si>
    <t>Inter Miami</t>
  </si>
  <si>
    <t>Philadelphia Union</t>
  </si>
  <si>
    <t>DC United</t>
  </si>
  <si>
    <t>New York Red Bulls</t>
  </si>
  <si>
    <t>Seattle Sounders</t>
  </si>
  <si>
    <t>Sporting Kansas City</t>
  </si>
  <si>
    <t>Argentinos Jrs</t>
  </si>
  <si>
    <t>Newells Old Boys</t>
  </si>
  <si>
    <t>Cuiaba</t>
  </si>
  <si>
    <t>Corinthians</t>
  </si>
  <si>
    <t>Oita Trinita</t>
  </si>
  <si>
    <t>Cruz Azul</t>
  </si>
  <si>
    <t>Mazatlan FC</t>
  </si>
  <si>
    <t>Liga Profesional</t>
  </si>
  <si>
    <t>Admiral Bundesliga</t>
  </si>
  <si>
    <t>Veikkausliiga</t>
  </si>
  <si>
    <t>Ekstraklasa</t>
  </si>
  <si>
    <t>Liga 1</t>
  </si>
  <si>
    <t>Premier League</t>
  </si>
  <si>
    <t>Serie A</t>
  </si>
  <si>
    <t>Super League</t>
  </si>
  <si>
    <t>Superliga</t>
  </si>
  <si>
    <t>J1 League</t>
  </si>
  <si>
    <t>Liga MX</t>
  </si>
  <si>
    <t>Allsvenskan</t>
  </si>
  <si>
    <t>MLS</t>
  </si>
  <si>
    <t>23/07/2021</t>
  </si>
  <si>
    <t>24/07/2021</t>
  </si>
  <si>
    <t>25/07/2021</t>
  </si>
  <si>
    <t>26/07/2021</t>
  </si>
  <si>
    <t>27/07/2021</t>
  </si>
  <si>
    <t>Club America</t>
  </si>
  <si>
    <t>FCSB</t>
  </si>
  <si>
    <t>Austin FC</t>
  </si>
  <si>
    <t>Inter Turku</t>
  </si>
  <si>
    <t>Finn Harps</t>
  </si>
  <si>
    <t>Bohemians</t>
  </si>
  <si>
    <t>Sligo Rovers</t>
  </si>
  <si>
    <t>Dundalk</t>
  </si>
  <si>
    <t>Vegalta Sendai</t>
  </si>
  <si>
    <t>Queretaro</t>
  </si>
  <si>
    <t>Drogheda</t>
  </si>
  <si>
    <t>Waterford</t>
  </si>
  <si>
    <t>Shamrock Rovers</t>
  </si>
  <si>
    <t>St. Patricks</t>
  </si>
  <si>
    <t>Hokkaido Consadole Sapporo</t>
  </si>
  <si>
    <t>Longford</t>
  </si>
  <si>
    <t>Derry City</t>
  </si>
  <si>
    <t>Premier Division</t>
  </si>
  <si>
    <t>Yokohama F. Marinos</t>
  </si>
  <si>
    <t>Mariehamn</t>
  </si>
  <si>
    <t>Bohemian</t>
  </si>
  <si>
    <t>Mjondalen</t>
  </si>
  <si>
    <t>Tromso</t>
  </si>
  <si>
    <t>Molde</t>
  </si>
  <si>
    <t>Haugesund</t>
  </si>
  <si>
    <t>Sandefjord</t>
  </si>
  <si>
    <t>Lillestrom</t>
  </si>
  <si>
    <t>Viking</t>
  </si>
  <si>
    <t>Kristiansund</t>
  </si>
  <si>
    <t>Stabaek</t>
  </si>
  <si>
    <t>Sarpsborg 08</t>
  </si>
  <si>
    <t>Urawa Reds</t>
  </si>
  <si>
    <t>Shimizu S-Pulse</t>
  </si>
  <si>
    <t>Vissel Kobe</t>
  </si>
  <si>
    <t>Kashiwa Reysol</t>
  </si>
  <si>
    <t>Yokohama FC</t>
  </si>
  <si>
    <t>Nagoya Grampus</t>
  </si>
  <si>
    <t>Avispa Fukuoka</t>
  </si>
  <si>
    <t>Sanfrecce Hiroshima</t>
  </si>
  <si>
    <t>Kawasaki Frontale</t>
  </si>
  <si>
    <t>FC Tokyo</t>
  </si>
  <si>
    <t>Shonan Bellmare</t>
  </si>
  <si>
    <t>Tokushima</t>
  </si>
  <si>
    <t>Eliteserien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</si>
</sst>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4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1.0662627066031662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1.0636410008450974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1.068727537804758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1.0577874143093966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1.0512018249471584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1.0538611122400778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1.0457565564423787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1.0543967570307606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1.0468011795556451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1.0655332071550867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1.0702061023953406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1.0575751071698982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1.1229422605826131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1.0460060256260135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1.0577874143093966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1.0662627066031662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1.0636569760020114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1.0586391570182949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1.0502085589023142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1.0421804198806015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1.0437075600663159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1.0558699045953301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1.0689662376712907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1.068727537804758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1.0552914984182968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1.0655332071550867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1.0675140074300833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1.0668028349405521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1.0703119118349562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1.0597968244159457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1.0533218816775407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1.0510694237812139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1.0760544219039903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1.0719067123302282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1.0760544219039903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1.0889165117669237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1.0846738705094816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1.0888664948269371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1.0849697170732531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1.0898437867316229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1.0909598908479075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1.0948163543187666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1.1020765978380018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1.1019499446997836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1.1020911823252424</v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0.96928007394544302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16.815899136628239</v>
      </c>
      <c r="I2" s="6">
        <f>IF('Log_working_3-way'!$D2="","",'True_Odds_Calculator_3-way'!O3/'True_Odds_Calculator_3-way'!B3-1)</f>
        <v>7.8468694449104408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-3.3597222332233612E-2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1.0324446129165379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2.0964523902931131</v>
      </c>
      <c r="I3" s="6">
        <f>IF('Log_working_3-way'!$D3="","",'True_Odds_Calculator_3-way'!O4/'True_Odds_Calculator_3-way'!B4-1)</f>
        <v>3.9704524354329358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2.981577246283118E-2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1.03723701946619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41.503247409393637</v>
      </c>
      <c r="I4" s="6">
        <f>IF('Log_working_3-way'!$D4="","",'True_Odds_Calculator_3-way'!O5/'True_Odds_Calculator_3-way'!B5-1)</f>
        <v>4.8504219414640843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3.1867638628021666E-2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1.0254061363273188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17.087603664893873</v>
      </c>
      <c r="I5" s="6">
        <f>IF('Log_working_3-way'!$D5="","",'True_Odds_Calculator_3-way'!O6/'True_Odds_Calculator_3-way'!B6-1)</f>
        <v>7.5722968385672811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2.7171585407921528E-2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1.03443633372799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32.90918132639095</v>
      </c>
      <c r="I6" s="6">
        <f>IF('Log_working_3-way'!$D6="","",'True_Odds_Calculator_3-way'!O7/'True_Odds_Calculator_3-way'!B7-1)</f>
        <v>6.19049163527127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3.2545708714226906E-2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1.0299741573886003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12.897596656217345</v>
      </c>
      <c r="I7" s="6">
        <f>IF('Log_working_3-way'!$D7="","",'True_Odds_Calculator_3-way'!O8/'True_Odds_Calculator_3-way'!B8-1)</f>
        <v>9.4809437386569879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3.2410571884256001E-2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1.0302003031725186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7.9474779859328439</v>
      </c>
      <c r="I8" s="6">
        <f>IF('Log_working_3-way'!$D8="","",'True_Odds_Calculator_3-way'!O9/'True_Odds_Calculator_3-way'!B9-1)</f>
        <v>9.7609329408373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3.2541618110535797E-2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1.0253520998045826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10.492913473247865</v>
      </c>
      <c r="I9" s="6">
        <f>IF('Log_working_3-way'!$D9="","",'True_Odds_Calculator_3-way'!O10/'True_Odds_Calculator_3-way'!B10-1)</f>
        <v>9.0622554132825606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2.7504860623687621E-2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0.97855714349450973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16.341458380942761</v>
      </c>
      <c r="I10" s="6">
        <f>IF('Log_working_3-way'!$D10="","",'True_Odds_Calculator_3-way'!O11/'True_Odds_Calculator_3-way'!B11-1)</f>
        <v>7.3591491913166482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-2.3433471602310796E-2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1.016067974243239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16.800353701005786</v>
      </c>
      <c r="I11" s="6">
        <f>IF('Log_working_3-way'!$D11="","",'True_Odds_Calculator_3-way'!O12/'True_Odds_Calculator_3-way'!B12-1)</f>
        <v>7.7073459922233258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1.7268609571488236E-2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0.89695984930147665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23.118224864424558</v>
      </c>
      <c r="I12" s="6">
        <f>IF('Log_working_3-way'!$D12="","",'True_Odds_Calculator_3-way'!O13/'True_Odds_Calculator_3-way'!B13-1)</f>
        <v>5.6939910724247031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-0.11131641619446508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1.0150553104919706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23.372098169057935</v>
      </c>
      <c r="I13" s="6">
        <f>IF('Log_working_3-way'!$D13="","",'True_Odds_Calculator_3-way'!O14/'True_Odds_Calculator_3-way'!B14-1)</f>
        <v>7.1776041502554566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1.558193332255553E-2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1.0404838722922689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1.7620382444564693</v>
      </c>
      <c r="I14" s="6">
        <f>IF('Log_working_3-way'!$D14="","",'True_Odds_Calculator_3-way'!O15/'True_Odds_Calculator_3-way'!B15-1)</f>
        <v>4.1218303641083915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3.6562159435670871E-2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1.0446653829438037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42.380364994299697</v>
      </c>
      <c r="I15" s="6">
        <f>IF('Log_working_3-way'!$D15="","",'True_Odds_Calculator_3-way'!O16/'True_Odds_Calculator_3-way'!B16-1)</f>
        <v>3.6114057679876241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3.8327272863553086E-2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1.035256868085946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27.846325305294211</v>
      </c>
      <c r="I16" s="6">
        <f>IF('Log_working_3-way'!$D16="","",'True_Odds_Calculator_3-way'!O17/'True_Odds_Calculator_3-way'!B17-1)</f>
        <v>5.6549182504184863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3.515962292414665E-2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1.0369668975290405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27.800892232160699</v>
      </c>
      <c r="I17" s="6">
        <f>IF('Log_working_3-way'!$D17="","",'True_Odds_Calculator_3-way'!O18/'True_Odds_Calculator_3-way'!B18-1)</f>
        <v>6.1610382433816406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3.6792575211668233E-2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1.0385417581477083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31.989989377337473</v>
      </c>
      <c r="I18" s="6">
        <f>IF('Log_working_3-way'!$D18="","",'True_Odds_Calculator_3-way'!O19/'True_Odds_Calculator_3-way'!B19-1)</f>
        <v>6.6115727132205917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3.6634368982092269E-2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1.0757561393590722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62.198049098065951</v>
      </c>
      <c r="I19" s="6">
        <f>IF('Log_working_3-way'!$D19="","",'True_Odds_Calculator_3-way'!O20/'True_Odds_Calculator_3-way'!B20-1)</f>
        <v>1.76540817716183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4.5890227643943904E-2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1.0466298533062031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38.444058227127641</v>
      </c>
      <c r="I20" s="6">
        <f>IF('Log_working_3-way'!$D20="","",'True_Odds_Calculator_3-way'!O21/'True_Odds_Calculator_3-way'!B21-1)</f>
        <v>4.4676756285016506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4.1763679807490073E-2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1.0410416805480343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25.595576979608893</v>
      </c>
      <c r="I21" s="6">
        <f>IF('Log_working_3-way'!$D21="","",'True_Odds_Calculator_3-way'!O22/'True_Odds_Calculator_3-way'!B22-1)</f>
        <v>5.9753948966069785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4.155781414967108E-2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1.048080117587515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1.2886793469530766</v>
      </c>
      <c r="I22" s="6">
        <f>IF('Log_working_3-way'!$D22="","",'True_Odds_Calculator_3-way'!O23/'True_Odds_Calculator_3-way'!B23-1)</f>
        <v>5.8861400049499402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4.3774032577251099E-2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1.0316288832807583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10.991927080807853</v>
      </c>
      <c r="I23" s="6">
        <f>IF('Log_working_3-way'!$D23="","",'True_Odds_Calculator_3-way'!O24/'True_Odds_Calculator_3-way'!B24-1)</f>
        <v>6.5047592013534823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3.3890014541377189E-2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1.0419101634012171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48.384078972505847</v>
      </c>
      <c r="I24" s="6">
        <f>IF('Log_working_3-way'!$D24="","",'True_Odds_Calculator_3-way'!O25/'True_Odds_Calculator_3-way'!B25-1)</f>
        <v>2.9824395404264776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3.3134751620465863E-2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1.0374111467684288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37.756479201305439</v>
      </c>
      <c r="I25" s="6">
        <f>IF('Log_working_3-way'!$D25="","",'True_Odds_Calculator_3-way'!O26/'True_Odds_Calculator_3-way'!B26-1)</f>
        <v>5.2963136894873832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3.3573840790531051E-2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1.0272873923531975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5.5635416938996247</v>
      </c>
      <c r="I26" s="6">
        <f>IF('Log_working_3-way'!$D26="","",'True_Odds_Calculator_3-way'!O27/'True_Odds_Calculator_3-way'!B27-1)</f>
        <v>5.0805060473641994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2.7874974766166627E-2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1.0256049066245001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16.475026401897473</v>
      </c>
      <c r="I27" s="6">
        <f>IF('Log_working_3-way'!$D27="","",'True_Odds_Calculator_3-way'!O28/'True_Odds_Calculator_3-way'!B28-1)</f>
        <v>7.4194556269903256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2.7443983837959873E-2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1.0242725462449149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8.8831807063905757</v>
      </c>
      <c r="I28" s="6">
        <f>IF('Log_working_3-way'!$D28="","",'True_Odds_Calculator_3-way'!O29/'True_Odds_Calculator_3-way'!B29-1)</f>
        <v>8.5160359856180197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2.6228254575665133E-2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1.0256048428055955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12.752833830239272</v>
      </c>
      <c r="I29" s="6">
        <f>IF('Log_working_3-way'!$D29="","",'True_Odds_Calculator_3-way'!O30/'True_Odds_Calculator_3-way'!B30-1)</f>
        <v>7.2231570316083875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2.7648354367574512E-2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1.0252093019610422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13.970979958206678</v>
      </c>
      <c r="I30" s="6">
        <f>IF('Log_working_3-way'!$D30="","",'True_Odds_Calculator_3-way'!O31/'True_Odds_Calculator_3-way'!B31-1)</f>
        <v>7.9937082231537868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2.723405834082282E-2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1.0324976195604463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6.8018288055850666</v>
      </c>
      <c r="I31" s="6">
        <f>IF('Log_working_3-way'!$D31="","",'True_Odds_Calculator_3-way'!O32/'True_Odds_Calculator_3-way'!B32-1)</f>
        <v>7.930791440648294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3.4470848300635515E-2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1.0308423820931523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10.429547619857813</v>
      </c>
      <c r="I32" s="6">
        <f>IF('Log_working_3-way'!$D32="","",'True_Odds_Calculator_3-way'!O33/'True_Odds_Calculator_3-way'!B33-1)</f>
        <v>7.4719155666571524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3.3201387251104109E-2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1.0394092110308011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32.745346280453965</v>
      </c>
      <c r="I33" s="6">
        <f>IF('Log_working_3-way'!$D33="","",'True_Odds_Calculator_3-way'!O34/'True_Odds_Calculator_3-way'!B34-1)</f>
        <v>5.1772205423236368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3.7558760653694456E-2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1.0357076582768423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8.4034728444892028</v>
      </c>
      <c r="I34" s="6">
        <f>IF('Log_working_3-way'!$D34="","",'True_Odds_Calculator_3-way'!O35/'True_Odds_Calculator_3-way'!B35-1)</f>
        <v>11.920012602821647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3.8512596516193653E-2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1.0505854900499194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0.5674006151988944</v>
      </c>
      <c r="I35" s="6">
        <f>IF('Log_working_3-way'!$D35="","",'True_Odds_Calculator_3-way'!O36/'True_Odds_Calculator_3-way'!B36-1)</f>
        <v>5.1432661035660221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4.3293450442826842E-2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1.044062700293362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0.30168027342015269</v>
      </c>
      <c r="I36" s="6">
        <f>IF('Log_working_3-way'!$D36="","",'True_Odds_Calculator_3-way'!O37/'True_Odds_Calculator_3-way'!B37-1)</f>
        <v>2.417398231539388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3.3906212853759499E-2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1.0309426726779516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32.610170094514523</v>
      </c>
      <c r="I37" s="6">
        <f>IF('Log_working_3-way'!$D37="","",'True_Odds_Calculator_3-way'!O38/'True_Odds_Calculator_3-way'!B38-1)</f>
        <v>5.6217229358129748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2.9512080041952604E-2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1.0265520650288842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8.0396489772262321</v>
      </c>
      <c r="I38" s="6">
        <f>IF('Log_working_3-way'!$D38="","",'True_Odds_Calculator_3-way'!O39/'True_Odds_Calculator_3-way'!B39-1)</f>
        <v>6.6736017829654308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2.8254801291176967E-2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1.0343734169770133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2.6506273123939845</v>
      </c>
      <c r="I39" s="6">
        <f>IF('Log_working_3-way'!$D39="","",'True_Odds_Calculator_3-way'!O40/'True_Odds_Calculator_3-way'!B40-1)</f>
        <v>4.9029881355262592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3.280431385982796E-2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1.0260336872530613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17.717088210417185</v>
      </c>
      <c r="I40" s="6">
        <f>IF('Log_working_3-way'!$D40="","",'True_Odds_Calculator_3-way'!O41/'True_Odds_Calculator_3-way'!B41-1)</f>
        <v>7.2702710055361859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2.7760728351490904E-2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1.0417662907370884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4.6536139523059772</v>
      </c>
      <c r="I41" s="6">
        <f>IF('Log_working_3-way'!$D41="","",'True_Odds_Calculator_3-way'!O42/'True_Odds_Calculator_3-way'!B42-1)</f>
        <v>5.7164066425927738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4.2028069440976257E-2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1.036396730474936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18.021693501792662</v>
      </c>
      <c r="I42" s="6">
        <f>IF('Log_working_3-way'!$D42="","",'True_Odds_Calculator_3-way'!O43/'True_Odds_Calculator_3-way'!B43-1)</f>
        <v>5.599142248898425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3.8450462777748662E-2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1.0256376417736992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18.401063473455029</v>
      </c>
      <c r="I43" s="6">
        <f>IF('Log_working_3-way'!$D43="","",'True_Odds_Calculator_3-way'!O44/'True_Odds_Calculator_3-way'!B44-1)</f>
        <v>7.5715975384486924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2.7255385563990986E-2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1.018038836152523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16.030276046304543</v>
      </c>
      <c r="I44" s="6">
        <f>IF('Log_working_3-way'!$D44="","",'True_Odds_Calculator_3-way'!O45/'True_Odds_Calculator_3-way'!B45-1)</f>
        <v>8.3444587359695674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1.9426289034132127E-2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1.008262046105429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18.580147473686257</v>
      </c>
      <c r="I45" s="6">
        <f>IF('Log_working_3-way'!$D45="","",'True_Odds_Calculator_3-way'!O46/'True_Odds_Calculator_3-way'!B46-1)</f>
        <v>7.5747834416554234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8.8323617735381887E-3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1.0061458485919337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15.282448765359373</v>
      </c>
      <c r="I46" s="6">
        <f>IF('Log_working_3-way'!$D46="","",'True_Odds_Calculator_3-way'!O47/'True_Odds_Calculator_3-way'!B47-1)</f>
        <v>8.4047424068715753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6.6682543462730504E-3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1.0198498037241268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11.486323672360962</v>
      </c>
      <c r="I47" s="6">
        <f>IF('Log_working_3-way'!$D47="","",'True_Odds_Calculator_3-way'!O48/'True_Odds_Calculator_3-way'!B48-1)</f>
        <v>7.6196741708837727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2.152582101089684E-2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1.0222040653977629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33.703042647701899</v>
      </c>
      <c r="I48" s="6">
        <f>IF('Log_working_3-way'!$D48="","",'True_Odds_Calculator_3-way'!O49/'True_Odds_Calculator_3-way'!B49-1)</f>
        <v>5.5737246348139449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2.0972119417715263E-2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1.0342192349722537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3.9947800454443101</v>
      </c>
      <c r="I49" s="6">
        <f>IF('Log_working_3-way'!$D49="","",'True_Odds_Calculator_3-way'!O50/'True_Odds_Calculator_3-way'!B50-1)</f>
        <v>5.5578166829292721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3.4137481371087741E-2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1.0315778504340964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9.1339804194674663</v>
      </c>
      <c r="I50" s="6">
        <f>IF('Log_working_3-way'!$D50="","",'True_Odds_Calculator_3-way'!O51/'True_Odds_Calculator_3-way'!B51-1)</f>
        <v>5.9175740257883627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3.3482150719835513E-2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1.0376862378010892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34.047976565826843</v>
      </c>
      <c r="I51" s="6">
        <f>IF('Log_working_3-way'!$D51="","",'True_Odds_Calculator_3-way'!O52/'True_Odds_Calculator_3-way'!B52-1)</f>
        <v>5.1899185531031851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3.5430310624155803E-2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1.0379083070808039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33.200936072757081</v>
      </c>
      <c r="I52" s="6">
        <f>IF('Log_working_3-way'!$D52="","",'True_Odds_Calculator_3-way'!O53/'True_Odds_Calculator_3-way'!B53-1)</f>
        <v>5.2181917835907647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3.5961089687547299E-2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1.0304553636652936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14.007172626858292</v>
      </c>
      <c r="I53" s="6">
        <f>IF('Log_working_3-way'!$D53="","",'True_Odds_Calculator_3-way'!O54/'True_Odds_Calculator_3-way'!B54-1)</f>
        <v>9.2062188943581287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3.2841520881930819E-2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1.0315025241715121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14.475144778265769</v>
      </c>
      <c r="I54" s="6">
        <f>IF('Log_working_3-way'!$D54="","",'True_Odds_Calculator_3-way'!O55/'True_Odds_Calculator_3-way'!B55-1)</f>
        <v>8.6859132014261604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3.3916013662849132E-2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1.0350584343621325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26.628046739819279</v>
      </c>
      <c r="I55" s="6">
        <f>IF('Log_working_3-way'!$D55="","",'True_Odds_Calculator_3-way'!O56/'True_Odds_Calculator_3-way'!B56-1)</f>
        <v>7.3574841387953338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3.5062572357902777E-2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1.0585939395095232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46.385825646710579</v>
      </c>
      <c r="I56" s="6">
        <f>IF('Log_working_3-way'!$D56="","",'True_Odds_Calculator_3-way'!O57/'True_Odds_Calculator_3-way'!B57-1)</f>
        <v>4.2898977901191531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4.6585850916051719E-2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1.0366917862284315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17.035877880990757</v>
      </c>
      <c r="I57" s="6">
        <f>IF('Log_working_3-way'!$D57="","",'True_Odds_Calculator_3-way'!O58/'True_Odds_Calculator_3-way'!B58-1)</f>
        <v>8.5772918389828536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3.9055520568249014E-2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1.0703309700341008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57.288902464670713</v>
      </c>
      <c r="I58" s="6">
        <f>IF('Log_working_3-way'!$D58="","",'True_Odds_Calculator_3-way'!O59/'True_Odds_Calculator_3-way'!B59-1)</f>
        <v>2.3616415207247199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4.7114522133845371E-2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1.0371432839257959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10.279260799624682</v>
      </c>
      <c r="I59" s="6">
        <f>IF('Log_working_3-way'!$D59="","",'True_Odds_Calculator_3-way'!O60/'True_Odds_Calculator_3-way'!B60-1)</f>
        <v>7.319332982865042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3.9809206935093933E-2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1.0314025002031941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9.9731821307215576</v>
      </c>
      <c r="I60" s="6">
        <f>IF('Log_working_3-way'!$D60="","",'True_Odds_Calculator_3-way'!O61/'True_Odds_Calculator_3-way'!B61-1)</f>
        <v>5.0495838910551125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3.3128908128908119E-2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1.030777060468729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16.235974600740068</v>
      </c>
      <c r="I61" s="6">
        <f>IF('Log_working_3-way'!$D61="","",'True_Odds_Calculator_3-way'!O62/'True_Odds_Calculator_3-way'!B62-1)</f>
        <v>6.9941823337707181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3.2921845578378406E-2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1.0414802092142592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40.758840241204673</v>
      </c>
      <c r="I62" s="6">
        <f>IF('Log_working_3-way'!$D62="","",'True_Odds_Calculator_3-way'!O63/'True_Odds_Calculator_3-way'!B63-1)</f>
        <v>3.2761052406993585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3.6488279522335354E-2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1.0358105973360572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26.901703412931976</v>
      </c>
      <c r="I63" s="6">
        <f>IF('Log_working_3-way'!$D63="","",'True_Odds_Calculator_3-way'!O64/'True_Odds_Calculator_3-way'!B64-1)</f>
        <v>5.9010218427306667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3.5960969963625633E-2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1.0308937088951406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13.426147116663746</v>
      </c>
      <c r="I64" s="6">
        <f>IF('Log_working_3-way'!$D64="","",'True_Odds_Calculator_3-way'!O65/'True_Odds_Calculator_3-way'!B65-1)</f>
        <v>9.0699310586151984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3.3356355937001148E-2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1.0292410294582282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27.698431449619875</v>
      </c>
      <c r="I65" s="6">
        <f>IF('Log_working_3-way'!$D65="","",'True_Odds_Calculator_3-way'!O66/'True_Odds_Calculator_3-way'!B66-1)</f>
        <v>6.0211447505371316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2.9215204866952726E-2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1.0285542635350728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28.03893693907067</v>
      </c>
      <c r="I66" s="6">
        <f>IF('Log_working_3-way'!$D66="","",'True_Odds_Calculator_3-way'!O67/'True_Odds_Calculator_3-way'!B67-1)</f>
        <v>6.9842116169205317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2.8293538721092304E-2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1.0261766799581551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13.955730628959712</v>
      </c>
      <c r="I67" s="6">
        <f>IF('Log_working_3-way'!$D67="","",'True_Odds_Calculator_3-way'!O68/'True_Odds_Calculator_3-way'!B68-1)</f>
        <v>8.4970350014463385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2.8281458214353794E-2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1.0345234886489119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13.94483644802688</v>
      </c>
      <c r="I68" s="6">
        <f>IF('Log_working_3-way'!$D68="","",'True_Odds_Calculator_3-way'!O69/'True_Odds_Calculator_3-way'!B69-1)</f>
        <v>8.0724252726947032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3.7149590359580209E-2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1.0316819192885076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19.175190460251514</v>
      </c>
      <c r="I69" s="6">
        <f>IF('Log_working_3-way'!$D69="","",'True_Odds_Calculator_3-way'!O70/'True_Odds_Calculator_3-way'!B70-1)</f>
        <v>7.8318134159429249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3.346108291686245E-2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1.0347178454919381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22.896505409702062</v>
      </c>
      <c r="I70" s="6">
        <f>IF('Log_working_3-way'!$D70="","",'True_Odds_Calculator_3-way'!O71/'True_Odds_Calculator_3-way'!B71-1)</f>
        <v>7.5009352469192532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3.5794236575262373E-2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1.0366378772055584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18.712815805817165</v>
      </c>
      <c r="I71" s="6">
        <f>IF('Log_working_3-way'!$D71="","",'True_Odds_Calculator_3-way'!O72/'True_Odds_Calculator_3-way'!B72-1)</f>
        <v>8.8275335746196895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3.8644172340845939E-2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1.0360271555413807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15.999213206383178</v>
      </c>
      <c r="I72" s="6">
        <f>IF('Log_working_3-way'!$D72="","",'True_Odds_Calculator_3-way'!O73/'True_Odds_Calculator_3-way'!B73-1)</f>
        <v>8.4624014392779987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3.8525739831829942E-2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1.0561933924323315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3.2217913670337941</v>
      </c>
      <c r="I73" s="6">
        <f>IF('Log_working_3-way'!$D73="","",'True_Odds_Calculator_3-way'!O74/'True_Odds_Calculator_3-way'!B74-1)</f>
        <v>5.6737625479647695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5.4257135605866313E-2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1.0243728517004242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13.751363255317674</v>
      </c>
      <c r="I74" s="6">
        <f>IF('Log_working_3-way'!$D74="","",'True_Odds_Calculator_3-way'!O75/'True_Odds_Calculator_3-way'!B75-1)</f>
        <v>8.4555836186612812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2.6364437139339003E-2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1.066743746579996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39.34945123917079</v>
      </c>
      <c r="I75" s="6">
        <f>IF('Log_working_3-way'!$D75="","",'True_Odds_Calculator_3-way'!O76/'True_Odds_Calculator_3-way'!B76-1)</f>
        <v>4.5916097113902294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5.8716071409548043E-2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1.0273543937717569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5.8774152981144798</v>
      </c>
      <c r="I76" s="6">
        <f>IF('Log_working_3-way'!$D76="","",'True_Odds_Calculator_3-way'!O77/'True_Odds_Calculator_3-way'!B77-1)</f>
        <v>6.3383458005240341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2.8487599582565748E-2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1.0258934971814524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15.208723159749159</v>
      </c>
      <c r="I77" s="6">
        <f>IF('Log_working_3-way'!$D77="","",'True_Odds_Calculator_3-way'!O78/'True_Odds_Calculator_3-way'!B78-1)</f>
        <v>6.8522776315852871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2.7824644195689308E-2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1.0261096332739543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18.743470724865123</v>
      </c>
      <c r="I78" s="6">
        <f>IF('Log_working_3-way'!$D78="","",'True_Odds_Calculator_3-way'!O79/'True_Odds_Calculator_3-way'!B79-1)</f>
        <v>6.9431609077898191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2.7709925669109126E-2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1.0377650132983152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17.496398998069726</v>
      </c>
      <c r="I79" s="6">
        <f>IF('Log_working_3-way'!$D79="","",'True_Odds_Calculator_3-way'!O80/'True_Odds_Calculator_3-way'!B80-1)</f>
        <v>6.138792369945997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4.0023423681820436E-2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1.041549405305108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4.545750526983416</v>
      </c>
      <c r="I80" s="6">
        <f>IF('Log_working_3-way'!$D80="","",'True_Odds_Calculator_3-way'!O81/'True_Odds_Calculator_3-way'!B81-1)</f>
        <v>6.125492083226117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4.1964708517842286E-2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1.0360538068772165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8.7087315750015222</v>
      </c>
      <c r="I81" s="6">
        <f>IF('Log_working_3-way'!$D81="","",'True_Odds_Calculator_3-way'!O82/'True_Odds_Calculator_3-way'!B82-1)</f>
        <v>5.9241415558907633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3.8045519988431087E-2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1.0274872156021266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21.041895138519937</v>
      </c>
      <c r="I82" s="6">
        <f>IF('Log_working_3-way'!$D82="","",'True_Odds_Calculator_3-way'!O83/'True_Odds_Calculator_3-way'!B83-1)</f>
        <v>5.230075793037841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2.8756230757291945E-2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1.0316195276778946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33.811380853373308</v>
      </c>
      <c r="I83" s="6">
        <f>IF('Log_working_3-way'!$D83="","",'True_Odds_Calculator_3-way'!O84/'True_Odds_Calculator_3-way'!B84-1)</f>
        <v>4.1543598325496829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3.0020354604765265E-2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1.028515542782189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23.042372001105115</v>
      </c>
      <c r="I84" s="6">
        <f>IF('Log_working_3-way'!$D84="","",'True_Odds_Calculator_3-way'!O85/'True_Odds_Calculator_3-way'!B85-1)</f>
        <v>5.3535421093310971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2.9510007436922114E-2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1.0375222751175612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38.249858575341051</v>
      </c>
      <c r="I85" s="6">
        <f>IF('Log_working_3-way'!$D85="","",'True_Odds_Calculator_3-way'!O86/'True_Odds_Calculator_3-way'!B86-1)</f>
        <v>4.8692868306897878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3.3624033728071545E-2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1.0309543198889464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16.985116796860016</v>
      </c>
      <c r="I86" s="6">
        <f>IF('Log_working_3-way'!$D86="","",'True_Odds_Calculator_3-way'!O87/'True_Odds_Calculator_3-way'!B87-1)</f>
        <v>6.9476435043570506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3.302484729723032E-2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1.0256697893010855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17.890263006446194</v>
      </c>
      <c r="I87" s="6">
        <f>IF('Log_working_3-way'!$D87="","",'True_Odds_Calculator_3-way'!O88/'True_Odds_Calculator_3-way'!B88-1)</f>
        <v>6.4280116789716883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2.7330734495065512E-2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1.0631771880055676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62.604684805368628</v>
      </c>
      <c r="I88" s="6">
        <f>IF('Log_working_3-way'!$D88="","",'True_Odds_Calculator_3-way'!O89/'True_Odds_Calculator_3-way'!B89-1)</f>
        <v>0.95822816074941275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3.9203671240427784E-2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1.0396852925539966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44.402513186738481</v>
      </c>
      <c r="I89" s="6">
        <f>IF('Log_working_3-way'!$D89="","",'True_Odds_Calculator_3-way'!O90/'True_Odds_Calculator_3-way'!B90-1)</f>
        <v>3.2535235995785934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3.3271367920445494E-2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1.032682358610808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35.524342670394859</v>
      </c>
      <c r="I90" s="6">
        <f>IF('Log_working_3-way'!$D90="","",'True_Odds_Calculator_3-way'!O91/'True_Odds_Calculator_3-way'!B91-1)</f>
        <v>4.0583560622678885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3.0486680081461381E-2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1.0260003863229021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13.388188279440204</v>
      </c>
      <c r="I91" s="6">
        <f>IF('Log_working_3-way'!$D91="","",'True_Odds_Calculator_3-way'!O92/'True_Odds_Calculator_3-way'!B92-1)</f>
        <v>8.5580971854655328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2.8128011740166103E-2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1.0123383714796357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21.385638585487182</v>
      </c>
      <c r="I92" s="6">
        <f>IF('Log_working_3-way'!$D92="","",'True_Odds_Calculator_3-way'!O93/'True_Odds_Calculator_3-way'!B93-1)</f>
        <v>7.2941118388572548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1.2959128901157912E-2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1.0307066933587354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8.1638832507258279</v>
      </c>
      <c r="I93" s="6">
        <f>IF('Log_working_3-way'!$D93="","",'True_Odds_Calculator_3-way'!O94/'True_Odds_Calculator_3-way'!B94-1)</f>
        <v>10.047470420447357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3.3127044754951651E-2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1.0373316168561788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20.414167538333761</v>
      </c>
      <c r="I94" s="6">
        <f>IF('Log_working_3-way'!$D94="","",'True_Odds_Calculator_3-way'!O95/'True_Odds_Calculator_3-way'!B95-1)</f>
        <v>8.2250318304869463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3.9027595190247899E-2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1.030843955818042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17.143291066610441</v>
      </c>
      <c r="I95" s="6">
        <f>IF('Log_working_3-way'!$D95="","",'True_Odds_Calculator_3-way'!O96/'True_Odds_Calculator_3-way'!B96-1)</f>
        <v>7.3259015196412101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3.2904031122910959E-2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1.0314577502606896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33.412943645976569</v>
      </c>
      <c r="I96" s="6">
        <f>IF('Log_working_3-way'!$D96="","",'True_Odds_Calculator_3-way'!O97/'True_Odds_Calculator_3-way'!B97-1)</f>
        <v>6.1720737938920918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2.9578851689137986E-2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1.0264011613778148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11.225857981643529</v>
      </c>
      <c r="I97" s="6">
        <f>IF('Log_working_3-way'!$D97="","",'True_Odds_Calculator_3-way'!O98/'True_Odds_Calculator_3-way'!B98-1)</f>
        <v>7.7153459261018682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2.8542961888797125E-2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1.0308144669727879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16.235088752142424</v>
      </c>
      <c r="I98" s="6">
        <f>IF('Log_working_3-way'!$D98="","",'True_Odds_Calculator_3-way'!O99/'True_Odds_Calculator_3-way'!B99-1)</f>
        <v>7.2285246803550205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3.2974935665789129E-2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1.0389050976777574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5.1592983291911567</v>
      </c>
      <c r="I99" s="6">
        <f>IF('Log_working_3-way'!$D99="","",'True_Odds_Calculator_3-way'!O100/'True_Odds_Calculator_3-way'!B100-1)</f>
        <v>8.4437409401642132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4.0577830075576138E-2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1.038510861305725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23.787305631361995</v>
      </c>
      <c r="I100" s="6">
        <f>IF('Log_working_3-way'!$D100="","",'True_Odds_Calculator_3-way'!O101/'True_Odds_Calculator_3-way'!B101-1)</f>
        <v>5.8406794257601984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3.953286925455668E-2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1.0497687799496305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4.6880850044604347</v>
      </c>
      <c r="I101" s="6">
        <f>IF('Log_working_3-way'!$D101="","",'True_Odds_Calculator_3-way'!O102/'True_Odds_Calculator_3-way'!B102-1)</f>
        <v>7.7906481613357776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5.0962708101337739E-2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1.0357841267617509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3.0083531998423316</v>
      </c>
      <c r="I102" s="6">
        <f>IF('Log_working_3-way'!$D102="","",'True_Odds_Calculator_3-way'!O103/'True_Odds_Calculator_3-way'!B103-1)</f>
        <v>5.5193981971407586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3.483481894887186E-2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1.0318313701548512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7.4164628647520505</v>
      </c>
      <c r="I103" s="6">
        <f>IF('Log_working_3-way'!$D103="","",'True_Odds_Calculator_3-way'!O104/'True_Odds_Calculator_3-way'!B104-1)</f>
        <v>7.7224912198700544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3.3882042265833689E-2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1.0323431073452081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6.4656044100682095</v>
      </c>
      <c r="I104" s="6">
        <f>IF('Log_working_3-way'!$D104="","",'True_Odds_Calculator_3-way'!O105/'True_Odds_Calculator_3-way'!B105-1)</f>
        <v>5.7004316588977844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3.3546509953043646E-2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1.0247147148704194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11.878486471984791</v>
      </c>
      <c r="I105" s="6">
        <f>IF('Log_working_3-way'!$D105="","",'True_Odds_Calculator_3-way'!O106/'True_Odds_Calculator_3-way'!B106-1)</f>
        <v>7.8894363819593654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2.6761997586651098E-2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1.0266124897710105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18.55628273520415</v>
      </c>
      <c r="I106" s="6">
        <f>IF('Log_working_3-way'!$D106="","",'True_Odds_Calculator_3-way'!O107/'True_Odds_Calculator_3-way'!B107-1)</f>
        <v>7.4127541880533485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2.8262426046651967E-2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1.025838996453514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17.080023673336679</v>
      </c>
      <c r="I107" s="6">
        <f>IF('Log_working_3-way'!$D107="","",'True_Odds_Calculator_3-way'!O108/'True_Odds_Calculator_3-way'!B108-1)</f>
        <v>6.6355184755759034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2.7602223779079393E-2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0.99936314441225615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10.421432373292332</v>
      </c>
      <c r="I108" s="6">
        <f>IF('Log_working_3-way'!$D108="","",'True_Odds_Calculator_3-way'!O109/'True_Odds_Calculator_3-way'!B109-1)</f>
        <v>9.4806214725273179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-6.9972885506863758E-4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1.0361314514129796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7.4273546209958212</v>
      </c>
      <c r="I109" s="6">
        <f>IF('Log_working_3-way'!$D109="","",'True_Odds_Calculator_3-way'!O110/'True_Odds_Calculator_3-way'!B110-1)</f>
        <v>9.3496339835640594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3.8664599960796409E-2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1.0339459963592545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25.498952524408715</v>
      </c>
      <c r="I110" s="6">
        <f>IF('Log_working_3-way'!$D110="","",'True_Odds_Calculator_3-way'!O111/'True_Odds_Calculator_3-way'!B111-1)</f>
        <v>6.4591688815042758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3.4438220302094535E-2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1.041375794182247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41.349450109111771</v>
      </c>
      <c r="I111" s="6">
        <f>IF('Log_working_3-way'!$D111="","",'True_Odds_Calculator_3-way'!O112/'True_Odds_Calculator_3-way'!B112-1)</f>
        <v>4.5797534436128045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3.5614994418009971E-2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1.0385638251907845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5.2879627234924795</v>
      </c>
      <c r="I112" s="6">
        <f>IF('Log_working_3-way'!$D112="","",'True_Odds_Calculator_3-way'!O113/'True_Odds_Calculator_3-way'!B113-1)</f>
        <v>8.2715368729047274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4.0247131203604347E-2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1.0535568544326546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45.856705175842144</v>
      </c>
      <c r="I113" s="6">
        <f>IF('Log_working_3-way'!$D113="","",'True_Odds_Calculator_3-way'!O114/'True_Odds_Calculator_3-way'!B114-1)</f>
        <v>3.4697356620630595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4.365312543266775E-2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1.0278306582502139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22.584933651945157</v>
      </c>
      <c r="I114" s="6">
        <f>IF('Log_working_3-way'!$D114="","",'True_Odds_Calculator_3-way'!O115/'True_Odds_Calculator_3-way'!B115-1)</f>
        <v>5.8021019208799292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2.890023242347084E-2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1.0889153323844669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72.823399636484865</v>
      </c>
      <c r="I115" s="6">
        <f>IF('Log_working_3-way'!$D115="","",'True_Odds_Calculator_3-way'!O116/'True_Odds_Calculator_3-way'!B116-1)</f>
        <v>0.15096518905544332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4.230844455721039E-2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1.0329585301211845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8.2061891896042276</v>
      </c>
      <c r="I116" s="6">
        <f>IF('Log_working_3-way'!$D116="","",'True_Odds_Calculator_3-way'!O117/'True_Odds_Calculator_3-way'!B117-1)</f>
        <v>5.9091832506498134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3.4737250783302143E-2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1.0414291684570278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32.696846978928491</v>
      </c>
      <c r="I117" s="6">
        <f>IF('Log_working_3-way'!$D117="","",'True_Odds_Calculator_3-way'!O118/'True_Odds_Calculator_3-way'!B118-1)</f>
        <v>6.5513785637013751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3.9052101416846785E-2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1.0334252415621059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21.996699274097338</v>
      </c>
      <c r="I118" s="6">
        <f>IF('Log_working_3-way'!$D118="","",'True_Odds_Calculator_3-way'!O119/'True_Odds_Calculator_3-way'!B119-1)</f>
        <v>7.1196075361809736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3.4729359252908543E-2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1.0418552258021667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33.084701350888402</v>
      </c>
      <c r="I119" s="6">
        <f>IF('Log_working_3-way'!$D119="","",'True_Odds_Calculator_3-way'!O120/'True_Odds_Calculator_3-way'!B120-1)</f>
        <v>5.9517184857170919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3.9493896030398545E-2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1.0386773839782104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2.8112505088439788</v>
      </c>
      <c r="I120" s="6">
        <f>IF('Log_working_3-way'!$D120="","",'True_Odds_Calculator_3-way'!O121/'True_Odds_Calculator_3-way'!B121-1)</f>
        <v>5.0267542499506641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3.7042451175301139E-2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1.0348716934650233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27.544232928808885</v>
      </c>
      <c r="I121" s="6">
        <f>IF('Log_working_3-way'!$D121="","",'True_Odds_Calculator_3-way'!O122/'True_Odds_Calculator_3-way'!B122-1)</f>
        <v>6.3745730444564703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3.4775118233077329E-2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1.0330539969172414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5.3249386587638581</v>
      </c>
      <c r="I122" s="6">
        <f>IF('Log_working_3-way'!$D122="","",'True_Odds_Calculator_3-way'!O123/'True_Odds_Calculator_3-way'!B123-1)</f>
        <v>6.6297417236655525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3.41657899187644E-2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1.0302748017546817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11.263093449791382</v>
      </c>
      <c r="I123" s="6">
        <f>IF('Log_working_3-way'!$D123="","",'True_Odds_Calculator_3-way'!O124/'True_Odds_Calculator_3-way'!B124-1)</f>
        <v>8.3390120162125037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3.2731258632542781E-2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1.0309788106088351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12.175808416165168</v>
      </c>
      <c r="I124" s="6">
        <f>IF('Log_working_3-way'!$D124="","",'True_Odds_Calculator_3-way'!O125/'True_Odds_Calculator_3-way'!B125-1)</f>
        <v>7.8320163734502799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3.3437334241988248E-2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1.0304776622111098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7.8947680518177243</v>
      </c>
      <c r="I125" s="6">
        <f>IF('Log_working_3-way'!$D125="","",'True_Odds_Calculator_3-way'!O126/'True_Odds_Calculator_3-way'!B126-1)</f>
        <v>6.8622758000580371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3.2375032375032475E-2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1.0324186398240591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8.0414012499054959</v>
      </c>
      <c r="I126" s="6">
        <f>IF('Log_working_3-way'!$D126="","",'True_Odds_Calculator_3-way'!O127/'True_Odds_Calculator_3-way'!B127-1)</f>
        <v>6.5856852093868508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3.4352935644986538E-2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1.0339206255486582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36.423836159403244</v>
      </c>
      <c r="I127" s="6">
        <f>IF('Log_working_3-way'!$D127="","",'True_Odds_Calculator_3-way'!O128/'True_Odds_Calculator_3-way'!B128-1)</f>
        <v>5.6826713586148596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3.08606090307737E-2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1.0334613643484023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36.908914619751549</v>
      </c>
      <c r="I128" s="6">
        <f>IF('Log_working_3-way'!$D128="","",'True_Odds_Calculator_3-way'!O129/'True_Odds_Calculator_3-way'!B129-1)</f>
        <v>5.1885790625040809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3.0430451302011052E-2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1.0319139952661882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34.235461109167389</v>
      </c>
      <c r="I129" s="6">
        <f>IF('Log_working_3-way'!$D129="","",'True_Odds_Calculator_3-way'!O130/'True_Odds_Calculator_3-way'!B130-1)</f>
        <v>5.449598564700131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2.9920884244098556E-2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1.0253000497275082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11.414998239007344</v>
      </c>
      <c r="I130" s="6">
        <f>IF('Log_working_3-way'!$D130="","",'True_Odds_Calculator_3-way'!O131/'True_Odds_Calculator_3-way'!B131-1)</f>
        <v>7.992302934545835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2.7394591224378484E-2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1.0323753795003388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5.6964629729521477</v>
      </c>
      <c r="I131" s="6">
        <f>IF('Log_working_3-way'!$D131="","",'True_Odds_Calculator_3-way'!O132/'True_Odds_Calculator_3-way'!B132-1)</f>
        <v>8.6836369701799594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3.4159045484828177E-2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1.0305957937044981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15.396362705614987</v>
      </c>
      <c r="I132" s="6">
        <f>IF('Log_working_3-way'!$D132="","",'True_Odds_Calculator_3-way'!O133/'True_Odds_Calculator_3-way'!B133-1)</f>
        <v>7.9993755707527114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3.2856378727875279E-2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1.0323505275161275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8.8653484237989257</v>
      </c>
      <c r="I133" s="6">
        <f>IF('Log_working_3-way'!$D133="","",'True_Odds_Calculator_3-way'!O134/'True_Odds_Calculator_3-way'!B134-1)</f>
        <v>7.612148092948603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3.4662947244607611E-2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1.0382449326033969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21.452189384840356</v>
      </c>
      <c r="I134" s="6">
        <f>IF('Log_working_3-way'!$D134="","",'True_Odds_Calculator_3-way'!O135/'True_Odds_Calculator_3-way'!B135-1)</f>
        <v>9.5483735686047133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3.944284047940827E-2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1.0406631122091408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3.6818284677404423</v>
      </c>
      <c r="I135" s="6">
        <f>IF('Log_working_3-way'!$D135="","",'True_Odds_Calculator_3-way'!O136/'True_Odds_Calculator_3-way'!B136-1)</f>
        <v>6.9790824443068908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4.0849883533746745E-2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1.0333655508087869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23.663426598512167</v>
      </c>
      <c r="I136" s="6">
        <f>IF('Log_working_3-way'!$D136="","",'True_Odds_Calculator_3-way'!O137/'True_Odds_Calculator_3-way'!B137-1)</f>
        <v>7.4136491708919241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3.4227793258694295E-2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1.0367685272943801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0.9765446090482377</v>
      </c>
      <c r="I137" s="6">
        <f>IF('Log_working_3-way'!$D137="","",'True_Odds_Calculator_3-way'!O138/'True_Odds_Calculator_3-way'!B138-1)</f>
        <v>4.7897003152398439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3.2517210685836018E-2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1.0338529143376545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41.0422987432136</v>
      </c>
      <c r="I138" s="6">
        <f>IF('Log_working_3-way'!$D138="","",'True_Odds_Calculator_3-way'!O139/'True_Odds_Calculator_3-way'!B139-1)</f>
        <v>4.109761752815456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2.9500045675806108E-2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1.0345625497261375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35.921575331347988</v>
      </c>
      <c r="I139" s="6">
        <f>IF('Log_working_3-way'!$D139="","",'True_Odds_Calculator_3-way'!O140/'True_Odds_Calculator_3-way'!B140-1)</f>
        <v>4.3898730809223512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3.202388378635268E-2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1.0283420572314472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22.342308847167832</v>
      </c>
      <c r="I140" s="6">
        <f>IF('Log_working_3-way'!$D140="","",'True_Odds_Calculator_3-way'!O141/'True_Odds_Calculator_3-way'!B141-1)</f>
        <v>7.1614242804766768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2.9427709498631938E-2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1.0348259108890272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2.2963256424744021</v>
      </c>
      <c r="I141" s="6">
        <f>IF('Log_working_3-way'!$D141="","",'True_Odds_Calculator_3-way'!O142/'True_Odds_Calculator_3-way'!B142-1)</f>
        <v>4.6771265941399101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3.2693201684383055E-2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1.0377867394425042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19.424670262031078</v>
      </c>
      <c r="I142" s="6">
        <f>IF('Log_working_3-way'!$D142="","",'True_Odds_Calculator_3-way'!O143/'True_Odds_Calculator_3-way'!B143-1)</f>
        <v>6.0254002773468311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3.9741738666469795E-2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1.0514905149441065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37.787403165257544</v>
      </c>
      <c r="I143" s="6">
        <f>IF('Log_working_3-way'!$D143="","",'True_Odds_Calculator_3-way'!O144/'True_Odds_Calculator_3-way'!B144-1)</f>
        <v>5.4837693998239017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4.5947751929914071E-2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1.0476177898677168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24.606732527942317</v>
      </c>
      <c r="I144" s="6">
        <f>IF('Log_working_3-way'!$D144="","",'True_Odds_Calculator_3-way'!O145/'True_Odds_Calculator_3-way'!B145-1)</f>
        <v>6.5260792508310432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4.8410150033892485E-2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1.0249791408548421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11.074284607924891</v>
      </c>
      <c r="I145" s="6">
        <f>IF('Log_working_3-way'!$D145="","",'True_Odds_Calculator_3-way'!O146/'True_Odds_Calculator_3-way'!B146-1)</f>
        <v>6.3501350934125567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2.6837950781612774E-2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1.0262628323325169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20.05129439441216</v>
      </c>
      <c r="I146" s="6">
        <f>IF('Log_working_3-way'!$D146="","",'True_Odds_Calculator_3-way'!O147/'True_Odds_Calculator_3-way'!B147-1)</f>
        <v>5.5992301661628021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2.7647749361811691E-2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1.0258503950852593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20.257518844676166</v>
      </c>
      <c r="I147" s="6">
        <f>IF('Log_working_3-way'!$D147="","",'True_Odds_Calculator_3-way'!O148/'True_Odds_Calculator_3-way'!B148-1)</f>
        <v>5.922733034743394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2.7211518257644229E-2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1.0352272294411231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39.354127700279442</v>
      </c>
      <c r="I148" s="6">
        <f>IF('Log_working_3-way'!$D148="","",'True_Odds_Calculator_3-way'!O149/'True_Odds_Calculator_3-way'!B149-1)</f>
        <v>3.8739564338676313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3.1451091254327546E-2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1.026108114408381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16.766253721309905</v>
      </c>
      <c r="I149" s="6">
        <f>IF('Log_working_3-way'!$D149="","",'True_Odds_Calculator_3-way'!O150/'True_Odds_Calculator_3-way'!B150-1)</f>
        <v>7.7728177615818055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2.7951027951027996E-2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1.0270640731013123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6.0666335456023717</v>
      </c>
      <c r="I150" s="6">
        <f>IF('Log_working_3-way'!$D150="","",'True_Odds_Calculator_3-way'!O151/'True_Odds_Calculator_3-way'!B151-1)</f>
        <v>5.8799407809688775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2.8110063222675619E-2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1.0289297520444682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29.342695651925936</v>
      </c>
      <c r="I151" s="6">
        <f>IF('Log_working_3-way'!$D151="","",'True_Odds_Calculator_3-way'!O152/'True_Odds_Calculator_3-way'!B152-1)</f>
        <v>5.1068103302325927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2.8584029907170017E-2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1.0415694145457459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15.348705717697765</v>
      </c>
      <c r="I152" s="6">
        <f>IF('Log_working_3-way'!$D152="","",'True_Odds_Calculator_3-way'!O153/'True_Odds_Calculator_3-way'!B153-1)</f>
        <v>8.9630135447580841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4.4445760965799996E-2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1.0313798813675554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14.60213405421157</v>
      </c>
      <c r="I153" s="6">
        <f>IF('Log_working_3-way'!$D153="","",'True_Odds_Calculator_3-way'!O154/'True_Odds_Calculator_3-way'!B154-1)</f>
        <v>9.5365259777927189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3.3754232628518732E-2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1.0304238669030858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10.277306682409941</v>
      </c>
      <c r="I154" s="6">
        <f>IF('Log_working_3-way'!$D154="","",'True_Odds_Calculator_3-way'!O155/'True_Odds_Calculator_3-way'!B155-1)</f>
        <v>8.8193182418983618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3.2902594265471707E-2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1.0299824586758228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12.897691085917268</v>
      </c>
      <c r="I155" s="6">
        <f>IF('Log_working_3-way'!$D155="","",'True_Odds_Calculator_3-way'!O156/'True_Odds_Calculator_3-way'!B156-1)</f>
        <v>8.5185137520669993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3.2403557034098807E-2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1.0386483244714038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30.110555716056197</v>
      </c>
      <c r="I156" s="6">
        <f>IF('Log_working_3-way'!$D156="","",'True_Odds_Calculator_3-way'!O157/'True_Odds_Calculator_3-way'!B157-1)</f>
        <v>5.8528396363417379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3.7688241440777093E-2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1.0338051301413713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4.5578609572569739</v>
      </c>
      <c r="I157" s="6">
        <f>IF('Log_working_3-way'!$D157="","",'True_Odds_Calculator_3-way'!O158/'True_Odds_Calculator_3-way'!B158-1)</f>
        <v>7.1197301743033634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3.4713730991491332E-2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1.0317645215459885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10.657406974509225</v>
      </c>
      <c r="I158" s="6">
        <f>IF('Log_working_3-way'!$D158="","",'True_Odds_Calculator_3-way'!O159/'True_Odds_Calculator_3-way'!B159-1)</f>
        <v>7.6675029948518496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3.4220319051818882E-2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1.0247742381089822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15.094880558962821</v>
      </c>
      <c r="I159" s="6">
        <f>IF('Log_working_3-way'!$D159="","",'True_Odds_Calculator_3-way'!O160/'True_Odds_Calculator_3-way'!B160-1)</f>
        <v>8.511697186583925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2.6696372732958107E-2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1.0372908257187008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18.521685378679823</v>
      </c>
      <c r="I160" s="6">
        <f>IF('Log_working_3-way'!$D160="","",'True_Odds_Calculator_3-way'!O161/'True_Odds_Calculator_3-way'!B161-1)</f>
        <v>6.1431723615355116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3.9385710685679642E-2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1.0440713524268217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20.070133183965531</v>
      </c>
      <c r="I161" s="6">
        <f>IF('Log_working_3-way'!$D161="","",'True_Odds_Calculator_3-way'!O162/'True_Odds_Calculator_3-way'!B162-1)</f>
        <v>7.8854371693126506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4.6100747290387822E-2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1.0416390372913322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14.073931837999295</v>
      </c>
      <c r="I162" s="6">
        <f>IF('Log_working_3-way'!$D162="","",'True_Odds_Calculator_3-way'!O163/'True_Odds_Calculator_3-way'!B163-1)</f>
        <v>10.074725431999482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4.465375893947332E-2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1.0297585135744158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11.011506276613297</v>
      </c>
      <c r="I163" s="6">
        <f>IF('Log_working_3-way'!$D163="","",'True_Odds_Calculator_3-way'!O164/'True_Odds_Calculator_3-way'!B164-1)</f>
        <v>8.7019713411965416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3.2204735895233316E-2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1.037606228270715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30.506027382316041</v>
      </c>
      <c r="I164" s="6">
        <f>IF('Log_working_3-way'!$D164="","",'True_Odds_Calculator_3-way'!O165/'True_Odds_Calculator_3-way'!B165-1)</f>
        <v>6.4038112705045913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3.6406806489909016E-2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1.0297708617899948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15.276690912209599</v>
      </c>
      <c r="I165" s="6">
        <f>IF('Log_working_3-way'!$D165="","",'True_Odds_Calculator_3-way'!O166/'True_Odds_Calculator_3-way'!B166-1)</f>
        <v>6.9560025792014066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3.1939486661826555E-2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1.0332681546039792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22.691226778429922</v>
      </c>
      <c r="I166" s="6">
        <f>IF('Log_working_3-way'!$D166="","",'True_Odds_Calculator_3-way'!O167/'True_Odds_Calculator_3-way'!B167-1)</f>
        <v>5.6945762982483004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3.4450493609988975E-2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1.0257439140482569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15.616147692218686</v>
      </c>
      <c r="I167" s="6">
        <f>IF('Log_working_3-way'!$D167="","",'True_Odds_Calculator_3-way'!O168/'True_Odds_Calculator_3-way'!B168-1)</f>
        <v>6.8092920531189165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2.7635087290607263E-2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1.0347905257415138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9.3613840221550451</v>
      </c>
      <c r="I168" s="6">
        <f>IF('Log_working_3-way'!$D168="","",'True_Odds_Calculator_3-way'!O169/'True_Odds_Calculator_3-way'!B169-1)</f>
        <v>8.9016657283548319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3.7486731337595725E-2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1.017346159659209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10.834754134423664</v>
      </c>
      <c r="I169" s="6">
        <f>IF('Log_working_3-way'!$D169="","",'True_Odds_Calculator_3-way'!O170/'True_Odds_Calculator_3-way'!B170-1)</f>
        <v>6.4907805540554033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1.8722233140921585E-2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1.0303956893269435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16.688055951970107</v>
      </c>
      <c r="I170" s="6">
        <f>IF('Log_working_3-way'!$D170="","",'True_Odds_Calculator_3-way'!O171/'True_Odds_Calculator_3-way'!B171-1)</f>
        <v>7.840072577888801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3.249553400610794E-2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1.0415405399880211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40.767078822876378</v>
      </c>
      <c r="I171" s="6">
        <f>IF('Log_working_3-way'!$D171="","",'True_Odds_Calculator_3-way'!O172/'True_Odds_Calculator_3-way'!B172-1)</f>
        <v>4.0763119114749173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3.6283831579523085E-2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1.0445412652891597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37.531700960494717</v>
      </c>
      <c r="I172" s="6">
        <f>IF('Log_working_3-way'!$D172="","",'True_Odds_Calculator_3-way'!O173/'True_Odds_Calculator_3-way'!B173-1)</f>
        <v>6.1029166379503659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3.9603289371559658E-2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1.030569218723054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11.988447821172798</v>
      </c>
      <c r="I173" s="6">
        <f>IF('Log_working_3-way'!$D173="","",'True_Odds_Calculator_3-way'!O174/'True_Odds_Calculator_3-way'!B174-1)</f>
        <v>8.2784942601212279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3.3040746663037801E-2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1.0383307439266458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2.1003758003017219</v>
      </c>
      <c r="I174" s="6">
        <f>IF('Log_working_3-way'!$D174="","",'True_Odds_Calculator_3-way'!O175/'True_Odds_Calculator_3-way'!B175-1)</f>
        <v>5.0636893655513795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3.5898642010696369E-2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1.0312788722132162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31.431956790912352</v>
      </c>
      <c r="I175" s="6">
        <f>IF('Log_working_3-way'!$D175="","",'True_Odds_Calculator_3-way'!O176/'True_Odds_Calculator_3-way'!B176-1)</f>
        <v>5.4810210043147487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3.0231064509865346E-2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1.0343219385901701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42.17745452178724</v>
      </c>
      <c r="I176" s="6">
        <f>IF('Log_working_3-way'!$D176="","",'True_Odds_Calculator_3-way'!O177/'True_Odds_Calculator_3-way'!B177-1)</f>
        <v>4.303371073566538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2.9343784544266782E-2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1.0303157116506878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26.456195244055074</v>
      </c>
      <c r="I177" s="6">
        <f>IF('Log_working_3-way'!$D177="","",'True_Odds_Calculator_3-way'!O178/'True_Odds_Calculator_3-way'!B178-1)</f>
        <v>6.8766549354784674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3.04903921925197E-2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1.0263445553077657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19.101294973086144</v>
      </c>
      <c r="I178" s="6">
        <f>IF('Log_working_3-way'!$D178="","",'True_Odds_Calculator_3-way'!O179/'True_Odds_Calculator_3-way'!B179-1)</f>
        <v>8.4418986296461558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2.7852039008275264E-2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1.0344154046999601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35.923310402562009</v>
      </c>
      <c r="I179" s="6">
        <f>IF('Log_working_3-way'!$D179="","",'True_Odds_Calculator_3-way'!O180/'True_Odds_Calculator_3-way'!B180-1)</f>
        <v>3.8714802137828901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3.1975387730245775E-2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1.0302520129390407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27.054499688870873</v>
      </c>
      <c r="I180" s="6">
        <f>IF('Log_working_3-way'!$D180="","",'True_Odds_Calculator_3-way'!O181/'True_Odds_Calculator_3-way'!B181-1)</f>
        <v>6.5307723499676191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3.0318702948210596E-2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1.0275346252667994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5.5233327459852024</v>
      </c>
      <c r="I181" s="6">
        <f>IF('Log_working_3-way'!$D181="","",'True_Odds_Calculator_3-way'!O182/'True_Odds_Calculator_3-way'!B182-1)</f>
        <v>7.5076720512307968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2.8858994967733365E-2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1.0302159060816616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12.382210726383095</v>
      </c>
      <c r="I182" s="6">
        <f>IF('Log_working_3-way'!$D182="","",'True_Odds_Calculator_3-way'!O183/'True_Odds_Calculator_3-way'!B183-1)</f>
        <v>10.357080952943882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3.2684302900186202E-2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1.0312506909920918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16.67305026878368</v>
      </c>
      <c r="I183" s="6">
        <f>IF('Log_working_3-way'!$D183="","",'True_Odds_Calculator_3-way'!O184/'True_Odds_Calculator_3-way'!B184-1)</f>
        <v>8.8776709011781172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3.3372196531199272E-2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1.0269630464353836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7.0727149287361506</v>
      </c>
      <c r="I184" s="6">
        <f>IF('Log_working_3-way'!$D184="","",'True_Odds_Calculator_3-way'!O185/'True_Odds_Calculator_3-way'!B185-1)</f>
        <v>8.0904014051771878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2.8777444289514786E-2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1.0296375275112264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3.7310311817134298</v>
      </c>
      <c r="I185" s="6">
        <f>IF('Log_working_3-way'!$D185="","",'True_Odds_Calculator_3-way'!O186/'True_Odds_Calculator_3-way'!B186-1)</f>
        <v>6.9253075736182153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3.0025047014749173E-2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1.0433570490811788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30.695300454165572</v>
      </c>
      <c r="I186" s="6">
        <f>IF('Log_working_3-way'!$D186="","",'True_Odds_Calculator_3-way'!O187/'True_Odds_Calculator_3-way'!B187-1)</f>
        <v>5.3090527057877512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4.2093364223438456E-2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1.036060829436884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19.085797198988079</v>
      </c>
      <c r="I187" s="6">
        <f>IF('Log_working_3-way'!$D187="","",'True_Odds_Calculator_3-way'!O188/'True_Odds_Calculator_3-way'!B188-1)</f>
        <v>7.2845427839515242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3.8060574571365136E-2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1.051871052082237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33.192650060837046</v>
      </c>
      <c r="I188" s="6">
        <f>IF('Log_working_3-way'!$D188="","",'True_Odds_Calculator_3-way'!O189/'True_Odds_Calculator_3-way'!B189-1)</f>
        <v>6.1971894815442292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4.8659018446238989E-2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1.0314662066847782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19.180776447025469</v>
      </c>
      <c r="I189" s="6">
        <f>IF('Log_working_3-way'!$D189="","",'True_Odds_Calculator_3-way'!O190/'True_Odds_Calculator_3-way'!B190-1)</f>
        <v>5.5982467613508042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3.3175023559546712E-2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1.0272496089631249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19.835126373468743</v>
      </c>
      <c r="I190" s="6">
        <f>IF('Log_working_3-way'!$D190="","",'True_Odds_Calculator_3-way'!O191/'True_Odds_Calculator_3-way'!B191-1)</f>
        <v>7.8191651190353966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2.8718046790336071E-2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1.0273486547309341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21.256248815197484</v>
      </c>
      <c r="I191" s="6">
        <f>IF('Log_working_3-way'!$D191="","",'True_Odds_Calculator_3-way'!O192/'True_Odds_Calculator_3-way'!B192-1)</f>
        <v>5.8400903721030968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2.8621173811736567E-2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1.0306156411235541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8.454614768491421</v>
      </c>
      <c r="I192" s="6">
        <f>IF('Log_working_3-way'!$D192="","",'True_Odds_Calculator_3-way'!O193/'True_Odds_Calculator_3-way'!B193-1)</f>
        <v>8.3375308851271299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3.2895071784950547E-2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1.032797863162694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6.1792706195310441</v>
      </c>
      <c r="I193" s="6">
        <f>IF('Log_working_3-way'!$D193="","",'True_Odds_Calculator_3-way'!O194/'True_Odds_Calculator_3-way'!B194-1)</f>
        <v>6.3789626421203307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3.415955115923297E-2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1.0509437457624491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-0.27540074446548268</v>
      </c>
      <c r="I194" s="6">
        <f>IF('Log_working_3-way'!$D194="","",'True_Odds_Calculator_3-way'!O195/'True_Odds_Calculator_3-way'!B195-1)</f>
        <v>5.1945590611512795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3.9913361455239826E-2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1.0379475923016703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29.426304028818549</v>
      </c>
      <c r="I195" s="6">
        <f>IF('Log_working_3-way'!$D195="","",'True_Odds_Calculator_3-way'!O196/'True_Odds_Calculator_3-way'!B196-1)</f>
        <v>5.4701536742535843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3.7315326772158652E-2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1.0302640969833412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15.134856115647803</v>
      </c>
      <c r="I196" s="6">
        <f>IF('Log_working_3-way'!$D196="","",'True_Odds_Calculator_3-way'!O197/'True_Odds_Calculator_3-way'!B197-1)</f>
        <v>8.0022190877989257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3.2530131977984045E-2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1.0310724761268684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9.3382791434907464</v>
      </c>
      <c r="I197" s="6">
        <f>IF('Log_working_3-way'!$D197="","",'True_Odds_Calculator_3-way'!O198/'True_Odds_Calculator_3-way'!B198-1)</f>
        <v>6.0330432493217838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3.3020387304079968E-2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1.0254464187719377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12.549303468870896</v>
      </c>
      <c r="I198" s="6">
        <f>IF('Log_working_3-way'!$D198="","",'True_Odds_Calculator_3-way'!O199/'True_Odds_Calculator_3-way'!B199-1)</f>
        <v>8.6842955183968726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2.7574792454877928E-2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1.0307639382798401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28.959156543261706</v>
      </c>
      <c r="I199" s="6">
        <f>IF('Log_working_3-way'!$D199="","",'True_Odds_Calculator_3-way'!O200/'True_Odds_Calculator_3-way'!B200-1)</f>
        <v>6.8788051395823029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3.0209161138952334E-2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1.034176284798064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4.0143510195672505</v>
      </c>
      <c r="I200" s="6">
        <f>IF('Log_working_3-way'!$D200="","",'True_Odds_Calculator_3-way'!O201/'True_Odds_Calculator_3-way'!B201-1)</f>
        <v>7.2140157828967517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3.4799539831968707E-2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1.0316418821958837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1.977196692016852</v>
      </c>
      <c r="I201" s="6">
        <f>IF('Log_working_3-way'!$D201="","",'True_Odds_Calculator_3-way'!O202/'True_Odds_Calculator_3-way'!B202-1)</f>
        <v>6.0904907718178691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3.0196940419080498E-2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1.0252386728996856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15.90288520703805</v>
      </c>
      <c r="I202" s="6">
        <f>IF('Log_working_3-way'!$D202="","",'True_Odds_Calculator_3-way'!O203/'True_Odds_Calculator_3-way'!B203-1)</f>
        <v>7.471960633177499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2.7109330653341202E-2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1.0325312634529922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30.294883300518279</v>
      </c>
      <c r="I203" s="6">
        <f>IF('Log_working_3-way'!$D203="","",'True_Odds_Calculator_3-way'!O204/'True_Odds_Calculator_3-way'!B204-1)</f>
        <v>6.5215920509373309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3.1576233764227801E-2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1.0305062759078751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7.6295855240280854</v>
      </c>
      <c r="I204" s="6">
        <f>IF('Log_working_3-way'!$D204="","",'True_Odds_Calculator_3-way'!O205/'True_Odds_Calculator_3-way'!B205-1)</f>
        <v>7.8930691959049781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3.2572248475490895E-2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1.0297343204156788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10.364341541695797</v>
      </c>
      <c r="I205" s="6">
        <f>IF('Log_working_3-way'!$D205="","",'True_Odds_Calculator_3-way'!O206/'True_Odds_Calculator_3-way'!B206-1)</f>
        <v>7.4815764259930546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3.2024528991912771E-2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1.0330565928989219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5.3224908662672128</v>
      </c>
      <c r="I206" s="6">
        <f>IF('Log_working_3-way'!$D206="","",'True_Odds_Calculator_3-way'!O207/'True_Odds_Calculator_3-way'!B207-1)</f>
        <v>7.9845025851966636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3.4566173772912157E-2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1.036994967271232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15.42491855056906</v>
      </c>
      <c r="I207" s="6">
        <f>IF('Log_working_3-way'!$D207="","",'True_Odds_Calculator_3-way'!O208/'True_Odds_Calculator_3-way'!B208-1)</f>
        <v>7.5712535530900098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3.9599455641451176E-2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1.0566315049131192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48.582346154415227</v>
      </c>
      <c r="I208" s="6">
        <f>IF('Log_working_3-way'!$D208="","",'True_Odds_Calculator_3-way'!O209/'True_Odds_Calculator_3-way'!B209-1)</f>
        <v>3.6889953698873086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4.3862572891356866E-2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1.026463810103222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5.4301036824038258</v>
      </c>
      <c r="I209" s="6">
        <f>IF('Log_working_3-way'!$D209="","",'True_Odds_Calculator_3-way'!O210/'True_Odds_Calculator_3-way'!B210-1)</f>
        <v>7.5675643822260419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2.7738963073969725E-2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1.0311910725782072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16.228301678234789</v>
      </c>
      <c r="I210" s="6">
        <f>IF('Log_working_3-way'!$D210="","",'True_Odds_Calculator_3-way'!O211/'True_Odds_Calculator_3-way'!B211-1)</f>
        <v>7.4205365160829597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3.3381875210036771E-2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1.0240219860487079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13.418083282385867</v>
      </c>
      <c r="I211" s="6">
        <f>IF('Log_working_3-way'!$D211="","",'True_Odds_Calculator_3-way'!O212/'True_Odds_Calculator_3-way'!B212-1)</f>
        <v>8.1150429714042467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2.599625196755917E-2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1.0413856183179784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14.079533785691229</v>
      </c>
      <c r="I212" s="6">
        <f>IF('Log_working_3-way'!$D212="","",'True_Odds_Calculator_3-way'!O213/'True_Odds_Calculator_3-way'!B213-1)</f>
        <v>6.999020294083798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4.4265676933959552E-2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1.0662547231091737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55.535703772764123</v>
      </c>
      <c r="I213" s="6">
        <f>IF('Log_working_3-way'!$D213="","",'True_Odds_Calculator_3-way'!O214/'True_Odds_Calculator_3-way'!B214-1)</f>
        <v>1.9930406257646287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4.6623526098949819E-2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1.0374194783985717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45.132249573542886</v>
      </c>
      <c r="I214" s="6">
        <f>IF('Log_working_3-way'!$D214="","",'True_Odds_Calculator_3-way'!O215/'True_Odds_Calculator_3-way'!B215-1)</f>
        <v>3.3721879512071222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3.1001655531387673E-2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1.0328067130490648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30.277813847695121</v>
      </c>
      <c r="I215" s="6">
        <f>IF('Log_working_3-way'!$D215="","",'True_Odds_Calculator_3-way'!O216/'True_Odds_Calculator_3-way'!B216-1)</f>
        <v>4.7077809038682021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3.213920283685745E-2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1.0285857043199009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23.778312184653405</v>
      </c>
      <c r="I216" s="6">
        <f>IF('Log_working_3-way'!$D216="","",'True_Odds_Calculator_3-way'!O217/'True_Odds_Calculator_3-way'!B217-1)</f>
        <v>4.9812507366411474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2.9432556789534159E-2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1.0312994904880115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33.825266584557532</v>
      </c>
      <c r="I217" s="6">
        <f>IF('Log_working_3-way'!$D217="","",'True_Odds_Calculator_3-way'!O218/'True_Odds_Calculator_3-way'!B218-1)</f>
        <v>4.8921707623136044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2.9609658947242989E-2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1.0263253783180051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16.763326645963303</v>
      </c>
      <c r="I218" s="6">
        <f>IF('Log_working_3-way'!$D218="","",'True_Odds_Calculator_3-way'!O219/'True_Odds_Calculator_3-way'!B219-1)</f>
        <v>6.3007972514645632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2.8120415711068381E-2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1.0308657090085436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8.5138190525877047</v>
      </c>
      <c r="I219" s="6">
        <f>IF('Log_working_3-way'!$D219="","",'True_Odds_Calculator_3-way'!O220/'True_Odds_Calculator_3-way'!B220-1)</f>
        <v>6.9485040402819127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3.2913008014282541E-2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1.0394568587968556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23.268231857364079</v>
      </c>
      <c r="I220" s="6">
        <f>IF('Log_working_3-way'!$D220="","",'True_Odds_Calculator_3-way'!O221/'True_Odds_Calculator_3-way'!B221-1)</f>
        <v>7.3135488735594709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4.053264889728414E-2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1.0340668322687976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21.981983625379588</v>
      </c>
      <c r="I221" s="6">
        <f>IF('Log_working_3-way'!$D221="","",'True_Odds_Calculator_3-way'!O222/'True_Odds_Calculator_3-way'!B222-1)</f>
        <v>7.1144117778330358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3.539190927543534E-2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1.0576667786706089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55.891035122015332</v>
      </c>
      <c r="I222" s="6">
        <f>IF('Log_working_3-way'!$D222="","",'True_Odds_Calculator_3-way'!O223/'True_Odds_Calculator_3-way'!B223-1)</f>
        <v>2.24887304539515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4.0086500557242388E-2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1.0356141484534445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15.046568260048467</v>
      </c>
      <c r="I223" s="6">
        <f>IF('Log_working_3-way'!$D223="","",'True_Odds_Calculator_3-way'!O224/'True_Odds_Calculator_3-way'!B224-1)</f>
        <v>8.8316330656576021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3.8211089408676235E-2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1.0352648755891816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4.3948040156213581</v>
      </c>
      <c r="I224" s="6">
        <f>IF('Log_working_3-way'!$D224="","",'True_Odds_Calculator_3-way'!O225/'True_Odds_Calculator_3-way'!B225-1)</f>
        <v>6.7906031097552466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3.5961446002024999E-2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1.0489314093487818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36.407503115430309</v>
      </c>
      <c r="I225" s="6">
        <f>IF('Log_working_3-way'!$D225="","",'True_Odds_Calculator_3-way'!O226/'True_Odds_Calculator_3-way'!B226-1)</f>
        <v>5.9574623822481394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4.4242377778136444E-2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1.0385634621642157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22.804448736231119</v>
      </c>
      <c r="I226" s="6">
        <f>IF('Log_working_3-way'!$D226="","",'True_Odds_Calculator_3-way'!O227/'True_Odds_Calculator_3-way'!B227-1)</f>
        <v>6.8958590930490979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3.9799864803668372E-2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1.0621140342153945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-0.44908503729943061</v>
      </c>
      <c r="I227" s="6">
        <f>IF('Log_working_3-way'!$D227="","",'True_Odds_Calculator_3-way'!O228/'True_Odds_Calculator_3-way'!B228-1)</f>
        <v>3.9884677324610829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4.4923777166486101E-2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1.0409759129344343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4.5222392475940056</v>
      </c>
      <c r="I228" s="6">
        <f>IF('Log_working_3-way'!$D228="","",'True_Odds_Calculator_3-way'!O229/'True_Odds_Calculator_3-way'!B229-1)</f>
        <v>6.1294364092455522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4.1388246610444934E-2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1.0318590236182372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15.930579341923313</v>
      </c>
      <c r="I229" s="6">
        <f>IF('Log_working_3-way'!$D229="","",'True_Odds_Calculator_3-way'!O230/'True_Odds_Calculator_3-way'!B230-1)</f>
        <v>6.3392954533312214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3.4028189926684771E-2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1.0615143469386983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36.452403342915147</v>
      </c>
      <c r="I230" s="6">
        <f>IF('Log_working_3-way'!$D230="","",'True_Odds_Calculator_3-way'!O231/'True_Odds_Calculator_3-way'!B231-1)</f>
        <v>4.5780128246785612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5.6151109230454743E-2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1.0320636683506759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19.167006330793697</v>
      </c>
      <c r="I231" s="6">
        <f>IF('Log_working_3-way'!$D231="","",'True_Odds_Calculator_3-way'!O232/'True_Odds_Calculator_3-way'!B232-1)</f>
        <v>7.2213175686252882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3.3880479784869078E-2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1.0362881596567051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4.8550316678395502</v>
      </c>
      <c r="I232" s="6">
        <f>IF('Log_working_3-way'!$D232="","",'True_Odds_Calculator_3-way'!O233/'True_Odds_Calculator_3-way'!B233-1)</f>
        <v>4.5769230769230766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3.614058355437666E-2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1.0276927742229194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5.4564813794059885</v>
      </c>
      <c r="I233" s="6">
        <f>IF('Log_working_3-way'!$D233="","",'True_Odds_Calculator_3-way'!O234/'True_Odds_Calculator_3-way'!B234-1)</f>
        <v>6.8002755240897157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2.8822955791837135E-2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1.0316162758261909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6.9885885438336111</v>
      </c>
      <c r="I234" s="6">
        <f>IF('Log_working_3-way'!$D234="","",'True_Odds_Calculator_3-way'!O235/'True_Odds_Calculator_3-way'!B235-1)</f>
        <v>8.1592901965673423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3.3645120759458358E-2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1.0377455187153162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30.139016200739892</v>
      </c>
      <c r="I235" s="6">
        <f>IF('Log_working_3-way'!$D235="","",'True_Odds_Calculator_3-way'!O236/'True_Odds_Calculator_3-way'!B236-1)</f>
        <v>6.1614026819867913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3.6739813587064907E-2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1.0354239080192966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17.702932383402292</v>
      </c>
      <c r="I236" s="6">
        <f>IF('Log_working_3-way'!$D236="","",'True_Odds_Calculator_3-way'!O237/'True_Odds_Calculator_3-way'!B237-1)</f>
        <v>8.2950060065616338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3.7620591861811992E-2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1.0469024969831737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1.4528058122170582</v>
      </c>
      <c r="I237" s="6">
        <f>IF('Log_working_3-way'!$D237="","",'True_Odds_Calculator_3-way'!O238/'True_Odds_Calculator_3-way'!B238-1)</f>
        <v>6.7769439403680849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4.3702680109865888E-2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1.0263848990073199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6.463597469529474</v>
      </c>
      <c r="I238" s="6">
        <f>IF('Log_working_3-way'!$D238="","",'True_Odds_Calculator_3-way'!O239/'True_Odds_Calculator_3-way'!B239-1)</f>
        <v>8.4986668537749068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2.8104801477377706E-2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1.0384313963937619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23.048623222139614</v>
      </c>
      <c r="I239" s="6">
        <f>IF('Log_working_3-way'!$D239="","",'True_Odds_Calculator_3-way'!O240/'True_Odds_Calculator_3-way'!B240-1)</f>
        <v>7.2725890634375734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3.9560550684021312E-2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1.0406981824475723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12.338299506771225</v>
      </c>
      <c r="I240" s="6">
        <f>IF('Log_working_3-way'!$D240="","",'True_Odds_Calculator_3-way'!O241/'True_Odds_Calculator_3-way'!B241-1)</f>
        <v>9.0987732308814362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4.3830414279208307E-2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1.0406373772386819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12.540464876311281</v>
      </c>
      <c r="I241" s="6">
        <f>IF('Log_working_3-way'!$D241="","",'True_Odds_Calculator_3-way'!O242/'True_Odds_Calculator_3-way'!B242-1)</f>
        <v>9.8613535216166248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4.3766014138966192E-2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1.0405439829205614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11.670646372226571</v>
      </c>
      <c r="I242" s="6">
        <f>IF('Log_working_3-way'!$D242="","",'True_Odds_Calculator_3-way'!O243/'True_Odds_Calculator_3-way'!B243-1)</f>
        <v>8.1845760229623057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4.360425722654826E-2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1.025975052161171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12.749371728834614</v>
      </c>
      <c r="I243" s="6">
        <f>IF('Log_working_3-way'!$D243="","",'True_Odds_Calculator_3-way'!O244/'True_Odds_Calculator_3-way'!B244-1)</f>
        <v>6.1837380822115877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2.7907116940971921E-2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1.0268062492841461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17.702834618296524</v>
      </c>
      <c r="I244" s="6">
        <f>IF('Log_working_3-way'!$D244="","",'True_Odds_Calculator_3-way'!O245/'True_Odds_Calculator_3-way'!B245-1)</f>
        <v>6.3784285742285851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2.8543993697013548E-2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1.0355260489786873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38.817392839312838</v>
      </c>
      <c r="I245" s="6">
        <f>IF('Log_working_3-way'!$D245="","",'True_Odds_Calculator_3-way'!O246/'True_Odds_Calculator_3-way'!B246-1)</f>
        <v>3.5398140596011949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3.199592728388545E-2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1.0296920464678148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14.019051103488794</v>
      </c>
      <c r="I246" s="6">
        <f>IF('Log_working_3-way'!$D246="","",'True_Odds_Calculator_3-way'!O247/'True_Odds_Calculator_3-way'!B247-1)</f>
        <v>8.4037237700787362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3.2024652773268603E-2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1.0318360966263356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17.283263660627785</v>
      </c>
      <c r="I247" s="6">
        <f>IF('Log_working_3-way'!$D247="","",'True_Odds_Calculator_3-way'!O248/'True_Odds_Calculator_3-way'!B248-1)</f>
        <v>7.2690797822168332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3.3928735772034369E-2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1.0425623948629901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-4.2267534723734346E-2</v>
      </c>
      <c r="I248" s="6">
        <f>IF('Log_working_3-way'!$D248="","",'True_Odds_Calculator_3-way'!O249/'True_Odds_Calculator_3-way'!B249-1)</f>
        <v>2.5571253109479128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3.1715200495621376E-2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1.039240688082385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2.2099587977241564</v>
      </c>
      <c r="I249" s="6">
        <f>IF('Log_working_3-way'!$D249="","",'True_Odds_Calculator_3-way'!O250/'True_Odds_Calculator_3-way'!B250-1)</f>
        <v>5.8548513194080369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3.7383712609131203E-2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1.0331299879206703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25.242604394350373</v>
      </c>
      <c r="I250" s="6">
        <f>IF('Log_working_3-way'!$D250="","",'True_Odds_Calculator_3-way'!O251/'True_Odds_Calculator_3-way'!B251-1)</f>
        <v>6.4232653861874303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3.3690700186414402E-2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1.0276146483653597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4.3334454536262044</v>
      </c>
      <c r="I251" s="6">
        <f>IF('Log_working_3-way'!$D251="","",'True_Odds_Calculator_3-way'!O252/'True_Odds_Calculator_3-way'!B252-1)</f>
        <v>6.9838570792868033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2.8339201958093696E-2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1.0280271864918018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5.2276686295473915</v>
      </c>
      <c r="I252" s="6">
        <f>IF('Log_working_3-way'!$D252="","",'True_Odds_Calculator_3-way'!O253/'True_Odds_Calculator_3-way'!B253-1)</f>
        <v>7.0697622098442139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2.915387305115158E-2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1.0256469424865515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15.755460336348218</v>
      </c>
      <c r="I253" s="6">
        <f>IF('Log_working_3-way'!$D253="","",'True_Odds_Calculator_3-way'!O254/'True_Odds_Calculator_3-way'!B254-1)</f>
        <v>7.9363993736955116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2.7565585586216912E-2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1.0301361493772654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29.658732621428243</v>
      </c>
      <c r="I254" s="6">
        <f>IF('Log_working_3-way'!$D254="","",'True_Odds_Calculator_3-way'!O255/'True_Odds_Calculator_3-way'!B255-1)</f>
        <v>6.5792834522746828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2.9451278885012755E-2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1.0307144752614963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19.76144467448815</v>
      </c>
      <c r="I255" s="6">
        <f>IF('Log_working_3-way'!$D255="","",'True_Odds_Calculator_3-way'!O256/'True_Odds_Calculator_3-way'!B256-1)</f>
        <v>6.4327695669379414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3.2368934030983842E-2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1.030515575669537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18.654967841496337</v>
      </c>
      <c r="I256" s="6">
        <f>IF('Log_working_3-way'!$D256="","",'True_Odds_Calculator_3-way'!O257/'True_Odds_Calculator_3-way'!B257-1)</f>
        <v>6.7298623886838502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3.23375237614556E-2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1.0348113726734689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9.7085397349591407</v>
      </c>
      <c r="I257" s="6">
        <f>IF('Log_working_3-way'!$D257="","",'True_Odds_Calculator_3-way'!O258/'True_Odds_Calculator_3-way'!B258-1)</f>
        <v>9.5671744237788126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3.7593489506111855E-2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1.0347220198676164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11.206230351292424</v>
      </c>
      <c r="I258" s="6">
        <f>IF('Log_working_3-way'!$D258="","",'True_Odds_Calculator_3-way'!O259/'True_Odds_Calculator_3-way'!B259-1)</f>
        <v>9.780820737669611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3.7542268878335783E-2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1.0361169269858785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43.904645612095329</v>
      </c>
      <c r="I259" s="6">
        <f>IF('Log_working_3-way'!$D259="","",'True_Odds_Calculator_3-way'!O260/'True_Odds_Calculator_3-way'!B260-1)</f>
        <v>3.1422396311375937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3.0561840011011476E-2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1.0247212535160029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11.422239889801553</v>
      </c>
      <c r="I260" s="6">
        <f>IF('Log_working_3-way'!$D260="","",'True_Odds_Calculator_3-way'!O261/'True_Odds_Calculator_3-way'!B261-1)</f>
        <v>8.2773929980227994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2.6795662776408768E-2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1.04548517054542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51.265742262883286</v>
      </c>
      <c r="I261" s="6">
        <f>IF('Log_working_3-way'!$D261="","",'True_Odds_Calculator_3-way'!O262/'True_Odds_Calculator_3-way'!B262-1)</f>
        <v>2.5751004766800638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3.4439416792357846E-2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1.0299030106075271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3.3397196167294068</v>
      </c>
      <c r="I262" s="6">
        <f>IF('Log_working_3-way'!$D262="","",'True_Odds_Calculator_3-way'!O263/'True_Odds_Calculator_3-way'!B263-1)</f>
        <v>6.6609734418890723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2.9949775492902786E-2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1.0250650474894716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12.759943935459663</v>
      </c>
      <c r="I263" s="6">
        <f>IF('Log_working_3-way'!$D263="","",'True_Odds_Calculator_3-way'!O264/'True_Odds_Calculator_3-way'!B264-1)</f>
        <v>7.7799384348076366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2.7117342906816555E-2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1.0447777066716515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2.1984188452034026</v>
      </c>
      <c r="I264" s="6">
        <f>IF('Log_working_3-way'!$D264="","",'True_Odds_Calculator_3-way'!O265/'True_Odds_Calculator_3-way'!B265-1)</f>
        <v>4.2433507996875415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4.1126611637901656E-2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1.036647241952807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14.902313608268752</v>
      </c>
      <c r="I265" s="6">
        <f>IF('Log_working_3-way'!$D265="","",'True_Odds_Calculator_3-way'!O266/'True_Odds_Calculator_3-way'!B266-1)</f>
        <v>6.3032686771394788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3.9129015847419346E-2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1.0509328701790444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1.4632747924997669</v>
      </c>
      <c r="I266" s="6">
        <f>IF('Log_working_3-way'!$D266="","",'True_Odds_Calculator_3-way'!O267/'True_Odds_Calculator_3-way'!B267-1)</f>
        <v>5.096752767180277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4.5950288590026922E-2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1.0417983424486217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19.532517708196103</v>
      </c>
      <c r="I267" s="6">
        <f>IF('Log_working_3-way'!$D267="","",'True_Odds_Calculator_3-way'!O268/'True_Odds_Calculator_3-way'!B268-1)</f>
        <v>6.1513418301053875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4.3879314371117584E-2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1.0420897318670037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17.743062524708822</v>
      </c>
      <c r="I268" s="6">
        <f>IF('Log_working_3-way'!$D268="","",'True_Odds_Calculator_3-way'!O269/'True_Odds_Calculator_3-way'!B269-1)</f>
        <v>8.2330606603914553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4.4582071821747782E-2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1.0409548031842337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23.48411130220963</v>
      </c>
      <c r="I269" s="6">
        <f>IF('Log_working_3-way'!$D269="","",'True_Odds_Calculator_3-way'!O270/'True_Odds_Calculator_3-way'!B270-1)</f>
        <v>8.3154676244584813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4.1802210026508968E-2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1.0377842614865793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27.775488487332932</v>
      </c>
      <c r="I270" s="6">
        <f>IF('Log_working_3-way'!$D270="","",'True_Odds_Calculator_3-way'!O271/'True_Odds_Calculator_3-way'!B271-1)</f>
        <v>4.462938401090093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3.77078824889574E-2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1.0806508827049148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71.735361176980035</v>
      </c>
      <c r="I271" s="6">
        <f>IF('Log_working_3-way'!$D271="","",'True_Odds_Calculator_3-way'!O272/'True_Odds_Calculator_3-way'!B272-1)</f>
        <v>0.29157517507517161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3.9581924199062035E-2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1.0395630768476012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3.0286894590906837</v>
      </c>
      <c r="I272" s="6">
        <f>IF('Log_working_3-way'!$D272="","",'True_Odds_Calculator_3-way'!O273/'True_Odds_Calculator_3-way'!B273-1)</f>
        <v>4.9611411360314328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3.8050518048011961E-2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1.0311534115886634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12.77613280248938</v>
      </c>
      <c r="I273" s="6">
        <f>IF('Log_working_3-way'!$D273="","",'True_Odds_Calculator_3-way'!O274/'True_Odds_Calculator_3-way'!B274-1)</f>
        <v>10.041692454058811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3.3667665983493356E-2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1.0370798315641225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32.023658487813385</v>
      </c>
      <c r="I274" s="6">
        <f>IF('Log_working_3-way'!$D274="","",'True_Odds_Calculator_3-way'!O275/'True_Odds_Calculator_3-way'!B275-1)</f>
        <v>5.4143692066249818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3.5577473450506547E-2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1.0350441772450623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12.315762964602291</v>
      </c>
      <c r="I275" s="6">
        <f>IF('Log_working_3-way'!$D275="","",'True_Odds_Calculator_3-way'!O276/'True_Odds_Calculator_3-way'!B276-1)</f>
        <v>9.0914519525516759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3.7837560789824032E-2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1.0440300456428135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2.2795676511369778</v>
      </c>
      <c r="I276" s="6">
        <f>IF('Log_working_3-way'!$D276="","",'True_Odds_Calculator_3-way'!O277/'True_Odds_Calculator_3-way'!B277-1)</f>
        <v>5.7534925293389945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4.1810849270264683E-2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1.0372031675197746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20.215029783150609</v>
      </c>
      <c r="I277" s="6">
        <f>IF('Log_working_3-way'!$D277="","",'True_Odds_Calculator_3-way'!O278/'True_Odds_Calculator_3-way'!B278-1)</f>
        <v>8.1124704021941767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3.8955980479467023E-2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1.0424570721631594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26.727333145117989</v>
      </c>
      <c r="I278" s="6">
        <f>IF('Log_working_3-way'!$D278="","",'True_Odds_Calculator_3-way'!O279/'True_Odds_Calculator_3-way'!B279-1)</f>
        <v>6.7419196917654158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4.2475869569439384E-2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1.0615233948027152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49.1245386641111</v>
      </c>
      <c r="I279" s="6">
        <f>IF('Log_working_3-way'!$D279="","",'True_Odds_Calculator_3-way'!O280/'True_Odds_Calculator_3-way'!B280-1)</f>
        <v>3.2486590215213527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4.7590228161182857E-2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1.036583331212608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30.170277428852529</v>
      </c>
      <c r="I280" s="6">
        <f>IF('Log_working_3-way'!$D280="","",'True_Odds_Calculator_3-way'!O281/'True_Odds_Calculator_3-way'!B281-1)</f>
        <v>5.7218309092538746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3.5700048705922249E-2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1.0350644629498489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26.325718073684332</v>
      </c>
      <c r="I281" s="6">
        <f>IF('Log_working_3-way'!$D281="","",'True_Odds_Calculator_3-way'!O282/'True_Odds_Calculator_3-way'!B282-1)</f>
        <v>4.8018561346375117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3.5410865649244894E-2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1.0305352803058403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16.239715524439063</v>
      </c>
      <c r="I282" s="6">
        <f>IF('Log_working_3-way'!$D282="","",'True_Odds_Calculator_3-way'!O283/'True_Odds_Calculator_3-way'!B283-1)</f>
        <v>7.8383419400353915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3.2697707204061732E-2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1.0331684096889961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4.8069127077088014</v>
      </c>
      <c r="I283" s="6">
        <f>IF('Log_working_3-way'!$D283="","",'True_Odds_Calculator_3-way'!O284/'True_Odds_Calculator_3-way'!B284-1)</f>
        <v>8.2082182306054499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3.4509245293558921E-2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1.0319660906239405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17.768413372912224</v>
      </c>
      <c r="I284" s="6">
        <f>IF('Log_working_3-way'!$D284="","",'True_Odds_Calculator_3-way'!O285/'True_Odds_Calculator_3-way'!B285-1)</f>
        <v>7.5156827364227379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3.4000444450254186E-2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1.0339228418391173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25.502532660501945</v>
      </c>
      <c r="I285" s="6">
        <f>IF('Log_working_3-way'!$D285="","",'True_Odds_Calculator_3-way'!O286/'True_Odds_Calculator_3-way'!B286-1)</f>
        <v>7.266123713174748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3.4298481596509056E-2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1.0306042592028033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15.397140439322627</v>
      </c>
      <c r="I286" s="6">
        <f>IF('Log_working_3-way'!$D286="","",'True_Odds_Calculator_3-way'!O287/'True_Odds_Calculator_3-way'!B287-1)</f>
        <v>6.9039571085841782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3.2807389257799358E-2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1.0759847846808079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69.278432800190657</v>
      </c>
      <c r="I287" s="6">
        <f>IF('Log_working_3-way'!$D287="","",'True_Odds_Calculator_3-way'!O288/'True_Odds_Calculator_3-way'!B288-1)</f>
        <v>0.70574425683963327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3.9456234181121097E-2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1.0333668663521969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33.761439735206672</v>
      </c>
      <c r="I288" s="6">
        <f>IF('Log_working_3-way'!$D288="","",'True_Odds_Calculator_3-way'!O289/'True_Odds_Calculator_3-way'!B289-1)</f>
        <v>5.2135029179630097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3.1500165816130465E-2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1.0265643021065451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18.210404239187966</v>
      </c>
      <c r="I289" s="6">
        <f>IF('Log_working_3-way'!$D289="","",'True_Odds_Calculator_3-way'!O290/'True_Odds_Calculator_3-way'!B290-1)</f>
        <v>7.8765775650905958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2.8249388914892481E-2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1.0347556050471265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24.397321934654133</v>
      </c>
      <c r="I290" s="6">
        <f>IF('Log_working_3-way'!$D290="","",'True_Odds_Calculator_3-way'!O291/'True_Odds_Calculator_3-way'!B291-1)</f>
        <v>7.0668679755857493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3.5482713674059418E-2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1.0300543903565507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14.253045915938291</v>
      </c>
      <c r="I291" s="6">
        <f>IF('Log_working_3-way'!$D291="","",'True_Odds_Calculator_3-way'!O292/'True_Odds_Calculator_3-way'!B292-1)</f>
        <v>8.1704561216165228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3.2386556976720993E-2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1.046141296220372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46.128038476358597</v>
      </c>
      <c r="I292" s="6">
        <f>IF('Log_working_3-way'!$D292="","",'True_Odds_Calculator_3-way'!O293/'True_Odds_Calculator_3-way'!B293-1)</f>
        <v>3.2355974790161124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3.7644433870849037E-2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1.0308297324961619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11.257988100711207</v>
      </c>
      <c r="I293" s="6">
        <f>IF('Log_working_3-way'!$D293="","",'True_Odds_Calculator_3-way'!O294/'True_Odds_Calculator_3-way'!B294-1)</f>
        <v>7.0384605670693841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3.3161382527101102E-2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1.0332177641603837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22.459080171257256</v>
      </c>
      <c r="I294" s="6">
        <f>IF('Log_working_3-way'!$D294="","",'True_Odds_Calculator_3-way'!O295/'True_Odds_Calculator_3-way'!B295-1)</f>
        <v>5.2591874002249295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3.4420085486155605E-2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1.0308361784536326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13.20757842491375</v>
      </c>
      <c r="I295" s="6">
        <f>IF('Log_working_3-way'!$D295="","",'True_Odds_Calculator_3-way'!O296/'True_Odds_Calculator_3-way'!B296-1)</f>
        <v>7.5219949976098182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3.3234557955981625E-2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1.0322806887869651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18.270172586339676</v>
      </c>
      <c r="I296" s="6">
        <f>IF('Log_working_3-way'!$D296="","",'True_Odds_Calculator_3-way'!O297/'True_Odds_Calculator_3-way'!B297-1)</f>
        <v>8.1540845414644227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3.423292393880617E-2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1.0322231771898005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9.1883832670977519</v>
      </c>
      <c r="I297" s="6">
        <f>IF('Log_working_3-way'!$D297="","",'True_Odds_Calculator_3-way'!O298/'True_Odds_Calculator_3-way'!B298-1)</f>
        <v>8.0943467033945691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3.4649597384606379E-2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1.0307863882715766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18.473148769957181</v>
      </c>
      <c r="I298" s="6">
        <f>IF('Log_working_3-way'!$D298="","",'True_Odds_Calculator_3-way'!O299/'True_Odds_Calculator_3-way'!B299-1)</f>
        <v>7.6289170432720042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3.2652241674395288E-2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1.0356742321952075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15.045602016176957</v>
      </c>
      <c r="I299" s="6">
        <f>IF('Log_working_3-way'!$D299="","",'True_Odds_Calculator_3-way'!O300/'True_Odds_Calculator_3-way'!B300-1)</f>
        <v>8.8941615407320604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3.8273609038757206E-2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1.0597888929378596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49.966368634349912</v>
      </c>
      <c r="I300" s="6">
        <f>IF('Log_working_3-way'!$D300="","",'True_Odds_Calculator_3-way'!O301/'True_Odds_Calculator_3-way'!B301-1)</f>
        <v>3.4240387230806499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4.5382377165833043E-2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1.0299998254308391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9.9076955218624185</v>
      </c>
      <c r="I301" s="6">
        <f>IF('Log_working_3-way'!$D301="","",'True_Odds_Calculator_3-way'!O302/'True_Odds_Calculator_3-way'!B302-1)</f>
        <v>8.1706224201038573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3.2367835856724092E-2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1.0305484603164383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12.377465937477846</v>
      </c>
      <c r="I302" s="6">
        <f>IF('Log_working_3-way'!$D302="","",'True_Odds_Calculator_3-way'!O303/'True_Odds_Calculator_3-way'!B303-1)</f>
        <v>9.270738285836817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3.3050580717369771E-2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1.0333595319760642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21.774223666143975</v>
      </c>
      <c r="I303" s="6">
        <f>IF('Log_working_3-way'!$D303="","",'True_Odds_Calculator_3-way'!O304/'True_Odds_Calculator_3-way'!B304-1)</f>
        <v>7.0263680912264501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3.471793698835457E-2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1.0329639627092793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22.699079919284163</v>
      </c>
      <c r="I304" s="6">
        <f>IF('Log_working_3-way'!$D304="","",'True_Odds_Calculator_3-way'!O305/'True_Odds_Calculator_3-way'!B305-1)</f>
        <v>6.93932116342617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3.4107708765145794E-2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1.0485757623663687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44.738509160126611</v>
      </c>
      <c r="I305" s="6">
        <f>IF('Log_working_3-way'!$D305="","",'True_Odds_Calculator_3-way'!O306/'True_Odds_Calculator_3-way'!B306-1)</f>
        <v>4.1768248184046293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3.9877043591383332E-2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1.0435141881198915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38.543118698620148</v>
      </c>
      <c r="I306" s="6">
        <f>IF('Log_working_3-way'!$D306="","",'True_Odds_Calculator_3-way'!O307/'True_Odds_Calculator_3-way'!B307-1)</f>
        <v>3.8378277094332285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3.9153931140673226E-2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1.0310742129662562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14.861277196199346</v>
      </c>
      <c r="I307" s="6">
        <f>IF('Log_working_3-way'!$D307="","",'True_Odds_Calculator_3-way'!O308/'True_Odds_Calculator_3-way'!B308-1)</f>
        <v>7.622683541661182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3.3398765582038914E-2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1.0377246834854492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15.972481330270536</v>
      </c>
      <c r="I308" s="6">
        <f>IF('Log_working_3-way'!$D308="","",'True_Odds_Calculator_3-way'!O309/'True_Odds_Calculator_3-way'!B309-1)</f>
        <v>6.2162824730481843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4.0161431212291543E-2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1.0408096233373434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25.323317985908723</v>
      </c>
      <c r="I309" s="6">
        <f>IF('Log_working_3-way'!$D309="","",'True_Odds_Calculator_3-way'!O310/'True_Odds_Calculator_3-way'!B310-1)</f>
        <v>6.6630355536718051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4.1340202777357282E-2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1.0377466929477839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20.816139913229676</v>
      </c>
      <c r="I310" s="6">
        <f>IF('Log_working_3-way'!$D310="","",'True_Odds_Calculator_3-way'!O311/'True_Odds_Calculator_3-way'!B311-1)</f>
        <v>5.5587179009566423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3.9401885559979144E-2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1.03280204743271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22.940021600720044</v>
      </c>
      <c r="I311" s="6">
        <f>IF('Log_working_3-way'!$D311="","",'True_Odds_Calculator_3-way'!O312/'True_Odds_Calculator_3-way'!B312-1)</f>
        <v>6.5465872841881509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3.3911455489852749E-2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1.0312671041222157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14.605747846523689</v>
      </c>
      <c r="I312" s="6">
        <f>IF('Log_working_3-way'!$D312="","",'True_Odds_Calculator_3-way'!O313/'True_Odds_Calculator_3-way'!B313-1)</f>
        <v>6.5074834322539035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3.3514848195601354E-2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1.0401478683815133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32.721750611886876</v>
      </c>
      <c r="I313" s="6">
        <f>IF('Log_working_3-way'!$D313="","",'True_Odds_Calculator_3-way'!O314/'True_Odds_Calculator_3-way'!B314-1)</f>
        <v>5.0801931720543747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3.8284757738396014E-2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1.0341612252834333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5.6229540687399879</v>
      </c>
      <c r="I314" s="6">
        <f>IF('Log_working_3-way'!$D314="","",'True_Odds_Calculator_3-way'!O315/'True_Odds_Calculator_3-way'!B315-1)</f>
        <v>5.0102110653964456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3.4716872739616988E-2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1.0308066456582003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17.463238824574663</v>
      </c>
      <c r="I315" s="6">
        <f>IF('Log_working_3-way'!$D315="","",'True_Odds_Calculator_3-way'!O316/'True_Odds_Calculator_3-way'!B316-1)</f>
        <v>6.9492837267306484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3.2811697216636126E-2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1.0323401165960062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16.209352854074179</v>
      </c>
      <c r="I316" s="6">
        <f>IF('Log_working_3-way'!$D316="","",'True_Odds_Calculator_3-way'!O317/'True_Odds_Calculator_3-way'!B317-1)</f>
        <v>6.417316782870703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3.4519708318007325E-2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1.0332472846866472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21.556004824902942</v>
      </c>
      <c r="I317" s="6">
        <f>IF('Log_working_3-way'!$D317="","",'True_Odds_Calculator_3-way'!O318/'True_Odds_Calculator_3-way'!B318-1)</f>
        <v>5.8729048941672248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3.4658739006565131E-2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1.0316162758261909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17.610534530094373</v>
      </c>
      <c r="I318" s="6">
        <f>IF('Log_working_3-way'!$D318="","",'True_Odds_Calculator_3-way'!O319/'True_Odds_Calculator_3-way'!B319-1)</f>
        <v>6.9885885438336111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3.3645120759458358E-2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1.0310013213889444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11.794797344287993</v>
      </c>
      <c r="I319" s="6">
        <f>IF('Log_working_3-way'!$D319="","",'True_Odds_Calculator_3-way'!O320/'True_Odds_Calculator_3-way'!B320-1)</f>
        <v>7.993963313892209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3.3477916066486424E-2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1.0328029851138112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24.976943240354899</v>
      </c>
      <c r="I320" s="6">
        <f>IF('Log_working_3-way'!$D320="","",'True_Odds_Calculator_3-way'!O321/'True_Odds_Calculator_3-way'!B321-1)</f>
        <v>5.0174697841430067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3.3468720437908717E-2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1.0419665505612434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15.483306881664252</v>
      </c>
      <c r="I321" s="6">
        <f>IF('Log_working_3-way'!$D321="","",'True_Odds_Calculator_3-way'!O322/'True_Odds_Calculator_3-way'!B322-1)</f>
        <v>11.65939764620088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4.4531569780973834E-2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1.0420521761688792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8.959030154453588</v>
      </c>
      <c r="I322" s="6">
        <f>IF('Log_working_3-way'!$D322="","",'True_Odds_Calculator_3-way'!O323/'True_Odds_Calculator_3-way'!B323-1)</f>
        <v>7.7354332092897078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4.4863516013558646E-2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1.0408484011280941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10.38909426473286</v>
      </c>
      <c r="I323" s="6">
        <f>IF('Log_working_3-way'!$D323="","",'True_Odds_Calculator_3-way'!O324/'True_Odds_Calculator_3-way'!B324-1)</f>
        <v>9.7858072571509549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4.403441964191801E-2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1.0314551687290234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11.792224138540821</v>
      </c>
      <c r="I324" s="6">
        <f>IF('Log_working_3-way'!$D324="","",'True_Odds_Calculator_3-way'!O325/'True_Odds_Calculator_3-way'!B325-1)</f>
        <v>6.2218635259126076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3.3685804177607359E-2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1.0322527623564559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18.444860521809606</v>
      </c>
      <c r="I325" s="6">
        <f>IF('Log_working_3-way'!$D325="","",'True_Odds_Calculator_3-way'!O326/'True_Odds_Calculator_3-way'!B326-1)</f>
        <v>6.2185902004320068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3.4154536989389639E-2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1.0365133708281034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4.1007353978700225</v>
      </c>
      <c r="I326" s="6">
        <f>IF('Log_working_3-way'!$D326="","",'True_Odds_Calculator_3-way'!O327/'True_Odds_Calculator_3-way'!B327-1)</f>
        <v>4.913554159285578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3.6069027823606881E-2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1.0322365194856202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21.578978274597262</v>
      </c>
      <c r="I327" s="6">
        <f>IF('Log_working_3-way'!$D327="","",'True_Odds_Calculator_3-way'!O328/'True_Odds_Calculator_3-way'!B328-1)</f>
        <v>5.7000459839904281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3.3606004015536151E-2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1.0377347003816375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1.8615657673791843</v>
      </c>
      <c r="I328" s="6">
        <f>IF('Log_working_3-way'!$D328="","",'True_Odds_Calculator_3-way'!O329/'True_Odds_Calculator_3-way'!B329-1)</f>
        <v>5.3834695911491766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3.5247054387885113E-2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1.0345743962994283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4.6619611458406807</v>
      </c>
      <c r="I329" s="6">
        <f>IF('Log_working_3-way'!$D329="","",'True_Odds_Calculator_3-way'!O330/'True_Odds_Calculator_3-way'!B330-1)</f>
        <v>6.8837146994685643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3.5459249517582059E-2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1.0369016180630046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30.519447548674162</v>
      </c>
      <c r="I330" s="6">
        <f>IF('Log_working_3-way'!$D330="","",'True_Odds_Calculator_3-way'!O331/'True_Odds_Calculator_3-way'!B331-1)</f>
        <v>5.2498499904702927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3.5965531250668148E-2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1.0491098282718334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-6.6900541826795279E-2</v>
      </c>
      <c r="I331" s="6">
        <f>IF('Log_working_3-way'!$D331="","",'True_Odds_Calculator_3-way'!O332/'True_Odds_Calculator_3-way'!B332-1)</f>
        <v>2.5418391740230826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3.6167954854959161E-2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1.0308622442342088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10.121121137607487</v>
      </c>
      <c r="I332" s="6">
        <f>IF('Log_working_3-way'!$D332="","",'True_Odds_Calculator_3-way'!O333/'True_Odds_Calculator_3-way'!B333-1)</f>
        <v>7.8335773404796551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3.3254717217933383E-2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1.0362392181045978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3.2255543663947277</v>
      </c>
      <c r="I333" s="6">
        <f>IF('Log_working_3-way'!$D333="","",'True_Odds_Calculator_3-way'!O334/'True_Odds_Calculator_3-way'!B334-1)</f>
        <v>6.0906615246019999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3.5763286503157854E-2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1.0171964415354815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11.611515959050955</v>
      </c>
      <c r="I334" s="6">
        <f>IF('Log_working_3-way'!$D334="","",'True_Odds_Calculator_3-way'!O335/'True_Odds_Calculator_3-way'!B335-1)</f>
        <v>7.2477883954504119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1.8648381902238942E-2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1.0319797866643903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16.215098754287592</v>
      </c>
      <c r="I335" s="6">
        <f>IF('Log_working_3-way'!$D335="","",'True_Odds_Calculator_3-way'!O336/'True_Odds_Calculator_3-way'!B336-1)</f>
        <v>6.75991206036145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3.4174415671264669E-2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1.0366531615442962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6.5950623947573215</v>
      </c>
      <c r="I336" s="6">
        <f>IF('Log_working_3-way'!$D336="","",'True_Odds_Calculator_3-way'!O337/'True_Odds_Calculator_3-way'!B337-1)</f>
        <v>8.7008599411636567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3.8887828226045418E-2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1.0529677051817372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31.193779103644189</v>
      </c>
      <c r="I337" s="6">
        <f>IF('Log_working_3-way'!$D337="","",'True_Odds_Calculator_3-way'!O338/'True_Odds_Calculator_3-way'!B338-1)</f>
        <v>7.9617671064229931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4.995611282950585E-2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1.0390670121835512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31.582343319553623</v>
      </c>
      <c r="I338" s="6">
        <f>IF('Log_working_3-way'!$D338="","",'True_Odds_Calculator_3-way'!O339/'True_Odds_Calculator_3-way'!B339-1)</f>
        <v>6.1957661080181134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3.743474904300137E-2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1.031714030255745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20.535002173513217</v>
      </c>
      <c r="I339" s="6">
        <f>IF('Log_working_3-way'!$D339="","",'True_Odds_Calculator_3-way'!O340/'True_Odds_Calculator_3-way'!B340-1)</f>
        <v>8.1632581082734035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3.3197527498839641E-2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1.0335969826118818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20.906498893946591</v>
      </c>
      <c r="I340" s="6">
        <f>IF('Log_working_3-way'!$D340="","",'True_Odds_Calculator_3-way'!O341/'True_Odds_Calculator_3-way'!B341-1)</f>
        <v>5.551626256124166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3.5114605543709931E-2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1.0372968504094446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5.2106324586538495</v>
      </c>
      <c r="I341" s="6">
        <f>IF('Log_working_3-way'!$D341="","",'True_Odds_Calculator_3-way'!O342/'True_Odds_Calculator_3-way'!B342-1)</f>
        <v>4.4138144940117536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3.7222018675228341E-2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1.037003077407838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26.277210302768978</v>
      </c>
      <c r="I342" s="6">
        <f>IF('Log_working_3-way'!$D342="","",'True_Odds_Calculator_3-way'!O343/'True_Odds_Calculator_3-way'!B343-1)</f>
        <v>6.5644824278030178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3.7252163660173698E-2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1.0399010075779647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35.286175211352806</v>
      </c>
      <c r="I343" s="6">
        <f>IF('Log_working_3-way'!$D343="","",'True_Odds_Calculator_3-way'!O344/'True_Odds_Calculator_3-way'!B344-1)</f>
        <v>3.9125722382811254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3.7250368807047796E-2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1.0414335435488069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10.228160610680325</v>
      </c>
      <c r="I344" s="6">
        <f>IF('Log_working_3-way'!$D344="","",'True_Odds_Calculator_3-way'!O345/'True_Odds_Calculator_3-way'!B345-1)</f>
        <v>8.6483536035177355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4.4541455500359595E-2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1.0550254734215458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43.875523449188918</v>
      </c>
      <c r="I345" s="6">
        <f>IF('Log_working_3-way'!$D345="","",'True_Odds_Calculator_3-way'!O346/'True_Odds_Calculator_3-way'!B346-1)</f>
        <v>4.6080920791170197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4.5405452720914008E-2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1.0311153792788421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17.951922999459445</v>
      </c>
      <c r="I346" s="6">
        <f>IF('Log_working_3-way'!$D346="","",'True_Odds_Calculator_3-way'!O347/'True_Odds_Calculator_3-way'!B347-1)</f>
        <v>7.9975128190101739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3.3070210600968153E-2</v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9">
        <f>(K2/(AR2+K2-(AR2*K2)))</f>
        <v>0.42759247000961104</v>
      </c>
      <c r="E2" s="9">
        <f>(L2/(AR2+L2-(AR2*L2)))</f>
        <v>0.30325225005691697</v>
      </c>
      <c r="F2" s="9">
        <f>(M2/(AR2+M2-(AR2*M2)))</f>
        <v>0.2691552799334721</v>
      </c>
      <c r="G2" s="9">
        <f>AR2</f>
        <v>0.94941519250350981</v>
      </c>
      <c r="H2" s="9">
        <f>IF(A2="","",1/D2)</f>
        <v>2.338675421429949</v>
      </c>
      <c r="I2" s="9">
        <f>IF(B2="","",1/E2)</f>
        <v>3.297584765858494</v>
      </c>
      <c r="J2" s="9">
        <f>IF(C2="","",1/F2)</f>
        <v>3.7153274505600371</v>
      </c>
      <c r="K2" s="11">
        <f>1/A2</f>
        <v>0.41493775933609955</v>
      </c>
      <c r="L2" s="11">
        <f>1/B2</f>
        <v>0.29239766081871343</v>
      </c>
      <c r="M2" s="11">
        <f>1/C2</f>
        <v>0.2590673575129534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-0.30673974942300619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0.21027888449220572</v>
      </c>
      <c r="Q2" s="11">
        <f>2*'OddsRatio_working_3-way'!K2*'OddsRatio_working_3-way'!L2*'OddsRatio_working_3-way'!M2</f>
        <v>6.2863642598566735E-2</v>
      </c>
      <c r="R2" s="11">
        <f>O2/N2</f>
        <v>0</v>
      </c>
      <c r="S2" s="11">
        <f>P2/N2</f>
        <v>-0.68552864403049008</v>
      </c>
      <c r="T2" s="11">
        <f>Q2/N2</f>
        <v>-0.20494129866382363</v>
      </c>
      <c r="U2" s="11">
        <f>'OddsRatio_working_3-way'!S2-'OddsRatio_working_3-way'!R2^2/3</f>
        <v>-0.68552864403049008</v>
      </c>
      <c r="V2" s="11">
        <f>'OddsRatio_working_3-way'!S2*'OddsRatio_working_3-way'!R2/3-2*'OddsRatio_working_3-way'!R2^3/27-'OddsRatio_working_3-way'!T2</f>
        <v>0.20494129866382363</v>
      </c>
      <c r="W2" s="11">
        <f>'OddsRatio_working_3-way'!V2^2+4*'OddsRatio_working_3-way'!U2^3/27</f>
        <v>-5.7270431290857987E-3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0.10923367043533366</v>
      </c>
      <c r="Y2" s="11">
        <f>IF('OddsRatio_working_3-way'!W2&gt;=0,IF('OddsRatio_working_3-way'!V2+SQRT('OddsRatio_working_3-way'!W2)&gt;0,0,PI()),ACOS('OddsRatio_working_3-way'!V2/(2*'OddsRatio_working_3-way'!X2)))</f>
        <v>0.35373147169208763</v>
      </c>
      <c r="Z2" s="11">
        <f>'OddsRatio_working_3-way'!X2^(1/3)*COS('OddsRatio_working_3-way'!Y2/3)</f>
        <v>0.4747075962517549</v>
      </c>
      <c r="AA2" s="11">
        <f>'OddsRatio_working_3-way'!X2^(1/3)*COS(('OddsRatio_working_3-way'!Y2+2*PI())/3)</f>
        <v>-0.2860537422047279</v>
      </c>
      <c r="AB2" s="11">
        <f>'OddsRatio_working_3-way'!X2^(1/3)*COS(('OddsRatio_working_3-way'!Y2+4*PI())/3)</f>
        <v>-0.18865385404702711</v>
      </c>
      <c r="AC2" s="11">
        <f>'OddsRatio_working_3-way'!X2^(1/3)*SIN('OddsRatio_working_3-way'!Y2/3)</f>
        <v>5.6233851646887989E-2</v>
      </c>
      <c r="AD2" s="11">
        <f>'OddsRatio_working_3-way'!X2^(1/3)*SIN(('OddsRatio_working_3-way'!Y2+2*PI())/3)</f>
        <v>0.3829919119000223</v>
      </c>
      <c r="AE2" s="11">
        <f>'OddsRatio_working_3-way'!X2^(1/3)*SIN(('OddsRatio_working_3-way'!Y2+4*PI())/3)</f>
        <v>-0.43922576354691034</v>
      </c>
      <c r="AF2" s="11">
        <f>-'OddsRatio_working_3-way'!U2/(3*'OddsRatio_working_3-way'!X2^(1/3))*COS(('OddsRatio_working_3-way'!Y2)/3)</f>
        <v>0.4747075962517549</v>
      </c>
      <c r="AG2" s="11">
        <f>-'OddsRatio_working_3-way'!U2/(3*'OddsRatio_working_3-way'!X2^(1/3))*COS(('OddsRatio_working_3-way'!Y2+2*PI())/3)</f>
        <v>-0.2860537422047279</v>
      </c>
      <c r="AH2" s="11">
        <f>-'OddsRatio_working_3-way'!U2/(3*'OddsRatio_working_3-way'!X2^(1/3))*COS(('OddsRatio_working_3-way'!Y2+4*PI())/3)</f>
        <v>-0.18865385404702711</v>
      </c>
      <c r="AI2" s="11">
        <f>'OddsRatio_working_3-way'!U2/(3*'OddsRatio_working_3-way'!X2^(1/3))*SIN(('OddsRatio_working_3-way'!Y2)/3)</f>
        <v>-5.6233851646887989E-2</v>
      </c>
      <c r="AJ2" s="11">
        <f>'OddsRatio_working_3-way'!U2/(3*'OddsRatio_working_3-way'!X2^(1/3))*SIN(('OddsRatio_working_3-way'!Y2+2*PI())/3)</f>
        <v>-0.3829919119000223</v>
      </c>
      <c r="AK2" s="11">
        <f>'OddsRatio_working_3-way'!U2/(3*'OddsRatio_working_3-way'!X2^(1/3))*SIN(('OddsRatio_working_3-way'!Y2+4*PI())/3)</f>
        <v>0.43922576354691034</v>
      </c>
      <c r="AL2" s="11">
        <f>'OddsRatio_working_3-way'!Z2+'OddsRatio_working_3-way'!AF2</f>
        <v>0.94941519250350981</v>
      </c>
      <c r="AM2" s="11">
        <f>'OddsRatio_working_3-way'!AA2+'OddsRatio_working_3-way'!AG2</f>
        <v>-0.5721074844094558</v>
      </c>
      <c r="AN2" s="11">
        <f>'OddsRatio_working_3-way'!AB2+'OddsRatio_working_3-way'!AH2</f>
        <v>-0.37730770809405423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0.94941519250350981</v>
      </c>
      <c r="AS2" s="11">
        <f>IF(('OddsRatio_working_3-way'!X2=0),IF(Q2&gt;0,-Q2^(1/3),(-Q2)^(1/3)),'OddsRatio_working_3-way'!AM2-'OddsRatio_working_3-way'!R2/3)</f>
        <v>-0.5721074844094558</v>
      </c>
      <c r="AT2" s="11">
        <f>IF(('OddsRatio_working_3-way'!X2=0),IF(Q2&gt;0,-Q2^(1/3),(-Q2)^(1/3)),'OddsRatio_working_3-way'!AN2-'OddsRatio_working_3-way'!R2/3)</f>
        <v>-0.37730770809405423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9">
        <f t="shared" ref="D3" si="0">(K3/(AR3+K3-(AR3*K3)))</f>
        <v>0.17079279155864663</v>
      </c>
      <c r="E3" s="9">
        <f t="shared" ref="E3" si="1">(L3/(AR3+L3-(AR3*L3)))</f>
        <v>0.2169374958392358</v>
      </c>
      <c r="F3" s="9">
        <f t="shared" ref="F3" si="2">(M3/(AR3+M3-(AR3*M3)))</f>
        <v>0.61226971260211771</v>
      </c>
      <c r="G3" s="9">
        <f t="shared" ref="G3" si="3">AR3</f>
        <v>1.055445226772274</v>
      </c>
      <c r="H3" s="9">
        <f t="shared" ref="H3" si="4">IF(A3="","",1/D3)</f>
        <v>5.8550480431524603</v>
      </c>
      <c r="I3" s="9">
        <f t="shared" ref="I3" si="5">IF(B3="","",1/E3)</f>
        <v>4.6096226755611776</v>
      </c>
      <c r="J3" s="9">
        <f t="shared" ref="J3" si="6">IF(C3="","",1/F3)</f>
        <v>1.6332671360633644</v>
      </c>
      <c r="K3" s="11">
        <f t="shared" ref="K3" si="7">1/A3</f>
        <v>0.17857142857142858</v>
      </c>
      <c r="L3" s="11">
        <f t="shared" ref="L3" si="8">1/B3</f>
        <v>0.22624434389140272</v>
      </c>
      <c r="M3" s="11">
        <f t="shared" ref="M3" si="9">1/C3</f>
        <v>0.625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-0.23834437621202331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0.21765917905623788</v>
      </c>
      <c r="Q3" s="11">
        <f>2*'OddsRatio_working_3-way'!K3*'OddsRatio_working_3-way'!L3*'OddsRatio_working_3-way'!M3</f>
        <v>5.0500969618616678E-2</v>
      </c>
      <c r="R3" s="11">
        <f t="shared" ref="R3" si="10">O3/N3</f>
        <v>0</v>
      </c>
      <c r="S3" s="11">
        <f t="shared" ref="S3" si="11">P3/N3</f>
        <v>-0.91321298415119911</v>
      </c>
      <c r="T3" s="11">
        <f t="shared" ref="T3" si="12">Q3/N3</f>
        <v>-0.21188236291211116</v>
      </c>
      <c r="U3" s="11">
        <f>'OddsRatio_working_3-way'!S3-'OddsRatio_working_3-way'!R3^2/3</f>
        <v>-0.91321298415119911</v>
      </c>
      <c r="V3" s="11">
        <f>'OddsRatio_working_3-way'!S3*'OddsRatio_working_3-way'!R3/3-2*'OddsRatio_working_3-way'!R3^3/27-'OddsRatio_working_3-way'!T3</f>
        <v>0.21188236291211116</v>
      </c>
      <c r="W3" s="11">
        <f>'OddsRatio_working_3-way'!V3^2+4*'OddsRatio_working_3-way'!U3^3/27</f>
        <v>-6.793271350376609E-2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0.16794854064339593</v>
      </c>
      <c r="Y3" s="11">
        <f>IF('OddsRatio_working_3-way'!W3&gt;=0,IF('OddsRatio_working_3-way'!V3+SQRT('OddsRatio_working_3-way'!W3)&gt;0,0,PI()),ACOS('OddsRatio_working_3-way'!V3/(2*'OddsRatio_working_3-way'!X3)))</f>
        <v>0.88821836280413058</v>
      </c>
      <c r="Z3" s="11">
        <f>'OddsRatio_working_3-way'!X3^(1/3)*COS('OddsRatio_working_3-way'!Y3/3)</f>
        <v>0.52772261338613713</v>
      </c>
      <c r="AA3" s="11">
        <f>'OddsRatio_working_3-way'!X3^(1/3)*COS(('OddsRatio_working_3-way'!Y3+2*PI())/3)</f>
        <v>-0.40327033985978633</v>
      </c>
      <c r="AB3" s="11">
        <f>'OddsRatio_working_3-way'!X3^(1/3)*COS(('OddsRatio_working_3-way'!Y3+4*PI())/3)</f>
        <v>-0.12445227352635117</v>
      </c>
      <c r="AC3" s="11">
        <f>'OddsRatio_working_3-way'!X3^(1/3)*SIN('OddsRatio_working_3-way'!Y3/3)</f>
        <v>0.16097568565253989</v>
      </c>
      <c r="AD3" s="11">
        <f>'OddsRatio_working_3-way'!X3^(1/3)*SIN(('OddsRatio_working_3-way'!Y3+2*PI())/3)</f>
        <v>0.37653334651763865</v>
      </c>
      <c r="AE3" s="11">
        <f>'OddsRatio_working_3-way'!X3^(1/3)*SIN(('OddsRatio_working_3-way'!Y3+4*PI())/3)</f>
        <v>-0.53750903217017854</v>
      </c>
      <c r="AF3" s="11">
        <f>-'OddsRatio_working_3-way'!U3/(3*'OddsRatio_working_3-way'!X3^(1/3))*COS(('OddsRatio_working_3-way'!Y3)/3)</f>
        <v>0.52772261338613702</v>
      </c>
      <c r="AG3" s="11">
        <f>-'OddsRatio_working_3-way'!U3/(3*'OddsRatio_working_3-way'!X3^(1/3))*COS(('OddsRatio_working_3-way'!Y3+2*PI())/3)</f>
        <v>-0.40327033985978622</v>
      </c>
      <c r="AH3" s="11">
        <f>-'OddsRatio_working_3-way'!U3/(3*'OddsRatio_working_3-way'!X3^(1/3))*COS(('OddsRatio_working_3-way'!Y3+4*PI())/3)</f>
        <v>-0.12445227352635115</v>
      </c>
      <c r="AI3" s="11">
        <f>'OddsRatio_working_3-way'!U3/(3*'OddsRatio_working_3-way'!X3^(1/3))*SIN(('OddsRatio_working_3-way'!Y3)/3)</f>
        <v>-0.16097568565253986</v>
      </c>
      <c r="AJ3" s="11">
        <f>'OddsRatio_working_3-way'!U3/(3*'OddsRatio_working_3-way'!X3^(1/3))*SIN(('OddsRatio_working_3-way'!Y3+2*PI())/3)</f>
        <v>-0.37653334651763859</v>
      </c>
      <c r="AK3" s="11">
        <f>'OddsRatio_working_3-way'!U3/(3*'OddsRatio_working_3-way'!X3^(1/3))*SIN(('OddsRatio_working_3-way'!Y3+4*PI())/3)</f>
        <v>0.53750903217017842</v>
      </c>
      <c r="AL3" s="11">
        <f>'OddsRatio_working_3-way'!Z3+'OddsRatio_working_3-way'!AF3</f>
        <v>1.055445226772274</v>
      </c>
      <c r="AM3" s="11">
        <f>'OddsRatio_working_3-way'!AA3+'OddsRatio_working_3-way'!AG3</f>
        <v>-0.80654067971957255</v>
      </c>
      <c r="AN3" s="11">
        <f>'OddsRatio_working_3-way'!AB3+'OddsRatio_working_3-way'!AH3</f>
        <v>-0.24890454705270232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1.055445226772274</v>
      </c>
      <c r="AS3" s="11">
        <f>IF(('OddsRatio_working_3-way'!X3=0),IF(Q3&gt;0,-Q3^(1/3),(-Q3)^(1/3)),'OddsRatio_working_3-way'!AM3-'OddsRatio_working_3-way'!R3/3)</f>
        <v>-0.80654067971957255</v>
      </c>
      <c r="AT3" s="11">
        <f>IF(('OddsRatio_working_3-way'!X3=0),IF(Q3&gt;0,-Q3^(1/3),(-Q3)^(1/3)),'OddsRatio_working_3-way'!AN3-'OddsRatio_working_3-way'!R3/3)</f>
        <v>-0.24890454705270232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9">
        <f t="shared" ref="D4:D67" si="13">(K4/(AR4+K4-(AR4*K4)))</f>
        <v>0.64825661632998655</v>
      </c>
      <c r="E4" s="9">
        <f t="shared" ref="E4:E67" si="14">(L4/(AR4+L4-(AR4*L4)))</f>
        <v>0.23439881779940597</v>
      </c>
      <c r="F4" s="9">
        <f t="shared" ref="F4:F67" si="15">(M4/(AR4+M4-(AR4*M4)))</f>
        <v>0.11734456587060767</v>
      </c>
      <c r="G4" s="9">
        <f t="shared" ref="G4:G67" si="16">AR4</f>
        <v>1.063919583361121</v>
      </c>
      <c r="H4" s="9">
        <f t="shared" ref="H4:H67" si="17">IF(A4="","",1/D4)</f>
        <v>1.5425989875141715</v>
      </c>
      <c r="I4" s="9">
        <f t="shared" ref="I4:I67" si="18">IF(B4="","",1/E4)</f>
        <v>4.2662331209186428</v>
      </c>
      <c r="J4" s="9">
        <f t="shared" ref="J4:J67" si="19">IF(C4="","",1/F4)</f>
        <v>8.5219114543631278</v>
      </c>
      <c r="K4" s="11">
        <f t="shared" ref="K4:K67" si="20">1/A4</f>
        <v>0.66225165562913912</v>
      </c>
      <c r="L4" s="11">
        <f t="shared" ref="L4:L67" si="21">1/B4</f>
        <v>0.24570024570024568</v>
      </c>
      <c r="M4" s="11">
        <f t="shared" ref="M4:M67" si="22">1/C4</f>
        <v>0.12391573729863692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-0.2231942870806457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0.21473592954919424</v>
      </c>
      <c r="Q4" s="11">
        <f>2*'OddsRatio_working_3-way'!K4*'OddsRatio_working_3-way'!L4*'OddsRatio_working_3-way'!M4</f>
        <v>4.0325996159473097E-2</v>
      </c>
      <c r="R4" s="11">
        <f t="shared" ref="R4:R67" si="23">O4/N4</f>
        <v>0</v>
      </c>
      <c r="S4" s="11">
        <f t="shared" ref="S4:S67" si="24">P4/N4</f>
        <v>-0.96210316293447395</v>
      </c>
      <c r="T4" s="11">
        <f t="shared" ref="T4:T67" si="25">Q4/N4</f>
        <v>-0.18067665031633315</v>
      </c>
      <c r="U4" s="11">
        <f>'OddsRatio_working_3-way'!S4-'OddsRatio_working_3-way'!R4^2/3</f>
        <v>-0.96210316293447395</v>
      </c>
      <c r="V4" s="11">
        <f>'OddsRatio_working_3-way'!S4*'OddsRatio_working_3-way'!R4/3-2*'OddsRatio_working_3-way'!R4^3/27-'OddsRatio_working_3-way'!T4</f>
        <v>0.18067665031633315</v>
      </c>
      <c r="W4" s="11">
        <f>'OddsRatio_working_3-way'!V4^2+4*'OddsRatio_working_3-way'!U4^3/27</f>
        <v>-9.9291292218885718E-2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0.18161452598045141</v>
      </c>
      <c r="Y4" s="11">
        <f>IF('OddsRatio_working_3-way'!W4&gt;=0,IF('OddsRatio_working_3-way'!V4+SQRT('OddsRatio_working_3-way'!W4)&gt;0,0,PI()),ACOS('OddsRatio_working_3-way'!V4/(2*'OddsRatio_working_3-way'!X4)))</f>
        <v>1.05017648869425</v>
      </c>
      <c r="Z4" s="11">
        <f>'OddsRatio_working_3-way'!X4^(1/3)*COS('OddsRatio_working_3-way'!Y4/3)</f>
        <v>0.53195979168056062</v>
      </c>
      <c r="AA4" s="11">
        <f>'OddsRatio_working_3-way'!X4^(1/3)*COS(('OddsRatio_working_3-way'!Y4+2*PI())/3)</f>
        <v>-0.43417584038116208</v>
      </c>
      <c r="AB4" s="11">
        <f>'OddsRatio_working_3-way'!X4^(1/3)*COS(('OddsRatio_working_3-way'!Y4+4*PI())/3)</f>
        <v>-9.7783951299398722E-2</v>
      </c>
      <c r="AC4" s="11">
        <f>'OddsRatio_working_3-way'!X4^(1/3)*SIN('OddsRatio_working_3-way'!Y4/3)</f>
        <v>0.19421594771456302</v>
      </c>
      <c r="AD4" s="11">
        <f>'OddsRatio_working_3-way'!X4^(1/3)*SIN(('OddsRatio_working_3-way'!Y4+2*PI())/3)</f>
        <v>0.36358271952996202</v>
      </c>
      <c r="AE4" s="11">
        <f>'OddsRatio_working_3-way'!X4^(1/3)*SIN(('OddsRatio_working_3-way'!Y4+4*PI())/3)</f>
        <v>-0.55779866724452487</v>
      </c>
      <c r="AF4" s="11">
        <f>-'OddsRatio_working_3-way'!U4/(3*'OddsRatio_working_3-way'!X4^(1/3))*COS(('OddsRatio_working_3-way'!Y4)/3)</f>
        <v>0.53195979168056051</v>
      </c>
      <c r="AG4" s="11">
        <f>-'OddsRatio_working_3-way'!U4/(3*'OddsRatio_working_3-way'!X4^(1/3))*COS(('OddsRatio_working_3-way'!Y4+2*PI())/3)</f>
        <v>-0.43417584038116197</v>
      </c>
      <c r="AH4" s="11">
        <f>-'OddsRatio_working_3-way'!U4/(3*'OddsRatio_working_3-way'!X4^(1/3))*COS(('OddsRatio_working_3-way'!Y4+4*PI())/3)</f>
        <v>-9.7783951299398708E-2</v>
      </c>
      <c r="AI4" s="11">
        <f>'OddsRatio_working_3-way'!U4/(3*'OddsRatio_working_3-way'!X4^(1/3))*SIN(('OddsRatio_working_3-way'!Y4)/3)</f>
        <v>-0.19421594771456299</v>
      </c>
      <c r="AJ4" s="11">
        <f>'OddsRatio_working_3-way'!U4/(3*'OddsRatio_working_3-way'!X4^(1/3))*SIN(('OddsRatio_working_3-way'!Y4+2*PI())/3)</f>
        <v>-0.36358271952996196</v>
      </c>
      <c r="AK4" s="11">
        <f>'OddsRatio_working_3-way'!U4/(3*'OddsRatio_working_3-way'!X4^(1/3))*SIN(('OddsRatio_working_3-way'!Y4+4*PI())/3)</f>
        <v>0.55779866724452476</v>
      </c>
      <c r="AL4" s="11">
        <f>'OddsRatio_working_3-way'!Z4+'OddsRatio_working_3-way'!AF4</f>
        <v>1.063919583361121</v>
      </c>
      <c r="AM4" s="11">
        <f>'OddsRatio_working_3-way'!AA4+'OddsRatio_working_3-way'!AG4</f>
        <v>-0.86835168076232405</v>
      </c>
      <c r="AN4" s="11">
        <f>'OddsRatio_working_3-way'!AB4+'OddsRatio_working_3-way'!AH4</f>
        <v>-0.19556790259879742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1.063919583361121</v>
      </c>
      <c r="AS4" s="11">
        <f>IF(('OddsRatio_working_3-way'!X4=0),IF(Q4&gt;0,-Q4^(1/3),(-Q4)^(1/3)),'OddsRatio_working_3-way'!AM4-'OddsRatio_working_3-way'!R4/3)</f>
        <v>-0.86835168076232405</v>
      </c>
      <c r="AT4" s="11">
        <f>IF(('OddsRatio_working_3-way'!X4=0),IF(Q4&gt;0,-Q4^(1/3),(-Q4)^(1/3)),'OddsRatio_working_3-way'!AN4-'OddsRatio_working_3-way'!R4/3)</f>
        <v>-0.19556790259879742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9">
        <f t="shared" si="13"/>
        <v>0.42095961583729652</v>
      </c>
      <c r="E5" s="9">
        <f t="shared" si="14"/>
        <v>0.28821000120836671</v>
      </c>
      <c r="F5" s="9">
        <f t="shared" si="15"/>
        <v>0.29083038295433694</v>
      </c>
      <c r="G5" s="9">
        <f t="shared" si="16"/>
        <v>1.0420642294308946</v>
      </c>
      <c r="H5" s="9">
        <f t="shared" si="17"/>
        <v>2.3755247828487809</v>
      </c>
      <c r="I5" s="9">
        <f t="shared" si="18"/>
        <v>3.4696922237512213</v>
      </c>
      <c r="J5" s="9">
        <f t="shared" si="19"/>
        <v>3.4384302968682925</v>
      </c>
      <c r="K5" s="11">
        <f t="shared" si="20"/>
        <v>0.43103448275862072</v>
      </c>
      <c r="L5" s="11">
        <f t="shared" si="21"/>
        <v>0.29673590504451036</v>
      </c>
      <c r="M5" s="11">
        <f t="shared" si="22"/>
        <v>0.29940119760479045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-0.28033271429105366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0.23091543302426154</v>
      </c>
      <c r="Q5" s="11">
        <f>2*'OddsRatio_working_3-way'!K5*'OddsRatio_working_3-way'!L5*'OddsRatio_working_3-way'!M5</f>
        <v>7.658886667471361E-2</v>
      </c>
      <c r="R5" s="11">
        <f t="shared" si="23"/>
        <v>0</v>
      </c>
      <c r="S5" s="11">
        <f t="shared" si="24"/>
        <v>-0.82371917814955786</v>
      </c>
      <c r="T5" s="11">
        <f t="shared" si="25"/>
        <v>-0.27320702426187654</v>
      </c>
      <c r="U5" s="11">
        <f>'OddsRatio_working_3-way'!S5-'OddsRatio_working_3-way'!R5^2/3</f>
        <v>-0.82371917814955786</v>
      </c>
      <c r="V5" s="11">
        <f>'OddsRatio_working_3-way'!S5*'OddsRatio_working_3-way'!R5/3-2*'OddsRatio_working_3-way'!R5^3/27-'OddsRatio_working_3-way'!T5</f>
        <v>0.27320702426187654</v>
      </c>
      <c r="W5" s="11">
        <f>'OddsRatio_working_3-way'!V5^2+4*'OddsRatio_working_3-way'!U5^3/27</f>
        <v>-8.1585744912815727E-3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0.14387551268137255</v>
      </c>
      <c r="Y5" s="11">
        <f>IF('OddsRatio_working_3-way'!W5&gt;=0,IF('OddsRatio_working_3-way'!V5+SQRT('OddsRatio_working_3-way'!W5)&gt;0,0,PI()),ACOS('OddsRatio_working_3-way'!V5/(2*'OddsRatio_working_3-way'!X5)))</f>
        <v>0.31929707138200403</v>
      </c>
      <c r="Z5" s="11">
        <f>'OddsRatio_working_3-way'!X5^(1/3)*COS('OddsRatio_working_3-way'!Y5/3)</f>
        <v>0.52103211471544741</v>
      </c>
      <c r="AA5" s="11">
        <f>'OddsRatio_working_3-way'!X5^(1/3)*COS(('OddsRatio_working_3-way'!Y5+2*PI())/3)</f>
        <v>-0.30872338163268315</v>
      </c>
      <c r="AB5" s="11">
        <f>'OddsRatio_working_3-way'!X5^(1/3)*COS(('OddsRatio_working_3-way'!Y5+4*PI())/3)</f>
        <v>-0.21230873308276446</v>
      </c>
      <c r="AC5" s="11">
        <f>'OddsRatio_working_3-way'!X5^(1/3)*SIN('OddsRatio_working_3-way'!Y5/3)</f>
        <v>5.5665023294118876E-2</v>
      </c>
      <c r="AD5" s="11">
        <f>'OddsRatio_working_3-way'!X5^(1/3)*SIN(('OddsRatio_working_3-way'!Y5+2*PI())/3)</f>
        <v>0.42339453588404596</v>
      </c>
      <c r="AE5" s="11">
        <f>'OddsRatio_working_3-way'!X5^(1/3)*SIN(('OddsRatio_working_3-way'!Y5+4*PI())/3)</f>
        <v>-0.47905955917816473</v>
      </c>
      <c r="AF5" s="11">
        <f>-'OddsRatio_working_3-way'!U5/(3*'OddsRatio_working_3-way'!X5^(1/3))*COS(('OddsRatio_working_3-way'!Y5)/3)</f>
        <v>0.5210321147154473</v>
      </c>
      <c r="AG5" s="11">
        <f>-'OddsRatio_working_3-way'!U5/(3*'OddsRatio_working_3-way'!X5^(1/3))*COS(('OddsRatio_working_3-way'!Y5+2*PI())/3)</f>
        <v>-0.30872338163268309</v>
      </c>
      <c r="AH5" s="11">
        <f>-'OddsRatio_working_3-way'!U5/(3*'OddsRatio_working_3-way'!X5^(1/3))*COS(('OddsRatio_working_3-way'!Y5+4*PI())/3)</f>
        <v>-0.21230873308276443</v>
      </c>
      <c r="AI5" s="11">
        <f>'OddsRatio_working_3-way'!U5/(3*'OddsRatio_working_3-way'!X5^(1/3))*SIN(('OddsRatio_working_3-way'!Y5)/3)</f>
        <v>-5.5665023294118862E-2</v>
      </c>
      <c r="AJ5" s="11">
        <f>'OddsRatio_working_3-way'!U5/(3*'OddsRatio_working_3-way'!X5^(1/3))*SIN(('OddsRatio_working_3-way'!Y5+2*PI())/3)</f>
        <v>-0.42339453588404591</v>
      </c>
      <c r="AK5" s="11">
        <f>'OddsRatio_working_3-way'!U5/(3*'OddsRatio_working_3-way'!X5^(1/3))*SIN(('OddsRatio_working_3-way'!Y5+4*PI())/3)</f>
        <v>0.47905955917816462</v>
      </c>
      <c r="AL5" s="11">
        <f>'OddsRatio_working_3-way'!Z5+'OddsRatio_working_3-way'!AF5</f>
        <v>1.0420642294308946</v>
      </c>
      <c r="AM5" s="11">
        <f>'OddsRatio_working_3-way'!AA5+'OddsRatio_working_3-way'!AG5</f>
        <v>-0.61744676326536618</v>
      </c>
      <c r="AN5" s="11">
        <f>'OddsRatio_working_3-way'!AB5+'OddsRatio_working_3-way'!AH5</f>
        <v>-0.42461746616552887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1.0420642294308946</v>
      </c>
      <c r="AS5" s="11">
        <f>IF(('OddsRatio_working_3-way'!X5=0),IF(Q5&gt;0,-Q5^(1/3),(-Q5)^(1/3)),'OddsRatio_working_3-way'!AM5-'OddsRatio_working_3-way'!R5/3)</f>
        <v>-0.61744676326536618</v>
      </c>
      <c r="AT5" s="11">
        <f>IF(('OddsRatio_working_3-way'!X5=0),IF(Q5&gt;0,-Q5^(1/3),(-Q5)^(1/3)),'OddsRatio_working_3-way'!AN5-'OddsRatio_working_3-way'!R5/3)</f>
        <v>-0.42461746616552887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9">
        <f t="shared" si="13"/>
        <v>0.5779943722719485</v>
      </c>
      <c r="E6" s="9">
        <f t="shared" si="14"/>
        <v>0.2614208578363123</v>
      </c>
      <c r="F6" s="9">
        <f t="shared" si="15"/>
        <v>0.1605847698917392</v>
      </c>
      <c r="G6" s="9">
        <f t="shared" si="16"/>
        <v>1.0581458719435426</v>
      </c>
      <c r="H6" s="9">
        <f t="shared" si="17"/>
        <v>1.7301206516410446</v>
      </c>
      <c r="I6" s="9">
        <f t="shared" si="18"/>
        <v>3.8252494780892587</v>
      </c>
      <c r="J6" s="9">
        <f t="shared" si="19"/>
        <v>6.2272406074011011</v>
      </c>
      <c r="K6" s="11">
        <f t="shared" si="20"/>
        <v>0.59171597633136097</v>
      </c>
      <c r="L6" s="11">
        <f t="shared" si="21"/>
        <v>0.27247956403269757</v>
      </c>
      <c r="M6" s="11">
        <f t="shared" si="22"/>
        <v>0.16835016835016833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-0.24702908354134512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0.22528842482730557</v>
      </c>
      <c r="Q6" s="11">
        <f>2*'OddsRatio_working_3-way'!K6*'OddsRatio_working_3-way'!L6*'OddsRatio_working_3-way'!M6</f>
        <v>5.4286367428266404E-2</v>
      </c>
      <c r="R6" s="11">
        <f t="shared" si="23"/>
        <v>0</v>
      </c>
      <c r="S6" s="11">
        <f t="shared" si="24"/>
        <v>-0.91199150155774744</v>
      </c>
      <c r="T6" s="11">
        <f t="shared" si="25"/>
        <v>-0.21975698832716806</v>
      </c>
      <c r="U6" s="11">
        <f>'OddsRatio_working_3-way'!S6-'OddsRatio_working_3-way'!R6^2/3</f>
        <v>-0.91199150155774744</v>
      </c>
      <c r="V6" s="11">
        <f>'OddsRatio_working_3-way'!S6*'OddsRatio_working_3-way'!R6/3-2*'OddsRatio_working_3-way'!R6^3/27-'OddsRatio_working_3-way'!T6</f>
        <v>0.21975698832716806</v>
      </c>
      <c r="W6" s="11">
        <f>'OddsRatio_working_3-way'!V6^2+4*'OddsRatio_working_3-way'!U6^3/27</f>
        <v>-6.4081580542490565E-2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0.16761168997202855</v>
      </c>
      <c r="Y6" s="11">
        <f>IF('OddsRatio_working_3-way'!W6&gt;=0,IF('OddsRatio_working_3-way'!V6+SQRT('OddsRatio_working_3-way'!W6)&gt;0,0,PI()),ACOS('OddsRatio_working_3-way'!V6/(2*'OddsRatio_working_3-way'!X6)))</f>
        <v>0.85588046418964858</v>
      </c>
      <c r="Z6" s="11">
        <f>'OddsRatio_working_3-way'!X6^(1/3)*COS('OddsRatio_working_3-way'!Y6/3)</f>
        <v>0.5290729359717713</v>
      </c>
      <c r="AA6" s="11">
        <f>'OddsRatio_working_3-way'!X6^(1/3)*COS(('OddsRatio_working_3-way'!Y6+2*PI())/3)</f>
        <v>-0.39892116468195404</v>
      </c>
      <c r="AB6" s="11">
        <f>'OddsRatio_working_3-way'!X6^(1/3)*COS(('OddsRatio_working_3-way'!Y6+4*PI())/3)</f>
        <v>-0.13015177128981723</v>
      </c>
      <c r="AC6" s="11">
        <f>'OddsRatio_working_3-way'!X6^(1/3)*SIN('OddsRatio_working_3-way'!Y6/3)</f>
        <v>0.15517408162488261</v>
      </c>
      <c r="AD6" s="11">
        <f>'OddsRatio_working_3-way'!X6^(1/3)*SIN(('OddsRatio_working_3-way'!Y6+2*PI())/3)</f>
        <v>0.38060356219393049</v>
      </c>
      <c r="AE6" s="11">
        <f>'OddsRatio_working_3-way'!X6^(1/3)*SIN(('OddsRatio_working_3-way'!Y6+4*PI())/3)</f>
        <v>-0.5357776438188131</v>
      </c>
      <c r="AF6" s="11">
        <f>-'OddsRatio_working_3-way'!U6/(3*'OddsRatio_working_3-way'!X6^(1/3))*COS(('OddsRatio_working_3-way'!Y6)/3)</f>
        <v>0.5290729359717713</v>
      </c>
      <c r="AG6" s="11">
        <f>-'OddsRatio_working_3-way'!U6/(3*'OddsRatio_working_3-way'!X6^(1/3))*COS(('OddsRatio_working_3-way'!Y6+2*PI())/3)</f>
        <v>-0.39892116468195404</v>
      </c>
      <c r="AH6" s="11">
        <f>-'OddsRatio_working_3-way'!U6/(3*'OddsRatio_working_3-way'!X6^(1/3))*COS(('OddsRatio_working_3-way'!Y6+4*PI())/3)</f>
        <v>-0.13015177128981723</v>
      </c>
      <c r="AI6" s="11">
        <f>'OddsRatio_working_3-way'!U6/(3*'OddsRatio_working_3-way'!X6^(1/3))*SIN(('OddsRatio_working_3-way'!Y6)/3)</f>
        <v>-0.15517408162488261</v>
      </c>
      <c r="AJ6" s="11">
        <f>'OddsRatio_working_3-way'!U6/(3*'OddsRatio_working_3-way'!X6^(1/3))*SIN(('OddsRatio_working_3-way'!Y6+2*PI())/3)</f>
        <v>-0.38060356219393049</v>
      </c>
      <c r="AK6" s="11">
        <f>'OddsRatio_working_3-way'!U6/(3*'OddsRatio_working_3-way'!X6^(1/3))*SIN(('OddsRatio_working_3-way'!Y6+4*PI())/3)</f>
        <v>0.5357776438188131</v>
      </c>
      <c r="AL6" s="11">
        <f>'OddsRatio_working_3-way'!Z6+'OddsRatio_working_3-way'!AF6</f>
        <v>1.0581458719435426</v>
      </c>
      <c r="AM6" s="11">
        <f>'OddsRatio_working_3-way'!AA6+'OddsRatio_working_3-way'!AG6</f>
        <v>-0.79784232936390809</v>
      </c>
      <c r="AN6" s="11">
        <f>'OddsRatio_working_3-way'!AB6+'OddsRatio_working_3-way'!AH6</f>
        <v>-0.26030354257963445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1.0581458719435426</v>
      </c>
      <c r="AS6" s="11">
        <f>IF(('OddsRatio_working_3-way'!X6=0),IF(Q6&gt;0,-Q6^(1/3),(-Q6)^(1/3)),'OddsRatio_working_3-way'!AM6-'OddsRatio_working_3-way'!R6/3)</f>
        <v>-0.79784232936390809</v>
      </c>
      <c r="AT6" s="11">
        <f>IF(('OddsRatio_working_3-way'!X6=0),IF(Q6&gt;0,-Q6^(1/3),(-Q6)^(1/3)),'OddsRatio_working_3-way'!AN6-'OddsRatio_working_3-way'!R6/3)</f>
        <v>-0.26030354257963445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9">
        <f t="shared" si="13"/>
        <v>0.36747624545027169</v>
      </c>
      <c r="E7" s="9">
        <f t="shared" si="14"/>
        <v>0.31836134047877873</v>
      </c>
      <c r="F7" s="9">
        <f t="shared" si="15"/>
        <v>0.3141624140709498</v>
      </c>
      <c r="G7" s="9">
        <f t="shared" si="16"/>
        <v>1.0495514226131144</v>
      </c>
      <c r="H7" s="9">
        <f t="shared" si="17"/>
        <v>2.7212643330855077</v>
      </c>
      <c r="I7" s="9">
        <f t="shared" si="18"/>
        <v>3.141084902130753</v>
      </c>
      <c r="J7" s="9">
        <f t="shared" si="19"/>
        <v>3.183066959035278</v>
      </c>
      <c r="K7" s="11">
        <f t="shared" si="20"/>
        <v>0.37878787878787878</v>
      </c>
      <c r="L7" s="11">
        <f t="shared" si="21"/>
        <v>0.32894736842105265</v>
      </c>
      <c r="M7" s="11">
        <f t="shared" si="22"/>
        <v>0.32467532467532467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-0.28151991549120747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0.23302056794879764</v>
      </c>
      <c r="Q7" s="11">
        <f>2*'OddsRatio_working_3-way'!K7*'OddsRatio_working_3-way'!L7*'OddsRatio_working_3-way'!M7</f>
        <v>8.0909919426665838E-2</v>
      </c>
      <c r="R7" s="11">
        <f t="shared" si="23"/>
        <v>0</v>
      </c>
      <c r="S7" s="11">
        <f t="shared" si="24"/>
        <v>-0.82772320935879018</v>
      </c>
      <c r="T7" s="11">
        <f t="shared" si="25"/>
        <v>-0.28740389213846879</v>
      </c>
      <c r="U7" s="11">
        <f>'OddsRatio_working_3-way'!S7-'OddsRatio_working_3-way'!R7^2/3</f>
        <v>-0.82772320935879018</v>
      </c>
      <c r="V7" s="11">
        <f>'OddsRatio_working_3-way'!S7*'OddsRatio_working_3-way'!R7/3-2*'OddsRatio_working_3-way'!R7^3/27-'OddsRatio_working_3-way'!T7</f>
        <v>0.28740389213846879</v>
      </c>
      <c r="W7" s="11">
        <f>'OddsRatio_working_3-way'!V7^2+4*'OddsRatio_working_3-way'!U7^3/27</f>
        <v>-1.4129957585843483E-3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0.14492583704685386</v>
      </c>
      <c r="Y7" s="11">
        <f>IF('OddsRatio_working_3-way'!W7&gt;=0,IF('OddsRatio_working_3-way'!V7+SQRT('OddsRatio_working_3-way'!W7)&gt;0,0,PI()),ACOS('OddsRatio_working_3-way'!V7/(2*'OddsRatio_working_3-way'!X7)))</f>
        <v>0.13005275687456463</v>
      </c>
      <c r="Z7" s="11">
        <f>'OddsRatio_working_3-way'!X7^(1/3)*COS('OddsRatio_working_3-way'!Y7/3)</f>
        <v>0.5247757113065572</v>
      </c>
      <c r="AA7" s="11">
        <f>'OddsRatio_working_3-way'!X7^(1/3)*COS(('OddsRatio_working_3-way'!Y7+2*PI())/3)</f>
        <v>-0.28210185972957352</v>
      </c>
      <c r="AB7" s="11">
        <f>'OddsRatio_working_3-way'!X7^(1/3)*COS(('OddsRatio_working_3-way'!Y7+4*PI())/3)</f>
        <v>-0.2426738515769841</v>
      </c>
      <c r="AC7" s="11">
        <f>'OddsRatio_working_3-way'!X7^(1/3)*SIN('OddsRatio_working_3-way'!Y7/3)</f>
        <v>2.2763771120508432E-2</v>
      </c>
      <c r="AD7" s="11">
        <f>'OddsRatio_working_3-way'!X7^(1/3)*SIN(('OddsRatio_working_3-way'!Y7+2*PI())/3)</f>
        <v>0.44308721172027304</v>
      </c>
      <c r="AE7" s="11">
        <f>'OddsRatio_working_3-way'!X7^(1/3)*SIN(('OddsRatio_working_3-way'!Y7+4*PI())/3)</f>
        <v>-0.4658509828407813</v>
      </c>
      <c r="AF7" s="11">
        <f>-'OddsRatio_working_3-way'!U7/(3*'OddsRatio_working_3-way'!X7^(1/3))*COS(('OddsRatio_working_3-way'!Y7)/3)</f>
        <v>0.5247757113065572</v>
      </c>
      <c r="AG7" s="11">
        <f>-'OddsRatio_working_3-way'!U7/(3*'OddsRatio_working_3-way'!X7^(1/3))*COS(('OddsRatio_working_3-way'!Y7+2*PI())/3)</f>
        <v>-0.28210185972957352</v>
      </c>
      <c r="AH7" s="11">
        <f>-'OddsRatio_working_3-way'!U7/(3*'OddsRatio_working_3-way'!X7^(1/3))*COS(('OddsRatio_working_3-way'!Y7+4*PI())/3)</f>
        <v>-0.2426738515769841</v>
      </c>
      <c r="AI7" s="11">
        <f>'OddsRatio_working_3-way'!U7/(3*'OddsRatio_working_3-way'!X7^(1/3))*SIN(('OddsRatio_working_3-way'!Y7)/3)</f>
        <v>-2.2763771120508432E-2</v>
      </c>
      <c r="AJ7" s="11">
        <f>'OddsRatio_working_3-way'!U7/(3*'OddsRatio_working_3-way'!X7^(1/3))*SIN(('OddsRatio_working_3-way'!Y7+2*PI())/3)</f>
        <v>-0.44308721172027304</v>
      </c>
      <c r="AK7" s="11">
        <f>'OddsRatio_working_3-way'!U7/(3*'OddsRatio_working_3-way'!X7^(1/3))*SIN(('OddsRatio_working_3-way'!Y7+4*PI())/3)</f>
        <v>0.4658509828407813</v>
      </c>
      <c r="AL7" s="11">
        <f>'OddsRatio_working_3-way'!Z7+'OddsRatio_working_3-way'!AF7</f>
        <v>1.0495514226131144</v>
      </c>
      <c r="AM7" s="11">
        <f>'OddsRatio_working_3-way'!AA7+'OddsRatio_working_3-way'!AG7</f>
        <v>-0.56420371945914705</v>
      </c>
      <c r="AN7" s="11">
        <f>'OddsRatio_working_3-way'!AB7+'OddsRatio_working_3-way'!AH7</f>
        <v>-0.48534770315396819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1.0495514226131144</v>
      </c>
      <c r="AS7" s="11">
        <f>IF(('OddsRatio_working_3-way'!X7=0),IF(Q7&gt;0,-Q7^(1/3),(-Q7)^(1/3)),'OddsRatio_working_3-way'!AM7-'OddsRatio_working_3-way'!R7/3)</f>
        <v>-0.56420371945914705</v>
      </c>
      <c r="AT7" s="11">
        <f>IF(('OddsRatio_working_3-way'!X7=0),IF(Q7&gt;0,-Q7^(1/3),(-Q7)^(1/3)),'OddsRatio_working_3-way'!AN7-'OddsRatio_working_3-way'!R7/3)</f>
        <v>-0.48534770315396819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9">
        <f t="shared" si="13"/>
        <v>0.29373960555834366</v>
      </c>
      <c r="E8" s="9">
        <f t="shared" si="14"/>
        <v>0.32259193436843869</v>
      </c>
      <c r="F8" s="9">
        <f t="shared" si="15"/>
        <v>0.38366846007321781</v>
      </c>
      <c r="G8" s="9">
        <f t="shared" si="16"/>
        <v>1.0499457572579605</v>
      </c>
      <c r="H8" s="9">
        <f t="shared" si="17"/>
        <v>3.4043757841207296</v>
      </c>
      <c r="I8" s="9">
        <f t="shared" si="18"/>
        <v>3.0998915145159209</v>
      </c>
      <c r="J8" s="9">
        <f t="shared" si="19"/>
        <v>2.6064170086046787</v>
      </c>
      <c r="K8" s="11">
        <f t="shared" si="20"/>
        <v>0.303951367781155</v>
      </c>
      <c r="L8" s="11">
        <f t="shared" si="21"/>
        <v>0.33333333333333331</v>
      </c>
      <c r="M8" s="11">
        <f t="shared" si="22"/>
        <v>0.39525691699604748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-0.28062039717913911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0.23306942825906746</v>
      </c>
      <c r="Q8" s="11">
        <f>2*'OddsRatio_working_3-way'!K8*'OddsRatio_working_3-way'!L8*'OddsRatio_working_3-way'!M8</f>
        <v>8.0092587030607384E-2</v>
      </c>
      <c r="R8" s="11">
        <f t="shared" si="23"/>
        <v>0</v>
      </c>
      <c r="S8" s="11">
        <f t="shared" si="24"/>
        <v>-0.83055056083568779</v>
      </c>
      <c r="T8" s="11">
        <f t="shared" si="25"/>
        <v>-0.28541256386106112</v>
      </c>
      <c r="U8" s="11">
        <f>'OddsRatio_working_3-way'!S8-'OddsRatio_working_3-way'!R8^2/3</f>
        <v>-0.83055056083568779</v>
      </c>
      <c r="V8" s="11">
        <f>'OddsRatio_working_3-way'!S8*'OddsRatio_working_3-way'!R8/3-2*'OddsRatio_working_3-way'!R8^3/27-'OddsRatio_working_3-way'!T8</f>
        <v>0.28541256386106112</v>
      </c>
      <c r="W8" s="11">
        <f>'OddsRatio_working_3-way'!V8^2+4*'OddsRatio_working_3-way'!U8^3/27</f>
        <v>-3.4175349099464514E-3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0.14566903112852328</v>
      </c>
      <c r="Y8" s="11">
        <f>IF('OddsRatio_working_3-way'!W8&gt;=0,IF('OddsRatio_working_3-way'!V8+SQRT('OddsRatio_working_3-way'!W8)&gt;0,0,PI()),ACOS('OddsRatio_working_3-way'!V8/(2*'OddsRatio_working_3-way'!X8)))</f>
        <v>0.20203084323944931</v>
      </c>
      <c r="Z8" s="11">
        <f>'OddsRatio_working_3-way'!X8^(1/3)*COS('OddsRatio_working_3-way'!Y8/3)</f>
        <v>0.52497287862898023</v>
      </c>
      <c r="AA8" s="11">
        <f>'OddsRatio_working_3-way'!X8^(1/3)*COS(('OddsRatio_working_3-way'!Y8+2*PI())/3)</f>
        <v>-0.29314989862558927</v>
      </c>
      <c r="AB8" s="11">
        <f>'OddsRatio_working_3-way'!X8^(1/3)*COS(('OddsRatio_working_3-way'!Y8+4*PI())/3)</f>
        <v>-0.2318229800033911</v>
      </c>
      <c r="AC8" s="11">
        <f>'OddsRatio_working_3-way'!X8^(1/3)*SIN('OddsRatio_working_3-way'!Y8/3)</f>
        <v>3.5407112975096515E-2</v>
      </c>
      <c r="AD8" s="11">
        <f>'OddsRatio_working_3-way'!X8^(1/3)*SIN(('OddsRatio_working_3-way'!Y8+2*PI())/3)</f>
        <v>0.4369362927029935</v>
      </c>
      <c r="AE8" s="11">
        <f>'OddsRatio_working_3-way'!X8^(1/3)*SIN(('OddsRatio_working_3-way'!Y8+4*PI())/3)</f>
        <v>-0.47234340567808986</v>
      </c>
      <c r="AF8" s="11">
        <f>-'OddsRatio_working_3-way'!U8/(3*'OddsRatio_working_3-way'!X8^(1/3))*COS(('OddsRatio_working_3-way'!Y8)/3)</f>
        <v>0.52497287862898023</v>
      </c>
      <c r="AG8" s="11">
        <f>-'OddsRatio_working_3-way'!U8/(3*'OddsRatio_working_3-way'!X8^(1/3))*COS(('OddsRatio_working_3-way'!Y8+2*PI())/3)</f>
        <v>-0.29314989862558927</v>
      </c>
      <c r="AH8" s="11">
        <f>-'OddsRatio_working_3-way'!U8/(3*'OddsRatio_working_3-way'!X8^(1/3))*COS(('OddsRatio_working_3-way'!Y8+4*PI())/3)</f>
        <v>-0.2318229800033911</v>
      </c>
      <c r="AI8" s="11">
        <f>'OddsRatio_working_3-way'!U8/(3*'OddsRatio_working_3-way'!X8^(1/3))*SIN(('OddsRatio_working_3-way'!Y8)/3)</f>
        <v>-3.5407112975096515E-2</v>
      </c>
      <c r="AJ8" s="11">
        <f>'OddsRatio_working_3-way'!U8/(3*'OddsRatio_working_3-way'!X8^(1/3))*SIN(('OddsRatio_working_3-way'!Y8+2*PI())/3)</f>
        <v>-0.4369362927029935</v>
      </c>
      <c r="AK8" s="11">
        <f>'OddsRatio_working_3-way'!U8/(3*'OddsRatio_working_3-way'!X8^(1/3))*SIN(('OddsRatio_working_3-way'!Y8+4*PI())/3)</f>
        <v>0.47234340567808986</v>
      </c>
      <c r="AL8" s="11">
        <f>'OddsRatio_working_3-way'!Z8+'OddsRatio_working_3-way'!AF8</f>
        <v>1.0499457572579605</v>
      </c>
      <c r="AM8" s="11">
        <f>'OddsRatio_working_3-way'!AA8+'OddsRatio_working_3-way'!AG8</f>
        <v>-0.58629979725117853</v>
      </c>
      <c r="AN8" s="11">
        <f>'OddsRatio_working_3-way'!AB8+'OddsRatio_working_3-way'!AH8</f>
        <v>-0.46364596000678221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1.0499457572579605</v>
      </c>
      <c r="AS8" s="11">
        <f>IF(('OddsRatio_working_3-way'!X8=0),IF(Q8&gt;0,-Q8^(1/3),(-Q8)^(1/3)),'OddsRatio_working_3-way'!AM8-'OddsRatio_working_3-way'!R8/3)</f>
        <v>-0.58629979725117853</v>
      </c>
      <c r="AT8" s="11">
        <f>IF(('OddsRatio_working_3-way'!X8=0),IF(Q8&gt;0,-Q8^(1/3),(-Q8)^(1/3)),'OddsRatio_working_3-way'!AN8-'OddsRatio_working_3-way'!R8/3)</f>
        <v>-0.46364596000678221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9">
        <f t="shared" si="13"/>
        <v>0.33444812822982078</v>
      </c>
      <c r="E9" s="9">
        <f t="shared" si="14"/>
        <v>0.31265854891511868</v>
      </c>
      <c r="F9" s="9">
        <f t="shared" si="15"/>
        <v>0.35289332285506042</v>
      </c>
      <c r="G9" s="9">
        <f t="shared" si="16"/>
        <v>1.0418849679647155</v>
      </c>
      <c r="H9" s="9">
        <f t="shared" si="17"/>
        <v>2.9900002888126069</v>
      </c>
      <c r="I9" s="9">
        <f t="shared" si="18"/>
        <v>3.1983772824055499</v>
      </c>
      <c r="J9" s="9">
        <f t="shared" si="19"/>
        <v>2.8337175436178992</v>
      </c>
      <c r="K9" s="11">
        <f t="shared" si="20"/>
        <v>0.3436426116838488</v>
      </c>
      <c r="L9" s="11">
        <f t="shared" si="21"/>
        <v>0.32154340836012862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-0.28396579491715113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0.23140107828098311</v>
      </c>
      <c r="Q9" s="11">
        <f>2*'OddsRatio_working_3-way'!K9*'OddsRatio_working_3-way'!L9*'OddsRatio_working_3-way'!M9</f>
        <v>8.0069577259855737E-2</v>
      </c>
      <c r="R9" s="11">
        <f t="shared" si="23"/>
        <v>0</v>
      </c>
      <c r="S9" s="11">
        <f t="shared" si="24"/>
        <v>-0.81489067494377587</v>
      </c>
      <c r="T9" s="11">
        <f t="shared" si="25"/>
        <v>-0.28196909167604695</v>
      </c>
      <c r="U9" s="11">
        <f>'OddsRatio_working_3-way'!S9-'OddsRatio_working_3-way'!R9^2/3</f>
        <v>-0.81489067494377587</v>
      </c>
      <c r="V9" s="11">
        <f>'OddsRatio_working_3-way'!S9*'OddsRatio_working_3-way'!R9/3-2*'OddsRatio_working_3-way'!R9^3/27-'OddsRatio_working_3-way'!T9</f>
        <v>0.28196909167604695</v>
      </c>
      <c r="W9" s="11">
        <f>'OddsRatio_working_3-way'!V9^2+4*'OddsRatio_working_3-way'!U9^3/27</f>
        <v>-6.6018021565814045E-4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0.14156866609200031</v>
      </c>
      <c r="Y9" s="11">
        <f>IF('OddsRatio_working_3-way'!W9&gt;=0,IF('OddsRatio_working_3-way'!V9+SQRT('OddsRatio_working_3-way'!W9)&gt;0,0,PI()),ACOS('OddsRatio_working_3-way'!V9/(2*'OddsRatio_working_3-way'!X9)))</f>
        <v>9.0872400489190985E-2</v>
      </c>
      <c r="Z9" s="11">
        <f>'OddsRatio_working_3-way'!X9^(1/3)*COS('OddsRatio_working_3-way'!Y9/3)</f>
        <v>0.52094248398235776</v>
      </c>
      <c r="AA9" s="11">
        <f>'OddsRatio_working_3-way'!X9^(1/3)*COS(('OddsRatio_working_3-way'!Y9+2*PI())/3)</f>
        <v>-0.27414110017120802</v>
      </c>
      <c r="AB9" s="11">
        <f>'OddsRatio_working_3-way'!X9^(1/3)*COS(('OddsRatio_working_3-way'!Y9+4*PI())/3)</f>
        <v>-0.24680138381114988</v>
      </c>
      <c r="AC9" s="11">
        <f>'OddsRatio_working_3-way'!X9^(1/3)*SIN('OddsRatio_working_3-way'!Y9/3)</f>
        <v>1.5784592600047689E-2</v>
      </c>
      <c r="AD9" s="11">
        <f>'OddsRatio_working_3-way'!X9^(1/3)*SIN(('OddsRatio_working_3-way'!Y9+2*PI())/3)</f>
        <v>0.44325712873926604</v>
      </c>
      <c r="AE9" s="11">
        <f>'OddsRatio_working_3-way'!X9^(1/3)*SIN(('OddsRatio_working_3-way'!Y9+4*PI())/3)</f>
        <v>-0.45904172133931359</v>
      </c>
      <c r="AF9" s="11">
        <f>-'OddsRatio_working_3-way'!U9/(3*'OddsRatio_working_3-way'!X9^(1/3))*COS(('OddsRatio_working_3-way'!Y9)/3)</f>
        <v>0.52094248398235787</v>
      </c>
      <c r="AG9" s="11">
        <f>-'OddsRatio_working_3-way'!U9/(3*'OddsRatio_working_3-way'!X9^(1/3))*COS(('OddsRatio_working_3-way'!Y9+2*PI())/3)</f>
        <v>-0.27414110017120807</v>
      </c>
      <c r="AH9" s="11">
        <f>-'OddsRatio_working_3-way'!U9/(3*'OddsRatio_working_3-way'!X9^(1/3))*COS(('OddsRatio_working_3-way'!Y9+4*PI())/3)</f>
        <v>-0.24680138381114994</v>
      </c>
      <c r="AI9" s="11">
        <f>'OddsRatio_working_3-way'!U9/(3*'OddsRatio_working_3-way'!X9^(1/3))*SIN(('OddsRatio_working_3-way'!Y9)/3)</f>
        <v>-1.5784592600047692E-2</v>
      </c>
      <c r="AJ9" s="11">
        <f>'OddsRatio_working_3-way'!U9/(3*'OddsRatio_working_3-way'!X9^(1/3))*SIN(('OddsRatio_working_3-way'!Y9+2*PI())/3)</f>
        <v>-0.44325712873926615</v>
      </c>
      <c r="AK9" s="11">
        <f>'OddsRatio_working_3-way'!U9/(3*'OddsRatio_working_3-way'!X9^(1/3))*SIN(('OddsRatio_working_3-way'!Y9+4*PI())/3)</f>
        <v>0.4590417213393137</v>
      </c>
      <c r="AL9" s="11">
        <f>'OddsRatio_working_3-way'!Z9+'OddsRatio_working_3-way'!AF9</f>
        <v>1.0418849679647155</v>
      </c>
      <c r="AM9" s="11">
        <f>'OddsRatio_working_3-way'!AA9+'OddsRatio_working_3-way'!AG9</f>
        <v>-0.54828220034241615</v>
      </c>
      <c r="AN9" s="11">
        <f>'OddsRatio_working_3-way'!AB9+'OddsRatio_working_3-way'!AH9</f>
        <v>-0.49360276762229982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1.0418849679647155</v>
      </c>
      <c r="AS9" s="11">
        <f>IF(('OddsRatio_working_3-way'!X9=0),IF(Q9&gt;0,-Q9^(1/3),(-Q9)^(1/3)),'OddsRatio_working_3-way'!AM9-'OddsRatio_working_3-way'!R9/3)</f>
        <v>-0.54828220034241615</v>
      </c>
      <c r="AT9" s="11">
        <f>IF(('OddsRatio_working_3-way'!X9=0),IF(Q9&gt;0,-Q9^(1/3),(-Q9)^(1/3)),'OddsRatio_working_3-way'!AN9-'OddsRatio_working_3-way'!R9/3)</f>
        <v>-0.49360276762229982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9">
        <f t="shared" si="13"/>
        <v>0.42026063583122325</v>
      </c>
      <c r="E10" s="9">
        <f t="shared" si="14"/>
        <v>0.29311150505933131</v>
      </c>
      <c r="F10" s="9">
        <f t="shared" si="15"/>
        <v>0.28662785910944516</v>
      </c>
      <c r="G10" s="9">
        <f t="shared" si="16"/>
        <v>0.96466837055417654</v>
      </c>
      <c r="H10" s="9">
        <f t="shared" si="17"/>
        <v>2.3794757698924727</v>
      </c>
      <c r="I10" s="9">
        <f t="shared" si="18"/>
        <v>3.4116709263854421</v>
      </c>
      <c r="J10" s="9">
        <f t="shared" si="19"/>
        <v>3.4888443960297764</v>
      </c>
      <c r="K10" s="11">
        <f t="shared" si="20"/>
        <v>0.41152263374485593</v>
      </c>
      <c r="L10" s="11">
        <f t="shared" si="21"/>
        <v>0.2857142857142857</v>
      </c>
      <c r="M10" s="11">
        <f t="shared" si="22"/>
        <v>0.27932960893854747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-0.30292729547850572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0.21380784881715978</v>
      </c>
      <c r="Q10" s="11">
        <f>2*'OddsRatio_working_3-way'!K10*'OddsRatio_working_3-way'!L10*'OddsRatio_working_3-way'!M10</f>
        <v>6.5685975059035256E-2</v>
      </c>
      <c r="R10" s="11">
        <f t="shared" si="23"/>
        <v>0</v>
      </c>
      <c r="S10" s="11">
        <f t="shared" si="24"/>
        <v>-0.70580582208489218</v>
      </c>
      <c r="T10" s="11">
        <f t="shared" si="25"/>
        <v>-0.21683742613975182</v>
      </c>
      <c r="U10" s="11">
        <f>'OddsRatio_working_3-way'!S10-'OddsRatio_working_3-way'!R10^2/3</f>
        <v>-0.70580582208489218</v>
      </c>
      <c r="V10" s="11">
        <f>'OddsRatio_working_3-way'!S10*'OddsRatio_working_3-way'!R10/3-2*'OddsRatio_working_3-way'!R10^3/27-'OddsRatio_working_3-way'!T10</f>
        <v>0.21683742613975182</v>
      </c>
      <c r="W10" s="11">
        <f>'OddsRatio_working_3-way'!V10^2+4*'OddsRatio_working_3-way'!U10^3/27</f>
        <v>-5.0712402639198698E-3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0.11411585082585174</v>
      </c>
      <c r="Y10" s="11">
        <f>IF('OddsRatio_working_3-way'!W10&gt;=0,IF('OddsRatio_working_3-way'!V10+SQRT('OddsRatio_working_3-way'!W10)&gt;0,0,PI()),ACOS('OddsRatio_working_3-way'!V10/(2*'OddsRatio_working_3-way'!X10)))</f>
        <v>0.31731745038199644</v>
      </c>
      <c r="Z10" s="11">
        <f>'OddsRatio_working_3-way'!X10^(1/3)*COS('OddsRatio_working_3-way'!Y10/3)</f>
        <v>0.48233418527708827</v>
      </c>
      <c r="AA10" s="11">
        <f>'OddsRatio_working_3-way'!X10^(1/3)*COS(('OddsRatio_working_3-way'!Y10+2*PI())/3)</f>
        <v>-0.28551521329814661</v>
      </c>
      <c r="AB10" s="11">
        <f>'OddsRatio_working_3-way'!X10^(1/3)*COS(('OddsRatio_working_3-way'!Y10+4*PI())/3)</f>
        <v>-0.19681897197894196</v>
      </c>
      <c r="AC10" s="11">
        <f>'OddsRatio_working_3-way'!X10^(1/3)*SIN('OddsRatio_working_3-way'!Y10/3)</f>
        <v>5.1208798801750992E-2</v>
      </c>
      <c r="AD10" s="11">
        <f>'OddsRatio_working_3-way'!X10^(1/3)*SIN(('OddsRatio_working_3-way'!Y10+2*PI())/3)</f>
        <v>0.3921092581627531</v>
      </c>
      <c r="AE10" s="11">
        <f>'OddsRatio_working_3-way'!X10^(1/3)*SIN(('OddsRatio_working_3-way'!Y10+4*PI())/3)</f>
        <v>-0.44331805696450399</v>
      </c>
      <c r="AF10" s="11">
        <f>-'OddsRatio_working_3-way'!U10/(3*'OddsRatio_working_3-way'!X10^(1/3))*COS(('OddsRatio_working_3-way'!Y10)/3)</f>
        <v>0.48233418527708827</v>
      </c>
      <c r="AG10" s="11">
        <f>-'OddsRatio_working_3-way'!U10/(3*'OddsRatio_working_3-way'!X10^(1/3))*COS(('OddsRatio_working_3-way'!Y10+2*PI())/3)</f>
        <v>-0.28551521329814661</v>
      </c>
      <c r="AH10" s="11">
        <f>-'OddsRatio_working_3-way'!U10/(3*'OddsRatio_working_3-way'!X10^(1/3))*COS(('OddsRatio_working_3-way'!Y10+4*PI())/3)</f>
        <v>-0.19681897197894196</v>
      </c>
      <c r="AI10" s="11">
        <f>'OddsRatio_working_3-way'!U10/(3*'OddsRatio_working_3-way'!X10^(1/3))*SIN(('OddsRatio_working_3-way'!Y10)/3)</f>
        <v>-5.1208798801750992E-2</v>
      </c>
      <c r="AJ10" s="11">
        <f>'OddsRatio_working_3-way'!U10/(3*'OddsRatio_working_3-way'!X10^(1/3))*SIN(('OddsRatio_working_3-way'!Y10+2*PI())/3)</f>
        <v>-0.3921092581627531</v>
      </c>
      <c r="AK10" s="11">
        <f>'OddsRatio_working_3-way'!U10/(3*'OddsRatio_working_3-way'!X10^(1/3))*SIN(('OddsRatio_working_3-way'!Y10+4*PI())/3)</f>
        <v>0.44331805696450399</v>
      </c>
      <c r="AL10" s="11">
        <f>'OddsRatio_working_3-way'!Z10+'OddsRatio_working_3-way'!AF10</f>
        <v>0.96466837055417654</v>
      </c>
      <c r="AM10" s="11">
        <f>'OddsRatio_working_3-way'!AA10+'OddsRatio_working_3-way'!AG10</f>
        <v>-0.57103042659629322</v>
      </c>
      <c r="AN10" s="11">
        <f>'OddsRatio_working_3-way'!AB10+'OddsRatio_working_3-way'!AH10</f>
        <v>-0.39363794395788393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0.96466837055417654</v>
      </c>
      <c r="AS10" s="11">
        <f>IF(('OddsRatio_working_3-way'!X10=0),IF(Q10&gt;0,-Q10^(1/3),(-Q10)^(1/3)),'OddsRatio_working_3-way'!AM10-'OddsRatio_working_3-way'!R10/3)</f>
        <v>-0.57103042659629322</v>
      </c>
      <c r="AT10" s="11">
        <f>IF(('OddsRatio_working_3-way'!X10=0),IF(Q10&gt;0,-Q10^(1/3),(-Q10)^(1/3)),'OddsRatio_working_3-way'!AN10-'OddsRatio_working_3-way'!R10/3)</f>
        <v>-0.39363794395788393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9">
        <f t="shared" si="13"/>
        <v>0.41913295766450304</v>
      </c>
      <c r="E11" s="9">
        <f t="shared" si="14"/>
        <v>0.29216532696691805</v>
      </c>
      <c r="F11" s="9">
        <f t="shared" si="15"/>
        <v>0.28870171536857897</v>
      </c>
      <c r="G11" s="9">
        <f t="shared" si="16"/>
        <v>1.0265761146750298</v>
      </c>
      <c r="H11" s="9">
        <f t="shared" si="17"/>
        <v>2.3858777548112902</v>
      </c>
      <c r="I11" s="9">
        <f t="shared" si="18"/>
        <v>3.4227196306330705</v>
      </c>
      <c r="J11" s="9">
        <f t="shared" si="19"/>
        <v>3.4637826752200711</v>
      </c>
      <c r="K11" s="11">
        <f t="shared" si="20"/>
        <v>0.42553191489361702</v>
      </c>
      <c r="L11" s="11">
        <f t="shared" si="21"/>
        <v>0.29761904761904762</v>
      </c>
      <c r="M11" s="11">
        <f t="shared" si="22"/>
        <v>0.29411764705882354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-0.28482031110316464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0.22759103641456582</v>
      </c>
      <c r="Q11" s="11">
        <f>2*'OddsRatio_working_3-way'!K11*'OddsRatio_working_3-way'!L11*'OddsRatio_working_3-way'!M11</f>
        <v>7.4497884260087022E-2</v>
      </c>
      <c r="R11" s="11">
        <f t="shared" si="23"/>
        <v>0</v>
      </c>
      <c r="S11" s="11">
        <f t="shared" si="24"/>
        <v>-0.79906884285415369</v>
      </c>
      <c r="T11" s="11">
        <f t="shared" si="25"/>
        <v>-0.26156099602427291</v>
      </c>
      <c r="U11" s="11">
        <f>'OddsRatio_working_3-way'!S11-'OddsRatio_working_3-way'!R11^2/3</f>
        <v>-0.79906884285415369</v>
      </c>
      <c r="V11" s="11">
        <f>'OddsRatio_working_3-way'!S11*'OddsRatio_working_3-way'!R11/3-2*'OddsRatio_working_3-way'!R11^3/27-'OddsRatio_working_3-way'!T11</f>
        <v>0.26156099602427291</v>
      </c>
      <c r="W11" s="11">
        <f>'OddsRatio_working_3-way'!V11^2+4*'OddsRatio_working_3-way'!U11^3/27</f>
        <v>-7.1731428997272584E-3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0.13746572076424812</v>
      </c>
      <c r="Y11" s="11">
        <f>IF('OddsRatio_working_3-way'!W11&gt;=0,IF('OddsRatio_working_3-way'!V11+SQRT('OddsRatio_working_3-way'!W11)&gt;0,0,PI()),ACOS('OddsRatio_working_3-way'!V11/(2*'OddsRatio_working_3-way'!X11)))</f>
        <v>0.31314947397195336</v>
      </c>
      <c r="Z11" s="11">
        <f>'OddsRatio_working_3-way'!X11^(1/3)*COS('OddsRatio_working_3-way'!Y11/3)</f>
        <v>0.51328805733751492</v>
      </c>
      <c r="AA11" s="11">
        <f>'OddsRatio_working_3-way'!X11^(1/3)*COS(('OddsRatio_working_3-way'!Y11+2*PI())/3)</f>
        <v>-0.30321374371564597</v>
      </c>
      <c r="AB11" s="11">
        <f>'OddsRatio_working_3-way'!X11^(1/3)*COS(('OddsRatio_working_3-way'!Y11+4*PI())/3)</f>
        <v>-0.21007431362186868</v>
      </c>
      <c r="AC11" s="11">
        <f>'OddsRatio_working_3-way'!X11^(1/3)*SIN('OddsRatio_working_3-way'!Y11/3)</f>
        <v>5.3774075036810566E-2</v>
      </c>
      <c r="AD11" s="11">
        <f>'OddsRatio_working_3-way'!X11^(1/3)*SIN(('OddsRatio_working_3-way'!Y11+2*PI())/3)</f>
        <v>0.41763345959504627</v>
      </c>
      <c r="AE11" s="11">
        <f>'OddsRatio_working_3-way'!X11^(1/3)*SIN(('OddsRatio_working_3-way'!Y11+4*PI())/3)</f>
        <v>-0.47140753463185686</v>
      </c>
      <c r="AF11" s="11">
        <f>-'OddsRatio_working_3-way'!U11/(3*'OddsRatio_working_3-way'!X11^(1/3))*COS(('OddsRatio_working_3-way'!Y11)/3)</f>
        <v>0.51328805733751492</v>
      </c>
      <c r="AG11" s="11">
        <f>-'OddsRatio_working_3-way'!U11/(3*'OddsRatio_working_3-way'!X11^(1/3))*COS(('OddsRatio_working_3-way'!Y11+2*PI())/3)</f>
        <v>-0.30321374371564597</v>
      </c>
      <c r="AH11" s="11">
        <f>-'OddsRatio_working_3-way'!U11/(3*'OddsRatio_working_3-way'!X11^(1/3))*COS(('OddsRatio_working_3-way'!Y11+4*PI())/3)</f>
        <v>-0.21007431362186868</v>
      </c>
      <c r="AI11" s="11">
        <f>'OddsRatio_working_3-way'!U11/(3*'OddsRatio_working_3-way'!X11^(1/3))*SIN(('OddsRatio_working_3-way'!Y11)/3)</f>
        <v>-5.3774075036810566E-2</v>
      </c>
      <c r="AJ11" s="11">
        <f>'OddsRatio_working_3-way'!U11/(3*'OddsRatio_working_3-way'!X11^(1/3))*SIN(('OddsRatio_working_3-way'!Y11+2*PI())/3)</f>
        <v>-0.41763345959504627</v>
      </c>
      <c r="AK11" s="11">
        <f>'OddsRatio_working_3-way'!U11/(3*'OddsRatio_working_3-way'!X11^(1/3))*SIN(('OddsRatio_working_3-way'!Y11+4*PI())/3)</f>
        <v>0.47140753463185686</v>
      </c>
      <c r="AL11" s="11">
        <f>'OddsRatio_working_3-way'!Z11+'OddsRatio_working_3-way'!AF11</f>
        <v>1.0265761146750298</v>
      </c>
      <c r="AM11" s="11">
        <f>'OddsRatio_working_3-way'!AA11+'OddsRatio_working_3-way'!AG11</f>
        <v>-0.60642748743129193</v>
      </c>
      <c r="AN11" s="11">
        <f>'OddsRatio_working_3-way'!AB11+'OddsRatio_working_3-way'!AH11</f>
        <v>-0.42014862724373736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1.0265761146750298</v>
      </c>
      <c r="AS11" s="11">
        <f>IF(('OddsRatio_working_3-way'!X11=0),IF(Q11&gt;0,-Q11^(1/3),(-Q11)^(1/3)),'OddsRatio_working_3-way'!AM11-'OddsRatio_working_3-way'!R11/3)</f>
        <v>-0.60642748743129193</v>
      </c>
      <c r="AT11" s="11">
        <f>IF(('OddsRatio_working_3-way'!X11=0),IF(Q11&gt;0,-Q11^(1/3),(-Q11)^(1/3)),'OddsRatio_working_3-way'!AN11-'OddsRatio_working_3-way'!R11/3)</f>
        <v>-0.42014862724373736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9">
        <f t="shared" si="13"/>
        <v>0.50925530699425758</v>
      </c>
      <c r="E12" s="9">
        <f t="shared" si="14"/>
        <v>0.2796986990256195</v>
      </c>
      <c r="F12" s="9">
        <f t="shared" si="15"/>
        <v>0.21104599398012289</v>
      </c>
      <c r="G12" s="9">
        <f t="shared" si="16"/>
        <v>0.83073414066023044</v>
      </c>
      <c r="H12" s="9">
        <f t="shared" si="17"/>
        <v>1.9636516031658677</v>
      </c>
      <c r="I12" s="9">
        <f t="shared" si="18"/>
        <v>3.5752758360467141</v>
      </c>
      <c r="J12" s="9">
        <f t="shared" si="19"/>
        <v>4.7383036329710375</v>
      </c>
      <c r="K12" s="11">
        <f t="shared" si="20"/>
        <v>0.46296296296296291</v>
      </c>
      <c r="L12" s="11">
        <f t="shared" si="21"/>
        <v>0.24390243902439027</v>
      </c>
      <c r="M12" s="11">
        <f t="shared" si="22"/>
        <v>0.18181818181818182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-0.33222468588322251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0.17984725301798468</v>
      </c>
      <c r="Q12" s="11">
        <f>2*'OddsRatio_working_3-way'!K12*'OddsRatio_working_3-way'!L12*'OddsRatio_working_3-way'!M12</f>
        <v>4.1061016670772769E-2</v>
      </c>
      <c r="R12" s="11">
        <f t="shared" si="23"/>
        <v>0</v>
      </c>
      <c r="S12" s="11">
        <f t="shared" si="24"/>
        <v>-0.54134223210975141</v>
      </c>
      <c r="T12" s="11">
        <f t="shared" si="25"/>
        <v>-0.12359411692003459</v>
      </c>
      <c r="U12" s="11">
        <f>'OddsRatio_working_3-way'!S12-'OddsRatio_working_3-way'!R12^2/3</f>
        <v>-0.54134223210975141</v>
      </c>
      <c r="V12" s="11">
        <f>'OddsRatio_working_3-way'!S12*'OddsRatio_working_3-way'!R12/3-2*'OddsRatio_working_3-way'!R12^3/27-'OddsRatio_working_3-way'!T12</f>
        <v>0.12359411692003459</v>
      </c>
      <c r="W12" s="11">
        <f>'OddsRatio_working_3-way'!V12^2+4*'OddsRatio_working_3-way'!U12^3/27</f>
        <v>-8.2268802833134931E-3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7.6652439655494134E-2</v>
      </c>
      <c r="Y12" s="11">
        <f>IF('OddsRatio_working_3-way'!W12&gt;=0,IF('OddsRatio_working_3-way'!V12+SQRT('OddsRatio_working_3-way'!W12)&gt;0,0,PI()),ACOS('OddsRatio_working_3-way'!V12/(2*'OddsRatio_working_3-way'!X12)))</f>
        <v>0.63309845404869758</v>
      </c>
      <c r="Z12" s="11">
        <f>'OddsRatio_working_3-way'!X12^(1/3)*COS('OddsRatio_working_3-way'!Y12/3)</f>
        <v>0.41536707033011527</v>
      </c>
      <c r="AA12" s="11">
        <f>'OddsRatio_working_3-way'!X12^(1/3)*COS(('OddsRatio_working_3-way'!Y12+2*PI())/3)</f>
        <v>-0.284743289197047</v>
      </c>
      <c r="AB12" s="11">
        <f>'OddsRatio_working_3-way'!X12^(1/3)*COS(('OddsRatio_working_3-way'!Y12+4*PI())/3)</f>
        <v>-0.1306237811330683</v>
      </c>
      <c r="AC12" s="11">
        <f>'OddsRatio_working_3-way'!X12^(1/3)*SIN('OddsRatio_working_3-way'!Y12/3)</f>
        <v>8.8980939468110795E-2</v>
      </c>
      <c r="AD12" s="11">
        <f>'OddsRatio_working_3-way'!X12^(1/3)*SIN(('OddsRatio_working_3-way'!Y12+2*PI())/3)</f>
        <v>0.31522796506734196</v>
      </c>
      <c r="AE12" s="11">
        <f>'OddsRatio_working_3-way'!X12^(1/3)*SIN(('OddsRatio_working_3-way'!Y12+4*PI())/3)</f>
        <v>-0.40420890453545272</v>
      </c>
      <c r="AF12" s="11">
        <f>-'OddsRatio_working_3-way'!U12/(3*'OddsRatio_working_3-way'!X12^(1/3))*COS(('OddsRatio_working_3-way'!Y12)/3)</f>
        <v>0.41536707033011522</v>
      </c>
      <c r="AG12" s="11">
        <f>-'OddsRatio_working_3-way'!U12/(3*'OddsRatio_working_3-way'!X12^(1/3))*COS(('OddsRatio_working_3-way'!Y12+2*PI())/3)</f>
        <v>-0.28474328919704694</v>
      </c>
      <c r="AH12" s="11">
        <f>-'OddsRatio_working_3-way'!U12/(3*'OddsRatio_working_3-way'!X12^(1/3))*COS(('OddsRatio_working_3-way'!Y12+4*PI())/3)</f>
        <v>-0.1306237811330683</v>
      </c>
      <c r="AI12" s="11">
        <f>'OddsRatio_working_3-way'!U12/(3*'OddsRatio_working_3-way'!X12^(1/3))*SIN(('OddsRatio_working_3-way'!Y12)/3)</f>
        <v>-8.8980939468110781E-2</v>
      </c>
      <c r="AJ12" s="11">
        <f>'OddsRatio_working_3-way'!U12/(3*'OddsRatio_working_3-way'!X12^(1/3))*SIN(('OddsRatio_working_3-way'!Y12+2*PI())/3)</f>
        <v>-0.31522796506734191</v>
      </c>
      <c r="AK12" s="11">
        <f>'OddsRatio_working_3-way'!U12/(3*'OddsRatio_working_3-way'!X12^(1/3))*SIN(('OddsRatio_working_3-way'!Y12+4*PI())/3)</f>
        <v>0.40420890453545266</v>
      </c>
      <c r="AL12" s="11">
        <f>'OddsRatio_working_3-way'!Z12+'OddsRatio_working_3-way'!AF12</f>
        <v>0.83073414066023044</v>
      </c>
      <c r="AM12" s="11">
        <f>'OddsRatio_working_3-way'!AA12+'OddsRatio_working_3-way'!AG12</f>
        <v>-0.56948657839409389</v>
      </c>
      <c r="AN12" s="11">
        <f>'OddsRatio_working_3-way'!AB12+'OddsRatio_working_3-way'!AH12</f>
        <v>-0.2612475622661366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0.83073414066023044</v>
      </c>
      <c r="AS12" s="11">
        <f>IF(('OddsRatio_working_3-way'!X12=0),IF(Q12&gt;0,-Q12^(1/3),(-Q12)^(1/3)),'OddsRatio_working_3-way'!AM12-'OddsRatio_working_3-way'!R12/3)</f>
        <v>-0.56948657839409389</v>
      </c>
      <c r="AT12" s="11">
        <f>IF(('OddsRatio_working_3-way'!X12=0),IF(Q12&gt;0,-Q12^(1/3),(-Q12)^(1/3)),'OddsRatio_working_3-way'!AN12-'OddsRatio_working_3-way'!R12/3)</f>
        <v>-0.2612475622661366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9">
        <f t="shared" si="13"/>
        <v>0.49132874377535213</v>
      </c>
      <c r="E13" s="9">
        <f t="shared" si="14"/>
        <v>0.28313650198073353</v>
      </c>
      <c r="F13" s="9">
        <f t="shared" si="15"/>
        <v>0.22553475424391448</v>
      </c>
      <c r="G13" s="9">
        <f t="shared" si="16"/>
        <v>1.0250466994526</v>
      </c>
      <c r="H13" s="9">
        <f t="shared" si="17"/>
        <v>2.0352971664471258</v>
      </c>
      <c r="I13" s="9">
        <f t="shared" si="18"/>
        <v>3.5318653476479218</v>
      </c>
      <c r="J13" s="9">
        <f t="shared" si="19"/>
        <v>4.4339064431662099</v>
      </c>
      <c r="K13" s="11">
        <f t="shared" si="20"/>
        <v>0.49751243781094534</v>
      </c>
      <c r="L13" s="11">
        <f t="shared" si="21"/>
        <v>0.28818443804034583</v>
      </c>
      <c r="M13" s="11">
        <f t="shared" si="22"/>
        <v>0.22988505747126439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-0.27545353163955977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0.22511576734895203</v>
      </c>
      <c r="Q13" s="11">
        <f>2*'OddsRatio_working_3-way'!K13*'OddsRatio_working_3-way'!L13*'OddsRatio_working_3-way'!M13</f>
        <v>6.5919697613163117E-2</v>
      </c>
      <c r="R13" s="11">
        <f t="shared" si="23"/>
        <v>0</v>
      </c>
      <c r="S13" s="11">
        <f t="shared" si="24"/>
        <v>-0.81725496859311864</v>
      </c>
      <c r="T13" s="11">
        <f t="shared" si="25"/>
        <v>-0.23931331437573022</v>
      </c>
      <c r="U13" s="11">
        <f>'OddsRatio_working_3-way'!S13-'OddsRatio_working_3-way'!R13^2/3</f>
        <v>-0.81725496859311864</v>
      </c>
      <c r="V13" s="11">
        <f>'OddsRatio_working_3-way'!S13*'OddsRatio_working_3-way'!R13/3-2*'OddsRatio_working_3-way'!R13^3/27-'OddsRatio_working_3-way'!T13</f>
        <v>0.23931331437573022</v>
      </c>
      <c r="W13" s="11">
        <f>'OddsRatio_working_3-way'!V13^2+4*'OddsRatio_working_3-way'!U13^3/27</f>
        <v>-2.3595691421369622E-2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0.14218522590169724</v>
      </c>
      <c r="Y13" s="11">
        <f>IF('OddsRatio_working_3-way'!W13&gt;=0,IF('OddsRatio_working_3-way'!V13+SQRT('OddsRatio_working_3-way'!W13)&gt;0,0,PI()),ACOS('OddsRatio_working_3-way'!V13/(2*'OddsRatio_working_3-way'!X13)))</f>
        <v>0.57064120968356757</v>
      </c>
      <c r="Z13" s="11">
        <f>'OddsRatio_working_3-way'!X13^(1/3)*COS('OddsRatio_working_3-way'!Y13/3)</f>
        <v>0.51252334972630009</v>
      </c>
      <c r="AA13" s="11">
        <f>'OddsRatio_working_3-way'!X13^(1/3)*COS(('OddsRatio_working_3-way'!Y13+2*PI())/3)</f>
        <v>-0.34172280133173383</v>
      </c>
      <c r="AB13" s="11">
        <f>'OddsRatio_working_3-way'!X13^(1/3)*COS(('OddsRatio_working_3-way'!Y13+4*PI())/3)</f>
        <v>-0.1708005483945661</v>
      </c>
      <c r="AC13" s="11">
        <f>'OddsRatio_working_3-way'!X13^(1/3)*SIN('OddsRatio_working_3-way'!Y13/3)</f>
        <v>9.8682008743771088E-2</v>
      </c>
      <c r="AD13" s="11">
        <f>'OddsRatio_working_3-way'!X13^(1/3)*SIN(('OddsRatio_working_3-way'!Y13+2*PI())/3)</f>
        <v>0.39451723652378651</v>
      </c>
      <c r="AE13" s="11">
        <f>'OddsRatio_working_3-way'!X13^(1/3)*SIN(('OddsRatio_working_3-way'!Y13+4*PI())/3)</f>
        <v>-0.4931992452675576</v>
      </c>
      <c r="AF13" s="11">
        <f>-'OddsRatio_working_3-way'!U13/(3*'OddsRatio_working_3-way'!X13^(1/3))*COS(('OddsRatio_working_3-way'!Y13)/3)</f>
        <v>0.51252334972629998</v>
      </c>
      <c r="AG13" s="11">
        <f>-'OddsRatio_working_3-way'!U13/(3*'OddsRatio_working_3-way'!X13^(1/3))*COS(('OddsRatio_working_3-way'!Y13+2*PI())/3)</f>
        <v>-0.34172280133173377</v>
      </c>
      <c r="AH13" s="11">
        <f>-'OddsRatio_working_3-way'!U13/(3*'OddsRatio_working_3-way'!X13^(1/3))*COS(('OddsRatio_working_3-way'!Y13+4*PI())/3)</f>
        <v>-0.17080054839456607</v>
      </c>
      <c r="AI13" s="11">
        <f>'OddsRatio_working_3-way'!U13/(3*'OddsRatio_working_3-way'!X13^(1/3))*SIN(('OddsRatio_working_3-way'!Y13)/3)</f>
        <v>-9.8682008743771074E-2</v>
      </c>
      <c r="AJ13" s="11">
        <f>'OddsRatio_working_3-way'!U13/(3*'OddsRatio_working_3-way'!X13^(1/3))*SIN(('OddsRatio_working_3-way'!Y13+2*PI())/3)</f>
        <v>-0.3945172365237864</v>
      </c>
      <c r="AK13" s="11">
        <f>'OddsRatio_working_3-way'!U13/(3*'OddsRatio_working_3-way'!X13^(1/3))*SIN(('OddsRatio_working_3-way'!Y13+4*PI())/3)</f>
        <v>0.49319924526755748</v>
      </c>
      <c r="AL13" s="11">
        <f>'OddsRatio_working_3-way'!Z13+'OddsRatio_working_3-way'!AF13</f>
        <v>1.0250466994526</v>
      </c>
      <c r="AM13" s="11">
        <f>'OddsRatio_working_3-way'!AA13+'OddsRatio_working_3-way'!AG13</f>
        <v>-0.68344560266346766</v>
      </c>
      <c r="AN13" s="11">
        <f>'OddsRatio_working_3-way'!AB13+'OddsRatio_working_3-way'!AH13</f>
        <v>-0.3416010967891322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1.0250466994526</v>
      </c>
      <c r="AS13" s="11">
        <f>IF(('OddsRatio_working_3-way'!X13=0),IF(Q13&gt;0,-Q13^(1/3),(-Q13)^(1/3)),'OddsRatio_working_3-way'!AM13-'OddsRatio_working_3-way'!R13/3)</f>
        <v>-0.68344560266346766</v>
      </c>
      <c r="AT13" s="11">
        <f>IF(('OddsRatio_working_3-way'!X13=0),IF(Q13&gt;0,-Q13^(1/3),(-Q13)^(1/3)),'OddsRatio_working_3-way'!AN13-'OddsRatio_working_3-way'!R13/3)</f>
        <v>-0.3416010967891322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9">
        <f t="shared" si="13"/>
        <v>0.15998027812823362</v>
      </c>
      <c r="E14" s="9">
        <f t="shared" si="14"/>
        <v>0.21873188301375562</v>
      </c>
      <c r="F14" s="9">
        <f t="shared" si="15"/>
        <v>0.62128783885801075</v>
      </c>
      <c r="G14" s="9">
        <f t="shared" si="16"/>
        <v>1.0694033565349534</v>
      </c>
      <c r="H14" s="9">
        <f t="shared" si="17"/>
        <v>6.2507704805866195</v>
      </c>
      <c r="I14" s="9">
        <f t="shared" si="18"/>
        <v>4.5718072108267451</v>
      </c>
      <c r="J14" s="9">
        <f t="shared" si="19"/>
        <v>1.6095599132249234</v>
      </c>
      <c r="K14" s="11">
        <f t="shared" si="20"/>
        <v>0.16920473773265651</v>
      </c>
      <c r="L14" s="11">
        <f t="shared" si="21"/>
        <v>0.2304147465437788</v>
      </c>
      <c r="M14" s="11">
        <f t="shared" si="22"/>
        <v>0.63694267515923564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-0.23212715669737427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0.21902400816020878</v>
      </c>
      <c r="Q14" s="11">
        <f>2*'OddsRatio_working_3-way'!K14*'OddsRatio_working_3-way'!L14*'OddsRatio_working_3-way'!M14</f>
        <v>4.9665307972836449E-2</v>
      </c>
      <c r="R14" s="11">
        <f t="shared" si="23"/>
        <v>0</v>
      </c>
      <c r="S14" s="11">
        <f t="shared" si="24"/>
        <v>-0.94355185009977893</v>
      </c>
      <c r="T14" s="11">
        <f t="shared" si="25"/>
        <v>-0.21395733562353259</v>
      </c>
      <c r="U14" s="11">
        <f>'OddsRatio_working_3-way'!S14-'OddsRatio_working_3-way'!R14^2/3</f>
        <v>-0.94355185009977893</v>
      </c>
      <c r="V14" s="11">
        <f>'OddsRatio_working_3-way'!S14*'OddsRatio_working_3-way'!R14/3-2*'OddsRatio_working_3-way'!R14^3/27-'OddsRatio_working_3-way'!T14</f>
        <v>0.21395733562353259</v>
      </c>
      <c r="W14" s="11">
        <f>'OddsRatio_working_3-way'!V14^2+4*'OddsRatio_working_3-way'!U14^3/27</f>
        <v>-7.8671868185575825E-2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0.17638708119693516</v>
      </c>
      <c r="Y14" s="11">
        <f>IF('OddsRatio_working_3-way'!W14&gt;=0,IF('OddsRatio_working_3-way'!V14+SQRT('OddsRatio_working_3-way'!W14)&gt;0,0,PI()),ACOS('OddsRatio_working_3-way'!V14/(2*'OddsRatio_working_3-way'!X14)))</f>
        <v>0.91914591067728246</v>
      </c>
      <c r="Z14" s="11">
        <f>'OddsRatio_working_3-way'!X14^(1/3)*COS('OddsRatio_working_3-way'!Y14/3)</f>
        <v>0.53470167826747672</v>
      </c>
      <c r="AA14" s="11">
        <f>'OddsRatio_working_3-way'!X14^(1/3)*COS(('OddsRatio_working_3-way'!Y14+2*PI())/3)</f>
        <v>-0.41383820708197694</v>
      </c>
      <c r="AB14" s="11">
        <f>'OddsRatio_working_3-way'!X14^(1/3)*COS(('OddsRatio_working_3-way'!Y14+4*PI())/3)</f>
        <v>-0.12086347118549989</v>
      </c>
      <c r="AC14" s="11">
        <f>'OddsRatio_working_3-way'!X14^(1/3)*SIN('OddsRatio_working_3-way'!Y14/3)</f>
        <v>0.16914904263559058</v>
      </c>
      <c r="AD14" s="11">
        <f>'OddsRatio_working_3-way'!X14^(1/3)*SIN(('OddsRatio_working_3-way'!Y14+2*PI())/3)</f>
        <v>0.37849071550801322</v>
      </c>
      <c r="AE14" s="11">
        <f>'OddsRatio_working_3-way'!X14^(1/3)*SIN(('OddsRatio_working_3-way'!Y14+4*PI())/3)</f>
        <v>-0.54763975814360377</v>
      </c>
      <c r="AF14" s="11">
        <f>-'OddsRatio_working_3-way'!U14/(3*'OddsRatio_working_3-way'!X14^(1/3))*COS(('OddsRatio_working_3-way'!Y14)/3)</f>
        <v>0.53470167826747672</v>
      </c>
      <c r="AG14" s="11">
        <f>-'OddsRatio_working_3-way'!U14/(3*'OddsRatio_working_3-way'!X14^(1/3))*COS(('OddsRatio_working_3-way'!Y14+2*PI())/3)</f>
        <v>-0.41383820708197694</v>
      </c>
      <c r="AH14" s="11">
        <f>-'OddsRatio_working_3-way'!U14/(3*'OddsRatio_working_3-way'!X14^(1/3))*COS(('OddsRatio_working_3-way'!Y14+4*PI())/3)</f>
        <v>-0.12086347118549989</v>
      </c>
      <c r="AI14" s="11">
        <f>'OddsRatio_working_3-way'!U14/(3*'OddsRatio_working_3-way'!X14^(1/3))*SIN(('OddsRatio_working_3-way'!Y14)/3)</f>
        <v>-0.16914904263559058</v>
      </c>
      <c r="AJ14" s="11">
        <f>'OddsRatio_working_3-way'!U14/(3*'OddsRatio_working_3-way'!X14^(1/3))*SIN(('OddsRatio_working_3-way'!Y14+2*PI())/3)</f>
        <v>-0.37849071550801322</v>
      </c>
      <c r="AK14" s="11">
        <f>'OddsRatio_working_3-way'!U14/(3*'OddsRatio_working_3-way'!X14^(1/3))*SIN(('OddsRatio_working_3-way'!Y14+4*PI())/3)</f>
        <v>0.54763975814360377</v>
      </c>
      <c r="AL14" s="11">
        <f>'OddsRatio_working_3-way'!Z14+'OddsRatio_working_3-way'!AF14</f>
        <v>1.0694033565349534</v>
      </c>
      <c r="AM14" s="11">
        <f>'OddsRatio_working_3-way'!AA14+'OddsRatio_working_3-way'!AG14</f>
        <v>-0.82767641416395388</v>
      </c>
      <c r="AN14" s="11">
        <f>'OddsRatio_working_3-way'!AB14+'OddsRatio_working_3-way'!AH14</f>
        <v>-0.24172694237099979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1.0694033565349534</v>
      </c>
      <c r="AS14" s="11">
        <f>IF(('OddsRatio_working_3-way'!X14=0),IF(Q14&gt;0,-Q14^(1/3),(-Q14)^(1/3)),'OddsRatio_working_3-way'!AM14-'OddsRatio_working_3-way'!R14/3)</f>
        <v>-0.82767641416395388</v>
      </c>
      <c r="AT14" s="11">
        <f>IF(('OddsRatio_working_3-way'!X14=0),IF(Q14&gt;0,-Q14^(1/3),(-Q14)^(1/3)),'OddsRatio_working_3-way'!AN14-'OddsRatio_working_3-way'!R14/3)</f>
        <v>-0.24172694237099979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9">
        <f t="shared" si="13"/>
        <v>0.65447439565378207</v>
      </c>
      <c r="E15" s="9">
        <f t="shared" si="14"/>
        <v>0.20633674049245423</v>
      </c>
      <c r="F15" s="9">
        <f t="shared" si="15"/>
        <v>0.13918886385376347</v>
      </c>
      <c r="G15" s="9">
        <f t="shared" si="16"/>
        <v>1.0774360299912262</v>
      </c>
      <c r="H15" s="9">
        <f t="shared" si="17"/>
        <v>1.527943654695701</v>
      </c>
      <c r="I15" s="9">
        <f t="shared" si="18"/>
        <v>4.8464466270686781</v>
      </c>
      <c r="J15" s="9">
        <f t="shared" si="19"/>
        <v>7.18448281214964</v>
      </c>
      <c r="K15" s="11">
        <f t="shared" si="20"/>
        <v>0.67114093959731547</v>
      </c>
      <c r="L15" s="11">
        <f t="shared" si="21"/>
        <v>0.21881838074398249</v>
      </c>
      <c r="M15" s="11">
        <f t="shared" si="22"/>
        <v>0.14836795252225518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-0.21878312611469886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0.21353236525312455</v>
      </c>
      <c r="Q15" s="11">
        <f>2*'OddsRatio_working_3-way'!K15*'OddsRatio_working_3-way'!L15*'OddsRatio_working_3-way'!M15</f>
        <v>4.3578033725127453E-2</v>
      </c>
      <c r="R15" s="11">
        <f t="shared" si="23"/>
        <v>0</v>
      </c>
      <c r="S15" s="11">
        <f t="shared" si="24"/>
        <v>-0.97600015616002511</v>
      </c>
      <c r="T15" s="11">
        <f t="shared" si="25"/>
        <v>-0.1991837053387806</v>
      </c>
      <c r="U15" s="11">
        <f>'OddsRatio_working_3-way'!S15-'OddsRatio_working_3-way'!R15^2/3</f>
        <v>-0.97600015616002511</v>
      </c>
      <c r="V15" s="11">
        <f>'OddsRatio_working_3-way'!S15*'OddsRatio_working_3-way'!R15/3-2*'OddsRatio_working_3-way'!R15^3/27-'OddsRatio_working_3-way'!T15</f>
        <v>0.1991837053387806</v>
      </c>
      <c r="W15" s="11">
        <f>'OddsRatio_working_3-way'!V15^2+4*'OddsRatio_working_3-way'!U15^3/27</f>
        <v>-9.8061351122024576E-2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0.18556366804584265</v>
      </c>
      <c r="Y15" s="11">
        <f>IF('OddsRatio_working_3-way'!W15&gt;=0,IF('OddsRatio_working_3-way'!V15+SQRT('OddsRatio_working_3-way'!W15)&gt;0,0,PI()),ACOS('OddsRatio_working_3-way'!V15/(2*'OddsRatio_working_3-way'!X15)))</f>
        <v>1.0042761808666911</v>
      </c>
      <c r="Z15" s="11">
        <f>'OddsRatio_working_3-way'!X15^(1/3)*COS('OddsRatio_working_3-way'!Y15/3)</f>
        <v>0.53871801499561311</v>
      </c>
      <c r="AA15" s="11">
        <f>'OddsRatio_working_3-way'!X15^(1/3)*COS(('OddsRatio_working_3-way'!Y15+2*PI())/3)</f>
        <v>-0.43164645087959169</v>
      </c>
      <c r="AB15" s="11">
        <f>'OddsRatio_working_3-way'!X15^(1/3)*COS(('OddsRatio_working_3-way'!Y15+4*PI())/3)</f>
        <v>-0.10707156411602148</v>
      </c>
      <c r="AC15" s="11">
        <f>'OddsRatio_working_3-way'!X15^(1/3)*SIN('OddsRatio_working_3-way'!Y15/3)</f>
        <v>0.18739339824513956</v>
      </c>
      <c r="AD15" s="11">
        <f>'OddsRatio_working_3-way'!X15^(1/3)*SIN(('OddsRatio_working_3-way'!Y15+2*PI())/3)</f>
        <v>0.37284678733995724</v>
      </c>
      <c r="AE15" s="11">
        <f>'OddsRatio_working_3-way'!X15^(1/3)*SIN(('OddsRatio_working_3-way'!Y15+4*PI())/3)</f>
        <v>-0.56024018558509692</v>
      </c>
      <c r="AF15" s="11">
        <f>-'OddsRatio_working_3-way'!U15/(3*'OddsRatio_working_3-way'!X15^(1/3))*COS(('OddsRatio_working_3-way'!Y15)/3)</f>
        <v>0.53871801499561311</v>
      </c>
      <c r="AG15" s="11">
        <f>-'OddsRatio_working_3-way'!U15/(3*'OddsRatio_working_3-way'!X15^(1/3))*COS(('OddsRatio_working_3-way'!Y15+2*PI())/3)</f>
        <v>-0.43164645087959169</v>
      </c>
      <c r="AH15" s="11">
        <f>-'OddsRatio_working_3-way'!U15/(3*'OddsRatio_working_3-way'!X15^(1/3))*COS(('OddsRatio_working_3-way'!Y15+4*PI())/3)</f>
        <v>-0.10707156411602148</v>
      </c>
      <c r="AI15" s="11">
        <f>'OddsRatio_working_3-way'!U15/(3*'OddsRatio_working_3-way'!X15^(1/3))*SIN(('OddsRatio_working_3-way'!Y15)/3)</f>
        <v>-0.18739339824513956</v>
      </c>
      <c r="AJ15" s="11">
        <f>'OddsRatio_working_3-way'!U15/(3*'OddsRatio_working_3-way'!X15^(1/3))*SIN(('OddsRatio_working_3-way'!Y15+2*PI())/3)</f>
        <v>-0.37284678733995724</v>
      </c>
      <c r="AK15" s="11">
        <f>'OddsRatio_working_3-way'!U15/(3*'OddsRatio_working_3-way'!X15^(1/3))*SIN(('OddsRatio_working_3-way'!Y15+4*PI())/3)</f>
        <v>0.56024018558509692</v>
      </c>
      <c r="AL15" s="11">
        <f>'OddsRatio_working_3-way'!Z15+'OddsRatio_working_3-way'!AF15</f>
        <v>1.0774360299912262</v>
      </c>
      <c r="AM15" s="11">
        <f>'OddsRatio_working_3-way'!AA15+'OddsRatio_working_3-way'!AG15</f>
        <v>-0.86329290175918338</v>
      </c>
      <c r="AN15" s="11">
        <f>'OddsRatio_working_3-way'!AB15+'OddsRatio_working_3-way'!AH15</f>
        <v>-0.21414312823204296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1.0774360299912262</v>
      </c>
      <c r="AS15" s="11">
        <f>IF(('OddsRatio_working_3-way'!X15=0),IF(Q15&gt;0,-Q15^(1/3),(-Q15)^(1/3)),'OddsRatio_working_3-way'!AM15-'OddsRatio_working_3-way'!R15/3)</f>
        <v>-0.86329290175918338</v>
      </c>
      <c r="AT15" s="11">
        <f>IF(('OddsRatio_working_3-way'!X15=0),IF(Q15&gt;0,-Q15^(1/3),(-Q15)^(1/3)),'OddsRatio_working_3-way'!AN15-'OddsRatio_working_3-way'!R15/3)</f>
        <v>-0.21414312823204296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9">
        <f t="shared" si="13"/>
        <v>0.53216722057129573</v>
      </c>
      <c r="E16" s="9">
        <f t="shared" si="14"/>
        <v>0.25149265727235548</v>
      </c>
      <c r="F16" s="9">
        <f t="shared" si="15"/>
        <v>0.21634012215634849</v>
      </c>
      <c r="G16" s="9">
        <f t="shared" si="16"/>
        <v>1.0591669861097852</v>
      </c>
      <c r="H16" s="9">
        <f t="shared" si="17"/>
        <v>1.879108598471122</v>
      </c>
      <c r="I16" s="9">
        <f t="shared" si="18"/>
        <v>3.976259230968497</v>
      </c>
      <c r="J16" s="9">
        <f t="shared" si="19"/>
        <v>4.6223510924954656</v>
      </c>
      <c r="K16" s="11">
        <f t="shared" si="20"/>
        <v>0.54644808743169393</v>
      </c>
      <c r="L16" s="11">
        <f t="shared" si="21"/>
        <v>0.26246719160104987</v>
      </c>
      <c r="M16" s="11">
        <f t="shared" si="22"/>
        <v>0.22624434389140272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-0.25882855252098746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0.22909012347049082</v>
      </c>
      <c r="Q16" s="11">
        <f>2*'OddsRatio_working_3-way'!K16*'OddsRatio_working_3-way'!L16*'OddsRatio_working_3-way'!M16</f>
        <v>6.4898051974643295E-2</v>
      </c>
      <c r="R16" s="11">
        <f t="shared" si="23"/>
        <v>0</v>
      </c>
      <c r="S16" s="11">
        <f t="shared" si="24"/>
        <v>-0.88510375396823626</v>
      </c>
      <c r="T16" s="11">
        <f t="shared" si="25"/>
        <v>-0.25073760735644091</v>
      </c>
      <c r="U16" s="11">
        <f>'OddsRatio_working_3-way'!S16-'OddsRatio_working_3-way'!R16^2/3</f>
        <v>-0.88510375396823626</v>
      </c>
      <c r="V16" s="11">
        <f>'OddsRatio_working_3-way'!S16*'OddsRatio_working_3-way'!R16/3-2*'OddsRatio_working_3-way'!R16^3/27-'OddsRatio_working_3-way'!T16</f>
        <v>0.25073760735644091</v>
      </c>
      <c r="W16" s="11">
        <f>'OddsRatio_working_3-way'!V16^2+4*'OddsRatio_working_3-way'!U16^3/27</f>
        <v>-3.9856273247864241E-2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0.16025418948556147</v>
      </c>
      <c r="Y16" s="11">
        <f>IF('OddsRatio_working_3-way'!W16&gt;=0,IF('OddsRatio_working_3-way'!V16+SQRT('OddsRatio_working_3-way'!W16)&gt;0,0,PI()),ACOS('OddsRatio_working_3-way'!V16/(2*'OddsRatio_working_3-way'!X16)))</f>
        <v>0.6724270802041451</v>
      </c>
      <c r="Z16" s="11">
        <f>'OddsRatio_working_3-way'!X16^(1/3)*COS('OddsRatio_working_3-way'!Y16/3)</f>
        <v>0.52958349305489261</v>
      </c>
      <c r="AA16" s="11">
        <f>'OddsRatio_working_3-way'!X16^(1/3)*COS(('OddsRatio_working_3-way'!Y16+2*PI())/3)</f>
        <v>-0.36934762347796979</v>
      </c>
      <c r="AB16" s="11">
        <f>'OddsRatio_working_3-way'!X16^(1/3)*COS(('OddsRatio_working_3-way'!Y16+4*PI())/3)</f>
        <v>-0.1602358695769229</v>
      </c>
      <c r="AC16" s="11">
        <f>'OddsRatio_working_3-way'!X16^(1/3)*SIN('OddsRatio_working_3-way'!Y16/3)</f>
        <v>0.12073072740548417</v>
      </c>
      <c r="AD16" s="11">
        <f>'OddsRatio_working_3-way'!X16^(1/3)*SIN(('OddsRatio_working_3-way'!Y16+2*PI())/3)</f>
        <v>0.39826739470769468</v>
      </c>
      <c r="AE16" s="11">
        <f>'OddsRatio_working_3-way'!X16^(1/3)*SIN(('OddsRatio_working_3-way'!Y16+4*PI())/3)</f>
        <v>-0.51899812211317886</v>
      </c>
      <c r="AF16" s="11">
        <f>-'OddsRatio_working_3-way'!U16/(3*'OddsRatio_working_3-way'!X16^(1/3))*COS(('OddsRatio_working_3-way'!Y16)/3)</f>
        <v>0.52958349305489261</v>
      </c>
      <c r="AG16" s="11">
        <f>-'OddsRatio_working_3-way'!U16/(3*'OddsRatio_working_3-way'!X16^(1/3))*COS(('OddsRatio_working_3-way'!Y16+2*PI())/3)</f>
        <v>-0.36934762347796979</v>
      </c>
      <c r="AH16" s="11">
        <f>-'OddsRatio_working_3-way'!U16/(3*'OddsRatio_working_3-way'!X16^(1/3))*COS(('OddsRatio_working_3-way'!Y16+4*PI())/3)</f>
        <v>-0.1602358695769229</v>
      </c>
      <c r="AI16" s="11">
        <f>'OddsRatio_working_3-way'!U16/(3*'OddsRatio_working_3-way'!X16^(1/3))*SIN(('OddsRatio_working_3-way'!Y16)/3)</f>
        <v>-0.12073072740548417</v>
      </c>
      <c r="AJ16" s="11">
        <f>'OddsRatio_working_3-way'!U16/(3*'OddsRatio_working_3-way'!X16^(1/3))*SIN(('OddsRatio_working_3-way'!Y16+2*PI())/3)</f>
        <v>-0.39826739470769468</v>
      </c>
      <c r="AK16" s="11">
        <f>'OddsRatio_working_3-way'!U16/(3*'OddsRatio_working_3-way'!X16^(1/3))*SIN(('OddsRatio_working_3-way'!Y16+4*PI())/3)</f>
        <v>0.51899812211317886</v>
      </c>
      <c r="AL16" s="11">
        <f>'OddsRatio_working_3-way'!Z16+'OddsRatio_working_3-way'!AF16</f>
        <v>1.0591669861097852</v>
      </c>
      <c r="AM16" s="11">
        <f>'OddsRatio_working_3-way'!AA16+'OddsRatio_working_3-way'!AG16</f>
        <v>-0.73869524695593958</v>
      </c>
      <c r="AN16" s="11">
        <f>'OddsRatio_working_3-way'!AB16+'OddsRatio_working_3-way'!AH16</f>
        <v>-0.3204717391538458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1.0591669861097852</v>
      </c>
      <c r="AS16" s="11">
        <f>IF(('OddsRatio_working_3-way'!X16=0),IF(Q16&gt;0,-Q16^(1/3),(-Q16)^(1/3)),'OddsRatio_working_3-way'!AM16-'OddsRatio_working_3-way'!R16/3)</f>
        <v>-0.73869524695593958</v>
      </c>
      <c r="AT16" s="11">
        <f>IF(('OddsRatio_working_3-way'!X16=0),IF(Q16&gt;0,-Q16^(1/3),(-Q16)^(1/3)),'OddsRatio_working_3-way'!AN16-'OddsRatio_working_3-way'!R16/3)</f>
        <v>-0.3204717391538458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9">
        <f t="shared" si="13"/>
        <v>0.53149787426458495</v>
      </c>
      <c r="E17" s="9">
        <f t="shared" si="14"/>
        <v>0.26071618631150889</v>
      </c>
      <c r="F17" s="9">
        <f t="shared" si="15"/>
        <v>0.20778593942390622</v>
      </c>
      <c r="G17" s="9">
        <f t="shared" si="16"/>
        <v>1.0620181562030351</v>
      </c>
      <c r="H17" s="9">
        <f t="shared" si="17"/>
        <v>1.8814750696485194</v>
      </c>
      <c r="I17" s="9">
        <f t="shared" si="18"/>
        <v>3.8355884770621036</v>
      </c>
      <c r="J17" s="9">
        <f t="shared" si="19"/>
        <v>4.8126451807688957</v>
      </c>
      <c r="K17" s="11">
        <f t="shared" si="20"/>
        <v>0.54644808743169393</v>
      </c>
      <c r="L17" s="11">
        <f t="shared" si="21"/>
        <v>0.27247956403269757</v>
      </c>
      <c r="M17" s="11">
        <f t="shared" si="22"/>
        <v>0.2178649237472767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-0.25807976987889714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0.22999394133026485</v>
      </c>
      <c r="Q17" s="11">
        <f>2*'OddsRatio_working_3-way'!K17*'OddsRatio_working_3-way'!L17*'OddsRatio_working_3-way'!M17</f>
        <v>6.4878403760300379E-2</v>
      </c>
      <c r="R17" s="11">
        <f t="shared" si="23"/>
        <v>0</v>
      </c>
      <c r="S17" s="11">
        <f t="shared" si="24"/>
        <v>-0.89117384690085766</v>
      </c>
      <c r="T17" s="11">
        <f t="shared" si="25"/>
        <v>-0.25138895540221656</v>
      </c>
      <c r="U17" s="11">
        <f>'OddsRatio_working_3-way'!S17-'OddsRatio_working_3-way'!R17^2/3</f>
        <v>-0.89117384690085766</v>
      </c>
      <c r="V17" s="11">
        <f>'OddsRatio_working_3-way'!S17*'OddsRatio_working_3-way'!R17/3-2*'OddsRatio_working_3-way'!R17^3/27-'OddsRatio_working_3-way'!T17</f>
        <v>0.25138895540221656</v>
      </c>
      <c r="W17" s="11">
        <f>'OddsRatio_working_3-way'!V17^2+4*'OddsRatio_working_3-way'!U17^3/27</f>
        <v>-4.1657236515878784E-2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0.16190556152746607</v>
      </c>
      <c r="Y17" s="11">
        <f>IF('OddsRatio_working_3-way'!W17&gt;=0,IF('OddsRatio_working_3-way'!V17+SQRT('OddsRatio_working_3-way'!W17)&gt;0,0,PI()),ACOS('OddsRatio_working_3-way'!V17/(2*'OddsRatio_working_3-way'!X17)))</f>
        <v>0.68195108580570263</v>
      </c>
      <c r="Z17" s="11">
        <f>'OddsRatio_working_3-way'!X17^(1/3)*COS('OddsRatio_working_3-way'!Y17/3)</f>
        <v>0.53100907810151754</v>
      </c>
      <c r="AA17" s="11">
        <f>'OddsRatio_working_3-way'!X17^(1/3)*COS(('OddsRatio_working_3-way'!Y17+2*PI())/3)</f>
        <v>-0.3718787885453933</v>
      </c>
      <c r="AB17" s="11">
        <f>'OddsRatio_working_3-way'!X17^(1/3)*COS(('OddsRatio_working_3-way'!Y17+4*PI())/3)</f>
        <v>-0.15913028955612465</v>
      </c>
      <c r="AC17" s="11">
        <f>'OddsRatio_working_3-way'!X17^(1/3)*SIN('OddsRatio_working_3-way'!Y17/3)</f>
        <v>0.12283040316114327</v>
      </c>
      <c r="AD17" s="11">
        <f>'OddsRatio_working_3-way'!X17^(1/3)*SIN(('OddsRatio_working_3-way'!Y17+2*PI())/3)</f>
        <v>0.39845214969549764</v>
      </c>
      <c r="AE17" s="11">
        <f>'OddsRatio_working_3-way'!X17^(1/3)*SIN(('OddsRatio_working_3-way'!Y17+4*PI())/3)</f>
        <v>-0.52128255285664071</v>
      </c>
      <c r="AF17" s="11">
        <f>-'OddsRatio_working_3-way'!U17/(3*'OddsRatio_working_3-way'!X17^(1/3))*COS(('OddsRatio_working_3-way'!Y17)/3)</f>
        <v>0.53100907810151754</v>
      </c>
      <c r="AG17" s="11">
        <f>-'OddsRatio_working_3-way'!U17/(3*'OddsRatio_working_3-way'!X17^(1/3))*COS(('OddsRatio_working_3-way'!Y17+2*PI())/3)</f>
        <v>-0.3718787885453933</v>
      </c>
      <c r="AH17" s="11">
        <f>-'OddsRatio_working_3-way'!U17/(3*'OddsRatio_working_3-way'!X17^(1/3))*COS(('OddsRatio_working_3-way'!Y17+4*PI())/3)</f>
        <v>-0.15913028955612465</v>
      </c>
      <c r="AI17" s="11">
        <f>'OddsRatio_working_3-way'!U17/(3*'OddsRatio_working_3-way'!X17^(1/3))*SIN(('OddsRatio_working_3-way'!Y17)/3)</f>
        <v>-0.12283040316114327</v>
      </c>
      <c r="AJ17" s="11">
        <f>'OddsRatio_working_3-way'!U17/(3*'OddsRatio_working_3-way'!X17^(1/3))*SIN(('OddsRatio_working_3-way'!Y17+2*PI())/3)</f>
        <v>-0.39845214969549764</v>
      </c>
      <c r="AK17" s="11">
        <f>'OddsRatio_working_3-way'!U17/(3*'OddsRatio_working_3-way'!X17^(1/3))*SIN(('OddsRatio_working_3-way'!Y17+4*PI())/3)</f>
        <v>0.52128255285664071</v>
      </c>
      <c r="AL17" s="11">
        <f>'OddsRatio_working_3-way'!Z17+'OddsRatio_working_3-way'!AF17</f>
        <v>1.0620181562030351</v>
      </c>
      <c r="AM17" s="11">
        <f>'OddsRatio_working_3-way'!AA17+'OddsRatio_working_3-way'!AG17</f>
        <v>-0.7437575770907866</v>
      </c>
      <c r="AN17" s="11">
        <f>'OddsRatio_working_3-way'!AB17+'OddsRatio_working_3-way'!AH17</f>
        <v>-0.31826057911224931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1.0620181562030351</v>
      </c>
      <c r="AS17" s="11">
        <f>IF(('OddsRatio_working_3-way'!X17=0),IF(Q17&gt;0,-Q17^(1/3),(-Q17)^(1/3)),'OddsRatio_working_3-way'!AM17-'OddsRatio_working_3-way'!R17/3)</f>
        <v>-0.7437575770907866</v>
      </c>
      <c r="AT17" s="11">
        <f>IF(('OddsRatio_working_3-way'!X17=0),IF(Q17&gt;0,-Q17^(1/3),(-Q17)^(1/3)),'OddsRatio_working_3-way'!AN17-'OddsRatio_working_3-way'!R17/3)</f>
        <v>-0.31826057911224931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9">
        <f t="shared" si="13"/>
        <v>0.56943492147650243</v>
      </c>
      <c r="E18" s="9">
        <f t="shared" si="14"/>
        <v>0.26836150806877579</v>
      </c>
      <c r="F18" s="9">
        <f t="shared" si="15"/>
        <v>0.16220357045472186</v>
      </c>
      <c r="G18" s="9">
        <f t="shared" si="16"/>
        <v>1.0649675058369046</v>
      </c>
      <c r="H18" s="9">
        <f t="shared" si="17"/>
        <v>1.7561269291442019</v>
      </c>
      <c r="I18" s="9">
        <f t="shared" si="18"/>
        <v>3.7263168149424755</v>
      </c>
      <c r="J18" s="9">
        <f t="shared" si="19"/>
        <v>6.1650924033089884</v>
      </c>
      <c r="K18" s="11">
        <f t="shared" si="20"/>
        <v>0.58479532163742687</v>
      </c>
      <c r="L18" s="11">
        <f t="shared" si="21"/>
        <v>0.2808988764044944</v>
      </c>
      <c r="M18" s="11">
        <f t="shared" si="22"/>
        <v>0.17094017094017094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-0.24753583436808346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0.22801008411101056</v>
      </c>
      <c r="Q18" s="11">
        <f>2*'OddsRatio_working_3-way'!K18*'OddsRatio_working_3-way'!L18*'OddsRatio_working_3-way'!M18</f>
        <v>5.6160119239165168E-2</v>
      </c>
      <c r="R18" s="11">
        <f t="shared" si="23"/>
        <v>0</v>
      </c>
      <c r="S18" s="11">
        <f t="shared" si="24"/>
        <v>-0.92111950050820401</v>
      </c>
      <c r="T18" s="11">
        <f t="shared" si="25"/>
        <v>-0.22687672426310446</v>
      </c>
      <c r="U18" s="11">
        <f>'OddsRatio_working_3-way'!S18-'OddsRatio_working_3-way'!R18^2/3</f>
        <v>-0.92111950050820401</v>
      </c>
      <c r="V18" s="11">
        <f>'OddsRatio_working_3-way'!S18*'OddsRatio_working_3-way'!R18/3-2*'OddsRatio_working_3-way'!R18^3/27-'OddsRatio_working_3-way'!T18</f>
        <v>0.22687672426310446</v>
      </c>
      <c r="W18" s="11">
        <f>'OddsRatio_working_3-way'!V18^2+4*'OddsRatio_working_3-way'!U18^3/27</f>
        <v>-6.4309781046919035E-2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0.17013438002008571</v>
      </c>
      <c r="Y18" s="11">
        <f>IF('OddsRatio_working_3-way'!W18&gt;=0,IF('OddsRatio_working_3-way'!V18+SQRT('OddsRatio_working_3-way'!W18)&gt;0,0,PI()),ACOS('OddsRatio_working_3-way'!V18/(2*'OddsRatio_working_3-way'!X18)))</f>
        <v>0.84094689092534791</v>
      </c>
      <c r="Z18" s="11">
        <f>'OddsRatio_working_3-way'!X18^(1/3)*COS('OddsRatio_working_3-way'!Y18/3)</f>
        <v>0.53248375291845229</v>
      </c>
      <c r="AA18" s="11">
        <f>'OddsRatio_working_3-way'!X18^(1/3)*COS(('OddsRatio_working_3-way'!Y18+2*PI())/3)</f>
        <v>-0.39900356063603032</v>
      </c>
      <c r="AB18" s="11">
        <f>'OddsRatio_working_3-way'!X18^(1/3)*COS(('OddsRatio_working_3-way'!Y18+4*PI())/3)</f>
        <v>-0.13348019228242214</v>
      </c>
      <c r="AC18" s="11">
        <f>'OddsRatio_working_3-way'!X18^(1/3)*SIN('OddsRatio_working_3-way'!Y18/3)</f>
        <v>0.1532999881950918</v>
      </c>
      <c r="AD18" s="11">
        <f>'OddsRatio_working_3-way'!X18^(1/3)*SIN(('OddsRatio_working_3-way'!Y18+2*PI())/3)</f>
        <v>0.38449446303230994</v>
      </c>
      <c r="AE18" s="11">
        <f>'OddsRatio_working_3-way'!X18^(1/3)*SIN(('OddsRatio_working_3-way'!Y18+4*PI())/3)</f>
        <v>-0.53779445122740177</v>
      </c>
      <c r="AF18" s="11">
        <f>-'OddsRatio_working_3-way'!U18/(3*'OddsRatio_working_3-way'!X18^(1/3))*COS(('OddsRatio_working_3-way'!Y18)/3)</f>
        <v>0.53248375291845229</v>
      </c>
      <c r="AG18" s="11">
        <f>-'OddsRatio_working_3-way'!U18/(3*'OddsRatio_working_3-way'!X18^(1/3))*COS(('OddsRatio_working_3-way'!Y18+2*PI())/3)</f>
        <v>-0.39900356063603032</v>
      </c>
      <c r="AH18" s="11">
        <f>-'OddsRatio_working_3-way'!U18/(3*'OddsRatio_working_3-way'!X18^(1/3))*COS(('OddsRatio_working_3-way'!Y18+4*PI())/3)</f>
        <v>-0.13348019228242214</v>
      </c>
      <c r="AI18" s="11">
        <f>'OddsRatio_working_3-way'!U18/(3*'OddsRatio_working_3-way'!X18^(1/3))*SIN(('OddsRatio_working_3-way'!Y18)/3)</f>
        <v>-0.1532999881950918</v>
      </c>
      <c r="AJ18" s="11">
        <f>'OddsRatio_working_3-way'!U18/(3*'OddsRatio_working_3-way'!X18^(1/3))*SIN(('OddsRatio_working_3-way'!Y18+2*PI())/3)</f>
        <v>-0.38449446303230994</v>
      </c>
      <c r="AK18" s="11">
        <f>'OddsRatio_working_3-way'!U18/(3*'OddsRatio_working_3-way'!X18^(1/3))*SIN(('OddsRatio_working_3-way'!Y18+4*PI())/3)</f>
        <v>0.53779445122740177</v>
      </c>
      <c r="AL18" s="11">
        <f>'OddsRatio_working_3-way'!Z18+'OddsRatio_working_3-way'!AF18</f>
        <v>1.0649675058369046</v>
      </c>
      <c r="AM18" s="11">
        <f>'OddsRatio_working_3-way'!AA18+'OddsRatio_working_3-way'!AG18</f>
        <v>-0.79800712127206064</v>
      </c>
      <c r="AN18" s="11">
        <f>'OddsRatio_working_3-way'!AB18+'OddsRatio_working_3-way'!AH18</f>
        <v>-0.26696038456484428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1.0649675058369046</v>
      </c>
      <c r="AS18" s="11">
        <f>IF(('OddsRatio_working_3-way'!X18=0),IF(Q18&gt;0,-Q18^(1/3),(-Q18)^(1/3)),'OddsRatio_working_3-way'!AM18-'OddsRatio_working_3-way'!R18/3)</f>
        <v>-0.79800712127206064</v>
      </c>
      <c r="AT18" s="11">
        <f>IF(('OddsRatio_working_3-way'!X18=0),IF(Q18&gt;0,-Q18^(1/3),(-Q18)^(1/3)),'OddsRatio_working_3-way'!AN18-'OddsRatio_working_3-way'!R18/3)</f>
        <v>-0.26696038456484428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9">
        <f t="shared" si="13"/>
        <v>0.7921911144224173</v>
      </c>
      <c r="E19" s="9">
        <f t="shared" si="14"/>
        <v>0.15230480025178539</v>
      </c>
      <c r="F19" s="9">
        <f t="shared" si="15"/>
        <v>5.5504085325797384E-2</v>
      </c>
      <c r="G19" s="9">
        <f t="shared" si="16"/>
        <v>1.1405289422797007</v>
      </c>
      <c r="H19" s="9">
        <f t="shared" si="17"/>
        <v>1.2623216567243312</v>
      </c>
      <c r="I19" s="9">
        <f t="shared" si="18"/>
        <v>6.5657812383249397</v>
      </c>
      <c r="J19" s="9">
        <f t="shared" si="19"/>
        <v>18.016691818813136</v>
      </c>
      <c r="K19" s="11">
        <f t="shared" si="20"/>
        <v>0.81300813008130079</v>
      </c>
      <c r="L19" s="11">
        <f t="shared" si="21"/>
        <v>0.17006802721088435</v>
      </c>
      <c r="M19" s="11">
        <f t="shared" si="22"/>
        <v>6.2814070351758788E-2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-0.14544238253376285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0.17396242314387045</v>
      </c>
      <c r="Q19" s="11">
        <f>2*'OddsRatio_working_3-way'!K19*'OddsRatio_working_3-way'!L19*'OddsRatio_working_3-way'!M19</f>
        <v>1.737018703383629E-2</v>
      </c>
      <c r="R19" s="11">
        <f t="shared" si="23"/>
        <v>0</v>
      </c>
      <c r="S19" s="11">
        <f t="shared" si="24"/>
        <v>-1.1960916763962319</v>
      </c>
      <c r="T19" s="11">
        <f t="shared" si="25"/>
        <v>-0.11943002260571461</v>
      </c>
      <c r="U19" s="11">
        <f>'OddsRatio_working_3-way'!S19-'OddsRatio_working_3-way'!R19^2/3</f>
        <v>-1.1960916763962319</v>
      </c>
      <c r="V19" s="11">
        <f>'OddsRatio_working_3-way'!S19*'OddsRatio_working_3-way'!R19/3-2*'OddsRatio_working_3-way'!R19^3/27-'OddsRatio_working_3-way'!T19</f>
        <v>0.11943002260571461</v>
      </c>
      <c r="W19" s="11">
        <f>'OddsRatio_working_3-way'!V19^2+4*'OddsRatio_working_3-way'!U19^3/27</f>
        <v>-0.23924328041274148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0.25174729924685535</v>
      </c>
      <c r="Y19" s="11">
        <f>IF('OddsRatio_working_3-way'!W19&gt;=0,IF('OddsRatio_working_3-way'!V19+SQRT('OddsRatio_working_3-way'!W19)&gt;0,0,PI()),ACOS('OddsRatio_working_3-way'!V19/(2*'OddsRatio_working_3-way'!X19)))</f>
        <v>1.3313114951051277</v>
      </c>
      <c r="Z19" s="11">
        <f>'OddsRatio_working_3-way'!X19^(1/3)*COS('OddsRatio_working_3-way'!Y19/3)</f>
        <v>0.57026447113985035</v>
      </c>
      <c r="AA19" s="11">
        <f>'OddsRatio_working_3-way'!X19^(1/3)*COS(('OddsRatio_working_3-way'!Y19+2*PI())/3)</f>
        <v>-0.5199124387722992</v>
      </c>
      <c r="AB19" s="11">
        <f>'OddsRatio_working_3-way'!X19^(1/3)*COS(('OddsRatio_working_3-way'!Y19+4*PI())/3)</f>
        <v>-5.0352032367550932E-2</v>
      </c>
      <c r="AC19" s="11">
        <f>'OddsRatio_working_3-way'!X19^(1/3)*SIN('OddsRatio_working_3-way'!Y19/3)</f>
        <v>0.27110082703857147</v>
      </c>
      <c r="AD19" s="11">
        <f>'OddsRatio_working_3-way'!X19^(1/3)*SIN(('OddsRatio_working_3-way'!Y19+2*PI())/3)</f>
        <v>0.35831310536352257</v>
      </c>
      <c r="AE19" s="11">
        <f>'OddsRatio_working_3-way'!X19^(1/3)*SIN(('OddsRatio_working_3-way'!Y19+4*PI())/3)</f>
        <v>-0.62941393240209398</v>
      </c>
      <c r="AF19" s="11">
        <f>-'OddsRatio_working_3-way'!U19/(3*'OddsRatio_working_3-way'!X19^(1/3))*COS(('OddsRatio_working_3-way'!Y19)/3)</f>
        <v>0.57026447113985035</v>
      </c>
      <c r="AG19" s="11">
        <f>-'OddsRatio_working_3-way'!U19/(3*'OddsRatio_working_3-way'!X19^(1/3))*COS(('OddsRatio_working_3-way'!Y19+2*PI())/3)</f>
        <v>-0.5199124387722992</v>
      </c>
      <c r="AH19" s="11">
        <f>-'OddsRatio_working_3-way'!U19/(3*'OddsRatio_working_3-way'!X19^(1/3))*COS(('OddsRatio_working_3-way'!Y19+4*PI())/3)</f>
        <v>-5.0352032367550932E-2</v>
      </c>
      <c r="AI19" s="11">
        <f>'OddsRatio_working_3-way'!U19/(3*'OddsRatio_working_3-way'!X19^(1/3))*SIN(('OddsRatio_working_3-way'!Y19)/3)</f>
        <v>-0.27110082703857147</v>
      </c>
      <c r="AJ19" s="11">
        <f>'OddsRatio_working_3-way'!U19/(3*'OddsRatio_working_3-way'!X19^(1/3))*SIN(('OddsRatio_working_3-way'!Y19+2*PI())/3)</f>
        <v>-0.35831310536352257</v>
      </c>
      <c r="AK19" s="11">
        <f>'OddsRatio_working_3-way'!U19/(3*'OddsRatio_working_3-way'!X19^(1/3))*SIN(('OddsRatio_working_3-way'!Y19+4*PI())/3)</f>
        <v>0.62941393240209398</v>
      </c>
      <c r="AL19" s="11">
        <f>'OddsRatio_working_3-way'!Z19+'OddsRatio_working_3-way'!AF19</f>
        <v>1.1405289422797007</v>
      </c>
      <c r="AM19" s="11">
        <f>'OddsRatio_working_3-way'!AA19+'OddsRatio_working_3-way'!AG19</f>
        <v>-1.0398248775445984</v>
      </c>
      <c r="AN19" s="11">
        <f>'OddsRatio_working_3-way'!AB19+'OddsRatio_working_3-way'!AH19</f>
        <v>-0.10070406473510186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1.1405289422797007</v>
      </c>
      <c r="AS19" s="11">
        <f>IF(('OddsRatio_working_3-way'!X19=0),IF(Q19&gt;0,-Q19^(1/3),(-Q19)^(1/3)),'OddsRatio_working_3-way'!AM19-'OddsRatio_working_3-way'!R19/3)</f>
        <v>-1.0398248775445984</v>
      </c>
      <c r="AT19" s="11">
        <f>IF(('OddsRatio_working_3-way'!X19=0),IF(Q19&gt;0,-Q19^(1/3),(-Q19)^(1/3)),'OddsRatio_working_3-way'!AN19-'OddsRatio_working_3-way'!R19/3)</f>
        <v>-0.10070406473510186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9">
        <f t="shared" si="13"/>
        <v>0.62313717897619758</v>
      </c>
      <c r="E20" s="9">
        <f t="shared" si="14"/>
        <v>0.22496663498680802</v>
      </c>
      <c r="F20" s="9">
        <f t="shared" si="15"/>
        <v>0.15189618603699456</v>
      </c>
      <c r="G20" s="9">
        <f t="shared" si="16"/>
        <v>1.0799697818744591</v>
      </c>
      <c r="H20" s="9">
        <f t="shared" si="17"/>
        <v>1.6047830778496972</v>
      </c>
      <c r="I20" s="9">
        <f t="shared" si="18"/>
        <v>4.4451036041795255</v>
      </c>
      <c r="J20" s="9">
        <f t="shared" si="19"/>
        <v>6.5834437722909538</v>
      </c>
      <c r="K20" s="11">
        <f t="shared" si="20"/>
        <v>0.64102564102564097</v>
      </c>
      <c r="L20" s="11">
        <f t="shared" si="21"/>
        <v>0.2386634844868735</v>
      </c>
      <c r="M20" s="11">
        <f t="shared" si="22"/>
        <v>0.16207455429497569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-0.22900526531538101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0.22117756323223536</v>
      </c>
      <c r="Q20" s="11">
        <f>2*'OddsRatio_working_3-way'!K20*'OddsRatio_working_3-way'!L20*'OddsRatio_working_3-way'!M20</f>
        <v>4.9591381890635722E-2</v>
      </c>
      <c r="R20" s="11">
        <f t="shared" si="23"/>
        <v>0</v>
      </c>
      <c r="S20" s="11">
        <f t="shared" si="24"/>
        <v>-0.96581868075231581</v>
      </c>
      <c r="T20" s="11">
        <f t="shared" si="25"/>
        <v>-0.21655127371128155</v>
      </c>
      <c r="U20" s="11">
        <f>'OddsRatio_working_3-way'!S20-'OddsRatio_working_3-way'!R20^2/3</f>
        <v>-0.96581868075231581</v>
      </c>
      <c r="V20" s="11">
        <f>'OddsRatio_working_3-way'!S20*'OddsRatio_working_3-way'!R20/3-2*'OddsRatio_working_3-way'!R20^3/27-'OddsRatio_working_3-way'!T20</f>
        <v>0.21655127371128155</v>
      </c>
      <c r="W20" s="11">
        <f>'OddsRatio_working_3-way'!V20^2+4*'OddsRatio_working_3-way'!U20^3/27</f>
        <v>-8.6575352348681078E-2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0.18266759872419866</v>
      </c>
      <c r="Y20" s="11">
        <f>IF('OddsRatio_working_3-way'!W20&gt;=0,IF('OddsRatio_working_3-way'!V20+SQRT('OddsRatio_working_3-way'!W20)&gt;0,0,PI()),ACOS('OddsRatio_working_3-way'!V20/(2*'OddsRatio_working_3-way'!X20)))</f>
        <v>0.93633120737444708</v>
      </c>
      <c r="Z20" s="11">
        <f>'OddsRatio_working_3-way'!X20^(1/3)*COS('OddsRatio_working_3-way'!Y20/3)</f>
        <v>0.53998489093722957</v>
      </c>
      <c r="AA20" s="11">
        <f>'OddsRatio_working_3-way'!X20^(1/3)*COS(('OddsRatio_working_3-way'!Y20+2*PI())/3)</f>
        <v>-0.42087951700792892</v>
      </c>
      <c r="AB20" s="11">
        <f>'OddsRatio_working_3-way'!X20^(1/3)*COS(('OddsRatio_working_3-way'!Y20+4*PI())/3)</f>
        <v>-0.11910537392930083</v>
      </c>
      <c r="AC20" s="11">
        <f>'OddsRatio_working_3-way'!X20^(1/3)*SIN('OddsRatio_working_3-way'!Y20/3)</f>
        <v>0.17422938274091468</v>
      </c>
      <c r="AD20" s="11">
        <f>'OddsRatio_working_3-way'!X20^(1/3)*SIN(('OddsRatio_working_3-way'!Y20+2*PI())/3)</f>
        <v>0.38052594184095306</v>
      </c>
      <c r="AE20" s="11">
        <f>'OddsRatio_working_3-way'!X20^(1/3)*SIN(('OddsRatio_working_3-way'!Y20+4*PI())/3)</f>
        <v>-0.5547553245818676</v>
      </c>
      <c r="AF20" s="11">
        <f>-'OddsRatio_working_3-way'!U20/(3*'OddsRatio_working_3-way'!X20^(1/3))*COS(('OddsRatio_working_3-way'!Y20)/3)</f>
        <v>0.53998489093722968</v>
      </c>
      <c r="AG20" s="11">
        <f>-'OddsRatio_working_3-way'!U20/(3*'OddsRatio_working_3-way'!X20^(1/3))*COS(('OddsRatio_working_3-way'!Y20+2*PI())/3)</f>
        <v>-0.42087951700792897</v>
      </c>
      <c r="AH20" s="11">
        <f>-'OddsRatio_working_3-way'!U20/(3*'OddsRatio_working_3-way'!X20^(1/3))*COS(('OddsRatio_working_3-way'!Y20+4*PI())/3)</f>
        <v>-0.11910537392930086</v>
      </c>
      <c r="AI20" s="11">
        <f>'OddsRatio_working_3-way'!U20/(3*'OddsRatio_working_3-way'!X20^(1/3))*SIN(('OddsRatio_working_3-way'!Y20)/3)</f>
        <v>-0.17422938274091471</v>
      </c>
      <c r="AJ20" s="11">
        <f>'OddsRatio_working_3-way'!U20/(3*'OddsRatio_working_3-way'!X20^(1/3))*SIN(('OddsRatio_working_3-way'!Y20+2*PI())/3)</f>
        <v>-0.38052594184095312</v>
      </c>
      <c r="AK20" s="11">
        <f>'OddsRatio_working_3-way'!U20/(3*'OddsRatio_working_3-way'!X20^(1/3))*SIN(('OddsRatio_working_3-way'!Y20+4*PI())/3)</f>
        <v>0.55475532458186771</v>
      </c>
      <c r="AL20" s="11">
        <f>'OddsRatio_working_3-way'!Z20+'OddsRatio_working_3-way'!AF20</f>
        <v>1.0799697818744591</v>
      </c>
      <c r="AM20" s="11">
        <f>'OddsRatio_working_3-way'!AA20+'OddsRatio_working_3-way'!AG20</f>
        <v>-0.84175903401585783</v>
      </c>
      <c r="AN20" s="11">
        <f>'OddsRatio_working_3-way'!AB20+'OddsRatio_working_3-way'!AH20</f>
        <v>-0.23821074785860169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1.0799697818744591</v>
      </c>
      <c r="AS20" s="11">
        <f>IF(('OddsRatio_working_3-way'!X20=0),IF(Q20&gt;0,-Q20^(1/3),(-Q20)^(1/3)),'OddsRatio_working_3-way'!AM20-'OddsRatio_working_3-way'!R20/3)</f>
        <v>-0.84175903401585783</v>
      </c>
      <c r="AT20" s="11">
        <f>IF(('OddsRatio_working_3-way'!X20=0),IF(Q20&gt;0,-Q20^(1/3),(-Q20)^(1/3)),'OddsRatio_working_3-way'!AN20-'OddsRatio_working_3-way'!R20/3)</f>
        <v>-0.23821074785860169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9">
        <f t="shared" si="13"/>
        <v>0.50973410555757548</v>
      </c>
      <c r="E21" s="9">
        <f t="shared" si="14"/>
        <v>0.25666638840502226</v>
      </c>
      <c r="F21" s="9">
        <f t="shared" si="15"/>
        <v>0.23359950603740212</v>
      </c>
      <c r="G21" s="9">
        <f t="shared" si="16"/>
        <v>1.0686745830317519</v>
      </c>
      <c r="H21" s="9">
        <f t="shared" si="17"/>
        <v>1.9618071247285769</v>
      </c>
      <c r="I21" s="9">
        <f t="shared" si="18"/>
        <v>3.8961081200160477</v>
      </c>
      <c r="J21" s="9">
        <f t="shared" si="19"/>
        <v>4.2808309699074787</v>
      </c>
      <c r="K21" s="11">
        <f t="shared" si="20"/>
        <v>0.52631578947368418</v>
      </c>
      <c r="L21" s="11">
        <f t="shared" si="21"/>
        <v>0.26954177897574122</v>
      </c>
      <c r="M21" s="11">
        <f t="shared" si="22"/>
        <v>0.24570024570024568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-0.26099263735807909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0.23283836590688622</v>
      </c>
      <c r="Q21" s="11">
        <f>2*'OddsRatio_working_3-way'!K21*'OddsRatio_working_3-way'!L21*'OddsRatio_working_3-way'!M21</f>
        <v>6.9712085600864129E-2</v>
      </c>
      <c r="R21" s="11">
        <f t="shared" si="23"/>
        <v>0</v>
      </c>
      <c r="S21" s="11">
        <f t="shared" si="24"/>
        <v>-0.89212618510549968</v>
      </c>
      <c r="T21" s="11">
        <f t="shared" si="25"/>
        <v>-0.26710364823517951</v>
      </c>
      <c r="U21" s="11">
        <f>'OddsRatio_working_3-way'!S21-'OddsRatio_working_3-way'!R21^2/3</f>
        <v>-0.89212618510549968</v>
      </c>
      <c r="V21" s="11">
        <f>'OddsRatio_working_3-way'!S21*'OddsRatio_working_3-way'!R21/3-2*'OddsRatio_working_3-way'!R21^3/27-'OddsRatio_working_3-way'!T21</f>
        <v>0.26710364823517951</v>
      </c>
      <c r="W21" s="11">
        <f>'OddsRatio_working_3-way'!V21^2+4*'OddsRatio_working_3-way'!U21^3/27</f>
        <v>-3.3845794202931559E-2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0.16216515740401363</v>
      </c>
      <c r="Y21" s="11">
        <f>IF('OddsRatio_working_3-way'!W21&gt;=0,IF('OddsRatio_working_3-way'!V21+SQRT('OddsRatio_working_3-way'!W21)&gt;0,0,PI()),ACOS('OddsRatio_working_3-way'!V21/(2*'OddsRatio_working_3-way'!X21)))</f>
        <v>0.6031474065572543</v>
      </c>
      <c r="Z21" s="11">
        <f>'OddsRatio_working_3-way'!X21^(1/3)*COS('OddsRatio_working_3-way'!Y21/3)</f>
        <v>0.53433729151587595</v>
      </c>
      <c r="AA21" s="11">
        <f>'OddsRatio_working_3-way'!X21^(1/3)*COS(('OddsRatio_working_3-way'!Y21+2*PI())/3)</f>
        <v>-0.36147819165856915</v>
      </c>
      <c r="AB21" s="11">
        <f>'OddsRatio_working_3-way'!X21^(1/3)*COS(('OddsRatio_working_3-way'!Y21+4*PI())/3)</f>
        <v>-0.17285909985730688</v>
      </c>
      <c r="AC21" s="11">
        <f>'OddsRatio_working_3-way'!X21^(1/3)*SIN('OddsRatio_working_3-way'!Y21/3)</f>
        <v>0.10889928342576152</v>
      </c>
      <c r="AD21" s="11">
        <f>'OddsRatio_working_3-way'!X21^(1/3)*SIN(('OddsRatio_working_3-way'!Y21+2*PI())/3)</f>
        <v>0.408300026929239</v>
      </c>
      <c r="AE21" s="11">
        <f>'OddsRatio_working_3-way'!X21^(1/3)*SIN(('OddsRatio_working_3-way'!Y21+4*PI())/3)</f>
        <v>-0.51719931035500055</v>
      </c>
      <c r="AF21" s="11">
        <f>-'OddsRatio_working_3-way'!U21/(3*'OddsRatio_working_3-way'!X21^(1/3))*COS(('OddsRatio_working_3-way'!Y21)/3)</f>
        <v>0.53433729151587595</v>
      </c>
      <c r="AG21" s="11">
        <f>-'OddsRatio_working_3-way'!U21/(3*'OddsRatio_working_3-way'!X21^(1/3))*COS(('OddsRatio_working_3-way'!Y21+2*PI())/3)</f>
        <v>-0.36147819165856915</v>
      </c>
      <c r="AH21" s="11">
        <f>-'OddsRatio_working_3-way'!U21/(3*'OddsRatio_working_3-way'!X21^(1/3))*COS(('OddsRatio_working_3-way'!Y21+4*PI())/3)</f>
        <v>-0.17285909985730688</v>
      </c>
      <c r="AI21" s="11">
        <f>'OddsRatio_working_3-way'!U21/(3*'OddsRatio_working_3-way'!X21^(1/3))*SIN(('OddsRatio_working_3-way'!Y21)/3)</f>
        <v>-0.10889928342576152</v>
      </c>
      <c r="AJ21" s="11">
        <f>'OddsRatio_working_3-way'!U21/(3*'OddsRatio_working_3-way'!X21^(1/3))*SIN(('OddsRatio_working_3-way'!Y21+2*PI())/3)</f>
        <v>-0.408300026929239</v>
      </c>
      <c r="AK21" s="11">
        <f>'OddsRatio_working_3-way'!U21/(3*'OddsRatio_working_3-way'!X21^(1/3))*SIN(('OddsRatio_working_3-way'!Y21+4*PI())/3)</f>
        <v>0.51719931035500055</v>
      </c>
      <c r="AL21" s="11">
        <f>'OddsRatio_working_3-way'!Z21+'OddsRatio_working_3-way'!AF21</f>
        <v>1.0686745830317519</v>
      </c>
      <c r="AM21" s="11">
        <f>'OddsRatio_working_3-way'!AA21+'OddsRatio_working_3-way'!AG21</f>
        <v>-0.7229563833171383</v>
      </c>
      <c r="AN21" s="11">
        <f>'OddsRatio_working_3-way'!AB21+'OddsRatio_working_3-way'!AH21</f>
        <v>-0.34571819971461376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1.0686745830317519</v>
      </c>
      <c r="AS21" s="11">
        <f>IF(('OddsRatio_working_3-way'!X21=0),IF(Q21&gt;0,-Q21^(1/3),(-Q21)^(1/3)),'OddsRatio_working_3-way'!AM21-'OddsRatio_working_3-way'!R21/3)</f>
        <v>-0.7229563833171383</v>
      </c>
      <c r="AT21" s="11">
        <f>IF(('OddsRatio_working_3-way'!X21=0),IF(Q21&gt;0,-Q21^(1/3),(-Q21)^(1/3)),'OddsRatio_working_3-way'!AN21-'OddsRatio_working_3-way'!R21/3)</f>
        <v>-0.34571819971461376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9">
        <f t="shared" si="13"/>
        <v>0.14457075668346714</v>
      </c>
      <c r="E22" s="9">
        <f t="shared" si="14"/>
        <v>0.25296567605958814</v>
      </c>
      <c r="F22" s="9">
        <f t="shared" si="15"/>
        <v>0.60246356725694472</v>
      </c>
      <c r="G22" s="9">
        <f t="shared" si="16"/>
        <v>1.0817236186377377</v>
      </c>
      <c r="H22" s="9">
        <f t="shared" si="17"/>
        <v>6.9170281939484255</v>
      </c>
      <c r="I22" s="9">
        <f t="shared" si="18"/>
        <v>3.9531054788810231</v>
      </c>
      <c r="J22" s="9">
        <f t="shared" si="19"/>
        <v>1.65985140736902</v>
      </c>
      <c r="K22" s="11">
        <f t="shared" si="20"/>
        <v>0.15455950540958269</v>
      </c>
      <c r="L22" s="11">
        <f t="shared" si="21"/>
        <v>0.26809651474530832</v>
      </c>
      <c r="M22" s="11">
        <f t="shared" si="22"/>
        <v>0.6211180124223602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-0.23444491626420361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0.22674458272832723</v>
      </c>
      <c r="Q22" s="11">
        <f>2*'OddsRatio_working_3-way'!K22*'OddsRatio_working_3-way'!L22*'OddsRatio_working_3-way'!M22</f>
        <v>5.1474366113127626E-2</v>
      </c>
      <c r="R22" s="11">
        <f t="shared" si="23"/>
        <v>0</v>
      </c>
      <c r="S22" s="11">
        <f t="shared" si="24"/>
        <v>-0.96715504153991283</v>
      </c>
      <c r="T22" s="11">
        <f t="shared" si="25"/>
        <v>-0.21955846572983262</v>
      </c>
      <c r="U22" s="11">
        <f>'OddsRatio_working_3-way'!S22-'OddsRatio_working_3-way'!R22^2/3</f>
        <v>-0.96715504153991283</v>
      </c>
      <c r="V22" s="11">
        <f>'OddsRatio_working_3-way'!S22*'OddsRatio_working_3-way'!R22/3-2*'OddsRatio_working_3-way'!R22^3/27-'OddsRatio_working_3-way'!T22</f>
        <v>0.21955846572983262</v>
      </c>
      <c r="W22" s="11">
        <f>'OddsRatio_working_3-way'!V22^2+4*'OddsRatio_working_3-way'!U22^3/27</f>
        <v>-8.5818682445348682E-2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0.18304685350955011</v>
      </c>
      <c r="Y22" s="11">
        <f>IF('OddsRatio_working_3-way'!W22&gt;=0,IF('OddsRatio_working_3-way'!V22+SQRT('OddsRatio_working_3-way'!W22)&gt;0,0,PI()),ACOS('OddsRatio_working_3-way'!V22/(2*'OddsRatio_working_3-way'!X22)))</f>
        <v>0.92762896537322226</v>
      </c>
      <c r="Z22" s="11">
        <f>'OddsRatio_working_3-way'!X22^(1/3)*COS('OddsRatio_working_3-way'!Y22/3)</f>
        <v>0.54086180931886896</v>
      </c>
      <c r="AA22" s="11">
        <f>'OddsRatio_working_3-way'!X22^(1/3)*COS(('OddsRatio_working_3-way'!Y22+2*PI())/3)</f>
        <v>-0.42006424920608915</v>
      </c>
      <c r="AB22" s="11">
        <f>'OddsRatio_working_3-way'!X22^(1/3)*COS(('OddsRatio_working_3-way'!Y22+4*PI())/3)</f>
        <v>-0.12079756011278016</v>
      </c>
      <c r="AC22" s="11">
        <f>'OddsRatio_working_3-way'!X22^(1/3)*SIN('OddsRatio_working_3-way'!Y22/3)</f>
        <v>0.17278170350751015</v>
      </c>
      <c r="AD22" s="11">
        <f>'OddsRatio_working_3-way'!X22^(1/3)*SIN(('OddsRatio_working_3-way'!Y22+2*PI())/3)</f>
        <v>0.3820092150532004</v>
      </c>
      <c r="AE22" s="11">
        <f>'OddsRatio_working_3-way'!X22^(1/3)*SIN(('OddsRatio_working_3-way'!Y22+4*PI())/3)</f>
        <v>-0.5547909185607105</v>
      </c>
      <c r="AF22" s="11">
        <f>-'OddsRatio_working_3-way'!U22/(3*'OddsRatio_working_3-way'!X22^(1/3))*COS(('OddsRatio_working_3-way'!Y22)/3)</f>
        <v>0.54086180931886885</v>
      </c>
      <c r="AG22" s="11">
        <f>-'OddsRatio_working_3-way'!U22/(3*'OddsRatio_working_3-way'!X22^(1/3))*COS(('OddsRatio_working_3-way'!Y22+2*PI())/3)</f>
        <v>-0.42006424920608904</v>
      </c>
      <c r="AH22" s="11">
        <f>-'OddsRatio_working_3-way'!U22/(3*'OddsRatio_working_3-way'!X22^(1/3))*COS(('OddsRatio_working_3-way'!Y22+4*PI())/3)</f>
        <v>-0.12079756011278013</v>
      </c>
      <c r="AI22" s="11">
        <f>'OddsRatio_working_3-way'!U22/(3*'OddsRatio_working_3-way'!X22^(1/3))*SIN(('OddsRatio_working_3-way'!Y22)/3)</f>
        <v>-0.17278170350751013</v>
      </c>
      <c r="AJ22" s="11">
        <f>'OddsRatio_working_3-way'!U22/(3*'OddsRatio_working_3-way'!X22^(1/3))*SIN(('OddsRatio_working_3-way'!Y22+2*PI())/3)</f>
        <v>-0.38200921505320035</v>
      </c>
      <c r="AK22" s="11">
        <f>'OddsRatio_working_3-way'!U22/(3*'OddsRatio_working_3-way'!X22^(1/3))*SIN(('OddsRatio_working_3-way'!Y22+4*PI())/3)</f>
        <v>0.55479091856071039</v>
      </c>
      <c r="AL22" s="11">
        <f>'OddsRatio_working_3-way'!Z22+'OddsRatio_working_3-way'!AF22</f>
        <v>1.0817236186377377</v>
      </c>
      <c r="AM22" s="11">
        <f>'OddsRatio_working_3-way'!AA22+'OddsRatio_working_3-way'!AG22</f>
        <v>-0.84012849841217818</v>
      </c>
      <c r="AN22" s="11">
        <f>'OddsRatio_working_3-way'!AB22+'OddsRatio_working_3-way'!AH22</f>
        <v>-0.24159512022556029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1.0817236186377377</v>
      </c>
      <c r="AS22" s="11">
        <f>IF(('OddsRatio_working_3-way'!X22=0),IF(Q22&gt;0,-Q22^(1/3),(-Q22)^(1/3)),'OddsRatio_working_3-way'!AM22-'OddsRatio_working_3-way'!R22/3)</f>
        <v>-0.84012849841217818</v>
      </c>
      <c r="AT22" s="11">
        <f>IF(('OddsRatio_working_3-way'!X22=0),IF(Q22&gt;0,-Q22^(1/3),(-Q22)^(1/3)),'OddsRatio_working_3-way'!AN22-'OddsRatio_working_3-way'!R22/3)</f>
        <v>-0.24159512022556029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9">
        <f t="shared" si="13"/>
        <v>0.34056657741571805</v>
      </c>
      <c r="E23" s="9">
        <f t="shared" si="14"/>
        <v>0.26841822793334336</v>
      </c>
      <c r="F23" s="9">
        <f t="shared" si="15"/>
        <v>0.39101519465093865</v>
      </c>
      <c r="G23" s="9">
        <f t="shared" si="16"/>
        <v>1.0523279541547583</v>
      </c>
      <c r="H23" s="9">
        <f t="shared" si="17"/>
        <v>2.9362834356447549</v>
      </c>
      <c r="I23" s="9">
        <f t="shared" si="18"/>
        <v>3.725529401260824</v>
      </c>
      <c r="J23" s="9">
        <f t="shared" si="19"/>
        <v>2.5574453721490422</v>
      </c>
      <c r="K23" s="11">
        <f t="shared" si="20"/>
        <v>0.35211267605633806</v>
      </c>
      <c r="L23" s="11">
        <f t="shared" si="21"/>
        <v>0.2785515320334262</v>
      </c>
      <c r="M23" s="11">
        <f t="shared" si="22"/>
        <v>0.40322580645161293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-0.27894259256681253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0.23373460278247798</v>
      </c>
      <c r="Q23" s="11">
        <f>2*'OddsRatio_working_3-way'!K23*'OddsRatio_working_3-way'!L23*'OddsRatio_working_3-way'!M23</f>
        <v>7.9098004325711679E-2</v>
      </c>
      <c r="R23" s="11">
        <f t="shared" si="23"/>
        <v>0</v>
      </c>
      <c r="S23" s="11">
        <f t="shared" si="24"/>
        <v>-0.83793084674400775</v>
      </c>
      <c r="T23" s="11">
        <f t="shared" si="25"/>
        <v>-0.28356373832284532</v>
      </c>
      <c r="U23" s="11">
        <f>'OddsRatio_working_3-way'!S23-'OddsRatio_working_3-way'!R23^2/3</f>
        <v>-0.83793084674400775</v>
      </c>
      <c r="V23" s="11">
        <f>'OddsRatio_working_3-way'!S23*'OddsRatio_working_3-way'!R23/3-2*'OddsRatio_working_3-way'!R23^3/27-'OddsRatio_working_3-way'!T23</f>
        <v>0.28356373832284532</v>
      </c>
      <c r="W23" s="11">
        <f>'OddsRatio_working_3-way'!V23^2+4*'OddsRatio_working_3-way'!U23^3/27</f>
        <v>-6.752316922409754E-3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0.14761496419235148</v>
      </c>
      <c r="Y23" s="11">
        <f>IF('OddsRatio_working_3-way'!W23&gt;=0,IF('OddsRatio_working_3-way'!V23+SQRT('OddsRatio_working_3-way'!W23)&gt;0,0,PI()),ACOS('OddsRatio_working_3-way'!V23/(2*'OddsRatio_working_3-way'!X23)))</f>
        <v>0.2820589750240805</v>
      </c>
      <c r="Z23" s="11">
        <f>'OddsRatio_working_3-way'!X23^(1/3)*COS('OddsRatio_working_3-way'!Y23/3)</f>
        <v>0.52616397707737916</v>
      </c>
      <c r="AA23" s="11">
        <f>'OddsRatio_working_3-way'!X23^(1/3)*COS(('OddsRatio_working_3-way'!Y23+2*PI())/3)</f>
        <v>-0.3060507400400812</v>
      </c>
      <c r="AB23" s="11">
        <f>'OddsRatio_working_3-way'!X23^(1/3)*COS(('OddsRatio_working_3-way'!Y23+4*PI())/3)</f>
        <v>-0.2201132370372981</v>
      </c>
      <c r="AC23" s="11">
        <f>'OddsRatio_working_3-way'!X23^(1/3)*SIN('OddsRatio_working_3-way'!Y23/3)</f>
        <v>4.9616040492141161E-2</v>
      </c>
      <c r="AD23" s="11">
        <f>'OddsRatio_working_3-way'!X23^(1/3)*SIN(('OddsRatio_working_3-way'!Y23+2*PI())/3)</f>
        <v>0.43086335045919288</v>
      </c>
      <c r="AE23" s="11">
        <f>'OddsRatio_working_3-way'!X23^(1/3)*SIN(('OddsRatio_working_3-way'!Y23+4*PI())/3)</f>
        <v>-0.48047939095133402</v>
      </c>
      <c r="AF23" s="11">
        <f>-'OddsRatio_working_3-way'!U23/(3*'OddsRatio_working_3-way'!X23^(1/3))*COS(('OddsRatio_working_3-way'!Y23)/3)</f>
        <v>0.52616397707737905</v>
      </c>
      <c r="AG23" s="11">
        <f>-'OddsRatio_working_3-way'!U23/(3*'OddsRatio_working_3-way'!X23^(1/3))*COS(('OddsRatio_working_3-way'!Y23+2*PI())/3)</f>
        <v>-0.30605074004008115</v>
      </c>
      <c r="AH23" s="11">
        <f>-'OddsRatio_working_3-way'!U23/(3*'OddsRatio_working_3-way'!X23^(1/3))*COS(('OddsRatio_working_3-way'!Y23+4*PI())/3)</f>
        <v>-0.22011323703729807</v>
      </c>
      <c r="AI23" s="11">
        <f>'OddsRatio_working_3-way'!U23/(3*'OddsRatio_working_3-way'!X23^(1/3))*SIN(('OddsRatio_working_3-way'!Y23)/3)</f>
        <v>-4.9616040492141154E-2</v>
      </c>
      <c r="AJ23" s="11">
        <f>'OddsRatio_working_3-way'!U23/(3*'OddsRatio_working_3-way'!X23^(1/3))*SIN(('OddsRatio_working_3-way'!Y23+2*PI())/3)</f>
        <v>-0.43086335045919277</v>
      </c>
      <c r="AK23" s="11">
        <f>'OddsRatio_working_3-way'!U23/(3*'OddsRatio_working_3-way'!X23^(1/3))*SIN(('OddsRatio_working_3-way'!Y23+4*PI())/3)</f>
        <v>0.48047939095133391</v>
      </c>
      <c r="AL23" s="11">
        <f>'OddsRatio_working_3-way'!Z23+'OddsRatio_working_3-way'!AF23</f>
        <v>1.0523279541547583</v>
      </c>
      <c r="AM23" s="11">
        <f>'OddsRatio_working_3-way'!AA23+'OddsRatio_working_3-way'!AG23</f>
        <v>-0.6121014800801623</v>
      </c>
      <c r="AN23" s="11">
        <f>'OddsRatio_working_3-way'!AB23+'OddsRatio_working_3-way'!AH23</f>
        <v>-0.44022647407459614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1.0523279541547583</v>
      </c>
      <c r="AS23" s="11">
        <f>IF(('OddsRatio_working_3-way'!X23=0),IF(Q23&gt;0,-Q23^(1/3),(-Q23)^(1/3)),'OddsRatio_working_3-way'!AM23-'OddsRatio_working_3-way'!R23/3)</f>
        <v>-0.6121014800801623</v>
      </c>
      <c r="AT23" s="11">
        <f>IF(('OddsRatio_working_3-way'!X23=0),IF(Q23&gt;0,-Q23^(1/3),(-Q23)^(1/3)),'OddsRatio_working_3-way'!AN23-'OddsRatio_working_3-way'!R23/3)</f>
        <v>-0.44022647407459614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9">
        <f t="shared" si="13"/>
        <v>0.69953111730780249</v>
      </c>
      <c r="E24" s="9">
        <f t="shared" si="14"/>
        <v>0.19156639799080352</v>
      </c>
      <c r="F24" s="9">
        <f t="shared" si="15"/>
        <v>0.1089024847013941</v>
      </c>
      <c r="G24" s="9">
        <f t="shared" si="16"/>
        <v>1.0738224335486841</v>
      </c>
      <c r="H24" s="9">
        <f t="shared" si="17"/>
        <v>1.4295289734194732</v>
      </c>
      <c r="I24" s="9">
        <f t="shared" si="18"/>
        <v>5.2201221638463275</v>
      </c>
      <c r="J24" s="9">
        <f t="shared" si="19"/>
        <v>9.1825269436409709</v>
      </c>
      <c r="K24" s="11">
        <f t="shared" si="20"/>
        <v>0.7142857142857143</v>
      </c>
      <c r="L24" s="11">
        <f t="shared" si="21"/>
        <v>0.20283975659229211</v>
      </c>
      <c r="M24" s="11">
        <f t="shared" si="22"/>
        <v>0.11600928074245941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-0.20133778769528443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0.20085640464682558</v>
      </c>
      <c r="Q24" s="11">
        <f>2*'OddsRatio_working_3-way'!K24*'OddsRatio_working_3-way'!L24*'OddsRatio_working_3-way'!M24</f>
        <v>3.3616134668924783E-2</v>
      </c>
      <c r="R24" s="11">
        <f t="shared" si="23"/>
        <v>0</v>
      </c>
      <c r="S24" s="11">
        <f t="shared" si="24"/>
        <v>-0.99760907749126859</v>
      </c>
      <c r="T24" s="11">
        <f t="shared" si="25"/>
        <v>-0.16696386234163491</v>
      </c>
      <c r="U24" s="11">
        <f>'OddsRatio_working_3-way'!S24-'OddsRatio_working_3-way'!R24^2/3</f>
        <v>-0.99760907749126859</v>
      </c>
      <c r="V24" s="11">
        <f>'OddsRatio_working_3-way'!S24*'OddsRatio_working_3-way'!R24/3-2*'OddsRatio_working_3-way'!R24^3/27-'OddsRatio_working_3-way'!T24</f>
        <v>0.16696386234163491</v>
      </c>
      <c r="W24" s="11">
        <f>'OddsRatio_working_3-way'!V24^2+4*'OddsRatio_working_3-way'!U24^3/27</f>
        <v>-0.11921112324046738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0.19176030257101168</v>
      </c>
      <c r="Y24" s="11">
        <f>IF('OddsRatio_working_3-way'!W24&gt;=0,IF('OddsRatio_working_3-way'!V24+SQRT('OddsRatio_working_3-way'!W24)&gt;0,0,PI()),ACOS('OddsRatio_working_3-way'!V24/(2*'OddsRatio_working_3-way'!X24)))</f>
        <v>1.1203746197424718</v>
      </c>
      <c r="Z24" s="11">
        <f>'OddsRatio_working_3-way'!X24^(1/3)*COS('OddsRatio_working_3-way'!Y24/3)</f>
        <v>0.53691121677434206</v>
      </c>
      <c r="AA24" s="11">
        <f>'OddsRatio_working_3-way'!X24^(1/3)*COS(('OddsRatio_working_3-way'!Y24+2*PI())/3)</f>
        <v>-0.45065612526140686</v>
      </c>
      <c r="AB24" s="11">
        <f>'OddsRatio_working_3-way'!X24^(1/3)*COS(('OddsRatio_working_3-way'!Y24+4*PI())/3)</f>
        <v>-8.6255091512934909E-2</v>
      </c>
      <c r="AC24" s="11">
        <f>'OddsRatio_working_3-way'!X24^(1/3)*SIN('OddsRatio_working_3-way'!Y24/3)</f>
        <v>0.21038703492765815</v>
      </c>
      <c r="AD24" s="11">
        <f>'OddsRatio_working_3-way'!X24^(1/3)*SIN(('OddsRatio_working_3-way'!Y24+2*PI())/3)</f>
        <v>0.35978523583956495</v>
      </c>
      <c r="AE24" s="11">
        <f>'OddsRatio_working_3-way'!X24^(1/3)*SIN(('OddsRatio_working_3-way'!Y24+4*PI())/3)</f>
        <v>-0.57017227076722299</v>
      </c>
      <c r="AF24" s="11">
        <f>-'OddsRatio_working_3-way'!U24/(3*'OddsRatio_working_3-way'!X24^(1/3))*COS(('OddsRatio_working_3-way'!Y24)/3)</f>
        <v>0.53691121677434206</v>
      </c>
      <c r="AG24" s="11">
        <f>-'OddsRatio_working_3-way'!U24/(3*'OddsRatio_working_3-way'!X24^(1/3))*COS(('OddsRatio_working_3-way'!Y24+2*PI())/3)</f>
        <v>-0.45065612526140686</v>
      </c>
      <c r="AH24" s="11">
        <f>-'OddsRatio_working_3-way'!U24/(3*'OddsRatio_working_3-way'!X24^(1/3))*COS(('OddsRatio_working_3-way'!Y24+4*PI())/3)</f>
        <v>-8.6255091512934909E-2</v>
      </c>
      <c r="AI24" s="11">
        <f>'OddsRatio_working_3-way'!U24/(3*'OddsRatio_working_3-way'!X24^(1/3))*SIN(('OddsRatio_working_3-way'!Y24)/3)</f>
        <v>-0.21038703492765815</v>
      </c>
      <c r="AJ24" s="11">
        <f>'OddsRatio_working_3-way'!U24/(3*'OddsRatio_working_3-way'!X24^(1/3))*SIN(('OddsRatio_working_3-way'!Y24+2*PI())/3)</f>
        <v>-0.35978523583956495</v>
      </c>
      <c r="AK24" s="11">
        <f>'OddsRatio_working_3-way'!U24/(3*'OddsRatio_working_3-way'!X24^(1/3))*SIN(('OddsRatio_working_3-way'!Y24+4*PI())/3)</f>
        <v>0.57017227076722299</v>
      </c>
      <c r="AL24" s="11">
        <f>'OddsRatio_working_3-way'!Z24+'OddsRatio_working_3-way'!AF24</f>
        <v>1.0738224335486841</v>
      </c>
      <c r="AM24" s="11">
        <f>'OddsRatio_working_3-way'!AA24+'OddsRatio_working_3-way'!AG24</f>
        <v>-0.90131225052281372</v>
      </c>
      <c r="AN24" s="11">
        <f>'OddsRatio_working_3-way'!AB24+'OddsRatio_working_3-way'!AH24</f>
        <v>-0.17251018302586982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1.0738224335486841</v>
      </c>
      <c r="AS24" s="11">
        <f>IF(('OddsRatio_working_3-way'!X24=0),IF(Q24&gt;0,-Q24^(1/3),(-Q24)^(1/3)),'OddsRatio_working_3-way'!AM24-'OddsRatio_working_3-way'!R24/3)</f>
        <v>-0.90131225052281372</v>
      </c>
      <c r="AT24" s="11">
        <f>IF(('OddsRatio_working_3-way'!X24=0),IF(Q24&gt;0,-Q24^(1/3),(-Q24)^(1/3)),'OddsRatio_working_3-way'!AN24-'OddsRatio_working_3-way'!R24/3)</f>
        <v>-0.17251018302586982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9">
        <f t="shared" si="13"/>
        <v>0.61843126136793858</v>
      </c>
      <c r="E25" s="9">
        <f t="shared" si="14"/>
        <v>0.24353128584443928</v>
      </c>
      <c r="F25" s="9">
        <f t="shared" si="15"/>
        <v>0.13803745278762206</v>
      </c>
      <c r="G25" s="9">
        <f t="shared" si="16"/>
        <v>1.0637837649366702</v>
      </c>
      <c r="H25" s="9">
        <f t="shared" si="17"/>
        <v>1.6169945836632689</v>
      </c>
      <c r="I25" s="9">
        <f t="shared" si="18"/>
        <v>4.1062485936150761</v>
      </c>
      <c r="J25" s="9">
        <f t="shared" si="19"/>
        <v>7.2444107001782561</v>
      </c>
      <c r="K25" s="11">
        <f t="shared" si="20"/>
        <v>0.63291139240506322</v>
      </c>
      <c r="L25" s="11">
        <f t="shared" si="21"/>
        <v>0.25510204081632654</v>
      </c>
      <c r="M25" s="11">
        <f t="shared" si="22"/>
        <v>0.14556040756914118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-0.23364099937692162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0.22021135025233349</v>
      </c>
      <c r="Q25" s="11">
        <f>2*'OddsRatio_working_3-way'!K25*'OddsRatio_working_3-way'!L25*'OddsRatio_working_3-way'!M25</f>
        <v>4.7003489915119205E-2</v>
      </c>
      <c r="R25" s="11">
        <f t="shared" si="23"/>
        <v>0</v>
      </c>
      <c r="S25" s="11">
        <f t="shared" si="24"/>
        <v>-0.94252015202638839</v>
      </c>
      <c r="T25" s="11">
        <f t="shared" si="25"/>
        <v>-0.20117826083807649</v>
      </c>
      <c r="U25" s="11">
        <f>'OddsRatio_working_3-way'!S25-'OddsRatio_working_3-way'!R25^2/3</f>
        <v>-0.94252015202638839</v>
      </c>
      <c r="V25" s="11">
        <f>'OddsRatio_working_3-way'!S25*'OddsRatio_working_3-way'!R25/3-2*'OddsRatio_working_3-way'!R25^3/27-'OddsRatio_working_3-way'!T25</f>
        <v>0.20117826083807649</v>
      </c>
      <c r="W25" s="11">
        <f>'OddsRatio_working_3-way'!V25^2+4*'OddsRatio_working_3-way'!U25^3/27</f>
        <v>-8.3569136297461766E-2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0.17609786265830635</v>
      </c>
      <c r="Y25" s="11">
        <f>IF('OddsRatio_working_3-way'!W25&gt;=0,IF('OddsRatio_working_3-way'!V25+SQRT('OddsRatio_working_3-way'!W25)&gt;0,0,PI()),ACOS('OddsRatio_working_3-way'!V25/(2*'OddsRatio_working_3-way'!X25)))</f>
        <v>0.96281519203022126</v>
      </c>
      <c r="Z25" s="11">
        <f>'OddsRatio_working_3-way'!X25^(1/3)*COS('OddsRatio_working_3-way'!Y25/3)</f>
        <v>0.53189188246833508</v>
      </c>
      <c r="AA25" s="11">
        <f>'OddsRatio_working_3-way'!X25^(1/3)*COS(('OddsRatio_working_3-way'!Y25+2*PI())/3)</f>
        <v>-0.41907434170192914</v>
      </c>
      <c r="AB25" s="11">
        <f>'OddsRatio_working_3-way'!X25^(1/3)*COS(('OddsRatio_working_3-way'!Y25+4*PI())/3)</f>
        <v>-0.11281754076640574</v>
      </c>
      <c r="AC25" s="11">
        <f>'OddsRatio_working_3-way'!X25^(1/3)*SIN('OddsRatio_working_3-way'!Y25/3)</f>
        <v>0.17681744646127798</v>
      </c>
      <c r="AD25" s="11">
        <f>'OddsRatio_working_3-way'!X25^(1/3)*SIN(('OddsRatio_working_3-way'!Y25+2*PI())/3)</f>
        <v>0.37222315905366621</v>
      </c>
      <c r="AE25" s="11">
        <f>'OddsRatio_working_3-way'!X25^(1/3)*SIN(('OddsRatio_working_3-way'!Y25+4*PI())/3)</f>
        <v>-0.54904060551494416</v>
      </c>
      <c r="AF25" s="11">
        <f>-'OddsRatio_working_3-way'!U25/(3*'OddsRatio_working_3-way'!X25^(1/3))*COS(('OddsRatio_working_3-way'!Y25)/3)</f>
        <v>0.53189188246833508</v>
      </c>
      <c r="AG25" s="11">
        <f>-'OddsRatio_working_3-way'!U25/(3*'OddsRatio_working_3-way'!X25^(1/3))*COS(('OddsRatio_working_3-way'!Y25+2*PI())/3)</f>
        <v>-0.41907434170192914</v>
      </c>
      <c r="AH25" s="11">
        <f>-'OddsRatio_working_3-way'!U25/(3*'OddsRatio_working_3-way'!X25^(1/3))*COS(('OddsRatio_working_3-way'!Y25+4*PI())/3)</f>
        <v>-0.11281754076640574</v>
      </c>
      <c r="AI25" s="11">
        <f>'OddsRatio_working_3-way'!U25/(3*'OddsRatio_working_3-way'!X25^(1/3))*SIN(('OddsRatio_working_3-way'!Y25)/3)</f>
        <v>-0.17681744646127798</v>
      </c>
      <c r="AJ25" s="11">
        <f>'OddsRatio_working_3-way'!U25/(3*'OddsRatio_working_3-way'!X25^(1/3))*SIN(('OddsRatio_working_3-way'!Y25+2*PI())/3)</f>
        <v>-0.37222315905366621</v>
      </c>
      <c r="AK25" s="11">
        <f>'OddsRatio_working_3-way'!U25/(3*'OddsRatio_working_3-way'!X25^(1/3))*SIN(('OddsRatio_working_3-way'!Y25+4*PI())/3)</f>
        <v>0.54904060551494416</v>
      </c>
      <c r="AL25" s="11">
        <f>'OddsRatio_working_3-way'!Z25+'OddsRatio_working_3-way'!AF25</f>
        <v>1.0637837649366702</v>
      </c>
      <c r="AM25" s="11">
        <f>'OddsRatio_working_3-way'!AA25+'OddsRatio_working_3-way'!AG25</f>
        <v>-0.83814868340385829</v>
      </c>
      <c r="AN25" s="11">
        <f>'OddsRatio_working_3-way'!AB25+'OddsRatio_working_3-way'!AH25</f>
        <v>-0.22563508153281148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1.0637837649366702</v>
      </c>
      <c r="AS25" s="11">
        <f>IF(('OddsRatio_working_3-way'!X25=0),IF(Q25&gt;0,-Q25^(1/3),(-Q25)^(1/3)),'OddsRatio_working_3-way'!AM25-'OddsRatio_working_3-way'!R25/3)</f>
        <v>-0.83814868340385829</v>
      </c>
      <c r="AT25" s="11">
        <f>IF(('OddsRatio_working_3-way'!X25=0),IF(Q25&gt;0,-Q25^(1/3),(-Q25)^(1/3)),'OddsRatio_working_3-way'!AN25-'OddsRatio_working_3-way'!R25/3)</f>
        <v>-0.22563508153281148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9">
        <f t="shared" si="13"/>
        <v>0.2512630322549142</v>
      </c>
      <c r="E26" s="9">
        <f t="shared" si="14"/>
        <v>0.24173685743248152</v>
      </c>
      <c r="F26" s="9">
        <f t="shared" si="15"/>
        <v>0.50700011031260384</v>
      </c>
      <c r="G26" s="9">
        <f t="shared" si="16"/>
        <v>1.0455765146464486</v>
      </c>
      <c r="H26" s="9">
        <f t="shared" si="17"/>
        <v>3.9798930667423797</v>
      </c>
      <c r="I26" s="9">
        <f t="shared" si="18"/>
        <v>4.1367295439393459</v>
      </c>
      <c r="J26" s="9">
        <f t="shared" si="19"/>
        <v>1.9723861586211975</v>
      </c>
      <c r="K26" s="11">
        <f t="shared" si="20"/>
        <v>0.25974025974025972</v>
      </c>
      <c r="L26" s="11">
        <f t="shared" si="21"/>
        <v>0.25</v>
      </c>
      <c r="M26" s="11">
        <f t="shared" si="22"/>
        <v>0.5181347150259068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-0.26752910302133082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0.22811385505686027</v>
      </c>
      <c r="Q26" s="11">
        <f>2*'OddsRatio_working_3-way'!K26*'OddsRatio_working_3-way'!L26*'OddsRatio_working_3-way'!M26</f>
        <v>6.7290222730637242E-2</v>
      </c>
      <c r="R26" s="11">
        <f t="shared" si="23"/>
        <v>0</v>
      </c>
      <c r="S26" s="11">
        <f t="shared" si="24"/>
        <v>-0.85266930767779736</v>
      </c>
      <c r="T26" s="11">
        <f t="shared" si="25"/>
        <v>-0.25152486952147413</v>
      </c>
      <c r="U26" s="11">
        <f>'OddsRatio_working_3-way'!S26-'OddsRatio_working_3-way'!R26^2/3</f>
        <v>-0.85266930767779736</v>
      </c>
      <c r="V26" s="11">
        <f>'OddsRatio_working_3-way'!S26*'OddsRatio_working_3-way'!R26/3-2*'OddsRatio_working_3-way'!R26^3/27-'OddsRatio_working_3-way'!T26</f>
        <v>0.25152486952147413</v>
      </c>
      <c r="W26" s="11">
        <f>'OddsRatio_working_3-way'!V26^2+4*'OddsRatio_working_3-way'!U26^3/27</f>
        <v>-2.8576560409221255E-2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0.15152666464769149</v>
      </c>
      <c r="Y26" s="11">
        <f>IF('OddsRatio_working_3-way'!W26&gt;=0,IF('OddsRatio_working_3-way'!V26+SQRT('OddsRatio_working_3-way'!W26)&gt;0,0,PI()),ACOS('OddsRatio_working_3-way'!V26/(2*'OddsRatio_working_3-way'!X26)))</f>
        <v>0.59174421416671263</v>
      </c>
      <c r="Z26" s="11">
        <f>'OddsRatio_working_3-way'!X26^(1/3)*COS('OddsRatio_working_3-way'!Y26/3)</f>
        <v>0.5227882573232242</v>
      </c>
      <c r="AA26" s="11">
        <f>'OddsRatio_working_3-way'!X26^(1/3)*COS(('OddsRatio_working_3-way'!Y26+2*PI())/3)</f>
        <v>-0.3518742669415631</v>
      </c>
      <c r="AB26" s="11">
        <f>'OddsRatio_working_3-way'!X26^(1/3)*COS(('OddsRatio_working_3-way'!Y26+4*PI())/3)</f>
        <v>-0.17091399038166119</v>
      </c>
      <c r="AC26" s="11">
        <f>'OddsRatio_working_3-way'!X26^(1/3)*SIN('OddsRatio_working_3-way'!Y26/3)</f>
        <v>0.10447746438448843</v>
      </c>
      <c r="AD26" s="11">
        <f>'OddsRatio_working_3-way'!X26^(1/3)*SIN(('OddsRatio_working_3-way'!Y26+2*PI())/3)</f>
        <v>0.40050917944986397</v>
      </c>
      <c r="AE26" s="11">
        <f>'OddsRatio_working_3-way'!X26^(1/3)*SIN(('OddsRatio_working_3-way'!Y26+4*PI())/3)</f>
        <v>-0.50498664383435243</v>
      </c>
      <c r="AF26" s="11">
        <f>-'OddsRatio_working_3-way'!U26/(3*'OddsRatio_working_3-way'!X26^(1/3))*COS(('OddsRatio_working_3-way'!Y26)/3)</f>
        <v>0.52278825732322431</v>
      </c>
      <c r="AG26" s="11">
        <f>-'OddsRatio_working_3-way'!U26/(3*'OddsRatio_working_3-way'!X26^(1/3))*COS(('OddsRatio_working_3-way'!Y26+2*PI())/3)</f>
        <v>-0.35187426694156315</v>
      </c>
      <c r="AH26" s="11">
        <f>-'OddsRatio_working_3-way'!U26/(3*'OddsRatio_working_3-way'!X26^(1/3))*COS(('OddsRatio_working_3-way'!Y26+4*PI())/3)</f>
        <v>-0.17091399038166125</v>
      </c>
      <c r="AI26" s="11">
        <f>'OddsRatio_working_3-way'!U26/(3*'OddsRatio_working_3-way'!X26^(1/3))*SIN(('OddsRatio_working_3-way'!Y26)/3)</f>
        <v>-0.10447746438448846</v>
      </c>
      <c r="AJ26" s="11">
        <f>'OddsRatio_working_3-way'!U26/(3*'OddsRatio_working_3-way'!X26^(1/3))*SIN(('OddsRatio_working_3-way'!Y26+2*PI())/3)</f>
        <v>-0.40050917944986408</v>
      </c>
      <c r="AK26" s="11">
        <f>'OddsRatio_working_3-way'!U26/(3*'OddsRatio_working_3-way'!X26^(1/3))*SIN(('OddsRatio_working_3-way'!Y26+4*PI())/3)</f>
        <v>0.50498664383435254</v>
      </c>
      <c r="AL26" s="11">
        <f>'OddsRatio_working_3-way'!Z26+'OddsRatio_working_3-way'!AF26</f>
        <v>1.0455765146464486</v>
      </c>
      <c r="AM26" s="11">
        <f>'OddsRatio_working_3-way'!AA26+'OddsRatio_working_3-way'!AG26</f>
        <v>-0.70374853388312619</v>
      </c>
      <c r="AN26" s="11">
        <f>'OddsRatio_working_3-way'!AB26+'OddsRatio_working_3-way'!AH26</f>
        <v>-0.34182798076332244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1.0455765146464486</v>
      </c>
      <c r="AS26" s="11">
        <f>IF(('OddsRatio_working_3-way'!X26=0),IF(Q26&gt;0,-Q26^(1/3),(-Q26)^(1/3)),'OddsRatio_working_3-way'!AM26-'OddsRatio_working_3-way'!R26/3)</f>
        <v>-0.70374853388312619</v>
      </c>
      <c r="AT26" s="11">
        <f>IF(('OddsRatio_working_3-way'!X26=0),IF(Q26&gt;0,-Q26^(1/3),(-Q26)^(1/3)),'OddsRatio_working_3-way'!AN26-'OddsRatio_working_3-way'!R26/3)</f>
        <v>-0.34182798076332244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9">
        <f t="shared" si="13"/>
        <v>0.41362776044132221</v>
      </c>
      <c r="E27" s="9">
        <f t="shared" si="14"/>
        <v>0.2855751887453698</v>
      </c>
      <c r="F27" s="9">
        <f t="shared" si="15"/>
        <v>0.30079705081330821</v>
      </c>
      <c r="G27" s="9">
        <f t="shared" si="16"/>
        <v>1.0423769865905608</v>
      </c>
      <c r="H27" s="9">
        <f t="shared" si="17"/>
        <v>2.4176327017631625</v>
      </c>
      <c r="I27" s="9">
        <f t="shared" si="18"/>
        <v>3.5017047678173463</v>
      </c>
      <c r="J27" s="9">
        <f t="shared" si="19"/>
        <v>3.3245006800969503</v>
      </c>
      <c r="K27" s="11">
        <f t="shared" si="20"/>
        <v>0.42372881355932207</v>
      </c>
      <c r="L27" s="11">
        <f t="shared" si="21"/>
        <v>0.29411764705882354</v>
      </c>
      <c r="M27" s="11">
        <f t="shared" si="22"/>
        <v>0.30959752321981426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-0.28084168546990618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0.23111779213443262</v>
      </c>
      <c r="Q27" s="11">
        <f>2*'OddsRatio_working_3-way'!K27*'OddsRatio_working_3-way'!L27*'OddsRatio_working_3-way'!M27</f>
        <v>7.7167877173433277E-2</v>
      </c>
      <c r="R27" s="11">
        <f t="shared" si="23"/>
        <v>0</v>
      </c>
      <c r="S27" s="11">
        <f t="shared" si="24"/>
        <v>-0.82294689176118851</v>
      </c>
      <c r="T27" s="11">
        <f t="shared" si="25"/>
        <v>-0.27477358656467066</v>
      </c>
      <c r="U27" s="11">
        <f>'OddsRatio_working_3-way'!S27-'OddsRatio_working_3-way'!R27^2/3</f>
        <v>-0.82294689176118851</v>
      </c>
      <c r="V27" s="11">
        <f>'OddsRatio_working_3-way'!S27*'OddsRatio_working_3-way'!R27/3-2*'OddsRatio_working_3-way'!R27^3/27-'OddsRatio_working_3-way'!T27</f>
        <v>0.27477358656467066</v>
      </c>
      <c r="W27" s="11">
        <f>'OddsRatio_working_3-way'!V27^2+4*'OddsRatio_working_3-way'!U27^3/27</f>
        <v>-7.0674551949459624E-3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0.14367322216453429</v>
      </c>
      <c r="Y27" s="11">
        <f>IF('OddsRatio_working_3-way'!W27&gt;=0,IF('OddsRatio_working_3-way'!V27+SQRT('OddsRatio_working_3-way'!W27)&gt;0,0,PI()),ACOS('OddsRatio_working_3-way'!V27/(2*'OddsRatio_working_3-way'!X27)))</f>
        <v>0.29691045574191799</v>
      </c>
      <c r="Z27" s="11">
        <f>'OddsRatio_working_3-way'!X27^(1/3)*COS('OddsRatio_working_3-way'!Y27/3)</f>
        <v>0.52118849329528039</v>
      </c>
      <c r="AA27" s="11">
        <f>'OddsRatio_working_3-way'!X27^(1/3)*COS(('OddsRatio_working_3-way'!Y27+2*PI())/3)</f>
        <v>-0.30541208665297337</v>
      </c>
      <c r="AB27" s="11">
        <f>'OddsRatio_working_3-way'!X27^(1/3)*COS(('OddsRatio_working_3-way'!Y27+4*PI())/3)</f>
        <v>-0.21577640664230718</v>
      </c>
      <c r="AC27" s="11">
        <f>'OddsRatio_working_3-way'!X27^(1/3)*SIN('OddsRatio_working_3-way'!Y27/3)</f>
        <v>5.1751183983153579E-2</v>
      </c>
      <c r="AD27" s="11">
        <f>'OddsRatio_working_3-way'!X27^(1/3)*SIN(('OddsRatio_working_3-way'!Y27+2*PI())/3)</f>
        <v>0.42548688336227181</v>
      </c>
      <c r="AE27" s="11">
        <f>'OddsRatio_working_3-way'!X27^(1/3)*SIN(('OddsRatio_working_3-way'!Y27+4*PI())/3)</f>
        <v>-0.47723806734542512</v>
      </c>
      <c r="AF27" s="11">
        <f>-'OddsRatio_working_3-way'!U27/(3*'OddsRatio_working_3-way'!X27^(1/3))*COS(('OddsRatio_working_3-way'!Y27)/3)</f>
        <v>0.5211884932952805</v>
      </c>
      <c r="AG27" s="11">
        <f>-'OddsRatio_working_3-way'!U27/(3*'OddsRatio_working_3-way'!X27^(1/3))*COS(('OddsRatio_working_3-way'!Y27+2*PI())/3)</f>
        <v>-0.30541208665297348</v>
      </c>
      <c r="AH27" s="11">
        <f>-'OddsRatio_working_3-way'!U27/(3*'OddsRatio_working_3-way'!X27^(1/3))*COS(('OddsRatio_working_3-way'!Y27+4*PI())/3)</f>
        <v>-0.21577640664230721</v>
      </c>
      <c r="AI27" s="11">
        <f>'OddsRatio_working_3-way'!U27/(3*'OddsRatio_working_3-way'!X27^(1/3))*SIN(('OddsRatio_working_3-way'!Y27)/3)</f>
        <v>-5.1751183983153586E-2</v>
      </c>
      <c r="AJ27" s="11">
        <f>'OddsRatio_working_3-way'!U27/(3*'OddsRatio_working_3-way'!X27^(1/3))*SIN(('OddsRatio_working_3-way'!Y27+2*PI())/3)</f>
        <v>-0.42548688336227186</v>
      </c>
      <c r="AK27" s="11">
        <f>'OddsRatio_working_3-way'!U27/(3*'OddsRatio_working_3-way'!X27^(1/3))*SIN(('OddsRatio_working_3-way'!Y27+4*PI())/3)</f>
        <v>0.47723806734542523</v>
      </c>
      <c r="AL27" s="11">
        <f>'OddsRatio_working_3-way'!Z27+'OddsRatio_working_3-way'!AF27</f>
        <v>1.0423769865905608</v>
      </c>
      <c r="AM27" s="11">
        <f>'OddsRatio_working_3-way'!AA27+'OddsRatio_working_3-way'!AG27</f>
        <v>-0.61082417330594685</v>
      </c>
      <c r="AN27" s="11">
        <f>'OddsRatio_working_3-way'!AB27+'OddsRatio_working_3-way'!AH27</f>
        <v>-0.43155281328461437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1.0423769865905608</v>
      </c>
      <c r="AS27" s="11">
        <f>IF(('OddsRatio_working_3-way'!X27=0),IF(Q27&gt;0,-Q27^(1/3),(-Q27)^(1/3)),'OddsRatio_working_3-way'!AM27-'OddsRatio_working_3-way'!R27/3)</f>
        <v>-0.61082417330594685</v>
      </c>
      <c r="AT27" s="11">
        <f>IF(('OddsRatio_working_3-way'!X27=0),IF(Q27&gt;0,-Q27^(1/3),(-Q27)^(1/3)),'OddsRatio_working_3-way'!AN27-'OddsRatio_working_3-way'!R27/3)</f>
        <v>-0.43155281328461437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9">
        <f t="shared" si="13"/>
        <v>0.30999476285453798</v>
      </c>
      <c r="E28" s="9">
        <f t="shared" si="14"/>
        <v>0.30411144079405894</v>
      </c>
      <c r="F28" s="9">
        <f t="shared" si="15"/>
        <v>0.38589379635140325</v>
      </c>
      <c r="G28" s="9">
        <f t="shared" si="16"/>
        <v>1.0401219389554297</v>
      </c>
      <c r="H28" s="9">
        <f t="shared" si="17"/>
        <v>3.2258609493646198</v>
      </c>
      <c r="I28" s="9">
        <f t="shared" si="18"/>
        <v>3.2882682657019453</v>
      </c>
      <c r="J28" s="9">
        <f t="shared" si="19"/>
        <v>2.5913865666018077</v>
      </c>
      <c r="K28" s="11">
        <f t="shared" si="20"/>
        <v>0.31847133757961782</v>
      </c>
      <c r="L28" s="11">
        <f t="shared" si="21"/>
        <v>0.3125</v>
      </c>
      <c r="M28" s="11">
        <f t="shared" si="22"/>
        <v>0.39525691699604748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-0.28335294932151778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0.23090745449510333</v>
      </c>
      <c r="Q28" s="11">
        <f>2*'OddsRatio_working_3-way'!K28*'OddsRatio_working_3-way'!L28*'OddsRatio_working_3-way'!M28</f>
        <v>7.867374940207951E-2</v>
      </c>
      <c r="R28" s="11">
        <f t="shared" si="23"/>
        <v>0</v>
      </c>
      <c r="S28" s="11">
        <f t="shared" si="24"/>
        <v>-0.81491106779726841</v>
      </c>
      <c r="T28" s="11">
        <f t="shared" si="25"/>
        <v>-0.27765283400247648</v>
      </c>
      <c r="U28" s="11">
        <f>'OddsRatio_working_3-way'!S28-'OddsRatio_working_3-way'!R28^2/3</f>
        <v>-0.81491106779726841</v>
      </c>
      <c r="V28" s="11">
        <f>'OddsRatio_working_3-way'!S28*'OddsRatio_working_3-way'!R28/3-2*'OddsRatio_working_3-way'!R28^3/27-'OddsRatio_working_3-way'!T28</f>
        <v>0.27765283400247648</v>
      </c>
      <c r="W28" s="11">
        <f>'OddsRatio_working_3-way'!V28^2+4*'OddsRatio_working_3-way'!U28^3/27</f>
        <v>-3.0816713792182343E-3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0.14157398031490903</v>
      </c>
      <c r="Y28" s="11">
        <f>IF('OddsRatio_working_3-way'!W28&gt;=0,IF('OddsRatio_working_3-way'!V28+SQRT('OddsRatio_working_3-way'!W28)&gt;0,0,PI()),ACOS('OddsRatio_working_3-way'!V28/(2*'OddsRatio_working_3-way'!X28)))</f>
        <v>0.19733404391108778</v>
      </c>
      <c r="Z28" s="11">
        <f>'OddsRatio_working_3-way'!X28^(1/3)*COS('OddsRatio_working_3-way'!Y28/3)</f>
        <v>0.52006096947771485</v>
      </c>
      <c r="AA28" s="11">
        <f>'OddsRatio_working_3-way'!X28^(1/3)*COS(('OddsRatio_working_3-way'!Y28+2*PI())/3)</f>
        <v>-0.28969878379258851</v>
      </c>
      <c r="AB28" s="11">
        <f>'OddsRatio_working_3-way'!X28^(1/3)*COS(('OddsRatio_working_3-way'!Y28+4*PI())/3)</f>
        <v>-0.23036218568512642</v>
      </c>
      <c r="AC28" s="11">
        <f>'OddsRatio_working_3-way'!X28^(1/3)*SIN('OddsRatio_working_3-way'!Y28/3)</f>
        <v>3.4258000890140056E-2</v>
      </c>
      <c r="AD28" s="11">
        <f>'OddsRatio_working_3-way'!X28^(1/3)*SIN(('OddsRatio_working_3-way'!Y28+2*PI())/3)</f>
        <v>0.43325701063939465</v>
      </c>
      <c r="AE28" s="11">
        <f>'OddsRatio_working_3-way'!X28^(1/3)*SIN(('OddsRatio_working_3-way'!Y28+4*PI())/3)</f>
        <v>-0.46751501152953451</v>
      </c>
      <c r="AF28" s="11">
        <f>-'OddsRatio_working_3-way'!U28/(3*'OddsRatio_working_3-way'!X28^(1/3))*COS(('OddsRatio_working_3-way'!Y28)/3)</f>
        <v>0.52006096947771485</v>
      </c>
      <c r="AG28" s="11">
        <f>-'OddsRatio_working_3-way'!U28/(3*'OddsRatio_working_3-way'!X28^(1/3))*COS(('OddsRatio_working_3-way'!Y28+2*PI())/3)</f>
        <v>-0.28969878379258851</v>
      </c>
      <c r="AH28" s="11">
        <f>-'OddsRatio_working_3-way'!U28/(3*'OddsRatio_working_3-way'!X28^(1/3))*COS(('OddsRatio_working_3-way'!Y28+4*PI())/3)</f>
        <v>-0.23036218568512642</v>
      </c>
      <c r="AI28" s="11">
        <f>'OddsRatio_working_3-way'!U28/(3*'OddsRatio_working_3-way'!X28^(1/3))*SIN(('OddsRatio_working_3-way'!Y28)/3)</f>
        <v>-3.4258000890140056E-2</v>
      </c>
      <c r="AJ28" s="11">
        <f>'OddsRatio_working_3-way'!U28/(3*'OddsRatio_working_3-way'!X28^(1/3))*SIN(('OddsRatio_working_3-way'!Y28+2*PI())/3)</f>
        <v>-0.43325701063939465</v>
      </c>
      <c r="AK28" s="11">
        <f>'OddsRatio_working_3-way'!U28/(3*'OddsRatio_working_3-way'!X28^(1/3))*SIN(('OddsRatio_working_3-way'!Y28+4*PI())/3)</f>
        <v>0.46751501152953451</v>
      </c>
      <c r="AL28" s="11">
        <f>'OddsRatio_working_3-way'!Z28+'OddsRatio_working_3-way'!AF28</f>
        <v>1.0401219389554297</v>
      </c>
      <c r="AM28" s="11">
        <f>'OddsRatio_working_3-way'!AA28+'OddsRatio_working_3-way'!AG28</f>
        <v>-0.57939756758517702</v>
      </c>
      <c r="AN28" s="11">
        <f>'OddsRatio_working_3-way'!AB28+'OddsRatio_working_3-way'!AH28</f>
        <v>-0.46072437137025285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1.0401219389554297</v>
      </c>
      <c r="AS28" s="11">
        <f>IF(('OddsRatio_working_3-way'!X28=0),IF(Q28&gt;0,-Q28^(1/3),(-Q28)^(1/3)),'OddsRatio_working_3-way'!AM28-'OddsRatio_working_3-way'!R28/3)</f>
        <v>-0.57939756758517702</v>
      </c>
      <c r="AT28" s="11">
        <f>IF(('OddsRatio_working_3-way'!X28=0),IF(Q28&gt;0,-Q28^(1/3),(-Q28)^(1/3)),'OddsRatio_working_3-way'!AN28-'OddsRatio_working_3-way'!R28/3)</f>
        <v>-0.46072437137025285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9">
        <f t="shared" si="13"/>
        <v>0.36626736963964868</v>
      </c>
      <c r="E29" s="9">
        <f t="shared" si="14"/>
        <v>0.28222652445512147</v>
      </c>
      <c r="F29" s="9">
        <f t="shared" si="15"/>
        <v>0.35150610590523002</v>
      </c>
      <c r="G29" s="9">
        <f t="shared" si="16"/>
        <v>1.0423168331129049</v>
      </c>
      <c r="H29" s="9">
        <f t="shared" si="17"/>
        <v>2.7302459429674224</v>
      </c>
      <c r="I29" s="9">
        <f t="shared" si="18"/>
        <v>3.5432530727954878</v>
      </c>
      <c r="J29" s="9">
        <f t="shared" si="19"/>
        <v>2.8449007946098415</v>
      </c>
      <c r="K29" s="11">
        <f t="shared" si="20"/>
        <v>0.37593984962406013</v>
      </c>
      <c r="L29" s="11">
        <f t="shared" si="21"/>
        <v>0.29069767441860467</v>
      </c>
      <c r="M29" s="11">
        <f t="shared" si="22"/>
        <v>0.36101083032490977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-0.28284684088695422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0.23158917358882894</v>
      </c>
      <c r="Q29" s="11">
        <f>2*'OddsRatio_working_3-way'!K29*'OddsRatio_working_3-way'!L29*'OddsRatio_working_3-way'!M29</f>
        <v>7.8906021665699808E-2</v>
      </c>
      <c r="R29" s="11">
        <f t="shared" si="23"/>
        <v>0</v>
      </c>
      <c r="S29" s="11">
        <f t="shared" si="24"/>
        <v>-0.81877942444967411</v>
      </c>
      <c r="T29" s="11">
        <f t="shared" si="25"/>
        <v>-0.27897084308336428</v>
      </c>
      <c r="U29" s="11">
        <f>'OddsRatio_working_3-way'!S29-'OddsRatio_working_3-way'!R29^2/3</f>
        <v>-0.81877942444967411</v>
      </c>
      <c r="V29" s="11">
        <f>'OddsRatio_working_3-way'!S29*'OddsRatio_working_3-way'!R29/3-2*'OddsRatio_working_3-way'!R29^3/27-'OddsRatio_working_3-way'!T29</f>
        <v>0.27897084308336428</v>
      </c>
      <c r="W29" s="11">
        <f>'OddsRatio_working_3-way'!V29^2+4*'OddsRatio_working_3-way'!U29^3/27</f>
        <v>-3.4951973169067979E-3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0.14258324639272127</v>
      </c>
      <c r="Y29" s="11">
        <f>IF('OddsRatio_working_3-way'!W29&gt;=0,IF('OddsRatio_working_3-way'!V29+SQRT('OddsRatio_working_3-way'!W29)&gt;0,0,PI()),ACOS('OddsRatio_working_3-way'!V29/(2*'OddsRatio_working_3-way'!X29)))</f>
        <v>0.20883276311883758</v>
      </c>
      <c r="Z29" s="11">
        <f>'OddsRatio_working_3-way'!X29^(1/3)*COS('OddsRatio_working_3-way'!Y29/3)</f>
        <v>0.52115841655645256</v>
      </c>
      <c r="AA29" s="11">
        <f>'OddsRatio_working_3-way'!X29^(1/3)*COS(('OddsRatio_working_3-way'!Y29+2*PI())/3)</f>
        <v>-0.29204799839950102</v>
      </c>
      <c r="AB29" s="11">
        <f>'OddsRatio_working_3-way'!X29^(1/3)*COS(('OddsRatio_working_3-way'!Y29+4*PI())/3)</f>
        <v>-0.22911041815695127</v>
      </c>
      <c r="AC29" s="11">
        <f>'OddsRatio_working_3-way'!X29^(1/3)*SIN('OddsRatio_working_3-way'!Y29/3)</f>
        <v>3.6337028895179695E-2</v>
      </c>
      <c r="AD29" s="11">
        <f>'OddsRatio_working_3-way'!X29^(1/3)*SIN(('OddsRatio_working_3-way'!Y29+2*PI())/3)</f>
        <v>0.4331679136863707</v>
      </c>
      <c r="AE29" s="11">
        <f>'OddsRatio_working_3-way'!X29^(1/3)*SIN(('OddsRatio_working_3-way'!Y29+4*PI())/3)</f>
        <v>-0.46950494258155046</v>
      </c>
      <c r="AF29" s="11">
        <f>-'OddsRatio_working_3-way'!U29/(3*'OddsRatio_working_3-way'!X29^(1/3))*COS(('OddsRatio_working_3-way'!Y29)/3)</f>
        <v>0.52115841655645245</v>
      </c>
      <c r="AG29" s="11">
        <f>-'OddsRatio_working_3-way'!U29/(3*'OddsRatio_working_3-way'!X29^(1/3))*COS(('OddsRatio_working_3-way'!Y29+2*PI())/3)</f>
        <v>-0.29204799839950096</v>
      </c>
      <c r="AH29" s="11">
        <f>-'OddsRatio_working_3-way'!U29/(3*'OddsRatio_working_3-way'!X29^(1/3))*COS(('OddsRatio_working_3-way'!Y29+4*PI())/3)</f>
        <v>-0.22911041815695121</v>
      </c>
      <c r="AI29" s="11">
        <f>'OddsRatio_working_3-way'!U29/(3*'OddsRatio_working_3-way'!X29^(1/3))*SIN(('OddsRatio_working_3-way'!Y29)/3)</f>
        <v>-3.6337028895179688E-2</v>
      </c>
      <c r="AJ29" s="11">
        <f>'OddsRatio_working_3-way'!U29/(3*'OddsRatio_working_3-way'!X29^(1/3))*SIN(('OddsRatio_working_3-way'!Y29+2*PI())/3)</f>
        <v>-0.43316791368637064</v>
      </c>
      <c r="AK29" s="11">
        <f>'OddsRatio_working_3-way'!U29/(3*'OddsRatio_working_3-way'!X29^(1/3))*SIN(('OddsRatio_working_3-way'!Y29+4*PI())/3)</f>
        <v>0.46950494258155034</v>
      </c>
      <c r="AL29" s="11">
        <f>'OddsRatio_working_3-way'!Z29+'OddsRatio_working_3-way'!AF29</f>
        <v>1.0423168331129049</v>
      </c>
      <c r="AM29" s="11">
        <f>'OddsRatio_working_3-way'!AA29+'OddsRatio_working_3-way'!AG29</f>
        <v>-0.58409599679900204</v>
      </c>
      <c r="AN29" s="11">
        <f>'OddsRatio_working_3-way'!AB29+'OddsRatio_working_3-way'!AH29</f>
        <v>-0.45822083631390248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1.0423168331129049</v>
      </c>
      <c r="AS29" s="11">
        <f>IF(('OddsRatio_working_3-way'!X29=0),IF(Q29&gt;0,-Q29^(1/3),(-Q29)^(1/3)),'OddsRatio_working_3-way'!AM29-'OddsRatio_working_3-way'!R29/3)</f>
        <v>-0.58409599679900204</v>
      </c>
      <c r="AT29" s="11">
        <f>IF(('OddsRatio_working_3-way'!X29=0),IF(Q29&gt;0,-Q29^(1/3),(-Q29)^(1/3)),'OddsRatio_working_3-way'!AN29-'OddsRatio_working_3-way'!R29/3)</f>
        <v>-0.45822083631390248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9">
        <f t="shared" si="13"/>
        <v>0.38246926916504193</v>
      </c>
      <c r="E30" s="9">
        <f t="shared" si="14"/>
        <v>0.29538386603309302</v>
      </c>
      <c r="F30" s="9">
        <f t="shared" si="15"/>
        <v>0.32214686480186483</v>
      </c>
      <c r="G30" s="9">
        <f t="shared" si="16"/>
        <v>1.0416704170483524</v>
      </c>
      <c r="H30" s="9">
        <f t="shared" si="17"/>
        <v>2.6145891464249464</v>
      </c>
      <c r="I30" s="9">
        <f t="shared" si="18"/>
        <v>3.3854252550407273</v>
      </c>
      <c r="J30" s="9">
        <f t="shared" si="19"/>
        <v>3.1041742424376721</v>
      </c>
      <c r="K30" s="11">
        <f t="shared" si="20"/>
        <v>0.39215686274509809</v>
      </c>
      <c r="L30" s="11">
        <f t="shared" si="21"/>
        <v>0.303951367781155</v>
      </c>
      <c r="M30" s="11">
        <f t="shared" si="22"/>
        <v>0.33112582781456956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-0.28299289280316875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0.23128879563661453</v>
      </c>
      <c r="Q30" s="11">
        <f>2*'OddsRatio_working_3-way'!K30*'OddsRatio_working_3-way'!L30*'OddsRatio_working_3-way'!M30</f>
        <v>7.8938155507376984E-2</v>
      </c>
      <c r="R30" s="11">
        <f t="shared" si="23"/>
        <v>0</v>
      </c>
      <c r="S30" s="11">
        <f t="shared" si="24"/>
        <v>-0.81729542161146718</v>
      </c>
      <c r="T30" s="11">
        <f t="shared" si="25"/>
        <v>-0.27894041693224136</v>
      </c>
      <c r="U30" s="11">
        <f>'OddsRatio_working_3-way'!S30-'OddsRatio_working_3-way'!R30^2/3</f>
        <v>-0.81729542161146718</v>
      </c>
      <c r="V30" s="11">
        <f>'OddsRatio_working_3-way'!S30*'OddsRatio_working_3-way'!R30/3-2*'OddsRatio_working_3-way'!R30^3/27-'OddsRatio_working_3-way'!T30</f>
        <v>0.27894041693224136</v>
      </c>
      <c r="W30" s="11">
        <f>'OddsRatio_working_3-way'!V30^2+4*'OddsRatio_working_3-way'!U30^3/27</f>
        <v>-3.0708066108867949E-3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0.14219578299761515</v>
      </c>
      <c r="Y30" s="11">
        <f>IF('OddsRatio_working_3-way'!W30&gt;=0,IF('OddsRatio_working_3-way'!V30+SQRT('OddsRatio_working_3-way'!W30)&gt;0,0,PI()),ACOS('OddsRatio_working_3-way'!V30/(2*'OddsRatio_working_3-way'!X30)))</f>
        <v>0.19610868410631732</v>
      </c>
      <c r="Z30" s="11">
        <f>'OddsRatio_working_3-way'!X30^(1/3)*COS('OddsRatio_working_3-way'!Y30/3)</f>
        <v>0.5208352085241762</v>
      </c>
      <c r="AA30" s="11">
        <f>'OddsRatio_working_3-way'!X30^(1/3)*COS(('OddsRatio_working_3-way'!Y30+2*PI())/3)</f>
        <v>-0.28994504190998049</v>
      </c>
      <c r="AB30" s="11">
        <f>'OddsRatio_working_3-way'!X30^(1/3)*COS(('OddsRatio_working_3-way'!Y30+4*PI())/3)</f>
        <v>-0.2308901666141959</v>
      </c>
      <c r="AC30" s="11">
        <f>'OddsRatio_working_3-way'!X30^(1/3)*SIN('OddsRatio_working_3-way'!Y30/3)</f>
        <v>3.4095348148981228E-2</v>
      </c>
      <c r="AD30" s="11">
        <f>'OddsRatio_working_3-way'!X30^(1/3)*SIN(('OddsRatio_working_3-way'!Y30+2*PI())/3)</f>
        <v>0.43400884769281151</v>
      </c>
      <c r="AE30" s="11">
        <f>'OddsRatio_working_3-way'!X30^(1/3)*SIN(('OddsRatio_working_3-way'!Y30+4*PI())/3)</f>
        <v>-0.46810419584179253</v>
      </c>
      <c r="AF30" s="11">
        <f>-'OddsRatio_working_3-way'!U30/(3*'OddsRatio_working_3-way'!X30^(1/3))*COS(('OddsRatio_working_3-way'!Y30)/3)</f>
        <v>0.5208352085241762</v>
      </c>
      <c r="AG30" s="11">
        <f>-'OddsRatio_working_3-way'!U30/(3*'OddsRatio_working_3-way'!X30^(1/3))*COS(('OddsRatio_working_3-way'!Y30+2*PI())/3)</f>
        <v>-0.28994504190998049</v>
      </c>
      <c r="AH30" s="11">
        <f>-'OddsRatio_working_3-way'!U30/(3*'OddsRatio_working_3-way'!X30^(1/3))*COS(('OddsRatio_working_3-way'!Y30+4*PI())/3)</f>
        <v>-0.2308901666141959</v>
      </c>
      <c r="AI30" s="11">
        <f>'OddsRatio_working_3-way'!U30/(3*'OddsRatio_working_3-way'!X30^(1/3))*SIN(('OddsRatio_working_3-way'!Y30)/3)</f>
        <v>-3.4095348148981228E-2</v>
      </c>
      <c r="AJ30" s="11">
        <f>'OddsRatio_working_3-way'!U30/(3*'OddsRatio_working_3-way'!X30^(1/3))*SIN(('OddsRatio_working_3-way'!Y30+2*PI())/3)</f>
        <v>-0.43400884769281151</v>
      </c>
      <c r="AK30" s="11">
        <f>'OddsRatio_working_3-way'!U30/(3*'OddsRatio_working_3-way'!X30^(1/3))*SIN(('OddsRatio_working_3-way'!Y30+4*PI())/3)</f>
        <v>0.46810419584179253</v>
      </c>
      <c r="AL30" s="11">
        <f>'OddsRatio_working_3-way'!Z30+'OddsRatio_working_3-way'!AF30</f>
        <v>1.0416704170483524</v>
      </c>
      <c r="AM30" s="11">
        <f>'OddsRatio_working_3-way'!AA30+'OddsRatio_working_3-way'!AG30</f>
        <v>-0.57989008381996099</v>
      </c>
      <c r="AN30" s="11">
        <f>'OddsRatio_working_3-way'!AB30+'OddsRatio_working_3-way'!AH30</f>
        <v>-0.46178033322839179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1.0416704170483524</v>
      </c>
      <c r="AS30" s="11">
        <f>IF(('OddsRatio_working_3-way'!X30=0),IF(Q30&gt;0,-Q30^(1/3),(-Q30)^(1/3)),'OddsRatio_working_3-way'!AM30-'OddsRatio_working_3-way'!R30/3)</f>
        <v>-0.57989008381996099</v>
      </c>
      <c r="AT30" s="11">
        <f>IF(('OddsRatio_working_3-way'!X30=0),IF(Q30&gt;0,-Q30^(1/3),(-Q30)^(1/3)),'OddsRatio_working_3-way'!AN30-'OddsRatio_working_3-way'!R30/3)</f>
        <v>-0.46178033322839179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9">
        <f t="shared" si="13"/>
        <v>0.27353877290258</v>
      </c>
      <c r="E31" s="9">
        <f t="shared" si="14"/>
        <v>0.29296341974487322</v>
      </c>
      <c r="F31" s="9">
        <f t="shared" si="15"/>
        <v>0.43349780735254673</v>
      </c>
      <c r="G31" s="9">
        <f t="shared" si="16"/>
        <v>1.0538844700596353</v>
      </c>
      <c r="H31" s="9">
        <f t="shared" si="17"/>
        <v>3.6557888645502805</v>
      </c>
      <c r="I31" s="9">
        <f t="shared" si="18"/>
        <v>3.4133954364365646</v>
      </c>
      <c r="J31" s="9">
        <f t="shared" si="19"/>
        <v>2.3068167428739481</v>
      </c>
      <c r="K31" s="11">
        <f t="shared" si="20"/>
        <v>0.28409090909090912</v>
      </c>
      <c r="L31" s="11">
        <f t="shared" si="21"/>
        <v>0.303951367781155</v>
      </c>
      <c r="M31" s="11">
        <f t="shared" si="22"/>
        <v>0.4464285714285714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-0.2758488187344571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0.23322161311333045</v>
      </c>
      <c r="Q31" s="11">
        <f>2*'OddsRatio_working_3-way'!K31*'OddsRatio_working_3-way'!L31*'OddsRatio_working_3-way'!M31</f>
        <v>7.7098053921762125E-2</v>
      </c>
      <c r="R31" s="11">
        <f t="shared" si="23"/>
        <v>0</v>
      </c>
      <c r="S31" s="11">
        <f t="shared" si="24"/>
        <v>-0.84546895717483106</v>
      </c>
      <c r="T31" s="11">
        <f t="shared" si="25"/>
        <v>-0.27949387014043997</v>
      </c>
      <c r="U31" s="11">
        <f>'OddsRatio_working_3-way'!S31-'OddsRatio_working_3-way'!R31^2/3</f>
        <v>-0.84546895717483106</v>
      </c>
      <c r="V31" s="11">
        <f>'OddsRatio_working_3-way'!S31*'OddsRatio_working_3-way'!R31/3-2*'OddsRatio_working_3-way'!R31^3/27-'OddsRatio_working_3-way'!T31</f>
        <v>0.27949387014043997</v>
      </c>
      <c r="W31" s="11">
        <f>'OddsRatio_working_3-way'!V31^2+4*'OddsRatio_working_3-way'!U31^3/27</f>
        <v>-1.1417431967654934E-2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0.14961137608295036</v>
      </c>
      <c r="Y31" s="11">
        <f>IF('OddsRatio_working_3-way'!W31&gt;=0,IF('OddsRatio_working_3-way'!V31+SQRT('OddsRatio_working_3-way'!W31)&gt;0,0,PI()),ACOS('OddsRatio_working_3-way'!V31/(2*'OddsRatio_working_3-way'!X31)))</f>
        <v>0.36516112103515042</v>
      </c>
      <c r="Z31" s="11">
        <f>'OddsRatio_working_3-way'!X31^(1/3)*COS('OddsRatio_working_3-way'!Y31/3)</f>
        <v>0.52694223502981763</v>
      </c>
      <c r="AA31" s="11">
        <f>'OddsRatio_working_3-way'!X31^(1/3)*COS(('OddsRatio_working_3-way'!Y31+2*PI())/3)</f>
        <v>-0.31929360402387003</v>
      </c>
      <c r="AB31" s="11">
        <f>'OddsRatio_working_3-way'!X31^(1/3)*COS(('OddsRatio_working_3-way'!Y31+4*PI())/3)</f>
        <v>-0.20764863100594749</v>
      </c>
      <c r="AC31" s="11">
        <f>'OddsRatio_working_3-way'!X31^(1/3)*SIN('OddsRatio_working_3-way'!Y31/3)</f>
        <v>6.4458255225566086E-2</v>
      </c>
      <c r="AD31" s="11">
        <f>'OddsRatio_working_3-way'!X31^(1/3)*SIN(('OddsRatio_working_3-way'!Y31+2*PI())/3)</f>
        <v>0.4241162342499894</v>
      </c>
      <c r="AE31" s="11">
        <f>'OddsRatio_working_3-way'!X31^(1/3)*SIN(('OddsRatio_working_3-way'!Y31+4*PI())/3)</f>
        <v>-0.48857448947555543</v>
      </c>
      <c r="AF31" s="11">
        <f>-'OddsRatio_working_3-way'!U31/(3*'OddsRatio_working_3-way'!X31^(1/3))*COS(('OddsRatio_working_3-way'!Y31)/3)</f>
        <v>0.52694223502981752</v>
      </c>
      <c r="AG31" s="11">
        <f>-'OddsRatio_working_3-way'!U31/(3*'OddsRatio_working_3-way'!X31^(1/3))*COS(('OddsRatio_working_3-way'!Y31+2*PI())/3)</f>
        <v>-0.31929360402386997</v>
      </c>
      <c r="AH31" s="11">
        <f>-'OddsRatio_working_3-way'!U31/(3*'OddsRatio_working_3-way'!X31^(1/3))*COS(('OddsRatio_working_3-way'!Y31+4*PI())/3)</f>
        <v>-0.20764863100594744</v>
      </c>
      <c r="AI31" s="11">
        <f>'OddsRatio_working_3-way'!U31/(3*'OddsRatio_working_3-way'!X31^(1/3))*SIN(('OddsRatio_working_3-way'!Y31)/3)</f>
        <v>-6.4458255225566072E-2</v>
      </c>
      <c r="AJ31" s="11">
        <f>'OddsRatio_working_3-way'!U31/(3*'OddsRatio_working_3-way'!X31^(1/3))*SIN(('OddsRatio_working_3-way'!Y31+2*PI())/3)</f>
        <v>-0.42411623424998929</v>
      </c>
      <c r="AK31" s="11">
        <f>'OddsRatio_working_3-way'!U31/(3*'OddsRatio_working_3-way'!X31^(1/3))*SIN(('OddsRatio_working_3-way'!Y31+4*PI())/3)</f>
        <v>0.48857448947555532</v>
      </c>
      <c r="AL31" s="11">
        <f>'OddsRatio_working_3-way'!Z31+'OddsRatio_working_3-way'!AF31</f>
        <v>1.0538844700596353</v>
      </c>
      <c r="AM31" s="11">
        <f>'OddsRatio_working_3-way'!AA31+'OddsRatio_working_3-way'!AG31</f>
        <v>-0.63858720804773994</v>
      </c>
      <c r="AN31" s="11">
        <f>'OddsRatio_working_3-way'!AB31+'OddsRatio_working_3-way'!AH31</f>
        <v>-0.41529726201189493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1.0538844700596353</v>
      </c>
      <c r="AS31" s="11">
        <f>IF(('OddsRatio_working_3-way'!X31=0),IF(Q31&gt;0,-Q31^(1/3),(-Q31)^(1/3)),'OddsRatio_working_3-way'!AM31-'OddsRatio_working_3-way'!R31/3)</f>
        <v>-0.63858720804773994</v>
      </c>
      <c r="AT31" s="11">
        <f>IF(('OddsRatio_working_3-way'!X31=0),IF(Q31&gt;0,-Q31^(1/3),(-Q31)^(1/3)),'OddsRatio_working_3-way'!AN31-'OddsRatio_working_3-way'!R31/3)</f>
        <v>-0.41529726201189493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9">
        <f t="shared" si="13"/>
        <v>0.33251004890784569</v>
      </c>
      <c r="E32" s="9">
        <f t="shared" si="14"/>
        <v>0.28559985713085406</v>
      </c>
      <c r="F32" s="9">
        <f t="shared" si="15"/>
        <v>0.38189009396130041</v>
      </c>
      <c r="G32" s="9">
        <f t="shared" si="16"/>
        <v>1.0510093746945217</v>
      </c>
      <c r="H32" s="9">
        <f t="shared" si="17"/>
        <v>3.0074279056665367</v>
      </c>
      <c r="I32" s="9">
        <f t="shared" si="18"/>
        <v>3.5014023117729618</v>
      </c>
      <c r="J32" s="9">
        <f t="shared" si="19"/>
        <v>2.6185544370295633</v>
      </c>
      <c r="K32" s="11">
        <f t="shared" si="20"/>
        <v>0.3436426116838488</v>
      </c>
      <c r="L32" s="11">
        <f t="shared" si="21"/>
        <v>0.29585798816568049</v>
      </c>
      <c r="M32" s="11">
        <f t="shared" si="22"/>
        <v>0.39370078740157477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-0.28021258673721716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0.23335931907431839</v>
      </c>
      <c r="Q32" s="11">
        <f>2*'OddsRatio_working_3-way'!K32*'OddsRatio_working_3-way'!L32*'OddsRatio_working_3-way'!M32</f>
        <v>8.005465491400289E-2</v>
      </c>
      <c r="R32" s="11">
        <f t="shared" si="23"/>
        <v>0</v>
      </c>
      <c r="S32" s="11">
        <f t="shared" si="24"/>
        <v>-0.83279385052450317</v>
      </c>
      <c r="T32" s="11">
        <f t="shared" si="25"/>
        <v>-0.2856925730787318</v>
      </c>
      <c r="U32" s="11">
        <f>'OddsRatio_working_3-way'!S32-'OddsRatio_working_3-way'!R32^2/3</f>
        <v>-0.83279385052450317</v>
      </c>
      <c r="V32" s="11">
        <f>'OddsRatio_working_3-way'!S32*'OddsRatio_working_3-way'!R32/3-2*'OddsRatio_working_3-way'!R32^3/27-'OddsRatio_working_3-way'!T32</f>
        <v>0.2856925730787318</v>
      </c>
      <c r="W32" s="11">
        <f>'OddsRatio_working_3-way'!V32^2+4*'OddsRatio_working_3-way'!U32^3/27</f>
        <v>-3.9472364480309802E-3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0.1462596003347964</v>
      </c>
      <c r="Y32" s="11">
        <f>IF('OddsRatio_working_3-way'!W32&gt;=0,IF('OddsRatio_working_3-way'!V32+SQRT('OddsRatio_working_3-way'!W32)&gt;0,0,PI()),ACOS('OddsRatio_working_3-way'!V32/(2*'OddsRatio_working_3-way'!X32)))</f>
        <v>0.21646573440801364</v>
      </c>
      <c r="Z32" s="11">
        <f>'OddsRatio_working_3-way'!X32^(1/3)*COS('OddsRatio_working_3-way'!Y32/3)</f>
        <v>0.52550468734726097</v>
      </c>
      <c r="AA32" s="11">
        <f>'OddsRatio_working_3-way'!X32^(1/3)*COS(('OddsRatio_working_3-way'!Y32+2*PI())/3)</f>
        <v>-0.29564733285388223</v>
      </c>
      <c r="AB32" s="11">
        <f>'OddsRatio_working_3-way'!X32^(1/3)*COS(('OddsRatio_working_3-way'!Y32+4*PI())/3)</f>
        <v>-0.22985735449337918</v>
      </c>
      <c r="AC32" s="11">
        <f>'OddsRatio_working_3-way'!X32^(1/3)*SIN('OddsRatio_working_3-way'!Y32/3)</f>
        <v>3.7983861716416253E-2</v>
      </c>
      <c r="AD32" s="11">
        <f>'OddsRatio_working_3-way'!X32^(1/3)*SIN(('OddsRatio_working_3-way'!Y32+2*PI())/3)</f>
        <v>0.43610847819231885</v>
      </c>
      <c r="AE32" s="11">
        <f>'OddsRatio_working_3-way'!X32^(1/3)*SIN(('OddsRatio_working_3-way'!Y32+4*PI())/3)</f>
        <v>-0.47409233990873489</v>
      </c>
      <c r="AF32" s="11">
        <f>-'OddsRatio_working_3-way'!U32/(3*'OddsRatio_working_3-way'!X32^(1/3))*COS(('OddsRatio_working_3-way'!Y32)/3)</f>
        <v>0.52550468734726086</v>
      </c>
      <c r="AG32" s="11">
        <f>-'OddsRatio_working_3-way'!U32/(3*'OddsRatio_working_3-way'!X32^(1/3))*COS(('OddsRatio_working_3-way'!Y32+2*PI())/3)</f>
        <v>-0.29564733285388217</v>
      </c>
      <c r="AH32" s="11">
        <f>-'OddsRatio_working_3-way'!U32/(3*'OddsRatio_working_3-way'!X32^(1/3))*COS(('OddsRatio_working_3-way'!Y32+4*PI())/3)</f>
        <v>-0.22985735449337913</v>
      </c>
      <c r="AI32" s="11">
        <f>'OddsRatio_working_3-way'!U32/(3*'OddsRatio_working_3-way'!X32^(1/3))*SIN(('OddsRatio_working_3-way'!Y32)/3)</f>
        <v>-3.7983861716416246E-2</v>
      </c>
      <c r="AJ32" s="11">
        <f>'OddsRatio_working_3-way'!U32/(3*'OddsRatio_working_3-way'!X32^(1/3))*SIN(('OddsRatio_working_3-way'!Y32+2*PI())/3)</f>
        <v>-0.43610847819231874</v>
      </c>
      <c r="AK32" s="11">
        <f>'OddsRatio_working_3-way'!U32/(3*'OddsRatio_working_3-way'!X32^(1/3))*SIN(('OddsRatio_working_3-way'!Y32+4*PI())/3)</f>
        <v>0.47409233990873478</v>
      </c>
      <c r="AL32" s="11">
        <f>'OddsRatio_working_3-way'!Z32+'OddsRatio_working_3-way'!AF32</f>
        <v>1.0510093746945217</v>
      </c>
      <c r="AM32" s="11">
        <f>'OddsRatio_working_3-way'!AA32+'OddsRatio_working_3-way'!AG32</f>
        <v>-0.59129466570776446</v>
      </c>
      <c r="AN32" s="11">
        <f>'OddsRatio_working_3-way'!AB32+'OddsRatio_working_3-way'!AH32</f>
        <v>-0.45971470898675831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1.0510093746945217</v>
      </c>
      <c r="AS32" s="11">
        <f>IF(('OddsRatio_working_3-way'!X32=0),IF(Q32&gt;0,-Q32^(1/3),(-Q32)^(1/3)),'OddsRatio_working_3-way'!AM32-'OddsRatio_working_3-way'!R32/3)</f>
        <v>-0.59129466570776446</v>
      </c>
      <c r="AT32" s="11">
        <f>IF(('OddsRatio_working_3-way'!X32=0),IF(Q32&gt;0,-Q32^(1/3),(-Q32)^(1/3)),'OddsRatio_working_3-way'!AN32-'OddsRatio_working_3-way'!R32/3)</f>
        <v>-0.45971470898675831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9">
        <f t="shared" si="13"/>
        <v>0.57602328666732761</v>
      </c>
      <c r="E33" s="9">
        <f t="shared" si="14"/>
        <v>0.24114738076555473</v>
      </c>
      <c r="F33" s="9">
        <f t="shared" si="15"/>
        <v>0.18282933256711781</v>
      </c>
      <c r="G33" s="9">
        <f t="shared" si="16"/>
        <v>1.0667259797516322</v>
      </c>
      <c r="H33" s="9">
        <f t="shared" si="17"/>
        <v>1.7360409260286258</v>
      </c>
      <c r="I33" s="9">
        <f t="shared" si="18"/>
        <v>4.1468416402673158</v>
      </c>
      <c r="J33" s="9">
        <f t="shared" si="19"/>
        <v>5.4695818551593387</v>
      </c>
      <c r="K33" s="11">
        <f t="shared" si="20"/>
        <v>0.59171597633136097</v>
      </c>
      <c r="L33" s="11">
        <f t="shared" si="21"/>
        <v>0.25316455696202528</v>
      </c>
      <c r="M33" s="11">
        <f t="shared" si="22"/>
        <v>0.19267822736030826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-0.24616934584796535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0.2260011265420139</v>
      </c>
      <c r="Q33" s="11">
        <f>2*'OddsRatio_working_3-way'!K33*'OddsRatio_working_3-way'!L33*'OddsRatio_working_3-way'!M33</f>
        <v>5.7726979959645944E-2</v>
      </c>
      <c r="R33" s="11">
        <f t="shared" si="23"/>
        <v>0</v>
      </c>
      <c r="S33" s="11">
        <f t="shared" si="24"/>
        <v>-0.91807176788613076</v>
      </c>
      <c r="T33" s="11">
        <f t="shared" si="25"/>
        <v>-0.2345010901369427</v>
      </c>
      <c r="U33" s="11">
        <f>'OddsRatio_working_3-way'!S33-'OddsRatio_working_3-way'!R33^2/3</f>
        <v>-0.91807176788613076</v>
      </c>
      <c r="V33" s="11">
        <f>'OddsRatio_working_3-way'!S33*'OddsRatio_working_3-way'!R33/3-2*'OddsRatio_working_3-way'!R33^3/27-'OddsRatio_working_3-way'!T33</f>
        <v>0.2345010901369427</v>
      </c>
      <c r="W33" s="11">
        <f>'OddsRatio_working_3-way'!V33^2+4*'OddsRatio_working_3-way'!U33^3/27</f>
        <v>-5.9646585057240034E-2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0.16929068664035726</v>
      </c>
      <c r="Y33" s="11">
        <f>IF('OddsRatio_working_3-way'!W33&gt;=0,IF('OddsRatio_working_3-way'!V33+SQRT('OddsRatio_working_3-way'!W33)&gt;0,0,PI()),ACOS('OddsRatio_working_3-way'!V33/(2*'OddsRatio_working_3-way'!X33)))</f>
        <v>0.80571049969727271</v>
      </c>
      <c r="Z33" s="11">
        <f>'OddsRatio_working_3-way'!X33^(1/3)*COS('OddsRatio_working_3-way'!Y33/3)</f>
        <v>0.5333629898758161</v>
      </c>
      <c r="AA33" s="11">
        <f>'OddsRatio_working_3-way'!X33^(1/3)*COS(('OddsRatio_working_3-way'!Y33+2*PI())/3)</f>
        <v>-0.39380695558438999</v>
      </c>
      <c r="AB33" s="11">
        <f>'OddsRatio_working_3-way'!X33^(1/3)*COS(('OddsRatio_working_3-way'!Y33+4*PI())/3)</f>
        <v>-0.13955603429142605</v>
      </c>
      <c r="AC33" s="11">
        <f>'OddsRatio_working_3-way'!X33^(1/3)*SIN('OddsRatio_working_3-way'!Y33/3)</f>
        <v>0.14679183785020311</v>
      </c>
      <c r="AD33" s="11">
        <f>'OddsRatio_working_3-way'!X33^(1/3)*SIN(('OddsRatio_working_3-way'!Y33+2*PI())/3)</f>
        <v>0.38850997974577761</v>
      </c>
      <c r="AE33" s="11">
        <f>'OddsRatio_working_3-way'!X33^(1/3)*SIN(('OddsRatio_working_3-way'!Y33+4*PI())/3)</f>
        <v>-0.53530181759598072</v>
      </c>
      <c r="AF33" s="11">
        <f>-'OddsRatio_working_3-way'!U33/(3*'OddsRatio_working_3-way'!X33^(1/3))*COS(('OddsRatio_working_3-way'!Y33)/3)</f>
        <v>0.5333629898758161</v>
      </c>
      <c r="AG33" s="11">
        <f>-'OddsRatio_working_3-way'!U33/(3*'OddsRatio_working_3-way'!X33^(1/3))*COS(('OddsRatio_working_3-way'!Y33+2*PI())/3)</f>
        <v>-0.39380695558438999</v>
      </c>
      <c r="AH33" s="11">
        <f>-'OddsRatio_working_3-way'!U33/(3*'OddsRatio_working_3-way'!X33^(1/3))*COS(('OddsRatio_working_3-way'!Y33+4*PI())/3)</f>
        <v>-0.13955603429142605</v>
      </c>
      <c r="AI33" s="11">
        <f>'OddsRatio_working_3-way'!U33/(3*'OddsRatio_working_3-way'!X33^(1/3))*SIN(('OddsRatio_working_3-way'!Y33)/3)</f>
        <v>-0.14679183785020311</v>
      </c>
      <c r="AJ33" s="11">
        <f>'OddsRatio_working_3-way'!U33/(3*'OddsRatio_working_3-way'!X33^(1/3))*SIN(('OddsRatio_working_3-way'!Y33+2*PI())/3)</f>
        <v>-0.38850997974577761</v>
      </c>
      <c r="AK33" s="11">
        <f>'OddsRatio_working_3-way'!U33/(3*'OddsRatio_working_3-way'!X33^(1/3))*SIN(('OddsRatio_working_3-way'!Y33+4*PI())/3)</f>
        <v>0.53530181759598072</v>
      </c>
      <c r="AL33" s="11">
        <f>'OddsRatio_working_3-way'!Z33+'OddsRatio_working_3-way'!AF33</f>
        <v>1.0667259797516322</v>
      </c>
      <c r="AM33" s="11">
        <f>'OddsRatio_working_3-way'!AA33+'OddsRatio_working_3-way'!AG33</f>
        <v>-0.78761391116877999</v>
      </c>
      <c r="AN33" s="11">
        <f>'OddsRatio_working_3-way'!AB33+'OddsRatio_working_3-way'!AH33</f>
        <v>-0.27911206858285209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1.0667259797516322</v>
      </c>
      <c r="AS33" s="11">
        <f>IF(('OddsRatio_working_3-way'!X33=0),IF(Q33&gt;0,-Q33^(1/3),(-Q33)^(1/3)),'OddsRatio_working_3-way'!AM33-'OddsRatio_working_3-way'!R33/3)</f>
        <v>-0.78761391116877999</v>
      </c>
      <c r="AT33" s="11">
        <f>IF(('OddsRatio_working_3-way'!X33=0),IF(Q33&gt;0,-Q33^(1/3),(-Q33)^(1/3)),'OddsRatio_working_3-way'!AN33-'OddsRatio_working_3-way'!R33/3)</f>
        <v>-0.27911206858285209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9">
        <f t="shared" si="13"/>
        <v>0.30030727783123068</v>
      </c>
      <c r="E34" s="9">
        <f t="shared" si="14"/>
        <v>0.35308659447231638</v>
      </c>
      <c r="F34" s="9">
        <f t="shared" si="15"/>
        <v>0.34660612769645305</v>
      </c>
      <c r="G34" s="9">
        <f t="shared" si="16"/>
        <v>1.0590557402977288</v>
      </c>
      <c r="H34" s="9">
        <f t="shared" si="17"/>
        <v>3.329922628655003</v>
      </c>
      <c r="I34" s="9">
        <f t="shared" si="18"/>
        <v>2.8321664307150711</v>
      </c>
      <c r="J34" s="9">
        <f t="shared" si="19"/>
        <v>2.8851192177299563</v>
      </c>
      <c r="K34" s="11">
        <f t="shared" si="20"/>
        <v>0.3125</v>
      </c>
      <c r="L34" s="11">
        <f t="shared" si="21"/>
        <v>0.36630036630036628</v>
      </c>
      <c r="M34" s="11">
        <f t="shared" si="22"/>
        <v>0.35971223021582738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-0.27895321105752757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0.23511410651698419</v>
      </c>
      <c r="Q34" s="11">
        <f>2*'OddsRatio_working_3-way'!K34*'OddsRatio_working_3-way'!L34*'OddsRatio_working_3-way'!M34</f>
        <v>8.2351701056737031E-2</v>
      </c>
      <c r="R34" s="11">
        <f t="shared" si="23"/>
        <v>0</v>
      </c>
      <c r="S34" s="11">
        <f t="shared" si="24"/>
        <v>-0.84284423766140981</v>
      </c>
      <c r="T34" s="11">
        <f t="shared" si="25"/>
        <v>-0.29521689585338351</v>
      </c>
      <c r="U34" s="11">
        <f>'OddsRatio_working_3-way'!S34-'OddsRatio_working_3-way'!R34^2/3</f>
        <v>-0.84284423766140981</v>
      </c>
      <c r="V34" s="11">
        <f>'OddsRatio_working_3-way'!S34*'OddsRatio_working_3-way'!R34/3-2*'OddsRatio_working_3-way'!R34^3/27-'OddsRatio_working_3-way'!T34</f>
        <v>0.29521689585338351</v>
      </c>
      <c r="W34" s="11">
        <f>'OddsRatio_working_3-way'!V34^2+4*'OddsRatio_working_3-way'!U34^3/27</f>
        <v>-1.5499608921904634E-3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0.14891522461580106</v>
      </c>
      <c r="Y34" s="11">
        <f>IF('OddsRatio_working_3-way'!W34&gt;=0,IF('OddsRatio_working_3-way'!V34+SQRT('OddsRatio_working_3-way'!W34)&gt;0,0,PI()),ACOS('OddsRatio_working_3-way'!V34/(2*'OddsRatio_working_3-way'!X34)))</f>
        <v>0.13257579431871469</v>
      </c>
      <c r="Z34" s="11">
        <f>'OddsRatio_working_3-way'!X34^(1/3)*COS('OddsRatio_working_3-way'!Y34/3)</f>
        <v>0.52952787014886438</v>
      </c>
      <c r="AA34" s="11">
        <f>'OddsRatio_working_3-way'!X34^(1/3)*COS(('OddsRatio_working_3-way'!Y34+2*PI())/3)</f>
        <v>-0.28504287654231952</v>
      </c>
      <c r="AB34" s="11">
        <f>'OddsRatio_working_3-way'!X34^(1/3)*COS(('OddsRatio_working_3-way'!Y34+4*PI())/3)</f>
        <v>-0.24448499360654483</v>
      </c>
      <c r="AC34" s="11">
        <f>'OddsRatio_working_3-way'!X34^(1/3)*SIN('OddsRatio_working_3-way'!Y34/3)</f>
        <v>2.3416104630730791E-2</v>
      </c>
      <c r="AD34" s="11">
        <f>'OddsRatio_working_3-way'!X34^(1/3)*SIN(('OddsRatio_working_3-way'!Y34+2*PI())/3)</f>
        <v>0.44687653524541876</v>
      </c>
      <c r="AE34" s="11">
        <f>'OddsRatio_working_3-way'!X34^(1/3)*SIN(('OddsRatio_working_3-way'!Y34+4*PI())/3)</f>
        <v>-0.47029263987614961</v>
      </c>
      <c r="AF34" s="11">
        <f>-'OddsRatio_working_3-way'!U34/(3*'OddsRatio_working_3-way'!X34^(1/3))*COS(('OddsRatio_working_3-way'!Y34)/3)</f>
        <v>0.52952787014886427</v>
      </c>
      <c r="AG34" s="11">
        <f>-'OddsRatio_working_3-way'!U34/(3*'OddsRatio_working_3-way'!X34^(1/3))*COS(('OddsRatio_working_3-way'!Y34+2*PI())/3)</f>
        <v>-0.28504287654231947</v>
      </c>
      <c r="AH34" s="11">
        <f>-'OddsRatio_working_3-way'!U34/(3*'OddsRatio_working_3-way'!X34^(1/3))*COS(('OddsRatio_working_3-way'!Y34+4*PI())/3)</f>
        <v>-0.24448499360654477</v>
      </c>
      <c r="AI34" s="11">
        <f>'OddsRatio_working_3-way'!U34/(3*'OddsRatio_working_3-way'!X34^(1/3))*SIN(('OddsRatio_working_3-way'!Y34)/3)</f>
        <v>-2.3416104630730787E-2</v>
      </c>
      <c r="AJ34" s="11">
        <f>'OddsRatio_working_3-way'!U34/(3*'OddsRatio_working_3-way'!X34^(1/3))*SIN(('OddsRatio_working_3-way'!Y34+2*PI())/3)</f>
        <v>-0.44687653524541865</v>
      </c>
      <c r="AK34" s="11">
        <f>'OddsRatio_working_3-way'!U34/(3*'OddsRatio_working_3-way'!X34^(1/3))*SIN(('OddsRatio_working_3-way'!Y34+4*PI())/3)</f>
        <v>0.4702926398761495</v>
      </c>
      <c r="AL34" s="11">
        <f>'OddsRatio_working_3-way'!Z34+'OddsRatio_working_3-way'!AF34</f>
        <v>1.0590557402977288</v>
      </c>
      <c r="AM34" s="11">
        <f>'OddsRatio_working_3-way'!AA34+'OddsRatio_working_3-way'!AG34</f>
        <v>-0.57008575308463905</v>
      </c>
      <c r="AN34" s="11">
        <f>'OddsRatio_working_3-way'!AB34+'OddsRatio_working_3-way'!AH34</f>
        <v>-0.4889699872130896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1.0590557402977288</v>
      </c>
      <c r="AS34" s="11">
        <f>IF(('OddsRatio_working_3-way'!X34=0),IF(Q34&gt;0,-Q34^(1/3),(-Q34)^(1/3)),'OddsRatio_working_3-way'!AM34-'OddsRatio_working_3-way'!R34/3)</f>
        <v>-0.57008575308463905</v>
      </c>
      <c r="AT34" s="11">
        <f>IF(('OddsRatio_working_3-way'!X34=0),IF(Q34&gt;0,-Q34^(1/3),(-Q34)^(1/3)),'OddsRatio_working_3-way'!AN34-'OddsRatio_working_3-way'!R34/3)</f>
        <v>-0.4889699872130896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9">
        <f t="shared" si="13"/>
        <v>0.11887406540565122</v>
      </c>
      <c r="E35" s="9">
        <f t="shared" si="14"/>
        <v>0.23774515843070473</v>
      </c>
      <c r="F35" s="9">
        <f t="shared" si="15"/>
        <v>0.64338077616364409</v>
      </c>
      <c r="G35" s="9">
        <f t="shared" si="16"/>
        <v>1.0868422029032323</v>
      </c>
      <c r="H35" s="9">
        <f t="shared" si="17"/>
        <v>8.4122638238000427</v>
      </c>
      <c r="I35" s="9">
        <f t="shared" si="18"/>
        <v>4.2061844985645358</v>
      </c>
      <c r="J35" s="9">
        <f t="shared" si="19"/>
        <v>1.5542895234806482</v>
      </c>
      <c r="K35" s="11">
        <f t="shared" si="20"/>
        <v>0.12787723785166241</v>
      </c>
      <c r="L35" s="11">
        <f t="shared" si="21"/>
        <v>0.25316455696202528</v>
      </c>
      <c r="M35" s="11">
        <f t="shared" si="22"/>
        <v>0.66225165562913912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-0.21998636862304866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0.22040036970661234</v>
      </c>
      <c r="Q35" s="11">
        <f>2*'OddsRatio_working_3-way'!K35*'OddsRatio_working_3-way'!L35*'OddsRatio_working_3-way'!M35</f>
        <v>4.2879449359263112E-2</v>
      </c>
      <c r="R35" s="11">
        <f t="shared" si="23"/>
        <v>0</v>
      </c>
      <c r="S35" s="11">
        <f t="shared" si="24"/>
        <v>-1.0018819397136061</v>
      </c>
      <c r="T35" s="11">
        <f t="shared" si="25"/>
        <v>-0.19491866531393118</v>
      </c>
      <c r="U35" s="11">
        <f>'OddsRatio_working_3-way'!S35-'OddsRatio_working_3-way'!R35^2/3</f>
        <v>-1.0018819397136061</v>
      </c>
      <c r="V35" s="11">
        <f>'OddsRatio_working_3-way'!S35*'OddsRatio_working_3-way'!R35/3-2*'OddsRatio_working_3-way'!R35^3/27-'OddsRatio_working_3-way'!T35</f>
        <v>0.19491866531393118</v>
      </c>
      <c r="W35" s="11">
        <f>'OddsRatio_working_3-way'!V35^2+4*'OddsRatio_working_3-way'!U35^3/27</f>
        <v>-0.11099285478591503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0.19299361444985644</v>
      </c>
      <c r="Y35" s="11">
        <f>IF('OddsRatio_working_3-way'!W35&gt;=0,IF('OddsRatio_working_3-way'!V35+SQRT('OddsRatio_working_3-way'!W35)&gt;0,0,PI()),ACOS('OddsRatio_working_3-way'!V35/(2*'OddsRatio_working_3-way'!X35)))</f>
        <v>1.0414290251828091</v>
      </c>
      <c r="Z35" s="11">
        <f>'OddsRatio_working_3-way'!X35^(1/3)*COS('OddsRatio_working_3-way'!Y35/3)</f>
        <v>0.54342110145161615</v>
      </c>
      <c r="AA35" s="11">
        <f>'OddsRatio_working_3-way'!X35^(1/3)*COS(('OddsRatio_working_3-way'!Y35+2*PI())/3)</f>
        <v>-0.44197685626285721</v>
      </c>
      <c r="AB35" s="11">
        <f>'OddsRatio_working_3-way'!X35^(1/3)*COS(('OddsRatio_working_3-way'!Y35+4*PI())/3)</f>
        <v>-0.10144424518875912</v>
      </c>
      <c r="AC35" s="11">
        <f>'OddsRatio_working_3-way'!X35^(1/3)*SIN('OddsRatio_working_3-way'!Y35/3)</f>
        <v>0.19660659467147662</v>
      </c>
      <c r="AD35" s="11">
        <f>'OddsRatio_working_3-way'!X35^(1/3)*SIN(('OddsRatio_working_3-way'!Y35+2*PI())/3)</f>
        <v>0.37231318147388187</v>
      </c>
      <c r="AE35" s="11">
        <f>'OddsRatio_working_3-way'!X35^(1/3)*SIN(('OddsRatio_working_3-way'!Y35+4*PI())/3)</f>
        <v>-0.5689197761453586</v>
      </c>
      <c r="AF35" s="11">
        <f>-'OddsRatio_working_3-way'!U35/(3*'OddsRatio_working_3-way'!X35^(1/3))*COS(('OddsRatio_working_3-way'!Y35)/3)</f>
        <v>0.54342110145161604</v>
      </c>
      <c r="AG35" s="11">
        <f>-'OddsRatio_working_3-way'!U35/(3*'OddsRatio_working_3-way'!X35^(1/3))*COS(('OddsRatio_working_3-way'!Y35+2*PI())/3)</f>
        <v>-0.4419768562628571</v>
      </c>
      <c r="AH35" s="11">
        <f>-'OddsRatio_working_3-way'!U35/(3*'OddsRatio_working_3-way'!X35^(1/3))*COS(('OddsRatio_working_3-way'!Y35+4*PI())/3)</f>
        <v>-0.10144424518875909</v>
      </c>
      <c r="AI35" s="11">
        <f>'OddsRatio_working_3-way'!U35/(3*'OddsRatio_working_3-way'!X35^(1/3))*SIN(('OddsRatio_working_3-way'!Y35)/3)</f>
        <v>-0.19660659467147659</v>
      </c>
      <c r="AJ35" s="11">
        <f>'OddsRatio_working_3-way'!U35/(3*'OddsRatio_working_3-way'!X35^(1/3))*SIN(('OddsRatio_working_3-way'!Y35+2*PI())/3)</f>
        <v>-0.37231318147388182</v>
      </c>
      <c r="AK35" s="11">
        <f>'OddsRatio_working_3-way'!U35/(3*'OddsRatio_working_3-way'!X35^(1/3))*SIN(('OddsRatio_working_3-way'!Y35+4*PI())/3)</f>
        <v>0.56891977614535849</v>
      </c>
      <c r="AL35" s="11">
        <f>'OddsRatio_working_3-way'!Z35+'OddsRatio_working_3-way'!AF35</f>
        <v>1.0868422029032323</v>
      </c>
      <c r="AM35" s="11">
        <f>'OddsRatio_working_3-way'!AA35+'OddsRatio_working_3-way'!AG35</f>
        <v>-0.88395371252571431</v>
      </c>
      <c r="AN35" s="11">
        <f>'OddsRatio_working_3-way'!AB35+'OddsRatio_working_3-way'!AH35</f>
        <v>-0.20288849037751822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1.0868422029032323</v>
      </c>
      <c r="AS35" s="11">
        <f>IF(('OddsRatio_working_3-way'!X35=0),IF(Q35&gt;0,-Q35^(1/3),(-Q35)^(1/3)),'OddsRatio_working_3-way'!AM35-'OddsRatio_working_3-way'!R35/3)</f>
        <v>-0.88395371252571431</v>
      </c>
      <c r="AT35" s="11">
        <f>IF(('OddsRatio_working_3-way'!X35=0),IF(Q35&gt;0,-Q35^(1/3),(-Q35)^(1/3)),'OddsRatio_working_3-way'!AN35-'OddsRatio_working_3-way'!R35/3)</f>
        <v>-0.20288849037751822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9">
        <f t="shared" si="13"/>
        <v>0.10848994144838738</v>
      </c>
      <c r="E36" s="9">
        <f t="shared" si="14"/>
        <v>0.17671876523372365</v>
      </c>
      <c r="F36" s="9">
        <f t="shared" si="15"/>
        <v>0.71479129331788904</v>
      </c>
      <c r="G36" s="9">
        <f t="shared" si="16"/>
        <v>1.0784047729597492</v>
      </c>
      <c r="H36" s="9">
        <f t="shared" si="17"/>
        <v>9.217444369953288</v>
      </c>
      <c r="I36" s="9">
        <f t="shared" si="18"/>
        <v>5.6587086191861173</v>
      </c>
      <c r="J36" s="9">
        <f t="shared" si="19"/>
        <v>1.3990097659951073</v>
      </c>
      <c r="K36" s="11">
        <f t="shared" si="20"/>
        <v>0.11600928074245941</v>
      </c>
      <c r="L36" s="11">
        <f t="shared" si="21"/>
        <v>0.18796992481203006</v>
      </c>
      <c r="M36" s="11">
        <f t="shared" si="22"/>
        <v>0.72992700729927007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-0.19386569969557832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0.19593796250750165</v>
      </c>
      <c r="Q36" s="11">
        <f>2*'OddsRatio_working_3-way'!K36*'OddsRatio_working_3-way'!L36*'OddsRatio_working_3-way'!M36</f>
        <v>3.1833950041836173E-2</v>
      </c>
      <c r="R36" s="11">
        <f t="shared" si="23"/>
        <v>0</v>
      </c>
      <c r="S36" s="11">
        <f t="shared" si="24"/>
        <v>-1.0106891668571456</v>
      </c>
      <c r="T36" s="11">
        <f t="shared" si="25"/>
        <v>-0.16420620095160773</v>
      </c>
      <c r="U36" s="11">
        <f>'OddsRatio_working_3-way'!S36-'OddsRatio_working_3-way'!R36^2/3</f>
        <v>-1.0106891668571456</v>
      </c>
      <c r="V36" s="11">
        <f>'OddsRatio_working_3-way'!S36*'OddsRatio_working_3-way'!R36/3-2*'OddsRatio_working_3-way'!R36^3/27-'OddsRatio_working_3-way'!T36</f>
        <v>0.16420620095160773</v>
      </c>
      <c r="W36" s="11">
        <f>'OddsRatio_working_3-way'!V36^2+4*'OddsRatio_working_3-way'!U36^3/27</f>
        <v>-0.12598617494113545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0.19554401766104687</v>
      </c>
      <c r="Y36" s="11">
        <f>IF('OddsRatio_working_3-way'!W36&gt;=0,IF('OddsRatio_working_3-way'!V36+SQRT('OddsRatio_working_3-way'!W36)&gt;0,0,PI()),ACOS('OddsRatio_working_3-way'!V36/(2*'OddsRatio_working_3-way'!X36)))</f>
        <v>1.1374940585197075</v>
      </c>
      <c r="Z36" s="11">
        <f>'OddsRatio_working_3-way'!X36^(1/3)*COS('OddsRatio_working_3-way'!Y36/3)</f>
        <v>0.53920238647987462</v>
      </c>
      <c r="AA36" s="11">
        <f>'OddsRatio_working_3-way'!X36^(1/3)*COS(('OddsRatio_working_3-way'!Y36+2*PI())/3)</f>
        <v>-0.45566000524595951</v>
      </c>
      <c r="AB36" s="11">
        <f>'OddsRatio_working_3-way'!X36^(1/3)*COS(('OddsRatio_working_3-way'!Y36+4*PI())/3)</f>
        <v>-8.3542381233915317E-2</v>
      </c>
      <c r="AC36" s="11">
        <f>'OddsRatio_working_3-way'!X36^(1/3)*SIN('OddsRatio_working_3-way'!Y36/3)</f>
        <v>0.21484221039355786</v>
      </c>
      <c r="AD36" s="11">
        <f>'OddsRatio_working_3-way'!X36^(1/3)*SIN(('OddsRatio_working_3-way'!Y36+2*PI())/3)</f>
        <v>0.35954185927598759</v>
      </c>
      <c r="AE36" s="11">
        <f>'OddsRatio_working_3-way'!X36^(1/3)*SIN(('OddsRatio_working_3-way'!Y36+4*PI())/3)</f>
        <v>-0.57438406966954525</v>
      </c>
      <c r="AF36" s="11">
        <f>-'OddsRatio_working_3-way'!U36/(3*'OddsRatio_working_3-way'!X36^(1/3))*COS(('OddsRatio_working_3-way'!Y36)/3)</f>
        <v>0.53920238647987462</v>
      </c>
      <c r="AG36" s="11">
        <f>-'OddsRatio_working_3-way'!U36/(3*'OddsRatio_working_3-way'!X36^(1/3))*COS(('OddsRatio_working_3-way'!Y36+2*PI())/3)</f>
        <v>-0.45566000524595951</v>
      </c>
      <c r="AH36" s="11">
        <f>-'OddsRatio_working_3-way'!U36/(3*'OddsRatio_working_3-way'!X36^(1/3))*COS(('OddsRatio_working_3-way'!Y36+4*PI())/3)</f>
        <v>-8.3542381233915317E-2</v>
      </c>
      <c r="AI36" s="11">
        <f>'OddsRatio_working_3-way'!U36/(3*'OddsRatio_working_3-way'!X36^(1/3))*SIN(('OddsRatio_working_3-way'!Y36)/3)</f>
        <v>-0.21484221039355786</v>
      </c>
      <c r="AJ36" s="11">
        <f>'OddsRatio_working_3-way'!U36/(3*'OddsRatio_working_3-way'!X36^(1/3))*SIN(('OddsRatio_working_3-way'!Y36+2*PI())/3)</f>
        <v>-0.35954185927598759</v>
      </c>
      <c r="AK36" s="11">
        <f>'OddsRatio_working_3-way'!U36/(3*'OddsRatio_working_3-way'!X36^(1/3))*SIN(('OddsRatio_working_3-way'!Y36+4*PI())/3)</f>
        <v>0.57438406966954525</v>
      </c>
      <c r="AL36" s="11">
        <f>'OddsRatio_working_3-way'!Z36+'OddsRatio_working_3-way'!AF36</f>
        <v>1.0784047729597492</v>
      </c>
      <c r="AM36" s="11">
        <f>'OddsRatio_working_3-way'!AA36+'OddsRatio_working_3-way'!AG36</f>
        <v>-0.91132001049191902</v>
      </c>
      <c r="AN36" s="11">
        <f>'OddsRatio_working_3-way'!AB36+'OddsRatio_working_3-way'!AH36</f>
        <v>-0.16708476246783063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1.0784047729597492</v>
      </c>
      <c r="AS36" s="11">
        <f>IF(('OddsRatio_working_3-way'!X36=0),IF(Q36&gt;0,-Q36^(1/3),(-Q36)^(1/3)),'OddsRatio_working_3-way'!AM36-'OddsRatio_working_3-way'!R36/3)</f>
        <v>-0.91132001049191902</v>
      </c>
      <c r="AT36" s="11">
        <f>IF(('OddsRatio_working_3-way'!X36=0),IF(Q36&gt;0,-Q36^(1/3),(-Q36)^(1/3)),'OddsRatio_working_3-way'!AN36-'OddsRatio_working_3-way'!R36/3)</f>
        <v>-0.16708476246783063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9">
        <f t="shared" si="13"/>
        <v>0.57583925752710097</v>
      </c>
      <c r="E37" s="9">
        <f t="shared" si="14"/>
        <v>0.25138567946952317</v>
      </c>
      <c r="F37" s="9">
        <f t="shared" si="15"/>
        <v>0.17277506300337567</v>
      </c>
      <c r="G37" s="9">
        <f t="shared" si="16"/>
        <v>1.0522796247352226</v>
      </c>
      <c r="H37" s="9">
        <f t="shared" si="17"/>
        <v>1.7365957373146561</v>
      </c>
      <c r="I37" s="9">
        <f t="shared" si="18"/>
        <v>3.9779513380006808</v>
      </c>
      <c r="J37" s="9">
        <f t="shared" si="19"/>
        <v>5.7878722925452619</v>
      </c>
      <c r="K37" s="11">
        <f t="shared" si="20"/>
        <v>0.58823529411764708</v>
      </c>
      <c r="L37" s="11">
        <f t="shared" si="21"/>
        <v>0.2610966057441253</v>
      </c>
      <c r="M37" s="11">
        <f t="shared" si="22"/>
        <v>0.1801801801801802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-0.24943373722363116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0.22359942495098384</v>
      </c>
      <c r="Q37" s="11">
        <f>2*'OddsRatio_working_3-way'!K37*'OddsRatio_working_3-way'!L37*'OddsRatio_working_3-way'!M37</f>
        <v>5.5346392314599965E-2</v>
      </c>
      <c r="R37" s="11">
        <f t="shared" si="23"/>
        <v>0</v>
      </c>
      <c r="S37" s="11">
        <f t="shared" si="24"/>
        <v>-0.8964281553882768</v>
      </c>
      <c r="T37" s="11">
        <f t="shared" si="25"/>
        <v>-0.22188815727432595</v>
      </c>
      <c r="U37" s="11">
        <f>'OddsRatio_working_3-way'!S37-'OddsRatio_working_3-way'!R37^2/3</f>
        <v>-0.8964281553882768</v>
      </c>
      <c r="V37" s="11">
        <f>'OddsRatio_working_3-way'!S37*'OddsRatio_working_3-way'!R37/3-2*'OddsRatio_working_3-way'!R37^3/27-'OddsRatio_working_3-way'!T37</f>
        <v>0.22188815727432595</v>
      </c>
      <c r="W37" s="11">
        <f>'OddsRatio_working_3-way'!V37^2+4*'OddsRatio_working_3-way'!U37^3/27</f>
        <v>-5.7484878079665735E-2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0.16333954850116808</v>
      </c>
      <c r="Y37" s="11">
        <f>IF('OddsRatio_working_3-way'!W37&gt;=0,IF('OddsRatio_working_3-way'!V37+SQRT('OddsRatio_working_3-way'!W37)&gt;0,0,PI()),ACOS('OddsRatio_working_3-way'!V37/(2*'OddsRatio_working_3-way'!X37)))</f>
        <v>0.8240920545028162</v>
      </c>
      <c r="Z37" s="11">
        <f>'OddsRatio_working_3-way'!X37^(1/3)*COS('OddsRatio_working_3-way'!Y37/3)</f>
        <v>0.52613981236761131</v>
      </c>
      <c r="AA37" s="11">
        <f>'OddsRatio_working_3-way'!X37^(1/3)*COS(('OddsRatio_working_3-way'!Y37+2*PI())/3)</f>
        <v>-0.39148218062982687</v>
      </c>
      <c r="AB37" s="11">
        <f>'OddsRatio_working_3-way'!X37^(1/3)*COS(('OddsRatio_working_3-way'!Y37+4*PI())/3)</f>
        <v>-0.13465763173778439</v>
      </c>
      <c r="AC37" s="11">
        <f>'OddsRatio_working_3-way'!X37^(1/3)*SIN('OddsRatio_working_3-way'!Y37/3)</f>
        <v>0.14827772243732498</v>
      </c>
      <c r="AD37" s="11">
        <f>'OddsRatio_working_3-way'!X37^(1/3)*SIN(('OddsRatio_working_3-way'!Y37+2*PI())/3)</f>
        <v>0.381511582234067</v>
      </c>
      <c r="AE37" s="11">
        <f>'OddsRatio_working_3-way'!X37^(1/3)*SIN(('OddsRatio_working_3-way'!Y37+4*PI())/3)</f>
        <v>-0.52978930467139185</v>
      </c>
      <c r="AF37" s="11">
        <f>-'OddsRatio_working_3-way'!U37/(3*'OddsRatio_working_3-way'!X37^(1/3))*COS(('OddsRatio_working_3-way'!Y37)/3)</f>
        <v>0.5261398123676112</v>
      </c>
      <c r="AG37" s="11">
        <f>-'OddsRatio_working_3-way'!U37/(3*'OddsRatio_working_3-way'!X37^(1/3))*COS(('OddsRatio_working_3-way'!Y37+2*PI())/3)</f>
        <v>-0.39148218062982676</v>
      </c>
      <c r="AH37" s="11">
        <f>-'OddsRatio_working_3-way'!U37/(3*'OddsRatio_working_3-way'!X37^(1/3))*COS(('OddsRatio_working_3-way'!Y37+4*PI())/3)</f>
        <v>-0.13465763173778436</v>
      </c>
      <c r="AI37" s="11">
        <f>'OddsRatio_working_3-way'!U37/(3*'OddsRatio_working_3-way'!X37^(1/3))*SIN(('OddsRatio_working_3-way'!Y37)/3)</f>
        <v>-0.14827772243732495</v>
      </c>
      <c r="AJ37" s="11">
        <f>'OddsRatio_working_3-way'!U37/(3*'OddsRatio_working_3-way'!X37^(1/3))*SIN(('OddsRatio_working_3-way'!Y37+2*PI())/3)</f>
        <v>-0.38151158223406689</v>
      </c>
      <c r="AK37" s="11">
        <f>'OddsRatio_working_3-way'!U37/(3*'OddsRatio_working_3-way'!X37^(1/3))*SIN(('OddsRatio_working_3-way'!Y37+4*PI())/3)</f>
        <v>0.52978930467139174</v>
      </c>
      <c r="AL37" s="11">
        <f>'OddsRatio_working_3-way'!Z37+'OddsRatio_working_3-way'!AF37</f>
        <v>1.0522796247352226</v>
      </c>
      <c r="AM37" s="11">
        <f>'OddsRatio_working_3-way'!AA37+'OddsRatio_working_3-way'!AG37</f>
        <v>-0.78296436125965363</v>
      </c>
      <c r="AN37" s="11">
        <f>'OddsRatio_working_3-way'!AB37+'OddsRatio_working_3-way'!AH37</f>
        <v>-0.26931526347556878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1.0522796247352226</v>
      </c>
      <c r="AS37" s="11">
        <f>IF(('OddsRatio_working_3-way'!X37=0),IF(Q37&gt;0,-Q37^(1/3),(-Q37)^(1/3)),'OddsRatio_working_3-way'!AM37-'OddsRatio_working_3-way'!R37/3)</f>
        <v>-0.78296436125965363</v>
      </c>
      <c r="AT37" s="11">
        <f>IF(('OddsRatio_working_3-way'!X37=0),IF(Q37&gt;0,-Q37^(1/3),(-Q37)^(1/3)),'OddsRatio_working_3-way'!AN37-'OddsRatio_working_3-way'!R37/3)</f>
        <v>-0.26931526347556878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9">
        <f t="shared" si="13"/>
        <v>0.29583092805829675</v>
      </c>
      <c r="E38" s="9">
        <f t="shared" si="14"/>
        <v>0.2722845990427904</v>
      </c>
      <c r="F38" s="9">
        <f t="shared" si="15"/>
        <v>0.43188447289891257</v>
      </c>
      <c r="G38" s="9">
        <f t="shared" si="16"/>
        <v>1.0439952516529849</v>
      </c>
      <c r="H38" s="9">
        <f t="shared" si="17"/>
        <v>3.3803091737688056</v>
      </c>
      <c r="I38" s="9">
        <f t="shared" si="18"/>
        <v>3.6726278442316409</v>
      </c>
      <c r="J38" s="9">
        <f t="shared" si="19"/>
        <v>2.3154340170827612</v>
      </c>
      <c r="K38" s="11">
        <f t="shared" si="20"/>
        <v>0.3048780487804878</v>
      </c>
      <c r="L38" s="11">
        <f t="shared" si="21"/>
        <v>0.2808988764044944</v>
      </c>
      <c r="M38" s="11">
        <f t="shared" si="22"/>
        <v>0.44247787610619471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-0.27868466812340376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0.23115194610233863</v>
      </c>
      <c r="Q38" s="11">
        <f>2*'OddsRatio_working_3-way'!K38*'OddsRatio_working_3-way'!L38*'OddsRatio_working_3-way'!M38</f>
        <v>7.5787523312242172E-2</v>
      </c>
      <c r="R38" s="11">
        <f t="shared" si="23"/>
        <v>0</v>
      </c>
      <c r="S38" s="11">
        <f t="shared" si="24"/>
        <v>-0.82943904901141796</v>
      </c>
      <c r="T38" s="11">
        <f t="shared" si="25"/>
        <v>-0.27194722918407144</v>
      </c>
      <c r="U38" s="11">
        <f>'OddsRatio_working_3-way'!S38-'OddsRatio_working_3-way'!R38^2/3</f>
        <v>-0.82943904901141796</v>
      </c>
      <c r="V38" s="11">
        <f>'OddsRatio_working_3-way'!S38*'OddsRatio_working_3-way'!R38/3-2*'OddsRatio_working_3-way'!R38^3/27-'OddsRatio_working_3-way'!T38</f>
        <v>0.27194722918407144</v>
      </c>
      <c r="W38" s="11">
        <f>'OddsRatio_working_3-way'!V38^2+4*'OddsRatio_working_3-way'!U38^3/27</f>
        <v>-1.0582255047810449E-2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0.14537670936974767</v>
      </c>
      <c r="Y38" s="11">
        <f>IF('OddsRatio_working_3-way'!W38&gt;=0,IF('OddsRatio_working_3-way'!V38+SQRT('OddsRatio_working_3-way'!W38)&gt;0,0,PI()),ACOS('OddsRatio_working_3-way'!V38/(2*'OddsRatio_working_3-way'!X38)))</f>
        <v>0.36163639474002296</v>
      </c>
      <c r="Z38" s="11">
        <f>'OddsRatio_working_3-way'!X38^(1/3)*COS('OddsRatio_working_3-way'!Y38/3)</f>
        <v>0.52199762582649245</v>
      </c>
      <c r="AA38" s="11">
        <f>'OddsRatio_working_3-way'!X38^(1/3)*COS(('OddsRatio_working_3-way'!Y38+2*PI())/3)</f>
        <v>-0.31575848079466651</v>
      </c>
      <c r="AB38" s="11">
        <f>'OddsRatio_working_3-way'!X38^(1/3)*COS(('OddsRatio_working_3-way'!Y38+4*PI())/3)</f>
        <v>-0.20623914503182586</v>
      </c>
      <c r="AC38" s="11">
        <f>'OddsRatio_working_3-way'!X38^(1/3)*SIN('OddsRatio_working_3-way'!Y38/3)</f>
        <v>6.3231017984145071E-2</v>
      </c>
      <c r="AD38" s="11">
        <f>'OddsRatio_working_3-way'!X38^(1/3)*SIN(('OddsRatio_working_3-way'!Y38+2*PI())/3)</f>
        <v>0.42044769568883394</v>
      </c>
      <c r="AE38" s="11">
        <f>'OddsRatio_working_3-way'!X38^(1/3)*SIN(('OddsRatio_working_3-way'!Y38+4*PI())/3)</f>
        <v>-0.48367871367297899</v>
      </c>
      <c r="AF38" s="11">
        <f>-'OddsRatio_working_3-way'!U38/(3*'OddsRatio_working_3-way'!X38^(1/3))*COS(('OddsRatio_working_3-way'!Y38)/3)</f>
        <v>0.52199762582649234</v>
      </c>
      <c r="AG38" s="11">
        <f>-'OddsRatio_working_3-way'!U38/(3*'OddsRatio_working_3-way'!X38^(1/3))*COS(('OddsRatio_working_3-way'!Y38+2*PI())/3)</f>
        <v>-0.31575848079466645</v>
      </c>
      <c r="AH38" s="11">
        <f>-'OddsRatio_working_3-way'!U38/(3*'OddsRatio_working_3-way'!X38^(1/3))*COS(('OddsRatio_working_3-way'!Y38+4*PI())/3)</f>
        <v>-0.20623914503182583</v>
      </c>
      <c r="AI38" s="11">
        <f>'OddsRatio_working_3-way'!U38/(3*'OddsRatio_working_3-way'!X38^(1/3))*SIN(('OddsRatio_working_3-way'!Y38)/3)</f>
        <v>-6.3231017984145058E-2</v>
      </c>
      <c r="AJ38" s="11">
        <f>'OddsRatio_working_3-way'!U38/(3*'OddsRatio_working_3-way'!X38^(1/3))*SIN(('OddsRatio_working_3-way'!Y38+2*PI())/3)</f>
        <v>-0.42044769568883383</v>
      </c>
      <c r="AK38" s="11">
        <f>'OddsRatio_working_3-way'!U38/(3*'OddsRatio_working_3-way'!X38^(1/3))*SIN(('OddsRatio_working_3-way'!Y38+4*PI())/3)</f>
        <v>0.48367871367297888</v>
      </c>
      <c r="AL38" s="11">
        <f>'OddsRatio_working_3-way'!Z38+'OddsRatio_working_3-way'!AF38</f>
        <v>1.0439952516529849</v>
      </c>
      <c r="AM38" s="11">
        <f>'OddsRatio_working_3-way'!AA38+'OddsRatio_working_3-way'!AG38</f>
        <v>-0.63151696158933301</v>
      </c>
      <c r="AN38" s="11">
        <f>'OddsRatio_working_3-way'!AB38+'OddsRatio_working_3-way'!AH38</f>
        <v>-0.41247829006365166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1.0439952516529849</v>
      </c>
      <c r="AS38" s="11">
        <f>IF(('OddsRatio_working_3-way'!X38=0),IF(Q38&gt;0,-Q38^(1/3),(-Q38)^(1/3)),'OddsRatio_working_3-way'!AM38-'OddsRatio_working_3-way'!R38/3)</f>
        <v>-0.63151696158933301</v>
      </c>
      <c r="AT38" s="11">
        <f>IF(('OddsRatio_working_3-way'!X38=0),IF(Q38&gt;0,-Q38^(1/3),(-Q38)^(1/3)),'OddsRatio_working_3-way'!AN38-'OddsRatio_working_3-way'!R38/3)</f>
        <v>-0.41247829006365166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9">
        <f t="shared" si="13"/>
        <v>0.18547509321219874</v>
      </c>
      <c r="E39" s="9">
        <f t="shared" si="14"/>
        <v>0.23654464976099374</v>
      </c>
      <c r="F39" s="9">
        <f t="shared" si="15"/>
        <v>0.57798025702680766</v>
      </c>
      <c r="G39" s="9">
        <f t="shared" si="16"/>
        <v>1.0582071073663157</v>
      </c>
      <c r="H39" s="9">
        <f t="shared" si="17"/>
        <v>5.3915594955702106</v>
      </c>
      <c r="I39" s="9">
        <f t="shared" si="18"/>
        <v>4.2275316774672627</v>
      </c>
      <c r="J39" s="9">
        <f t="shared" si="19"/>
        <v>1.7301629040827573</v>
      </c>
      <c r="K39" s="11">
        <f t="shared" si="20"/>
        <v>0.1941747572815534</v>
      </c>
      <c r="L39" s="11">
        <f t="shared" si="21"/>
        <v>0.24691358024691359</v>
      </c>
      <c r="M39" s="11">
        <f t="shared" si="22"/>
        <v>0.59171597633136097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-0.24776962865088326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0.22383502592613871</v>
      </c>
      <c r="Q39" s="11">
        <f>2*'OddsRatio_working_3-way'!K39*'OddsRatio_working_3-way'!L39*'OddsRatio_working_3-way'!M39</f>
        <v>5.673891658457255E-2</v>
      </c>
      <c r="R39" s="11">
        <f t="shared" si="23"/>
        <v>0</v>
      </c>
      <c r="S39" s="11">
        <f t="shared" si="24"/>
        <v>-0.90339977157382234</v>
      </c>
      <c r="T39" s="11">
        <f t="shared" si="25"/>
        <v>-0.22899867467017043</v>
      </c>
      <c r="U39" s="11">
        <f>'OddsRatio_working_3-way'!S39-'OddsRatio_working_3-way'!R39^2/3</f>
        <v>-0.90339977157382234</v>
      </c>
      <c r="V39" s="11">
        <f>'OddsRatio_working_3-way'!S39*'OddsRatio_working_3-way'!R39/3-2*'OddsRatio_working_3-way'!R39^3/27-'OddsRatio_working_3-way'!T39</f>
        <v>0.22899867467017043</v>
      </c>
      <c r="W39" s="11">
        <f>'OddsRatio_working_3-way'!V39^2+4*'OddsRatio_working_3-way'!U39^3/27</f>
        <v>-5.6788153966224456E-2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0.16524871177025785</v>
      </c>
      <c r="Y39" s="11">
        <f>IF('OddsRatio_working_3-way'!W39&gt;=0,IF('OddsRatio_working_3-way'!V39+SQRT('OddsRatio_working_3-way'!W39)&gt;0,0,PI()),ACOS('OddsRatio_working_3-way'!V39/(2*'OddsRatio_working_3-way'!X39)))</f>
        <v>0.80530555019765548</v>
      </c>
      <c r="Z39" s="11">
        <f>'OddsRatio_working_3-way'!X39^(1/3)*COS('OddsRatio_working_3-way'!Y39/3)</f>
        <v>0.52910355368315787</v>
      </c>
      <c r="AA39" s="11">
        <f>'OddsRatio_working_3-way'!X39^(1/3)*COS(('OddsRatio_working_3-way'!Y39+2*PI())/3)</f>
        <v>-0.39059547959322705</v>
      </c>
      <c r="AB39" s="11">
        <f>'OddsRatio_working_3-way'!X39^(1/3)*COS(('OddsRatio_working_3-way'!Y39+4*PI())/3)</f>
        <v>-0.13850807408993096</v>
      </c>
      <c r="AC39" s="11">
        <f>'OddsRatio_working_3-way'!X39^(1/3)*SIN('OddsRatio_working_3-way'!Y39/3)</f>
        <v>0.14554273142664248</v>
      </c>
      <c r="AD39" s="11">
        <f>'OddsRatio_working_3-way'!X39^(1/3)*SIN(('OddsRatio_working_3-way'!Y39+2*PI())/3)</f>
        <v>0.38544575300891704</v>
      </c>
      <c r="AE39" s="11">
        <f>'OddsRatio_working_3-way'!X39^(1/3)*SIN(('OddsRatio_working_3-way'!Y39+4*PI())/3)</f>
        <v>-0.53098848443555946</v>
      </c>
      <c r="AF39" s="11">
        <f>-'OddsRatio_working_3-way'!U39/(3*'OddsRatio_working_3-way'!X39^(1/3))*COS(('OddsRatio_working_3-way'!Y39)/3)</f>
        <v>0.52910355368315787</v>
      </c>
      <c r="AG39" s="11">
        <f>-'OddsRatio_working_3-way'!U39/(3*'OddsRatio_working_3-way'!X39^(1/3))*COS(('OddsRatio_working_3-way'!Y39+2*PI())/3)</f>
        <v>-0.39059547959322705</v>
      </c>
      <c r="AH39" s="11">
        <f>-'OddsRatio_working_3-way'!U39/(3*'OddsRatio_working_3-way'!X39^(1/3))*COS(('OddsRatio_working_3-way'!Y39+4*PI())/3)</f>
        <v>-0.13850807408993096</v>
      </c>
      <c r="AI39" s="11">
        <f>'OddsRatio_working_3-way'!U39/(3*'OddsRatio_working_3-way'!X39^(1/3))*SIN(('OddsRatio_working_3-way'!Y39)/3)</f>
        <v>-0.14554273142664248</v>
      </c>
      <c r="AJ39" s="11">
        <f>'OddsRatio_working_3-way'!U39/(3*'OddsRatio_working_3-way'!X39^(1/3))*SIN(('OddsRatio_working_3-way'!Y39+2*PI())/3)</f>
        <v>-0.38544575300891704</v>
      </c>
      <c r="AK39" s="11">
        <f>'OddsRatio_working_3-way'!U39/(3*'OddsRatio_working_3-way'!X39^(1/3))*SIN(('OddsRatio_working_3-way'!Y39+4*PI())/3)</f>
        <v>0.53098848443555946</v>
      </c>
      <c r="AL39" s="11">
        <f>'OddsRatio_working_3-way'!Z39+'OddsRatio_working_3-way'!AF39</f>
        <v>1.0582071073663157</v>
      </c>
      <c r="AM39" s="11">
        <f>'OddsRatio_working_3-way'!AA39+'OddsRatio_working_3-way'!AG39</f>
        <v>-0.78119095918645409</v>
      </c>
      <c r="AN39" s="11">
        <f>'OddsRatio_working_3-way'!AB39+'OddsRatio_working_3-way'!AH39</f>
        <v>-0.27701614817986192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1.0582071073663157</v>
      </c>
      <c r="AS39" s="11">
        <f>IF(('OddsRatio_working_3-way'!X39=0),IF(Q39&gt;0,-Q39^(1/3),(-Q39)^(1/3)),'OddsRatio_working_3-way'!AM39-'OddsRatio_working_3-way'!R39/3)</f>
        <v>-0.78119095918645409</v>
      </c>
      <c r="AT39" s="11">
        <f>IF(('OddsRatio_working_3-way'!X39=0),IF(Q39&gt;0,-Q39^(1/3),(-Q39)^(1/3)),'OddsRatio_working_3-way'!AN39-'OddsRatio_working_3-way'!R39/3)</f>
        <v>-0.27701614817986192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9">
        <f t="shared" si="13"/>
        <v>0.42822887085939676</v>
      </c>
      <c r="E40" s="9">
        <f t="shared" si="14"/>
        <v>0.28290195836335724</v>
      </c>
      <c r="F40" s="9">
        <f t="shared" si="15"/>
        <v>0.28886917077724594</v>
      </c>
      <c r="G40" s="9">
        <f t="shared" si="16"/>
        <v>1.0431248919407001</v>
      </c>
      <c r="H40" s="9">
        <f t="shared" si="17"/>
        <v>2.3351998616840963</v>
      </c>
      <c r="I40" s="9">
        <f t="shared" si="18"/>
        <v>3.5347934874159024</v>
      </c>
      <c r="J40" s="9">
        <f t="shared" si="19"/>
        <v>3.4617747449800533</v>
      </c>
      <c r="K40" s="11">
        <f t="shared" si="20"/>
        <v>0.43859649122807021</v>
      </c>
      <c r="L40" s="11">
        <f t="shared" si="21"/>
        <v>0.29154518950437314</v>
      </c>
      <c r="M40" s="11">
        <f t="shared" si="22"/>
        <v>0.29761904761904762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-0.27935728534163407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0.23100450348417206</v>
      </c>
      <c r="Q40" s="11">
        <f>2*'OddsRatio_working_3-way'!K40*'OddsRatio_working_3-way'!L40*'OddsRatio_working_3-way'!M40</f>
        <v>7.6113510208952892E-2</v>
      </c>
      <c r="R40" s="11">
        <f t="shared" si="23"/>
        <v>0</v>
      </c>
      <c r="S40" s="11">
        <f t="shared" si="24"/>
        <v>-0.82691419055590409</v>
      </c>
      <c r="T40" s="11">
        <f t="shared" si="25"/>
        <v>-0.27245937085861743</v>
      </c>
      <c r="U40" s="11">
        <f>'OddsRatio_working_3-way'!S40-'OddsRatio_working_3-way'!R40^2/3</f>
        <v>-0.82691419055590409</v>
      </c>
      <c r="V40" s="11">
        <f>'OddsRatio_working_3-way'!S40*'OddsRatio_working_3-way'!R40/3-2*'OddsRatio_working_3-way'!R40^3/27-'OddsRatio_working_3-way'!T40</f>
        <v>0.27245937085861743</v>
      </c>
      <c r="W40" s="11">
        <f>'OddsRatio_working_3-way'!V40^2+4*'OddsRatio_working_3-way'!U40^3/27</f>
        <v>-9.5337784262514991E-3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0.14471341264282064</v>
      </c>
      <c r="Y40" s="11">
        <f>IF('OddsRatio_working_3-way'!W40&gt;=0,IF('OddsRatio_working_3-way'!V40+SQRT('OddsRatio_working_3-way'!W40)&gt;0,0,PI()),ACOS('OddsRatio_working_3-way'!V40/(2*'OddsRatio_working_3-way'!X40)))</f>
        <v>0.34411120747108148</v>
      </c>
      <c r="Z40" s="11">
        <f>'OddsRatio_working_3-way'!X40^(1/3)*COS('OddsRatio_working_3-way'!Y40/3)</f>
        <v>0.52156244597035006</v>
      </c>
      <c r="AA40" s="11">
        <f>'OddsRatio_working_3-way'!X40^(1/3)*COS(('OddsRatio_working_3-way'!Y40+2*PI())/3)</f>
        <v>-0.31281975538228673</v>
      </c>
      <c r="AB40" s="11">
        <f>'OddsRatio_working_3-way'!X40^(1/3)*COS(('OddsRatio_working_3-way'!Y40+4*PI())/3)</f>
        <v>-0.20874269058806341</v>
      </c>
      <c r="AC40" s="11">
        <f>'OddsRatio_working_3-way'!X40^(1/3)*SIN('OddsRatio_working_3-way'!Y40/3)</f>
        <v>6.0088921375411067E-2</v>
      </c>
      <c r="AD40" s="11">
        <f>'OddsRatio_working_3-way'!X40^(1/3)*SIN(('OddsRatio_working_3-way'!Y40+2*PI())/3)</f>
        <v>0.42164186718256635</v>
      </c>
      <c r="AE40" s="11">
        <f>'OddsRatio_working_3-way'!X40^(1/3)*SIN(('OddsRatio_working_3-way'!Y40+4*PI())/3)</f>
        <v>-0.48173078855797735</v>
      </c>
      <c r="AF40" s="11">
        <f>-'OddsRatio_working_3-way'!U40/(3*'OddsRatio_working_3-way'!X40^(1/3))*COS(('OddsRatio_working_3-way'!Y40)/3)</f>
        <v>0.52156244597035006</v>
      </c>
      <c r="AG40" s="11">
        <f>-'OddsRatio_working_3-way'!U40/(3*'OddsRatio_working_3-way'!X40^(1/3))*COS(('OddsRatio_working_3-way'!Y40+2*PI())/3)</f>
        <v>-0.31281975538228673</v>
      </c>
      <c r="AH40" s="11">
        <f>-'OddsRatio_working_3-way'!U40/(3*'OddsRatio_working_3-way'!X40^(1/3))*COS(('OddsRatio_working_3-way'!Y40+4*PI())/3)</f>
        <v>-0.20874269058806341</v>
      </c>
      <c r="AI40" s="11">
        <f>'OddsRatio_working_3-way'!U40/(3*'OddsRatio_working_3-way'!X40^(1/3))*SIN(('OddsRatio_working_3-way'!Y40)/3)</f>
        <v>-6.0088921375411067E-2</v>
      </c>
      <c r="AJ40" s="11">
        <f>'OddsRatio_working_3-way'!U40/(3*'OddsRatio_working_3-way'!X40^(1/3))*SIN(('OddsRatio_working_3-way'!Y40+2*PI())/3)</f>
        <v>-0.42164186718256635</v>
      </c>
      <c r="AK40" s="11">
        <f>'OddsRatio_working_3-way'!U40/(3*'OddsRatio_working_3-way'!X40^(1/3))*SIN(('OddsRatio_working_3-way'!Y40+4*PI())/3)</f>
        <v>0.48173078855797735</v>
      </c>
      <c r="AL40" s="11">
        <f>'OddsRatio_working_3-way'!Z40+'OddsRatio_working_3-way'!AF40</f>
        <v>1.0431248919407001</v>
      </c>
      <c r="AM40" s="11">
        <f>'OddsRatio_working_3-way'!AA40+'OddsRatio_working_3-way'!AG40</f>
        <v>-0.62563951076457347</v>
      </c>
      <c r="AN40" s="11">
        <f>'OddsRatio_working_3-way'!AB40+'OddsRatio_working_3-way'!AH40</f>
        <v>-0.41748538117612682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1.0431248919407001</v>
      </c>
      <c r="AS40" s="11">
        <f>IF(('OddsRatio_working_3-way'!X40=0),IF(Q40&gt;0,-Q40^(1/3),(-Q40)^(1/3)),'OddsRatio_working_3-way'!AM40-'OddsRatio_working_3-way'!R40/3)</f>
        <v>-0.62563951076457347</v>
      </c>
      <c r="AT40" s="11">
        <f>IF(('OddsRatio_working_3-way'!X40=0),IF(Q40&gt;0,-Q40^(1/3),(-Q40)^(1/3)),'OddsRatio_working_3-way'!AN40-'OddsRatio_working_3-way'!R40/3)</f>
        <v>-0.41748538117612682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9">
        <f t="shared" si="13"/>
        <v>0.23050243898906048</v>
      </c>
      <c r="E41" s="9">
        <f t="shared" si="14"/>
        <v>0.25160052792484905</v>
      </c>
      <c r="F41" s="9">
        <f t="shared" si="15"/>
        <v>0.5178970330860907</v>
      </c>
      <c r="G41" s="9">
        <f t="shared" si="16"/>
        <v>1.069983618130208</v>
      </c>
      <c r="H41" s="9">
        <f t="shared" si="17"/>
        <v>4.338348888566248</v>
      </c>
      <c r="I41" s="9">
        <f t="shared" si="18"/>
        <v>3.9745544584019772</v>
      </c>
      <c r="J41" s="9">
        <f t="shared" si="19"/>
        <v>1.9308857477732813</v>
      </c>
      <c r="K41" s="11">
        <f t="shared" si="20"/>
        <v>0.24271844660194175</v>
      </c>
      <c r="L41" s="11">
        <f t="shared" si="21"/>
        <v>0.26455026455026459</v>
      </c>
      <c r="M41" s="11">
        <f t="shared" si="22"/>
        <v>0.53475935828876997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-0.25911229452063267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0.23246525245383037</v>
      </c>
      <c r="Q41" s="11">
        <f>2*'OddsRatio_working_3-way'!K41*'OddsRatio_working_3-way'!L41*'OddsRatio_working_3-way'!M41</f>
        <v>6.8675111507778552E-2</v>
      </c>
      <c r="R41" s="11">
        <f t="shared" si="23"/>
        <v>0</v>
      </c>
      <c r="S41" s="11">
        <f t="shared" si="24"/>
        <v>-0.89716025588017612</v>
      </c>
      <c r="T41" s="11">
        <f t="shared" si="25"/>
        <v>-0.26503995742398118</v>
      </c>
      <c r="U41" s="11">
        <f>'OddsRatio_working_3-way'!S41-'OddsRatio_working_3-way'!R41^2/3</f>
        <v>-0.89716025588017612</v>
      </c>
      <c r="V41" s="11">
        <f>'OddsRatio_working_3-way'!S41*'OddsRatio_working_3-way'!R41/3-2*'OddsRatio_working_3-way'!R41^3/27-'OddsRatio_working_3-way'!T41</f>
        <v>0.26503995742398118</v>
      </c>
      <c r="W41" s="11">
        <f>'OddsRatio_working_3-way'!V41^2+4*'OddsRatio_working_3-way'!U41^3/27</f>
        <v>-3.6734735351614728E-2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0.1635396850789744</v>
      </c>
      <c r="Y41" s="11">
        <f>IF('OddsRatio_working_3-way'!W41&gt;=0,IF('OddsRatio_working_3-way'!V41+SQRT('OddsRatio_working_3-way'!W41)&gt;0,0,PI()),ACOS('OddsRatio_working_3-way'!V41/(2*'OddsRatio_working_3-way'!X41)))</f>
        <v>0.6260931020923447</v>
      </c>
      <c r="Z41" s="11">
        <f>'OddsRatio_working_3-way'!X41^(1/3)*COS('OddsRatio_working_3-way'!Y41/3)</f>
        <v>0.53499180906510413</v>
      </c>
      <c r="AA41" s="11">
        <f>'OddsRatio_working_3-way'!X41^(1/3)*COS(('OddsRatio_working_3-way'!Y41+2*PI())/3)</f>
        <v>-0.36561770203432759</v>
      </c>
      <c r="AB41" s="11">
        <f>'OddsRatio_working_3-way'!X41^(1/3)*COS(('OddsRatio_working_3-way'!Y41+4*PI())/3)</f>
        <v>-0.16937410703077674</v>
      </c>
      <c r="AC41" s="11">
        <f>'OddsRatio_working_3-way'!X41^(1/3)*SIN('OddsRatio_working_3-way'!Y41/3)</f>
        <v>0.11330129240204005</v>
      </c>
      <c r="AD41" s="11">
        <f>'OddsRatio_working_3-way'!X41^(1/3)*SIN(('OddsRatio_working_3-way'!Y41+2*PI())/3)</f>
        <v>0.40666585126595411</v>
      </c>
      <c r="AE41" s="11">
        <f>'OddsRatio_working_3-way'!X41^(1/3)*SIN(('OddsRatio_working_3-way'!Y41+4*PI())/3)</f>
        <v>-0.51996714366799412</v>
      </c>
      <c r="AF41" s="11">
        <f>-'OddsRatio_working_3-way'!U41/(3*'OddsRatio_working_3-way'!X41^(1/3))*COS(('OddsRatio_working_3-way'!Y41)/3)</f>
        <v>0.53499180906510402</v>
      </c>
      <c r="AG41" s="11">
        <f>-'OddsRatio_working_3-way'!U41/(3*'OddsRatio_working_3-way'!X41^(1/3))*COS(('OddsRatio_working_3-way'!Y41+2*PI())/3)</f>
        <v>-0.36561770203432753</v>
      </c>
      <c r="AH41" s="11">
        <f>-'OddsRatio_working_3-way'!U41/(3*'OddsRatio_working_3-way'!X41^(1/3))*COS(('OddsRatio_working_3-way'!Y41+4*PI())/3)</f>
        <v>-0.16937410703077671</v>
      </c>
      <c r="AI41" s="11">
        <f>'OddsRatio_working_3-way'!U41/(3*'OddsRatio_working_3-way'!X41^(1/3))*SIN(('OddsRatio_working_3-way'!Y41)/3)</f>
        <v>-0.11330129240204002</v>
      </c>
      <c r="AJ41" s="11">
        <f>'OddsRatio_working_3-way'!U41/(3*'OddsRatio_working_3-way'!X41^(1/3))*SIN(('OddsRatio_working_3-way'!Y41+2*PI())/3)</f>
        <v>-0.406665851265954</v>
      </c>
      <c r="AK41" s="11">
        <f>'OddsRatio_working_3-way'!U41/(3*'OddsRatio_working_3-way'!X41^(1/3))*SIN(('OddsRatio_working_3-way'!Y41+4*PI())/3)</f>
        <v>0.51996714366799401</v>
      </c>
      <c r="AL41" s="11">
        <f>'OddsRatio_working_3-way'!Z41+'OddsRatio_working_3-way'!AF41</f>
        <v>1.069983618130208</v>
      </c>
      <c r="AM41" s="11">
        <f>'OddsRatio_working_3-way'!AA41+'OddsRatio_working_3-way'!AG41</f>
        <v>-0.73123540406865506</v>
      </c>
      <c r="AN41" s="11">
        <f>'OddsRatio_working_3-way'!AB41+'OddsRatio_working_3-way'!AH41</f>
        <v>-0.33874821406155342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1.069983618130208</v>
      </c>
      <c r="AS41" s="11">
        <f>IF(('OddsRatio_working_3-way'!X41=0),IF(Q41&gt;0,-Q41^(1/3),(-Q41)^(1/3)),'OddsRatio_working_3-way'!AM41-'OddsRatio_working_3-way'!R41/3)</f>
        <v>-0.73123540406865506</v>
      </c>
      <c r="AT41" s="11">
        <f>IF(('OddsRatio_working_3-way'!X41=0),IF(Q41&gt;0,-Q41^(1/3),(-Q41)^(1/3)),'OddsRatio_working_3-way'!AN41-'OddsRatio_working_3-way'!R41/3)</f>
        <v>-0.33874821406155342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9">
        <f t="shared" si="13"/>
        <v>0.43002764454538978</v>
      </c>
      <c r="E42" s="9">
        <f t="shared" si="14"/>
        <v>0.25061561512643538</v>
      </c>
      <c r="F42" s="9">
        <f t="shared" si="15"/>
        <v>0.3193567403281749</v>
      </c>
      <c r="G42" s="9">
        <f t="shared" si="16"/>
        <v>1.060345515334792</v>
      </c>
      <c r="H42" s="9">
        <f t="shared" si="17"/>
        <v>2.3254318941684904</v>
      </c>
      <c r="I42" s="9">
        <f t="shared" si="18"/>
        <v>3.9901743532441136</v>
      </c>
      <c r="J42" s="9">
        <f t="shared" si="19"/>
        <v>3.1312944858229317</v>
      </c>
      <c r="K42" s="11">
        <f t="shared" si="20"/>
        <v>0.44444444444444442</v>
      </c>
      <c r="L42" s="11">
        <f t="shared" si="21"/>
        <v>0.26178010471204188</v>
      </c>
      <c r="M42" s="11">
        <f t="shared" si="22"/>
        <v>0.33222591362126247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-0.27386895340140205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0.23501262999619257</v>
      </c>
      <c r="Q42" s="11">
        <f>2*'OddsRatio_working_3-way'!K42*'OddsRatio_working_3-way'!L42*'OddsRatio_working_3-way'!M42</f>
        <v>7.7306786182958109E-2</v>
      </c>
      <c r="R42" s="11">
        <f t="shared" si="23"/>
        <v>0</v>
      </c>
      <c r="S42" s="11">
        <f t="shared" si="24"/>
        <v>-0.85812074379873626</v>
      </c>
      <c r="T42" s="11">
        <f t="shared" si="25"/>
        <v>-0.28227656046011074</v>
      </c>
      <c r="U42" s="11">
        <f>'OddsRatio_working_3-way'!S42-'OddsRatio_working_3-way'!R42^2/3</f>
        <v>-0.85812074379873626</v>
      </c>
      <c r="V42" s="11">
        <f>'OddsRatio_working_3-way'!S42*'OddsRatio_working_3-way'!R42/3-2*'OddsRatio_working_3-way'!R42^3/27-'OddsRatio_working_3-way'!T42</f>
        <v>0.28227656046011074</v>
      </c>
      <c r="W42" s="11">
        <f>'OddsRatio_working_3-way'!V42^2+4*'OddsRatio_working_3-way'!U42^3/27</f>
        <v>-1.3934078413599379E-2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0.15298213539396513</v>
      </c>
      <c r="Y42" s="11">
        <f>IF('OddsRatio_working_3-way'!W42&gt;=0,IF('OddsRatio_working_3-way'!V42+SQRT('OddsRatio_working_3-way'!W42)&gt;0,0,PI()),ACOS('OddsRatio_working_3-way'!V42/(2*'OddsRatio_working_3-way'!X42)))</f>
        <v>0.39608075447617375</v>
      </c>
      <c r="Z42" s="11">
        <f>'OddsRatio_working_3-way'!X42^(1/3)*COS('OddsRatio_working_3-way'!Y42/3)</f>
        <v>0.53017275766739602</v>
      </c>
      <c r="AA42" s="11">
        <f>'OddsRatio_working_3-way'!X42^(1/3)*COS(('OddsRatio_working_3-way'!Y42+2*PI())/3)</f>
        <v>-0.32606031769445659</v>
      </c>
      <c r="AB42" s="11">
        <f>'OddsRatio_working_3-way'!X42^(1/3)*COS(('OddsRatio_working_3-way'!Y42+4*PI())/3)</f>
        <v>-0.20411243997293957</v>
      </c>
      <c r="AC42" s="11">
        <f>'OddsRatio_working_3-way'!X42^(1/3)*SIN('OddsRatio_working_3-way'!Y42/3)</f>
        <v>7.0406640029621492E-2</v>
      </c>
      <c r="AD42" s="11">
        <f>'OddsRatio_working_3-way'!X42^(1/3)*SIN(('OddsRatio_working_3-way'!Y42+2*PI())/3)</f>
        <v>0.42393975651960519</v>
      </c>
      <c r="AE42" s="11">
        <f>'OddsRatio_working_3-way'!X42^(1/3)*SIN(('OddsRatio_working_3-way'!Y42+4*PI())/3)</f>
        <v>-0.49434639654922663</v>
      </c>
      <c r="AF42" s="11">
        <f>-'OddsRatio_working_3-way'!U42/(3*'OddsRatio_working_3-way'!X42^(1/3))*COS(('OddsRatio_working_3-way'!Y42)/3)</f>
        <v>0.53017275766739602</v>
      </c>
      <c r="AG42" s="11">
        <f>-'OddsRatio_working_3-way'!U42/(3*'OddsRatio_working_3-way'!X42^(1/3))*COS(('OddsRatio_working_3-way'!Y42+2*PI())/3)</f>
        <v>-0.32606031769445659</v>
      </c>
      <c r="AH42" s="11">
        <f>-'OddsRatio_working_3-way'!U42/(3*'OddsRatio_working_3-way'!X42^(1/3))*COS(('OddsRatio_working_3-way'!Y42+4*PI())/3)</f>
        <v>-0.20411243997293957</v>
      </c>
      <c r="AI42" s="11">
        <f>'OddsRatio_working_3-way'!U42/(3*'OddsRatio_working_3-way'!X42^(1/3))*SIN(('OddsRatio_working_3-way'!Y42)/3)</f>
        <v>-7.0406640029621492E-2</v>
      </c>
      <c r="AJ42" s="11">
        <f>'OddsRatio_working_3-way'!U42/(3*'OddsRatio_working_3-way'!X42^(1/3))*SIN(('OddsRatio_working_3-way'!Y42+2*PI())/3)</f>
        <v>-0.42393975651960519</v>
      </c>
      <c r="AK42" s="11">
        <f>'OddsRatio_working_3-way'!U42/(3*'OddsRatio_working_3-way'!X42^(1/3))*SIN(('OddsRatio_working_3-way'!Y42+4*PI())/3)</f>
        <v>0.49434639654922663</v>
      </c>
      <c r="AL42" s="11">
        <f>'OddsRatio_working_3-way'!Z42+'OddsRatio_working_3-way'!AF42</f>
        <v>1.060345515334792</v>
      </c>
      <c r="AM42" s="11">
        <f>'OddsRatio_working_3-way'!AA42+'OddsRatio_working_3-way'!AG42</f>
        <v>-0.65212063538891318</v>
      </c>
      <c r="AN42" s="11">
        <f>'OddsRatio_working_3-way'!AB42+'OddsRatio_working_3-way'!AH42</f>
        <v>-0.40822487994587914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1.060345515334792</v>
      </c>
      <c r="AS42" s="11">
        <f>IF(('OddsRatio_working_3-way'!X42=0),IF(Q42&gt;0,-Q42^(1/3),(-Q42)^(1/3)),'OddsRatio_working_3-way'!AM42-'OddsRatio_working_3-way'!R42/3)</f>
        <v>-0.65212063538891318</v>
      </c>
      <c r="AT42" s="11">
        <f>IF(('OddsRatio_working_3-way'!X42=0),IF(Q42&gt;0,-Q42^(1/3),(-Q42)^(1/3)),'OddsRatio_working_3-way'!AN42-'OddsRatio_working_3-way'!R42/3)</f>
        <v>-0.40822487994587914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9">
        <f t="shared" si="13"/>
        <v>0.43616940020399125</v>
      </c>
      <c r="E43" s="9">
        <f t="shared" si="14"/>
        <v>0.2881262704420694</v>
      </c>
      <c r="F43" s="9">
        <f t="shared" si="15"/>
        <v>0.27570432935393929</v>
      </c>
      <c r="G43" s="9">
        <f t="shared" si="16"/>
        <v>1.0424896757934548</v>
      </c>
      <c r="H43" s="9">
        <f t="shared" si="17"/>
        <v>2.2926871979838839</v>
      </c>
      <c r="I43" s="9">
        <f t="shared" si="18"/>
        <v>3.470700531630488</v>
      </c>
      <c r="J43" s="9">
        <f t="shared" si="19"/>
        <v>3.6270739829995051</v>
      </c>
      <c r="K43" s="11">
        <f t="shared" si="20"/>
        <v>0.4464285714285714</v>
      </c>
      <c r="L43" s="11">
        <f t="shared" si="21"/>
        <v>0.29673590504451036</v>
      </c>
      <c r="M43" s="11">
        <f t="shared" si="22"/>
        <v>0.28409090909090912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-0.27870835581332598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0.2306959083201664</v>
      </c>
      <c r="Q43" s="11">
        <f>2*'OddsRatio_working_3-way'!K43*'OddsRatio_working_3-way'!L43*'OddsRatio_working_3-way'!M43</f>
        <v>7.5267833057150554E-2</v>
      </c>
      <c r="R43" s="11">
        <f t="shared" si="23"/>
        <v>0</v>
      </c>
      <c r="S43" s="11">
        <f t="shared" si="24"/>
        <v>-0.82773229976169971</v>
      </c>
      <c r="T43" s="11">
        <f t="shared" si="25"/>
        <v>-0.2700594778994127</v>
      </c>
      <c r="U43" s="11">
        <f>'OddsRatio_working_3-way'!S43-'OddsRatio_working_3-way'!R43^2/3</f>
        <v>-0.82773229976169971</v>
      </c>
      <c r="V43" s="11">
        <f>'OddsRatio_working_3-way'!S43*'OddsRatio_working_3-way'!R43/3-2*'OddsRatio_working_3-way'!R43^3/27-'OddsRatio_working_3-way'!T43</f>
        <v>0.2700594778994127</v>
      </c>
      <c r="W43" s="11">
        <f>'OddsRatio_working_3-way'!V43^2+4*'OddsRatio_working_3-way'!U43^3/27</f>
        <v>-1.1084639432581131E-2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0.14492822450775808</v>
      </c>
      <c r="Y43" s="11">
        <f>IF('OddsRatio_working_3-way'!W43&gt;=0,IF('OddsRatio_working_3-way'!V43+SQRT('OddsRatio_working_3-way'!W43)&gt;0,0,PI()),ACOS('OddsRatio_working_3-way'!V43/(2*'OddsRatio_working_3-way'!X43)))</f>
        <v>0.37172884928892369</v>
      </c>
      <c r="Z43" s="11">
        <f>'OddsRatio_working_3-way'!X43^(1/3)*COS('OddsRatio_working_3-way'!Y43/3)</f>
        <v>0.52124483789672738</v>
      </c>
      <c r="AA43" s="11">
        <f>'OddsRatio_working_3-way'!X43^(1/3)*COS(('OddsRatio_working_3-way'!Y43+2*PI())/3)</f>
        <v>-0.31684464911522681</v>
      </c>
      <c r="AB43" s="11">
        <f>'OddsRatio_working_3-way'!X43^(1/3)*COS(('OddsRatio_working_3-way'!Y43+4*PI())/3)</f>
        <v>-0.20440018878150046</v>
      </c>
      <c r="AC43" s="11">
        <f>'OddsRatio_working_3-way'!X43^(1/3)*SIN('OddsRatio_working_3-way'!Y43/3)</f>
        <v>6.491983944255908E-2</v>
      </c>
      <c r="AD43" s="11">
        <f>'OddsRatio_working_3-way'!X43^(1/3)*SIN(('OddsRatio_working_3-way'!Y43+2*PI())/3)</f>
        <v>0.41895135148878809</v>
      </c>
      <c r="AE43" s="11">
        <f>'OddsRatio_working_3-way'!X43^(1/3)*SIN(('OddsRatio_working_3-way'!Y43+4*PI())/3)</f>
        <v>-0.48387119093134717</v>
      </c>
      <c r="AF43" s="11">
        <f>-'OddsRatio_working_3-way'!U43/(3*'OddsRatio_working_3-way'!X43^(1/3))*COS(('OddsRatio_working_3-way'!Y43)/3)</f>
        <v>0.52124483789672738</v>
      </c>
      <c r="AG43" s="11">
        <f>-'OddsRatio_working_3-way'!U43/(3*'OddsRatio_working_3-way'!X43^(1/3))*COS(('OddsRatio_working_3-way'!Y43+2*PI())/3)</f>
        <v>-0.31684464911522681</v>
      </c>
      <c r="AH43" s="11">
        <f>-'OddsRatio_working_3-way'!U43/(3*'OddsRatio_working_3-way'!X43^(1/3))*COS(('OddsRatio_working_3-way'!Y43+4*PI())/3)</f>
        <v>-0.20440018878150046</v>
      </c>
      <c r="AI43" s="11">
        <f>'OddsRatio_working_3-way'!U43/(3*'OddsRatio_working_3-way'!X43^(1/3))*SIN(('OddsRatio_working_3-way'!Y43)/3)</f>
        <v>-6.491983944255908E-2</v>
      </c>
      <c r="AJ43" s="11">
        <f>'OddsRatio_working_3-way'!U43/(3*'OddsRatio_working_3-way'!X43^(1/3))*SIN(('OddsRatio_working_3-way'!Y43+2*PI())/3)</f>
        <v>-0.41895135148878809</v>
      </c>
      <c r="AK43" s="11">
        <f>'OddsRatio_working_3-way'!U43/(3*'OddsRatio_working_3-way'!X43^(1/3))*SIN(('OddsRatio_working_3-way'!Y43+4*PI())/3)</f>
        <v>0.48387119093134717</v>
      </c>
      <c r="AL43" s="11">
        <f>'OddsRatio_working_3-way'!Z43+'OddsRatio_working_3-way'!AF43</f>
        <v>1.0424896757934548</v>
      </c>
      <c r="AM43" s="11">
        <f>'OddsRatio_working_3-way'!AA43+'OddsRatio_working_3-way'!AG43</f>
        <v>-0.63368929823045361</v>
      </c>
      <c r="AN43" s="11">
        <f>'OddsRatio_working_3-way'!AB43+'OddsRatio_working_3-way'!AH43</f>
        <v>-0.40880037756300092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1.0424896757934548</v>
      </c>
      <c r="AS43" s="11">
        <f>IF(('OddsRatio_working_3-way'!X43=0),IF(Q43&gt;0,-Q43^(1/3),(-Q43)^(1/3)),'OddsRatio_working_3-way'!AM43-'OddsRatio_working_3-way'!R43/3)</f>
        <v>-0.63368929823045361</v>
      </c>
      <c r="AT43" s="11">
        <f>IF(('OddsRatio_working_3-way'!X43=0),IF(Q43&gt;0,-Q43^(1/3),(-Q43)^(1/3)),'OddsRatio_working_3-way'!AN43-'OddsRatio_working_3-way'!R43/3)</f>
        <v>-0.40880037756300092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9">
        <f t="shared" si="13"/>
        <v>0.40954105467190816</v>
      </c>
      <c r="E44" s="9">
        <f t="shared" si="14"/>
        <v>0.30240604281210259</v>
      </c>
      <c r="F44" s="9">
        <f t="shared" si="15"/>
        <v>0.28805290251598914</v>
      </c>
      <c r="G44" s="9">
        <f t="shared" si="16"/>
        <v>1.0298268872163339</v>
      </c>
      <c r="H44" s="9">
        <f t="shared" si="17"/>
        <v>2.4417576421028673</v>
      </c>
      <c r="I44" s="9">
        <f t="shared" si="18"/>
        <v>3.3068122273645884</v>
      </c>
      <c r="J44" s="9">
        <f t="shared" si="19"/>
        <v>3.4715845293192014</v>
      </c>
      <c r="K44" s="11">
        <f t="shared" si="20"/>
        <v>0.41666666666666669</v>
      </c>
      <c r="L44" s="11">
        <f t="shared" si="21"/>
        <v>0.30864197530864196</v>
      </c>
      <c r="M44" s="11">
        <f t="shared" si="22"/>
        <v>0.29411764705882354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-0.28467683369644159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0.22845557976276931</v>
      </c>
      <c r="Q44" s="11">
        <f>2*'OddsRatio_working_3-way'!K44*'OddsRatio_working_3-way'!L44*'OddsRatio_working_3-way'!M44</f>
        <v>7.5647542967804404E-2</v>
      </c>
      <c r="R44" s="11">
        <f t="shared" si="23"/>
        <v>0</v>
      </c>
      <c r="S44" s="11">
        <f t="shared" si="24"/>
        <v>-0.80250850340136037</v>
      </c>
      <c r="T44" s="11">
        <f t="shared" si="25"/>
        <v>-0.26573129251700678</v>
      </c>
      <c r="U44" s="11">
        <f>'OddsRatio_working_3-way'!S44-'OddsRatio_working_3-way'!R44^2/3</f>
        <v>-0.80250850340136037</v>
      </c>
      <c r="V44" s="11">
        <f>'OddsRatio_working_3-way'!S44*'OddsRatio_working_3-way'!R44/3-2*'OddsRatio_working_3-way'!R44^3/27-'OddsRatio_working_3-way'!T44</f>
        <v>0.26573129251700678</v>
      </c>
      <c r="W44" s="11">
        <f>'OddsRatio_working_3-way'!V44^2+4*'OddsRatio_working_3-way'!U44^3/27</f>
        <v>-5.9545015890852399E-3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0.13835427479106335</v>
      </c>
      <c r="Y44" s="11">
        <f>IF('OddsRatio_working_3-way'!W44&gt;=0,IF('OddsRatio_working_3-way'!V44+SQRT('OddsRatio_working_3-way'!W44)&gt;0,0,PI()),ACOS('OddsRatio_working_3-way'!V44/(2*'OddsRatio_working_3-way'!X44)))</f>
        <v>0.28261611304953727</v>
      </c>
      <c r="Z44" s="11">
        <f>'OddsRatio_working_3-way'!X44^(1/3)*COS('OddsRatio_working_3-way'!Y44/3)</f>
        <v>0.51491344360816693</v>
      </c>
      <c r="AA44" s="11">
        <f>'OddsRatio_working_3-way'!X44^(1/3)*COS(('OddsRatio_working_3-way'!Y44+2*PI())/3)</f>
        <v>-0.29959026003699785</v>
      </c>
      <c r="AB44" s="11">
        <f>'OddsRatio_working_3-way'!X44^(1/3)*COS(('OddsRatio_working_3-way'!Y44+4*PI())/3)</f>
        <v>-0.21532318357116914</v>
      </c>
      <c r="AC44" s="11">
        <f>'OddsRatio_working_3-way'!X44^(1/3)*SIN('OddsRatio_working_3-way'!Y44/3)</f>
        <v>4.8651619281369241E-2</v>
      </c>
      <c r="AD44" s="11">
        <f>'OddsRatio_working_3-way'!X44^(1/3)*SIN(('OddsRatio_working_3-way'!Y44+2*PI())/3)</f>
        <v>0.42160231327411396</v>
      </c>
      <c r="AE44" s="11">
        <f>'OddsRatio_working_3-way'!X44^(1/3)*SIN(('OddsRatio_working_3-way'!Y44+4*PI())/3)</f>
        <v>-0.47025393255548298</v>
      </c>
      <c r="AF44" s="11">
        <f>-'OddsRatio_working_3-way'!U44/(3*'OddsRatio_working_3-way'!X44^(1/3))*COS(('OddsRatio_working_3-way'!Y44)/3)</f>
        <v>0.51491344360816693</v>
      </c>
      <c r="AG44" s="11">
        <f>-'OddsRatio_working_3-way'!U44/(3*'OddsRatio_working_3-way'!X44^(1/3))*COS(('OddsRatio_working_3-way'!Y44+2*PI())/3)</f>
        <v>-0.29959026003699785</v>
      </c>
      <c r="AH44" s="11">
        <f>-'OddsRatio_working_3-way'!U44/(3*'OddsRatio_working_3-way'!X44^(1/3))*COS(('OddsRatio_working_3-way'!Y44+4*PI())/3)</f>
        <v>-0.21532318357116914</v>
      </c>
      <c r="AI44" s="11">
        <f>'OddsRatio_working_3-way'!U44/(3*'OddsRatio_working_3-way'!X44^(1/3))*SIN(('OddsRatio_working_3-way'!Y44)/3)</f>
        <v>-4.8651619281369241E-2</v>
      </c>
      <c r="AJ44" s="11">
        <f>'OddsRatio_working_3-way'!U44/(3*'OddsRatio_working_3-way'!X44^(1/3))*SIN(('OddsRatio_working_3-way'!Y44+2*PI())/3)</f>
        <v>-0.42160231327411396</v>
      </c>
      <c r="AK44" s="11">
        <f>'OddsRatio_working_3-way'!U44/(3*'OddsRatio_working_3-way'!X44^(1/3))*SIN(('OddsRatio_working_3-way'!Y44+4*PI())/3)</f>
        <v>0.47025393255548298</v>
      </c>
      <c r="AL44" s="11">
        <f>'OddsRatio_working_3-way'!Z44+'OddsRatio_working_3-way'!AF44</f>
        <v>1.0298268872163339</v>
      </c>
      <c r="AM44" s="11">
        <f>'OddsRatio_working_3-way'!AA44+'OddsRatio_working_3-way'!AG44</f>
        <v>-0.59918052007399569</v>
      </c>
      <c r="AN44" s="11">
        <f>'OddsRatio_working_3-way'!AB44+'OddsRatio_working_3-way'!AH44</f>
        <v>-0.43064636714233828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1.0298268872163339</v>
      </c>
      <c r="AS44" s="11">
        <f>IF(('OddsRatio_working_3-way'!X44=0),IF(Q44&gt;0,-Q44^(1/3),(-Q44)^(1/3)),'OddsRatio_working_3-way'!AM44-'OddsRatio_working_3-way'!R44/3)</f>
        <v>-0.59918052007399569</v>
      </c>
      <c r="AT44" s="11">
        <f>IF(('OddsRatio_working_3-way'!X44=0),IF(Q44&gt;0,-Q44^(1/3),(-Q44)^(1/3)),'OddsRatio_working_3-way'!AN44-'OddsRatio_working_3-way'!R44/3)</f>
        <v>-0.43064636714233828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9">
        <f t="shared" si="13"/>
        <v>0.44109376771452075</v>
      </c>
      <c r="E45" s="9">
        <f t="shared" si="14"/>
        <v>0.29130603165020313</v>
      </c>
      <c r="F45" s="9">
        <f t="shared" si="15"/>
        <v>0.26760020063527612</v>
      </c>
      <c r="G45" s="9">
        <f t="shared" si="16"/>
        <v>1.0136733242573632</v>
      </c>
      <c r="H45" s="9">
        <f t="shared" si="17"/>
        <v>2.2670916553217038</v>
      </c>
      <c r="I45" s="9">
        <f t="shared" si="18"/>
        <v>3.4328159782176715</v>
      </c>
      <c r="J45" s="9">
        <f t="shared" si="19"/>
        <v>3.7369179754948809</v>
      </c>
      <c r="K45" s="11">
        <f t="shared" si="20"/>
        <v>0.44444444444444442</v>
      </c>
      <c r="L45" s="11">
        <f t="shared" si="21"/>
        <v>0.29411764705882354</v>
      </c>
      <c r="M45" s="11">
        <f t="shared" si="22"/>
        <v>0.27027027027027023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-0.28616852146263905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0.22434198904787139</v>
      </c>
      <c r="Q45" s="11">
        <f>2*'OddsRatio_working_3-way'!K45*'OddsRatio_working_3-way'!L45*'OddsRatio_working_3-way'!M45</f>
        <v>7.065889418830594E-2</v>
      </c>
      <c r="R45" s="11">
        <f t="shared" si="23"/>
        <v>0</v>
      </c>
      <c r="S45" s="11">
        <f t="shared" si="24"/>
        <v>-0.78395061728395077</v>
      </c>
      <c r="T45" s="11">
        <f t="shared" si="25"/>
        <v>-0.24691358024691359</v>
      </c>
      <c r="U45" s="11">
        <f>'OddsRatio_working_3-way'!S45-'OddsRatio_working_3-way'!R45^2/3</f>
        <v>-0.78395061728395077</v>
      </c>
      <c r="V45" s="11">
        <f>'OddsRatio_working_3-way'!S45*'OddsRatio_working_3-way'!R45/3-2*'OddsRatio_working_3-way'!R45^3/27-'OddsRatio_working_3-way'!T45</f>
        <v>0.24691358024691359</v>
      </c>
      <c r="W45" s="11">
        <f>'OddsRatio_working_3-way'!V45^2+4*'OddsRatio_working_3-way'!U45^3/27</f>
        <v>-1.0411350495198035E-2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0.13358299536762444</v>
      </c>
      <c r="Y45" s="11">
        <f>IF('OddsRatio_working_3-way'!W45&gt;=0,IF('OddsRatio_working_3-way'!V45+SQRT('OddsRatio_working_3-way'!W45)&gt;0,0,PI()),ACOS('OddsRatio_working_3-way'!V45/(2*'OddsRatio_working_3-way'!X45)))</f>
        <v>0.39187285043440867</v>
      </c>
      <c r="Z45" s="11">
        <f>'OddsRatio_working_3-way'!X45^(1/3)*COS('OddsRatio_working_3-way'!Y45/3)</f>
        <v>0.50683666212868173</v>
      </c>
      <c r="AA45" s="11">
        <f>'OddsRatio_working_3-way'!X45^(1/3)*COS(('OddsRatio_working_3-way'!Y45+2*PI())/3)</f>
        <v>-0.31108203509625471</v>
      </c>
      <c r="AB45" s="11">
        <f>'OddsRatio_working_3-way'!X45^(1/3)*COS(('OddsRatio_working_3-way'!Y45+4*PI())/3)</f>
        <v>-0.19575462703242716</v>
      </c>
      <c r="AC45" s="11">
        <f>'OddsRatio_working_3-way'!X45^(1/3)*SIN('OddsRatio_working_3-way'!Y45/3)</f>
        <v>6.658431009059286E-2</v>
      </c>
      <c r="AD45" s="11">
        <f>'OddsRatio_working_3-way'!X45^(1/3)*SIN(('OddsRatio_working_3-way'!Y45+2*PI())/3)</f>
        <v>0.40564126992745231</v>
      </c>
      <c r="AE45" s="11">
        <f>'OddsRatio_working_3-way'!X45^(1/3)*SIN(('OddsRatio_working_3-way'!Y45+4*PI())/3)</f>
        <v>-0.47222558001804504</v>
      </c>
      <c r="AF45" s="11">
        <f>-'OddsRatio_working_3-way'!U45/(3*'OddsRatio_working_3-way'!X45^(1/3))*COS(('OddsRatio_working_3-way'!Y45)/3)</f>
        <v>0.5068366621286815</v>
      </c>
      <c r="AG45" s="11">
        <f>-'OddsRatio_working_3-way'!U45/(3*'OddsRatio_working_3-way'!X45^(1/3))*COS(('OddsRatio_working_3-way'!Y45+2*PI())/3)</f>
        <v>-0.31108203509625459</v>
      </c>
      <c r="AH45" s="11">
        <f>-'OddsRatio_working_3-way'!U45/(3*'OddsRatio_working_3-way'!X45^(1/3))*COS(('OddsRatio_working_3-way'!Y45+4*PI())/3)</f>
        <v>-0.19575462703242708</v>
      </c>
      <c r="AI45" s="11">
        <f>'OddsRatio_working_3-way'!U45/(3*'OddsRatio_working_3-way'!X45^(1/3))*SIN(('OddsRatio_working_3-way'!Y45)/3)</f>
        <v>-6.6584310090592833E-2</v>
      </c>
      <c r="AJ45" s="11">
        <f>'OddsRatio_working_3-way'!U45/(3*'OddsRatio_working_3-way'!X45^(1/3))*SIN(('OddsRatio_working_3-way'!Y45+2*PI())/3)</f>
        <v>-0.40564126992745214</v>
      </c>
      <c r="AK45" s="11">
        <f>'OddsRatio_working_3-way'!U45/(3*'OddsRatio_working_3-way'!X45^(1/3))*SIN(('OddsRatio_working_3-way'!Y45+4*PI())/3)</f>
        <v>0.47222558001804482</v>
      </c>
      <c r="AL45" s="11">
        <f>'OddsRatio_working_3-way'!Z45+'OddsRatio_working_3-way'!AF45</f>
        <v>1.0136733242573632</v>
      </c>
      <c r="AM45" s="11">
        <f>'OddsRatio_working_3-way'!AA45+'OddsRatio_working_3-way'!AG45</f>
        <v>-0.6221640701925093</v>
      </c>
      <c r="AN45" s="11">
        <f>'OddsRatio_working_3-way'!AB45+'OddsRatio_working_3-way'!AH45</f>
        <v>-0.39150925406485426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1.0136733242573632</v>
      </c>
      <c r="AS45" s="11">
        <f>IF(('OddsRatio_working_3-way'!X45=0),IF(Q45&gt;0,-Q45^(1/3),(-Q45)^(1/3)),'OddsRatio_working_3-way'!AM45-'OddsRatio_working_3-way'!R45/3)</f>
        <v>-0.6221640701925093</v>
      </c>
      <c r="AT45" s="11">
        <f>IF(('OddsRatio_working_3-way'!X45=0),IF(Q45&gt;0,-Q45^(1/3),(-Q45)^(1/3)),'OddsRatio_working_3-way'!AN45-'OddsRatio_working_3-way'!R45/3)</f>
        <v>-0.39150925406485426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9">
        <f t="shared" si="13"/>
        <v>0.40242809177388017</v>
      </c>
      <c r="E46" s="9">
        <f t="shared" si="14"/>
        <v>0.30554590910432727</v>
      </c>
      <c r="F46" s="9">
        <f t="shared" si="15"/>
        <v>0.29202599912179228</v>
      </c>
      <c r="G46" s="9">
        <f t="shared" si="16"/>
        <v>1.0101469318475251</v>
      </c>
      <c r="H46" s="9">
        <f t="shared" si="17"/>
        <v>2.4849159898158621</v>
      </c>
      <c r="I46" s="9">
        <f t="shared" si="18"/>
        <v>3.2728305966569313</v>
      </c>
      <c r="J46" s="9">
        <f t="shared" si="19"/>
        <v>3.4243526364340604</v>
      </c>
      <c r="K46" s="11">
        <f t="shared" si="20"/>
        <v>0.40485829959514169</v>
      </c>
      <c r="L46" s="11">
        <f t="shared" si="21"/>
        <v>0.30769230769230771</v>
      </c>
      <c r="M46" s="11">
        <f t="shared" si="22"/>
        <v>0.29411764705882354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-0.29083847802590346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0.22422921208346308</v>
      </c>
      <c r="Q46" s="11">
        <f>2*'OddsRatio_working_3-way'!K46*'OddsRatio_working_3-way'!L46*'OddsRatio_working_3-way'!M46</f>
        <v>7.3277520288713441E-2</v>
      </c>
      <c r="R46" s="11">
        <f t="shared" si="23"/>
        <v>0</v>
      </c>
      <c r="S46" s="11">
        <f t="shared" si="24"/>
        <v>-0.77097505668934274</v>
      </c>
      <c r="T46" s="11">
        <f t="shared" si="25"/>
        <v>-0.25195263290501402</v>
      </c>
      <c r="U46" s="11">
        <f>'OddsRatio_working_3-way'!S46-'OddsRatio_working_3-way'!R46^2/3</f>
        <v>-0.77097505668934274</v>
      </c>
      <c r="V46" s="11">
        <f>'OddsRatio_working_3-way'!S46*'OddsRatio_working_3-way'!R46/3-2*'OddsRatio_working_3-way'!R46^3/27-'OddsRatio_working_3-way'!T46</f>
        <v>0.25195263290501402</v>
      </c>
      <c r="W46" s="11">
        <f>'OddsRatio_working_3-way'!V46^2+4*'OddsRatio_working_3-way'!U46^3/27</f>
        <v>-4.4116530625230299E-3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0.13028025780053148</v>
      </c>
      <c r="Y46" s="11">
        <f>IF('OddsRatio_working_3-way'!W46&gt;=0,IF('OddsRatio_working_3-way'!V46+SQRT('OddsRatio_working_3-way'!W46)&gt;0,0,PI()),ACOS('OddsRatio_working_3-way'!V46/(2*'OddsRatio_working_3-way'!X46)))</f>
        <v>0.25775778250628645</v>
      </c>
      <c r="Z46" s="11">
        <f>'OddsRatio_working_3-way'!X46^(1/3)*COS('OddsRatio_working_3-way'!Y46/3)</f>
        <v>0.50507346592376257</v>
      </c>
      <c r="AA46" s="11">
        <f>'OddsRatio_working_3-way'!X46^(1/3)*COS(('OddsRatio_working_3-way'!Y46+2*PI())/3)</f>
        <v>-0.29021112329741472</v>
      </c>
      <c r="AB46" s="11">
        <f>'OddsRatio_working_3-way'!X46^(1/3)*COS(('OddsRatio_working_3-way'!Y46+4*PI())/3)</f>
        <v>-0.21486234262634774</v>
      </c>
      <c r="AC46" s="11">
        <f>'OddsRatio_working_3-way'!X46^(1/3)*SIN('OddsRatio_working_3-way'!Y46/3)</f>
        <v>4.3502638803550604E-2</v>
      </c>
      <c r="AD46" s="11">
        <f>'OddsRatio_working_3-way'!X46^(1/3)*SIN(('OddsRatio_working_3-way'!Y46+2*PI())/3)</f>
        <v>0.41565513286565708</v>
      </c>
      <c r="AE46" s="11">
        <f>'OddsRatio_working_3-way'!X46^(1/3)*SIN(('OddsRatio_working_3-way'!Y46+4*PI())/3)</f>
        <v>-0.45915777166920763</v>
      </c>
      <c r="AF46" s="11">
        <f>-'OddsRatio_working_3-way'!U46/(3*'OddsRatio_working_3-way'!X46^(1/3))*COS(('OddsRatio_working_3-way'!Y46)/3)</f>
        <v>0.50507346592376257</v>
      </c>
      <c r="AG46" s="11">
        <f>-'OddsRatio_working_3-way'!U46/(3*'OddsRatio_working_3-way'!X46^(1/3))*COS(('OddsRatio_working_3-way'!Y46+2*PI())/3)</f>
        <v>-0.29021112329741472</v>
      </c>
      <c r="AH46" s="11">
        <f>-'OddsRatio_working_3-way'!U46/(3*'OddsRatio_working_3-way'!X46^(1/3))*COS(('OddsRatio_working_3-way'!Y46+4*PI())/3)</f>
        <v>-0.21486234262634774</v>
      </c>
      <c r="AI46" s="11">
        <f>'OddsRatio_working_3-way'!U46/(3*'OddsRatio_working_3-way'!X46^(1/3))*SIN(('OddsRatio_working_3-way'!Y46)/3)</f>
        <v>-4.3502638803550604E-2</v>
      </c>
      <c r="AJ46" s="11">
        <f>'OddsRatio_working_3-way'!U46/(3*'OddsRatio_working_3-way'!X46^(1/3))*SIN(('OddsRatio_working_3-way'!Y46+2*PI())/3)</f>
        <v>-0.41565513286565708</v>
      </c>
      <c r="AK46" s="11">
        <f>'OddsRatio_working_3-way'!U46/(3*'OddsRatio_working_3-way'!X46^(1/3))*SIN(('OddsRatio_working_3-way'!Y46+4*PI())/3)</f>
        <v>0.45915777166920763</v>
      </c>
      <c r="AL46" s="11">
        <f>'OddsRatio_working_3-way'!Z46+'OddsRatio_working_3-way'!AF46</f>
        <v>1.0101469318475251</v>
      </c>
      <c r="AM46" s="11">
        <f>'OddsRatio_working_3-way'!AA46+'OddsRatio_working_3-way'!AG46</f>
        <v>-0.58042224659482944</v>
      </c>
      <c r="AN46" s="11">
        <f>'OddsRatio_working_3-way'!AB46+'OddsRatio_working_3-way'!AH46</f>
        <v>-0.42972468525269547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1.0101469318475251</v>
      </c>
      <c r="AS46" s="11">
        <f>IF(('OddsRatio_working_3-way'!X46=0),IF(Q46&gt;0,-Q46^(1/3),(-Q46)^(1/3)),'OddsRatio_working_3-way'!AM46-'OddsRatio_working_3-way'!R46/3)</f>
        <v>-0.58042224659482944</v>
      </c>
      <c r="AT46" s="11">
        <f>IF(('OddsRatio_working_3-way'!X46=0),IF(Q46&gt;0,-Q46^(1/3),(-Q46)^(1/3)),'OddsRatio_working_3-way'!AN46-'OddsRatio_working_3-way'!R46/3)</f>
        <v>-0.42972468525269547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9">
        <f t="shared" si="13"/>
        <v>0.34977127062079305</v>
      </c>
      <c r="E47" s="9">
        <f t="shared" si="14"/>
        <v>0.29004859332672345</v>
      </c>
      <c r="F47" s="9">
        <f t="shared" si="15"/>
        <v>0.3601801360524835</v>
      </c>
      <c r="G47" s="9">
        <f t="shared" si="16"/>
        <v>1.0327840315395349</v>
      </c>
      <c r="H47" s="9">
        <f t="shared" si="17"/>
        <v>2.8590112567711627</v>
      </c>
      <c r="I47" s="9">
        <f t="shared" si="18"/>
        <v>3.4476981547486982</v>
      </c>
      <c r="J47" s="9">
        <f t="shared" si="19"/>
        <v>2.7763885342480004</v>
      </c>
      <c r="K47" s="11">
        <f t="shared" si="20"/>
        <v>0.35714285714285715</v>
      </c>
      <c r="L47" s="11">
        <f t="shared" si="21"/>
        <v>0.29673590504451036</v>
      </c>
      <c r="M47" s="11">
        <f t="shared" si="22"/>
        <v>0.36764705882352938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-0.28588571927287243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0.22948719547166047</v>
      </c>
      <c r="Q47" s="11">
        <f>2*'OddsRatio_working_3-way'!K47*'OddsRatio_working_3-way'!L47*'OddsRatio_working_3-way'!M47</f>
        <v>7.7924344812108803E-2</v>
      </c>
      <c r="R47" s="11">
        <f t="shared" si="23"/>
        <v>0</v>
      </c>
      <c r="S47" s="11">
        <f t="shared" si="24"/>
        <v>-0.80272353601761881</v>
      </c>
      <c r="T47" s="11">
        <f t="shared" si="25"/>
        <v>-0.27257165908917441</v>
      </c>
      <c r="U47" s="11">
        <f>'OddsRatio_working_3-way'!S47-'OddsRatio_working_3-way'!R47^2/3</f>
        <v>-0.80272353601761881</v>
      </c>
      <c r="V47" s="11">
        <f>'OddsRatio_working_3-way'!S47*'OddsRatio_working_3-way'!R47/3-2*'OddsRatio_working_3-way'!R47^3/27-'OddsRatio_working_3-way'!T47</f>
        <v>0.27257165908917441</v>
      </c>
      <c r="W47" s="11">
        <f>'OddsRatio_working_3-way'!V47^2+4*'OddsRatio_working_3-way'!U47^3/27</f>
        <v>-2.3338775817178525E-3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0.13840988667752654</v>
      </c>
      <c r="Y47" s="11">
        <f>IF('OddsRatio_working_3-way'!W47&gt;=0,IF('OddsRatio_working_3-way'!V47+SQRT('OddsRatio_working_3-way'!W47)&gt;0,0,PI()),ACOS('OddsRatio_working_3-way'!V47/(2*'OddsRatio_working_3-way'!X47)))</f>
        <v>0.17541692870182879</v>
      </c>
      <c r="Z47" s="11">
        <f>'OddsRatio_working_3-way'!X47^(1/3)*COS('OddsRatio_working_3-way'!Y47/3)</f>
        <v>0.51639201576976745</v>
      </c>
      <c r="AA47" s="11">
        <f>'OddsRatio_working_3-way'!X47^(1/3)*COS(('OddsRatio_working_3-way'!Y47+2*PI())/3)</f>
        <v>-0.28437517023458281</v>
      </c>
      <c r="AB47" s="11">
        <f>'OddsRatio_working_3-way'!X47^(1/3)*COS(('OddsRatio_working_3-way'!Y47+4*PI())/3)</f>
        <v>-0.23201684553518453</v>
      </c>
      <c r="AC47" s="11">
        <f>'OddsRatio_working_3-way'!X47^(1/3)*SIN('OddsRatio_working_3-way'!Y47/3)</f>
        <v>3.0229092859515437E-2</v>
      </c>
      <c r="AD47" s="11">
        <f>'OddsRatio_working_3-way'!X47^(1/3)*SIN(('OddsRatio_working_3-way'!Y47+2*PI())/3)</f>
        <v>0.43209405753831537</v>
      </c>
      <c r="AE47" s="11">
        <f>'OddsRatio_working_3-way'!X47^(1/3)*SIN(('OddsRatio_working_3-way'!Y47+4*PI())/3)</f>
        <v>-0.46232315039783078</v>
      </c>
      <c r="AF47" s="11">
        <f>-'OddsRatio_working_3-way'!U47/(3*'OddsRatio_working_3-way'!X47^(1/3))*COS(('OddsRatio_working_3-way'!Y47)/3)</f>
        <v>0.51639201576976745</v>
      </c>
      <c r="AG47" s="11">
        <f>-'OddsRatio_working_3-way'!U47/(3*'OddsRatio_working_3-way'!X47^(1/3))*COS(('OddsRatio_working_3-way'!Y47+2*PI())/3)</f>
        <v>-0.28437517023458281</v>
      </c>
      <c r="AH47" s="11">
        <f>-'OddsRatio_working_3-way'!U47/(3*'OddsRatio_working_3-way'!X47^(1/3))*COS(('OddsRatio_working_3-way'!Y47+4*PI())/3)</f>
        <v>-0.23201684553518453</v>
      </c>
      <c r="AI47" s="11">
        <f>'OddsRatio_working_3-way'!U47/(3*'OddsRatio_working_3-way'!X47^(1/3))*SIN(('OddsRatio_working_3-way'!Y47)/3)</f>
        <v>-3.0229092859515437E-2</v>
      </c>
      <c r="AJ47" s="11">
        <f>'OddsRatio_working_3-way'!U47/(3*'OddsRatio_working_3-way'!X47^(1/3))*SIN(('OddsRatio_working_3-way'!Y47+2*PI())/3)</f>
        <v>-0.43209405753831537</v>
      </c>
      <c r="AK47" s="11">
        <f>'OddsRatio_working_3-way'!U47/(3*'OddsRatio_working_3-way'!X47^(1/3))*SIN(('OddsRatio_working_3-way'!Y47+4*PI())/3)</f>
        <v>0.46232315039783078</v>
      </c>
      <c r="AL47" s="11">
        <f>'OddsRatio_working_3-way'!Z47+'OddsRatio_working_3-way'!AF47</f>
        <v>1.0327840315395349</v>
      </c>
      <c r="AM47" s="11">
        <f>'OddsRatio_working_3-way'!AA47+'OddsRatio_working_3-way'!AG47</f>
        <v>-0.56875034046916562</v>
      </c>
      <c r="AN47" s="11">
        <f>'OddsRatio_working_3-way'!AB47+'OddsRatio_working_3-way'!AH47</f>
        <v>-0.46403369107036907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1.0327840315395349</v>
      </c>
      <c r="AS47" s="11">
        <f>IF(('OddsRatio_working_3-way'!X47=0),IF(Q47&gt;0,-Q47^(1/3),(-Q47)^(1/3)),'OddsRatio_working_3-way'!AM47-'OddsRatio_working_3-way'!R47/3)</f>
        <v>-0.56875034046916562</v>
      </c>
      <c r="AT47" s="11">
        <f>IF(('OddsRatio_working_3-way'!X47=0),IF(Q47&gt;0,-Q47^(1/3),(-Q47)^(1/3)),'OddsRatio_working_3-way'!AN47-'OddsRatio_working_3-way'!R47/3)</f>
        <v>-0.46403369107036907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9">
        <f t="shared" si="13"/>
        <v>0.58633050400967768</v>
      </c>
      <c r="E48" s="9">
        <f t="shared" si="14"/>
        <v>0.25205769910109649</v>
      </c>
      <c r="F48" s="9">
        <f t="shared" si="15"/>
        <v>0.16161179688922572</v>
      </c>
      <c r="G48" s="9">
        <f t="shared" si="16"/>
        <v>1.0375334217531584</v>
      </c>
      <c r="H48" s="9">
        <f t="shared" si="17"/>
        <v>1.705522726792148</v>
      </c>
      <c r="I48" s="9">
        <f t="shared" si="18"/>
        <v>3.9673455862140332</v>
      </c>
      <c r="J48" s="9">
        <f t="shared" si="19"/>
        <v>6.187667108765794</v>
      </c>
      <c r="K48" s="11">
        <f t="shared" si="20"/>
        <v>0.59523809523809523</v>
      </c>
      <c r="L48" s="11">
        <f t="shared" si="21"/>
        <v>0.2590673575129534</v>
      </c>
      <c r="M48" s="11">
        <f t="shared" si="22"/>
        <v>0.16666666666666666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-0.24991775639444036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0.2194876223373633</v>
      </c>
      <c r="Q48" s="11">
        <f>2*'OddsRatio_working_3-way'!K48*'OddsRatio_working_3-way'!L48*'OddsRatio_working_3-way'!M48</f>
        <v>5.1402253474792339E-2</v>
      </c>
      <c r="R48" s="11">
        <f t="shared" si="23"/>
        <v>0</v>
      </c>
      <c r="S48" s="11">
        <f t="shared" si="24"/>
        <v>-0.87823940765117237</v>
      </c>
      <c r="T48" s="11">
        <f t="shared" si="25"/>
        <v>-0.20567667626491154</v>
      </c>
      <c r="U48" s="11">
        <f>'OddsRatio_working_3-way'!S48-'OddsRatio_working_3-way'!R48^2/3</f>
        <v>-0.87823940765117237</v>
      </c>
      <c r="V48" s="11">
        <f>'OddsRatio_working_3-way'!S48*'OddsRatio_working_3-way'!R48/3-2*'OddsRatio_working_3-way'!R48^3/27-'OddsRatio_working_3-way'!T48</f>
        <v>0.20567667626491154</v>
      </c>
      <c r="W48" s="11">
        <f>'OddsRatio_working_3-way'!V48^2+4*'OddsRatio_working_3-way'!U48^3/27</f>
        <v>-5.8051174406163475E-2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0.15839355224057</v>
      </c>
      <c r="Y48" s="11">
        <f>IF('OddsRatio_working_3-way'!W48&gt;=0,IF('OddsRatio_working_3-way'!V48+SQRT('OddsRatio_working_3-way'!W48)&gt;0,0,PI()),ACOS('OddsRatio_working_3-way'!V48/(2*'OddsRatio_working_3-way'!X48)))</f>
        <v>0.86418740841580866</v>
      </c>
      <c r="Z48" s="11">
        <f>'OddsRatio_working_3-way'!X48^(1/3)*COS('OddsRatio_working_3-way'!Y48/3)</f>
        <v>0.51876671087657933</v>
      </c>
      <c r="AA48" s="11">
        <f>'OddsRatio_working_3-way'!X48^(1/3)*COS(('OddsRatio_working_3-way'!Y48+2*PI())/3)</f>
        <v>-0.39250238742663762</v>
      </c>
      <c r="AB48" s="11">
        <f>'OddsRatio_working_3-way'!X48^(1/3)*COS(('OddsRatio_working_3-way'!Y48+4*PI())/3)</f>
        <v>-0.12626432344994157</v>
      </c>
      <c r="AC48" s="11">
        <f>'OddsRatio_working_3-way'!X48^(1/3)*SIN('OddsRatio_working_3-way'!Y48/3)</f>
        <v>0.15371261790547019</v>
      </c>
      <c r="AD48" s="11">
        <f>'OddsRatio_working_3-way'!X48^(1/3)*SIN(('OddsRatio_working_3-way'!Y48+2*PI())/3)</f>
        <v>0.37240884130407964</v>
      </c>
      <c r="AE48" s="11">
        <f>'OddsRatio_working_3-way'!X48^(1/3)*SIN(('OddsRatio_working_3-way'!Y48+4*PI())/3)</f>
        <v>-0.52612145920954989</v>
      </c>
      <c r="AF48" s="11">
        <f>-'OddsRatio_working_3-way'!U48/(3*'OddsRatio_working_3-way'!X48^(1/3))*COS(('OddsRatio_working_3-way'!Y48)/3)</f>
        <v>0.51876671087657922</v>
      </c>
      <c r="AG48" s="11">
        <f>-'OddsRatio_working_3-way'!U48/(3*'OddsRatio_working_3-way'!X48^(1/3))*COS(('OddsRatio_working_3-way'!Y48+2*PI())/3)</f>
        <v>-0.39250238742663757</v>
      </c>
      <c r="AH48" s="11">
        <f>-'OddsRatio_working_3-way'!U48/(3*'OddsRatio_working_3-way'!X48^(1/3))*COS(('OddsRatio_working_3-way'!Y48+4*PI())/3)</f>
        <v>-0.12626432344994154</v>
      </c>
      <c r="AI48" s="11">
        <f>'OddsRatio_working_3-way'!U48/(3*'OddsRatio_working_3-way'!X48^(1/3))*SIN(('OddsRatio_working_3-way'!Y48)/3)</f>
        <v>-0.15371261790547017</v>
      </c>
      <c r="AJ48" s="11">
        <f>'OddsRatio_working_3-way'!U48/(3*'OddsRatio_working_3-way'!X48^(1/3))*SIN(('OddsRatio_working_3-way'!Y48+2*PI())/3)</f>
        <v>-0.37240884130407959</v>
      </c>
      <c r="AK48" s="11">
        <f>'OddsRatio_working_3-way'!U48/(3*'OddsRatio_working_3-way'!X48^(1/3))*SIN(('OddsRatio_working_3-way'!Y48+4*PI())/3)</f>
        <v>0.52612145920954978</v>
      </c>
      <c r="AL48" s="11">
        <f>'OddsRatio_working_3-way'!Z48+'OddsRatio_working_3-way'!AF48</f>
        <v>1.0375334217531584</v>
      </c>
      <c r="AM48" s="11">
        <f>'OddsRatio_working_3-way'!AA48+'OddsRatio_working_3-way'!AG48</f>
        <v>-0.78500477485327513</v>
      </c>
      <c r="AN48" s="11">
        <f>'OddsRatio_working_3-way'!AB48+'OddsRatio_working_3-way'!AH48</f>
        <v>-0.25252864689988308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1.0375334217531584</v>
      </c>
      <c r="AS48" s="11">
        <f>IF(('OddsRatio_working_3-way'!X48=0),IF(Q48&gt;0,-Q48^(1/3),(-Q48)^(1/3)),'OddsRatio_working_3-way'!AM48-'OddsRatio_working_3-way'!R48/3)</f>
        <v>-0.78500477485327513</v>
      </c>
      <c r="AT48" s="11">
        <f>IF(('OddsRatio_working_3-way'!X48=0),IF(Q48&gt;0,-Q48^(1/3),(-Q48)^(1/3)),'OddsRatio_working_3-way'!AN48-'OddsRatio_working_3-way'!R48/3)</f>
        <v>-0.25252864689988308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9">
        <f t="shared" si="13"/>
        <v>0.21761612208182929</v>
      </c>
      <c r="E49" s="9">
        <f t="shared" si="14"/>
        <v>0.24980706682858139</v>
      </c>
      <c r="F49" s="9">
        <f t="shared" si="15"/>
        <v>0.53257681108958954</v>
      </c>
      <c r="G49" s="9">
        <f t="shared" si="16"/>
        <v>1.0574258150943514</v>
      </c>
      <c r="H49" s="9">
        <f t="shared" si="17"/>
        <v>4.5952477713207944</v>
      </c>
      <c r="I49" s="9">
        <f t="shared" si="18"/>
        <v>4.0030893148679576</v>
      </c>
      <c r="J49" s="9">
        <f t="shared" si="19"/>
        <v>1.8776634265283116</v>
      </c>
      <c r="K49" s="11">
        <f t="shared" si="20"/>
        <v>0.22727272727272727</v>
      </c>
      <c r="L49" s="11">
        <f t="shared" si="21"/>
        <v>0.26041666666666669</v>
      </c>
      <c r="M49" s="11">
        <f t="shared" si="22"/>
        <v>0.54644808743169393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-0.25920320003311814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0.22865695893359822</v>
      </c>
      <c r="Q49" s="11">
        <f>2*'OddsRatio_working_3-way'!K49*'OddsRatio_working_3-way'!L49*'OddsRatio_working_3-way'!M49</f>
        <v>6.4683722470607719E-2</v>
      </c>
      <c r="R49" s="11">
        <f t="shared" si="23"/>
        <v>0</v>
      </c>
      <c r="S49" s="11">
        <f t="shared" si="24"/>
        <v>-0.88215330252243396</v>
      </c>
      <c r="T49" s="11">
        <f t="shared" si="25"/>
        <v>-0.24954831754524304</v>
      </c>
      <c r="U49" s="11">
        <f>'OddsRatio_working_3-way'!S49-'OddsRatio_working_3-way'!R49^2/3</f>
        <v>-0.88215330252243396</v>
      </c>
      <c r="V49" s="11">
        <f>'OddsRatio_working_3-way'!S49*'OddsRatio_working_3-way'!R49/3-2*'OddsRatio_working_3-way'!R49^3/27-'OddsRatio_working_3-way'!T49</f>
        <v>0.24954831754524304</v>
      </c>
      <c r="W49" s="11">
        <f>'OddsRatio_working_3-way'!V49^2+4*'OddsRatio_working_3-way'!U49^3/27</f>
        <v>-3.9427385850840761E-2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0.1594535580039704</v>
      </c>
      <c r="Y49" s="11">
        <f>IF('OddsRatio_working_3-way'!W49&gt;=0,IF('OddsRatio_working_3-way'!V49+SQRT('OddsRatio_working_3-way'!W49)&gt;0,0,PI()),ACOS('OddsRatio_working_3-way'!V49/(2*'OddsRatio_working_3-way'!X49)))</f>
        <v>0.67210786216671026</v>
      </c>
      <c r="Z49" s="11">
        <f>'OddsRatio_working_3-way'!X49^(1/3)*COS('OddsRatio_working_3-way'!Y49/3)</f>
        <v>0.5287129075471757</v>
      </c>
      <c r="AA49" s="11">
        <f>'OddsRatio_working_3-way'!X49^(1/3)*COS(('OddsRatio_working_3-way'!Y49+2*PI())/3)</f>
        <v>-0.36868919875505179</v>
      </c>
      <c r="AB49" s="11">
        <f>'OddsRatio_working_3-way'!X49^(1/3)*COS(('OddsRatio_working_3-way'!Y49+4*PI())/3)</f>
        <v>-0.1600237087921241</v>
      </c>
      <c r="AC49" s="11">
        <f>'OddsRatio_working_3-way'!X49^(1/3)*SIN('OddsRatio_working_3-way'!Y49/3)</f>
        <v>0.12047307680068152</v>
      </c>
      <c r="AD49" s="11">
        <f>'OddsRatio_working_3-way'!X49^(1/3)*SIN(('OddsRatio_working_3-way'!Y49+2*PI())/3)</f>
        <v>0.39764227084424669</v>
      </c>
      <c r="AE49" s="11">
        <f>'OddsRatio_working_3-way'!X49^(1/3)*SIN(('OddsRatio_working_3-way'!Y49+4*PI())/3)</f>
        <v>-0.51811534764492817</v>
      </c>
      <c r="AF49" s="11">
        <f>-'OddsRatio_working_3-way'!U49/(3*'OddsRatio_working_3-way'!X49^(1/3))*COS(('OddsRatio_working_3-way'!Y49)/3)</f>
        <v>0.5287129075471757</v>
      </c>
      <c r="AG49" s="11">
        <f>-'OddsRatio_working_3-way'!U49/(3*'OddsRatio_working_3-way'!X49^(1/3))*COS(('OddsRatio_working_3-way'!Y49+2*PI())/3)</f>
        <v>-0.36868919875505179</v>
      </c>
      <c r="AH49" s="11">
        <f>-'OddsRatio_working_3-way'!U49/(3*'OddsRatio_working_3-way'!X49^(1/3))*COS(('OddsRatio_working_3-way'!Y49+4*PI())/3)</f>
        <v>-0.1600237087921241</v>
      </c>
      <c r="AI49" s="11">
        <f>'OddsRatio_working_3-way'!U49/(3*'OddsRatio_working_3-way'!X49^(1/3))*SIN(('OddsRatio_working_3-way'!Y49)/3)</f>
        <v>-0.12047307680068152</v>
      </c>
      <c r="AJ49" s="11">
        <f>'OddsRatio_working_3-way'!U49/(3*'OddsRatio_working_3-way'!X49^(1/3))*SIN(('OddsRatio_working_3-way'!Y49+2*PI())/3)</f>
        <v>-0.39764227084424669</v>
      </c>
      <c r="AK49" s="11">
        <f>'OddsRatio_working_3-way'!U49/(3*'OddsRatio_working_3-way'!X49^(1/3))*SIN(('OddsRatio_working_3-way'!Y49+4*PI())/3)</f>
        <v>0.51811534764492817</v>
      </c>
      <c r="AL49" s="11">
        <f>'OddsRatio_working_3-way'!Z49+'OddsRatio_working_3-way'!AF49</f>
        <v>1.0574258150943514</v>
      </c>
      <c r="AM49" s="11">
        <f>'OddsRatio_working_3-way'!AA49+'OddsRatio_working_3-way'!AG49</f>
        <v>-0.73737839751010359</v>
      </c>
      <c r="AN49" s="11">
        <f>'OddsRatio_working_3-way'!AB49+'OddsRatio_working_3-way'!AH49</f>
        <v>-0.32004741758424821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1.0574258150943514</v>
      </c>
      <c r="AS49" s="11">
        <f>IF(('OddsRatio_working_3-way'!X49=0),IF(Q49&gt;0,-Q49^(1/3),(-Q49)^(1/3)),'OddsRatio_working_3-way'!AM49-'OddsRatio_working_3-way'!R49/3)</f>
        <v>-0.73737839751010359</v>
      </c>
      <c r="AT49" s="11">
        <f>IF(('OddsRatio_working_3-way'!X49=0),IF(Q49&gt;0,-Q49^(1/3),(-Q49)^(1/3)),'OddsRatio_working_3-way'!AN49-'OddsRatio_working_3-way'!R49/3)</f>
        <v>-0.32004741758424821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9">
        <f t="shared" si="13"/>
        <v>0.31256044226759166</v>
      </c>
      <c r="E50" s="9">
        <f t="shared" si="14"/>
        <v>0.25750635766980301</v>
      </c>
      <c r="F50" s="9">
        <f t="shared" si="15"/>
        <v>0.42993320006260538</v>
      </c>
      <c r="G50" s="9">
        <f t="shared" si="16"/>
        <v>1.0523354980224826</v>
      </c>
      <c r="H50" s="9">
        <f t="shared" si="17"/>
        <v>3.1993811908669882</v>
      </c>
      <c r="I50" s="9">
        <f t="shared" si="18"/>
        <v>3.8833992645816022</v>
      </c>
      <c r="J50" s="9">
        <f t="shared" si="19"/>
        <v>2.3259427275083278</v>
      </c>
      <c r="K50" s="11">
        <f t="shared" si="20"/>
        <v>0.3236245954692557</v>
      </c>
      <c r="L50" s="11">
        <f t="shared" si="21"/>
        <v>0.26737967914438499</v>
      </c>
      <c r="M50" s="11">
        <f t="shared" si="22"/>
        <v>0.44247787610619471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-0.27626691195423092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0.23317327462114515</v>
      </c>
      <c r="Q50" s="11">
        <f>2*'OddsRatio_working_3-way'!K50*'OddsRatio_working_3-way'!L50*'OddsRatio_working_3-way'!M50</f>
        <v>7.6575788052921215E-2</v>
      </c>
      <c r="R50" s="11">
        <f t="shared" si="23"/>
        <v>0</v>
      </c>
      <c r="S50" s="11">
        <f t="shared" si="24"/>
        <v>-0.84401448212435559</v>
      </c>
      <c r="T50" s="11">
        <f t="shared" si="25"/>
        <v>-0.27718045389962409</v>
      </c>
      <c r="U50" s="11">
        <f>'OddsRatio_working_3-way'!S50-'OddsRatio_working_3-way'!R50^2/3</f>
        <v>-0.84401448212435559</v>
      </c>
      <c r="V50" s="11">
        <f>'OddsRatio_working_3-way'!S50*'OddsRatio_working_3-way'!R50/3-2*'OddsRatio_working_3-way'!R50^3/27-'OddsRatio_working_3-way'!T50</f>
        <v>0.27718045389962409</v>
      </c>
      <c r="W50" s="11">
        <f>'OddsRatio_working_3-way'!V50^2+4*'OddsRatio_working_3-way'!U50^3/27</f>
        <v>-1.2243963819946385E-2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0.14922547356596663</v>
      </c>
      <c r="Y50" s="11">
        <f>IF('OddsRatio_working_3-way'!W50&gt;=0,IF('OddsRatio_working_3-way'!V50+SQRT('OddsRatio_working_3-way'!W50)&gt;0,0,PI()),ACOS('OddsRatio_working_3-way'!V50/(2*'OddsRatio_working_3-way'!X50)))</f>
        <v>0.37982278302795347</v>
      </c>
      <c r="Z50" s="11">
        <f>'OddsRatio_working_3-way'!X50^(1/3)*COS('OddsRatio_working_3-way'!Y50/3)</f>
        <v>0.52616774901124141</v>
      </c>
      <c r="AA50" s="11">
        <f>'OddsRatio_working_3-way'!X50^(1/3)*COS(('OddsRatio_working_3-way'!Y50+2*PI())/3)</f>
        <v>-0.32108599047065595</v>
      </c>
      <c r="AB50" s="11">
        <f>'OddsRatio_working_3-way'!X50^(1/3)*COS(('OddsRatio_working_3-way'!Y50+4*PI())/3)</f>
        <v>-0.20508175854058552</v>
      </c>
      <c r="AC50" s="11">
        <f>'OddsRatio_working_3-way'!X50^(1/3)*SIN('OddsRatio_working_3-way'!Y50/3)</f>
        <v>6.6975074531961956E-2</v>
      </c>
      <c r="AD50" s="11">
        <f>'OddsRatio_working_3-way'!X50^(1/3)*SIN(('OddsRatio_working_3-way'!Y50+2*PI())/3)</f>
        <v>0.42218710002982851</v>
      </c>
      <c r="AE50" s="11">
        <f>'OddsRatio_working_3-way'!X50^(1/3)*SIN(('OddsRatio_working_3-way'!Y50+4*PI())/3)</f>
        <v>-0.48916217456179045</v>
      </c>
      <c r="AF50" s="11">
        <f>-'OddsRatio_working_3-way'!U50/(3*'OddsRatio_working_3-way'!X50^(1/3))*COS(('OddsRatio_working_3-way'!Y50)/3)</f>
        <v>0.5261677490112413</v>
      </c>
      <c r="AG50" s="11">
        <f>-'OddsRatio_working_3-way'!U50/(3*'OddsRatio_working_3-way'!X50^(1/3))*COS(('OddsRatio_working_3-way'!Y50+2*PI())/3)</f>
        <v>-0.32108599047065584</v>
      </c>
      <c r="AH50" s="11">
        <f>-'OddsRatio_working_3-way'!U50/(3*'OddsRatio_working_3-way'!X50^(1/3))*COS(('OddsRatio_working_3-way'!Y50+4*PI())/3)</f>
        <v>-0.2050817585405855</v>
      </c>
      <c r="AI50" s="11">
        <f>'OddsRatio_working_3-way'!U50/(3*'OddsRatio_working_3-way'!X50^(1/3))*SIN(('OddsRatio_working_3-way'!Y50)/3)</f>
        <v>-6.6975074531961942E-2</v>
      </c>
      <c r="AJ50" s="11">
        <f>'OddsRatio_working_3-way'!U50/(3*'OddsRatio_working_3-way'!X50^(1/3))*SIN(('OddsRatio_working_3-way'!Y50+2*PI())/3)</f>
        <v>-0.4221871000298284</v>
      </c>
      <c r="AK50" s="11">
        <f>'OddsRatio_working_3-way'!U50/(3*'OddsRatio_working_3-way'!X50^(1/3))*SIN(('OddsRatio_working_3-way'!Y50+4*PI())/3)</f>
        <v>0.48916217456179034</v>
      </c>
      <c r="AL50" s="11">
        <f>'OddsRatio_working_3-way'!Z50+'OddsRatio_working_3-way'!AF50</f>
        <v>1.0523354980224826</v>
      </c>
      <c r="AM50" s="11">
        <f>'OddsRatio_working_3-way'!AA50+'OddsRatio_working_3-way'!AG50</f>
        <v>-0.64217198094131178</v>
      </c>
      <c r="AN50" s="11">
        <f>'OddsRatio_working_3-way'!AB50+'OddsRatio_working_3-way'!AH50</f>
        <v>-0.41016351708117105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1.0523354980224826</v>
      </c>
      <c r="AS50" s="11">
        <f>IF(('OddsRatio_working_3-way'!X50=0),IF(Q50&gt;0,-Q50^(1/3),(-Q50)^(1/3)),'OddsRatio_working_3-way'!AM50-'OddsRatio_working_3-way'!R50/3)</f>
        <v>-0.64217198094131178</v>
      </c>
      <c r="AT50" s="11">
        <f>IF(('OddsRatio_working_3-way'!X50=0),IF(Q50&gt;0,-Q50^(1/3),(-Q50)^(1/3)),'OddsRatio_working_3-way'!AN50-'OddsRatio_working_3-way'!R50/3)</f>
        <v>-0.41016351708117105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9">
        <f t="shared" si="13"/>
        <v>0.58747678803297687</v>
      </c>
      <c r="E51" s="9">
        <f t="shared" si="14"/>
        <v>0.24162769262851355</v>
      </c>
      <c r="F51" s="9">
        <f t="shared" si="15"/>
        <v>0.17089551933850949</v>
      </c>
      <c r="G51" s="9">
        <f t="shared" si="16"/>
        <v>1.0639316861178179</v>
      </c>
      <c r="H51" s="9">
        <f t="shared" si="17"/>
        <v>1.7021949128377596</v>
      </c>
      <c r="I51" s="9">
        <f t="shared" si="18"/>
        <v>4.1385984740475639</v>
      </c>
      <c r="J51" s="9">
        <f t="shared" si="19"/>
        <v>5.851528488697249</v>
      </c>
      <c r="K51" s="11">
        <f t="shared" si="20"/>
        <v>0.60240963855421692</v>
      </c>
      <c r="L51" s="11">
        <f t="shared" si="21"/>
        <v>0.25316455696202528</v>
      </c>
      <c r="M51" s="11">
        <f t="shared" si="22"/>
        <v>0.17985611510791369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-0.24352907486425068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0.22410011597249579</v>
      </c>
      <c r="Q51" s="11">
        <f>2*'OddsRatio_working_3-way'!K51*'OddsRatio_working_3-way'!L51*'OddsRatio_working_3-way'!M51</f>
        <v>5.485926951591083E-2</v>
      </c>
      <c r="R51" s="11">
        <f t="shared" si="23"/>
        <v>0</v>
      </c>
      <c r="S51" s="11">
        <f t="shared" si="24"/>
        <v>-0.92021914055812393</v>
      </c>
      <c r="T51" s="11">
        <f t="shared" si="25"/>
        <v>-0.22526784346588097</v>
      </c>
      <c r="U51" s="11">
        <f>'OddsRatio_working_3-way'!S51-'OddsRatio_working_3-way'!R51^2/3</f>
        <v>-0.92021914055812393</v>
      </c>
      <c r="V51" s="11">
        <f>'OddsRatio_working_3-way'!S51*'OddsRatio_working_3-way'!R51/3-2*'OddsRatio_working_3-way'!R51^3/27-'OddsRatio_working_3-way'!T51</f>
        <v>0.22526784346588097</v>
      </c>
      <c r="W51" s="11">
        <f>'OddsRatio_working_3-way'!V51^2+4*'OddsRatio_working_3-way'!U51^3/27</f>
        <v>-6.4698039331052754E-2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0.16988499097243803</v>
      </c>
      <c r="Y51" s="11">
        <f>IF('OddsRatio_working_3-way'!W51&gt;=0,IF('OddsRatio_working_3-way'!V51+SQRT('OddsRatio_working_3-way'!W51)&gt;0,0,PI()),ACOS('OddsRatio_working_3-way'!V51/(2*'OddsRatio_working_3-way'!X51)))</f>
        <v>0.8459759064847987</v>
      </c>
      <c r="Z51" s="11">
        <f>'OddsRatio_working_3-way'!X51^(1/3)*COS('OddsRatio_working_3-way'!Y51/3)</f>
        <v>0.53196584305890893</v>
      </c>
      <c r="AA51" s="11">
        <f>'OddsRatio_working_3-way'!X51^(1/3)*COS(('OddsRatio_working_3-way'!Y51+2*PI())/3)</f>
        <v>-0.39945217455613158</v>
      </c>
      <c r="AB51" s="11">
        <f>'OddsRatio_working_3-way'!X51^(1/3)*COS(('OddsRatio_working_3-way'!Y51+4*PI())/3)</f>
        <v>-0.13251366850277699</v>
      </c>
      <c r="AC51" s="11">
        <f>'OddsRatio_working_3-way'!X51^(1/3)*SIN('OddsRatio_working_3-way'!Y51/3)</f>
        <v>0.15411701832698077</v>
      </c>
      <c r="AD51" s="11">
        <f>'OddsRatio_working_3-way'!X51^(1/3)*SIN(('OddsRatio_working_3-way'!Y51+2*PI())/3)</f>
        <v>0.38363742487113067</v>
      </c>
      <c r="AE51" s="11">
        <f>'OddsRatio_working_3-way'!X51^(1/3)*SIN(('OddsRatio_working_3-way'!Y51+4*PI())/3)</f>
        <v>-0.53775444319811139</v>
      </c>
      <c r="AF51" s="11">
        <f>-'OddsRatio_working_3-way'!U51/(3*'OddsRatio_working_3-way'!X51^(1/3))*COS(('OddsRatio_working_3-way'!Y51)/3)</f>
        <v>0.53196584305890893</v>
      </c>
      <c r="AG51" s="11">
        <f>-'OddsRatio_working_3-way'!U51/(3*'OddsRatio_working_3-way'!X51^(1/3))*COS(('OddsRatio_working_3-way'!Y51+2*PI())/3)</f>
        <v>-0.39945217455613158</v>
      </c>
      <c r="AH51" s="11">
        <f>-'OddsRatio_working_3-way'!U51/(3*'OddsRatio_working_3-way'!X51^(1/3))*COS(('OddsRatio_working_3-way'!Y51+4*PI())/3)</f>
        <v>-0.13251366850277699</v>
      </c>
      <c r="AI51" s="11">
        <f>'OddsRatio_working_3-way'!U51/(3*'OddsRatio_working_3-way'!X51^(1/3))*SIN(('OddsRatio_working_3-way'!Y51)/3)</f>
        <v>-0.15411701832698077</v>
      </c>
      <c r="AJ51" s="11">
        <f>'OddsRatio_working_3-way'!U51/(3*'OddsRatio_working_3-way'!X51^(1/3))*SIN(('OddsRatio_working_3-way'!Y51+2*PI())/3)</f>
        <v>-0.38363742487113067</v>
      </c>
      <c r="AK51" s="11">
        <f>'OddsRatio_working_3-way'!U51/(3*'OddsRatio_working_3-way'!X51^(1/3))*SIN(('OddsRatio_working_3-way'!Y51+4*PI())/3)</f>
        <v>0.53775444319811139</v>
      </c>
      <c r="AL51" s="11">
        <f>'OddsRatio_working_3-way'!Z51+'OddsRatio_working_3-way'!AF51</f>
        <v>1.0639316861178179</v>
      </c>
      <c r="AM51" s="11">
        <f>'OddsRatio_working_3-way'!AA51+'OddsRatio_working_3-way'!AG51</f>
        <v>-0.79890434911226316</v>
      </c>
      <c r="AN51" s="11">
        <f>'OddsRatio_working_3-way'!AB51+'OddsRatio_working_3-way'!AH51</f>
        <v>-0.26502733700555398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1.0639316861178179</v>
      </c>
      <c r="AS51" s="11">
        <f>IF(('OddsRatio_working_3-way'!X51=0),IF(Q51&gt;0,-Q51^(1/3),(-Q51)^(1/3)),'OddsRatio_working_3-way'!AM51-'OddsRatio_working_3-way'!R51/3)</f>
        <v>-0.79890434911226316</v>
      </c>
      <c r="AT51" s="11">
        <f>IF(('OddsRatio_working_3-way'!X51=0),IF(Q51&gt;0,-Q51^(1/3),(-Q51)^(1/3)),'OddsRatio_working_3-way'!AN51-'OddsRatio_working_3-way'!R51/3)</f>
        <v>-0.26502733700555398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9">
        <f t="shared" si="13"/>
        <v>0.58015822850778109</v>
      </c>
      <c r="E52" s="9">
        <f t="shared" si="14"/>
        <v>0.24220120652559629</v>
      </c>
      <c r="F52" s="9">
        <f t="shared" si="15"/>
        <v>0.17764056496662245</v>
      </c>
      <c r="G52" s="9">
        <f t="shared" si="16"/>
        <v>1.0642172074841436</v>
      </c>
      <c r="H52" s="9">
        <f t="shared" si="17"/>
        <v>1.7236677010892176</v>
      </c>
      <c r="I52" s="9">
        <f t="shared" si="18"/>
        <v>4.1287985900033828</v>
      </c>
      <c r="J52" s="9">
        <f t="shared" si="19"/>
        <v>5.6293448525560237</v>
      </c>
      <c r="K52" s="11">
        <f t="shared" si="20"/>
        <v>0.59523809523809523</v>
      </c>
      <c r="L52" s="11">
        <f t="shared" si="21"/>
        <v>0.25380710659898476</v>
      </c>
      <c r="M52" s="11">
        <f t="shared" si="22"/>
        <v>0.18691588785046731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-0.24557616585226993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0.22506037378659424</v>
      </c>
      <c r="Q52" s="11">
        <f>2*'OddsRatio_working_3-way'!K52*'OddsRatio_working_3-way'!L52*'OddsRatio_working_3-way'!M52</f>
        <v>5.6476881753223143E-2</v>
      </c>
      <c r="R52" s="11">
        <f t="shared" si="23"/>
        <v>0</v>
      </c>
      <c r="S52" s="11">
        <f t="shared" si="24"/>
        <v>-0.91645853743796424</v>
      </c>
      <c r="T52" s="11">
        <f t="shared" si="25"/>
        <v>-0.22997704829058072</v>
      </c>
      <c r="U52" s="11">
        <f>'OddsRatio_working_3-way'!S52-'OddsRatio_working_3-way'!R52^2/3</f>
        <v>-0.91645853743796424</v>
      </c>
      <c r="V52" s="11">
        <f>'OddsRatio_working_3-way'!S52*'OddsRatio_working_3-way'!R52/3-2*'OddsRatio_working_3-way'!R52^3/27-'OddsRatio_working_3-way'!T52</f>
        <v>0.22997704829058072</v>
      </c>
      <c r="W52" s="11">
        <f>'OddsRatio_working_3-way'!V52^2+4*'OddsRatio_working_3-way'!U52^3/27</f>
        <v>-6.1144644614684281E-2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0.16884466778309315</v>
      </c>
      <c r="Y52" s="11">
        <f>IF('OddsRatio_working_3-way'!W52&gt;=0,IF('OddsRatio_working_3-way'!V52+SQRT('OddsRatio_working_3-way'!W52)&gt;0,0,PI()),ACOS('OddsRatio_working_3-way'!V52/(2*'OddsRatio_working_3-way'!X52)))</f>
        <v>0.8216260561925699</v>
      </c>
      <c r="Z52" s="11">
        <f>'OddsRatio_working_3-way'!X52^(1/3)*COS('OddsRatio_working_3-way'!Y52/3)</f>
        <v>0.53210860374207181</v>
      </c>
      <c r="AA52" s="11">
        <f>'OddsRatio_working_3-way'!X52^(1/3)*COS(('OddsRatio_working_3-way'!Y52+2*PI())/3)</f>
        <v>-0.39551456499157112</v>
      </c>
      <c r="AB52" s="11">
        <f>'OddsRatio_working_3-way'!X52^(1/3)*COS(('OddsRatio_working_3-way'!Y52+4*PI())/3)</f>
        <v>-0.13659403875050058</v>
      </c>
      <c r="AC52" s="11">
        <f>'OddsRatio_working_3-way'!X52^(1/3)*SIN('OddsRatio_working_3-way'!Y52/3)</f>
        <v>0.14948783552400158</v>
      </c>
      <c r="AD52" s="11">
        <f>'OddsRatio_working_3-way'!X52^(1/3)*SIN(('OddsRatio_working_3-way'!Y52+2*PI())/3)</f>
        <v>0.38607565065090083</v>
      </c>
      <c r="AE52" s="11">
        <f>'OddsRatio_working_3-way'!X52^(1/3)*SIN(('OddsRatio_working_3-way'!Y52+4*PI())/3)</f>
        <v>-0.53556348617490235</v>
      </c>
      <c r="AF52" s="11">
        <f>-'OddsRatio_working_3-way'!U52/(3*'OddsRatio_working_3-way'!X52^(1/3))*COS(('OddsRatio_working_3-way'!Y52)/3)</f>
        <v>0.53210860374207181</v>
      </c>
      <c r="AG52" s="11">
        <f>-'OddsRatio_working_3-way'!U52/(3*'OddsRatio_working_3-way'!X52^(1/3))*COS(('OddsRatio_working_3-way'!Y52+2*PI())/3)</f>
        <v>-0.39551456499157112</v>
      </c>
      <c r="AH52" s="11">
        <f>-'OddsRatio_working_3-way'!U52/(3*'OddsRatio_working_3-way'!X52^(1/3))*COS(('OddsRatio_working_3-way'!Y52+4*PI())/3)</f>
        <v>-0.13659403875050058</v>
      </c>
      <c r="AI52" s="11">
        <f>'OddsRatio_working_3-way'!U52/(3*'OddsRatio_working_3-way'!X52^(1/3))*SIN(('OddsRatio_working_3-way'!Y52)/3)</f>
        <v>-0.14948783552400158</v>
      </c>
      <c r="AJ52" s="11">
        <f>'OddsRatio_working_3-way'!U52/(3*'OddsRatio_working_3-way'!X52^(1/3))*SIN(('OddsRatio_working_3-way'!Y52+2*PI())/3)</f>
        <v>-0.38607565065090083</v>
      </c>
      <c r="AK52" s="11">
        <f>'OddsRatio_working_3-way'!U52/(3*'OddsRatio_working_3-way'!X52^(1/3))*SIN(('OddsRatio_working_3-way'!Y52+4*PI())/3)</f>
        <v>0.53556348617490235</v>
      </c>
      <c r="AL52" s="11">
        <f>'OddsRatio_working_3-way'!Z52+'OddsRatio_working_3-way'!AF52</f>
        <v>1.0642172074841436</v>
      </c>
      <c r="AM52" s="11">
        <f>'OddsRatio_working_3-way'!AA52+'OddsRatio_working_3-way'!AG52</f>
        <v>-0.79102912998314223</v>
      </c>
      <c r="AN52" s="11">
        <f>'OddsRatio_working_3-way'!AB52+'OddsRatio_working_3-way'!AH52</f>
        <v>-0.27318807750100116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1.0642172074841436</v>
      </c>
      <c r="AS52" s="11">
        <f>IF(('OddsRatio_working_3-way'!X52=0),IF(Q52&gt;0,-Q52^(1/3),(-Q52)^(1/3)),'OddsRatio_working_3-way'!AM52-'OddsRatio_working_3-way'!R52/3)</f>
        <v>-0.79102912998314223</v>
      </c>
      <c r="AT52" s="11">
        <f>IF(('OddsRatio_working_3-way'!X52=0),IF(Q52&gt;0,-Q52^(1/3),(-Q52)^(1/3)),'OddsRatio_working_3-way'!AN52-'OddsRatio_working_3-way'!R52/3)</f>
        <v>-0.27318807750100116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9">
        <f t="shared" si="13"/>
        <v>0.38203465881496246</v>
      </c>
      <c r="E53" s="9">
        <f t="shared" si="14"/>
        <v>0.3139952881089601</v>
      </c>
      <c r="F53" s="9">
        <f t="shared" si="15"/>
        <v>0.3039700530760775</v>
      </c>
      <c r="G53" s="9">
        <f t="shared" si="16"/>
        <v>1.0503659453815595</v>
      </c>
      <c r="H53" s="9">
        <f t="shared" si="17"/>
        <v>2.6175635558876023</v>
      </c>
      <c r="I53" s="9">
        <f t="shared" si="18"/>
        <v>3.1847611663936437</v>
      </c>
      <c r="J53" s="9">
        <f t="shared" si="19"/>
        <v>3.2897977609317994</v>
      </c>
      <c r="K53" s="11">
        <f t="shared" si="20"/>
        <v>0.39370078740157477</v>
      </c>
      <c r="L53" s="11">
        <f t="shared" si="21"/>
        <v>0.32467532467532467</v>
      </c>
      <c r="M53" s="11">
        <f t="shared" si="22"/>
        <v>0.31446540880503143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-0.28069132867825497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0.23313981121142013</v>
      </c>
      <c r="Q53" s="11">
        <f>2*'OddsRatio_working_3-way'!K53*'OddsRatio_working_3-way'!L53*'OddsRatio_working_3-way'!M53</f>
        <v>8.0393038348765572E-2</v>
      </c>
      <c r="R53" s="11">
        <f t="shared" si="23"/>
        <v>0</v>
      </c>
      <c r="S53" s="11">
        <f t="shared" si="24"/>
        <v>-0.83059142692170163</v>
      </c>
      <c r="T53" s="11">
        <f t="shared" si="25"/>
        <v>-0.28641083686955232</v>
      </c>
      <c r="U53" s="11">
        <f>'OddsRatio_working_3-way'!S53-'OddsRatio_working_3-way'!R53^2/3</f>
        <v>-0.83059142692170163</v>
      </c>
      <c r="V53" s="11">
        <f>'OddsRatio_working_3-way'!S53*'OddsRatio_working_3-way'!R53/3-2*'OddsRatio_working_3-way'!R53^3/27-'OddsRatio_working_3-way'!T53</f>
        <v>0.28641083686955232</v>
      </c>
      <c r="W53" s="11">
        <f>'OddsRatio_working_3-way'!V53^2+4*'OddsRatio_working_3-way'!U53^3/27</f>
        <v>-2.8592285522167221E-3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0.14567978242410135</v>
      </c>
      <c r="Y53" s="11">
        <f>IF('OddsRatio_working_3-way'!W53&gt;=0,IF('OddsRatio_working_3-way'!V53+SQRT('OddsRatio_working_3-way'!W53)&gt;0,0,PI()),ACOS('OddsRatio_working_3-way'!V53/(2*'OddsRatio_working_3-way'!X53)))</f>
        <v>0.18457113294870098</v>
      </c>
      <c r="Z53" s="11">
        <f>'OddsRatio_working_3-way'!X53^(1/3)*COS('OddsRatio_working_3-way'!Y53/3)</f>
        <v>0.52518297269077974</v>
      </c>
      <c r="AA53" s="11">
        <f>'OddsRatio_working_3-way'!X53^(1/3)*COS(('OddsRatio_working_3-way'!Y53+2*PI())/3)</f>
        <v>-0.29060917053202823</v>
      </c>
      <c r="AB53" s="11">
        <f>'OddsRatio_working_3-way'!X53^(1/3)*COS(('OddsRatio_working_3-way'!Y53+4*PI())/3)</f>
        <v>-0.23457380215875162</v>
      </c>
      <c r="AC53" s="11">
        <f>'OddsRatio_working_3-way'!X53^(1/3)*SIN('OddsRatio_working_3-way'!Y53/3)</f>
        <v>3.2352035014451296E-2</v>
      </c>
      <c r="AD53" s="11">
        <f>'OddsRatio_working_3-way'!X53^(1/3)*SIN(('OddsRatio_working_3-way'!Y53+2*PI())/3)</f>
        <v>0.43864577847801878</v>
      </c>
      <c r="AE53" s="11">
        <f>'OddsRatio_working_3-way'!X53^(1/3)*SIN(('OddsRatio_working_3-way'!Y53+4*PI())/3)</f>
        <v>-0.47099781349246994</v>
      </c>
      <c r="AF53" s="11">
        <f>-'OddsRatio_working_3-way'!U53/(3*'OddsRatio_working_3-way'!X53^(1/3))*COS(('OddsRatio_working_3-way'!Y53)/3)</f>
        <v>0.52518297269077963</v>
      </c>
      <c r="AG53" s="11">
        <f>-'OddsRatio_working_3-way'!U53/(3*'OddsRatio_working_3-way'!X53^(1/3))*COS(('OddsRatio_working_3-way'!Y53+2*PI())/3)</f>
        <v>-0.29060917053202817</v>
      </c>
      <c r="AH53" s="11">
        <f>-'OddsRatio_working_3-way'!U53/(3*'OddsRatio_working_3-way'!X53^(1/3))*COS(('OddsRatio_working_3-way'!Y53+4*PI())/3)</f>
        <v>-0.23457380215875159</v>
      </c>
      <c r="AI53" s="11">
        <f>'OddsRatio_working_3-way'!U53/(3*'OddsRatio_working_3-way'!X53^(1/3))*SIN(('OddsRatio_working_3-way'!Y53)/3)</f>
        <v>-3.2352035014451289E-2</v>
      </c>
      <c r="AJ53" s="11">
        <f>'OddsRatio_working_3-way'!U53/(3*'OddsRatio_working_3-way'!X53^(1/3))*SIN(('OddsRatio_working_3-way'!Y53+2*PI())/3)</f>
        <v>-0.43864577847801867</v>
      </c>
      <c r="AK53" s="11">
        <f>'OddsRatio_working_3-way'!U53/(3*'OddsRatio_working_3-way'!X53^(1/3))*SIN(('OddsRatio_working_3-way'!Y53+4*PI())/3)</f>
        <v>0.47099781349246983</v>
      </c>
      <c r="AL53" s="11">
        <f>'OddsRatio_working_3-way'!Z53+'OddsRatio_working_3-way'!AF53</f>
        <v>1.0503659453815595</v>
      </c>
      <c r="AM53" s="11">
        <f>'OddsRatio_working_3-way'!AA53+'OddsRatio_working_3-way'!AG53</f>
        <v>-0.58121834106405634</v>
      </c>
      <c r="AN53" s="11">
        <f>'OddsRatio_working_3-way'!AB53+'OddsRatio_working_3-way'!AH53</f>
        <v>-0.46914760431750324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1.0503659453815595</v>
      </c>
      <c r="AS53" s="11">
        <f>IF(('OddsRatio_working_3-way'!X53=0),IF(Q53&gt;0,-Q53^(1/3),(-Q53)^(1/3)),'OddsRatio_working_3-way'!AM53-'OddsRatio_working_3-way'!R53/3)</f>
        <v>-0.58121834106405634</v>
      </c>
      <c r="AT53" s="11">
        <f>IF(('OddsRatio_working_3-way'!X53=0),IF(Q53&gt;0,-Q53^(1/3),(-Q53)^(1/3)),'OddsRatio_working_3-way'!AN53-'OddsRatio_working_3-way'!R53/3)</f>
        <v>-0.46914760431750324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9">
        <f t="shared" si="13"/>
        <v>0.38787236485823867</v>
      </c>
      <c r="E54" s="9">
        <f t="shared" si="14"/>
        <v>0.30557103566837751</v>
      </c>
      <c r="F54" s="9">
        <f t="shared" si="15"/>
        <v>0.30655659947338365</v>
      </c>
      <c r="G54" s="9">
        <f t="shared" si="16"/>
        <v>1.0521117951872034</v>
      </c>
      <c r="H54" s="9">
        <f t="shared" si="17"/>
        <v>2.5781676927808057</v>
      </c>
      <c r="I54" s="9">
        <f t="shared" si="18"/>
        <v>3.2725614776043597</v>
      </c>
      <c r="J54" s="9">
        <f t="shared" si="19"/>
        <v>3.2620403596524876</v>
      </c>
      <c r="K54" s="11">
        <f t="shared" si="20"/>
        <v>0.4</v>
      </c>
      <c r="L54" s="11">
        <f t="shared" si="21"/>
        <v>0.31645569620253161</v>
      </c>
      <c r="M54" s="11">
        <f t="shared" si="22"/>
        <v>0.31746031746031744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-0.27992766726943941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0.23347398030942335</v>
      </c>
      <c r="Q54" s="11">
        <f>2*'OddsRatio_working_3-way'!K54*'OddsRatio_working_3-way'!L54*'OddsRatio_working_3-way'!M54</f>
        <v>8.0369700622865164E-2</v>
      </c>
      <c r="R54" s="11">
        <f t="shared" si="23"/>
        <v>0</v>
      </c>
      <c r="S54" s="11">
        <f t="shared" si="24"/>
        <v>-0.8340511053689349</v>
      </c>
      <c r="T54" s="11">
        <f t="shared" si="25"/>
        <v>-0.28710881424059714</v>
      </c>
      <c r="U54" s="11">
        <f>'OddsRatio_working_3-way'!S54-'OddsRatio_working_3-way'!R54^2/3</f>
        <v>-0.8340511053689349</v>
      </c>
      <c r="V54" s="11">
        <f>'OddsRatio_working_3-way'!S54*'OddsRatio_working_3-way'!R54/3-2*'OddsRatio_working_3-way'!R54^3/27-'OddsRatio_working_3-way'!T54</f>
        <v>0.28710881424059714</v>
      </c>
      <c r="W54" s="11">
        <f>'OddsRatio_working_3-way'!V54^2+4*'OddsRatio_working_3-way'!U54^3/27</f>
        <v>-3.5241362628010281E-3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0.1465909337897835</v>
      </c>
      <c r="Y54" s="11">
        <f>IF('OddsRatio_working_3-way'!W54&gt;=0,IF('OddsRatio_working_3-way'!V54+SQRT('OddsRatio_working_3-way'!W54)&gt;0,0,PI()),ACOS('OddsRatio_working_3-way'!V54/(2*'OddsRatio_working_3-way'!X54)))</f>
        <v>0.20389310071591371</v>
      </c>
      <c r="Z54" s="11">
        <f>'OddsRatio_working_3-way'!X54^(1/3)*COS('OddsRatio_working_3-way'!Y54/3)</f>
        <v>0.52605589759360172</v>
      </c>
      <c r="AA54" s="11">
        <f>'OddsRatio_working_3-way'!X54^(1/3)*COS(('OddsRatio_working_3-way'!Y54+2*PI())/3)</f>
        <v>-0.29403876622356784</v>
      </c>
      <c r="AB54" s="11">
        <f>'OddsRatio_working_3-way'!X54^(1/3)*COS(('OddsRatio_working_3-way'!Y54+4*PI())/3)</f>
        <v>-0.2320171313700341</v>
      </c>
      <c r="AC54" s="11">
        <f>'OddsRatio_working_3-way'!X54^(1/3)*SIN('OddsRatio_working_3-way'!Y54/3)</f>
        <v>3.5808207578268629E-2</v>
      </c>
      <c r="AD54" s="11">
        <f>'OddsRatio_working_3-way'!X54^(1/3)*SIN(('OddsRatio_working_3-way'!Y54+2*PI())/3)</f>
        <v>0.43767366733754992</v>
      </c>
      <c r="AE54" s="11">
        <f>'OddsRatio_working_3-way'!X54^(1/3)*SIN(('OddsRatio_working_3-way'!Y54+4*PI())/3)</f>
        <v>-0.47348187491581833</v>
      </c>
      <c r="AF54" s="11">
        <f>-'OddsRatio_working_3-way'!U54/(3*'OddsRatio_working_3-way'!X54^(1/3))*COS(('OddsRatio_working_3-way'!Y54)/3)</f>
        <v>0.52605589759360172</v>
      </c>
      <c r="AG54" s="11">
        <f>-'OddsRatio_working_3-way'!U54/(3*'OddsRatio_working_3-way'!X54^(1/3))*COS(('OddsRatio_working_3-way'!Y54+2*PI())/3)</f>
        <v>-0.29403876622356784</v>
      </c>
      <c r="AH54" s="11">
        <f>-'OddsRatio_working_3-way'!U54/(3*'OddsRatio_working_3-way'!X54^(1/3))*COS(('OddsRatio_working_3-way'!Y54+4*PI())/3)</f>
        <v>-0.2320171313700341</v>
      </c>
      <c r="AI54" s="11">
        <f>'OddsRatio_working_3-way'!U54/(3*'OddsRatio_working_3-way'!X54^(1/3))*SIN(('OddsRatio_working_3-way'!Y54)/3)</f>
        <v>-3.5808207578268629E-2</v>
      </c>
      <c r="AJ54" s="11">
        <f>'OddsRatio_working_3-way'!U54/(3*'OddsRatio_working_3-way'!X54^(1/3))*SIN(('OddsRatio_working_3-way'!Y54+2*PI())/3)</f>
        <v>-0.43767366733754992</v>
      </c>
      <c r="AK54" s="11">
        <f>'OddsRatio_working_3-way'!U54/(3*'OddsRatio_working_3-way'!X54^(1/3))*SIN(('OddsRatio_working_3-way'!Y54+4*PI())/3)</f>
        <v>0.47348187491581833</v>
      </c>
      <c r="AL54" s="11">
        <f>'OddsRatio_working_3-way'!Z54+'OddsRatio_working_3-way'!AF54</f>
        <v>1.0521117951872034</v>
      </c>
      <c r="AM54" s="11">
        <f>'OddsRatio_working_3-way'!AA54+'OddsRatio_working_3-way'!AG54</f>
        <v>-0.58807753244713568</v>
      </c>
      <c r="AN54" s="11">
        <f>'OddsRatio_working_3-way'!AB54+'OddsRatio_working_3-way'!AH54</f>
        <v>-0.4640342627400682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1.0521117951872034</v>
      </c>
      <c r="AS54" s="11">
        <f>IF(('OddsRatio_working_3-way'!X54=0),IF(Q54&gt;0,-Q54^(1/3),(-Q54)^(1/3)),'OddsRatio_working_3-way'!AM54-'OddsRatio_working_3-way'!R54/3)</f>
        <v>-0.58807753244713568</v>
      </c>
      <c r="AT54" s="11">
        <f>IF(('OddsRatio_working_3-way'!X54=0),IF(Q54&gt;0,-Q54^(1/3),(-Q54)^(1/3)),'OddsRatio_working_3-way'!AN54-'OddsRatio_working_3-way'!R54/3)</f>
        <v>-0.4640342627400682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9">
        <f t="shared" si="13"/>
        <v>0.52055786438188723</v>
      </c>
      <c r="E55" s="9">
        <f t="shared" si="14"/>
        <v>0.28242732667393244</v>
      </c>
      <c r="F55" s="9">
        <f t="shared" si="15"/>
        <v>0.19701480894418041</v>
      </c>
      <c r="G55" s="9">
        <f t="shared" si="16"/>
        <v>1.0586391104818598</v>
      </c>
      <c r="H55" s="9">
        <f t="shared" si="17"/>
        <v>1.9210160261192184</v>
      </c>
      <c r="I55" s="9">
        <f t="shared" si="18"/>
        <v>3.5407338651564637</v>
      </c>
      <c r="J55" s="9">
        <f t="shared" si="19"/>
        <v>5.0757605753551598</v>
      </c>
      <c r="K55" s="11">
        <f t="shared" si="20"/>
        <v>0.53475935828876997</v>
      </c>
      <c r="L55" s="11">
        <f t="shared" si="21"/>
        <v>0.29411764705882354</v>
      </c>
      <c r="M55" s="11">
        <f t="shared" si="22"/>
        <v>0.2061855670103093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-0.26069275496736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0.2308967029118279</v>
      </c>
      <c r="Q55" s="11">
        <f>2*'OddsRatio_working_3-way'!K55*'OddsRatio_working_3-way'!L55*'OddsRatio_working_3-way'!M55</f>
        <v>6.4858624413434804E-2</v>
      </c>
      <c r="R55" s="11">
        <f t="shared" si="23"/>
        <v>0</v>
      </c>
      <c r="S55" s="11">
        <f t="shared" si="24"/>
        <v>-0.88570433398019555</v>
      </c>
      <c r="T55" s="11">
        <f t="shared" si="25"/>
        <v>-0.24879335224162796</v>
      </c>
      <c r="U55" s="11">
        <f>'OddsRatio_working_3-way'!S55-'OddsRatio_working_3-way'!R55^2/3</f>
        <v>-0.88570433398019555</v>
      </c>
      <c r="V55" s="11">
        <f>'OddsRatio_working_3-way'!S55*'OddsRatio_working_3-way'!R55/3-2*'OddsRatio_working_3-way'!R55^3/27-'OddsRatio_working_3-way'!T55</f>
        <v>0.24879335224162796</v>
      </c>
      <c r="W55" s="11">
        <f>'OddsRatio_working_3-way'!V55^2+4*'OddsRatio_working_3-way'!U55^3/27</f>
        <v>-4.1036741717943713E-2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0.1604173259326829</v>
      </c>
      <c r="Y55" s="11">
        <f>IF('OddsRatio_working_3-way'!W55&gt;=0,IF('OddsRatio_working_3-way'!V55+SQRT('OddsRatio_working_3-way'!W55)&gt;0,0,PI()),ACOS('OddsRatio_working_3-way'!V55/(2*'OddsRatio_working_3-way'!X55)))</f>
        <v>0.6833583792158805</v>
      </c>
      <c r="Z55" s="11">
        <f>'OddsRatio_working_3-way'!X55^(1/3)*COS('OddsRatio_working_3-way'!Y55/3)</f>
        <v>0.52931955524092988</v>
      </c>
      <c r="AA55" s="11">
        <f>'OddsRatio_working_3-way'!X55^(1/3)*COS(('OddsRatio_working_3-way'!Y55+2*PI())/3)</f>
        <v>-0.37092214078215535</v>
      </c>
      <c r="AB55" s="11">
        <f>'OddsRatio_working_3-way'!X55^(1/3)*COS(('OddsRatio_working_3-way'!Y55+4*PI())/3)</f>
        <v>-0.1583974144587747</v>
      </c>
      <c r="AC55" s="11">
        <f>'OddsRatio_working_3-way'!X55^(1/3)*SIN('OddsRatio_working_3-way'!Y55/3)</f>
        <v>0.12270120795225561</v>
      </c>
      <c r="AD55" s="11">
        <f>'OddsRatio_working_3-way'!X55^(1/3)*SIN(('OddsRatio_working_3-way'!Y55+2*PI())/3)</f>
        <v>0.39705357758239807</v>
      </c>
      <c r="AE55" s="11">
        <f>'OddsRatio_working_3-way'!X55^(1/3)*SIN(('OddsRatio_working_3-way'!Y55+4*PI())/3)</f>
        <v>-0.51975478553465349</v>
      </c>
      <c r="AF55" s="11">
        <f>-'OddsRatio_working_3-way'!U55/(3*'OddsRatio_working_3-way'!X55^(1/3))*COS(('OddsRatio_working_3-way'!Y55)/3)</f>
        <v>0.52931955524092988</v>
      </c>
      <c r="AG55" s="11">
        <f>-'OddsRatio_working_3-way'!U55/(3*'OddsRatio_working_3-way'!X55^(1/3))*COS(('OddsRatio_working_3-way'!Y55+2*PI())/3)</f>
        <v>-0.37092214078215535</v>
      </c>
      <c r="AH55" s="11">
        <f>-'OddsRatio_working_3-way'!U55/(3*'OddsRatio_working_3-way'!X55^(1/3))*COS(('OddsRatio_working_3-way'!Y55+4*PI())/3)</f>
        <v>-0.1583974144587747</v>
      </c>
      <c r="AI55" s="11">
        <f>'OddsRatio_working_3-way'!U55/(3*'OddsRatio_working_3-way'!X55^(1/3))*SIN(('OddsRatio_working_3-way'!Y55)/3)</f>
        <v>-0.12270120795225561</v>
      </c>
      <c r="AJ55" s="11">
        <f>'OddsRatio_working_3-way'!U55/(3*'OddsRatio_working_3-way'!X55^(1/3))*SIN(('OddsRatio_working_3-way'!Y55+2*PI())/3)</f>
        <v>-0.39705357758239807</v>
      </c>
      <c r="AK55" s="11">
        <f>'OddsRatio_working_3-way'!U55/(3*'OddsRatio_working_3-way'!X55^(1/3))*SIN(('OddsRatio_working_3-way'!Y55+4*PI())/3)</f>
        <v>0.51975478553465349</v>
      </c>
      <c r="AL55" s="11">
        <f>'OddsRatio_working_3-way'!Z55+'OddsRatio_working_3-way'!AF55</f>
        <v>1.0586391104818598</v>
      </c>
      <c r="AM55" s="11">
        <f>'OddsRatio_working_3-way'!AA55+'OddsRatio_working_3-way'!AG55</f>
        <v>-0.7418442815643107</v>
      </c>
      <c r="AN55" s="11">
        <f>'OddsRatio_working_3-way'!AB55+'OddsRatio_working_3-way'!AH55</f>
        <v>-0.3167948289175494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1.0586391104818598</v>
      </c>
      <c r="AS55" s="11">
        <f>IF(('OddsRatio_working_3-way'!X55=0),IF(Q55&gt;0,-Q55^(1/3),(-Q55)^(1/3)),'OddsRatio_working_3-way'!AM55-'OddsRatio_working_3-way'!R55/3)</f>
        <v>-0.7418442815643107</v>
      </c>
      <c r="AT55" s="11">
        <f>IF(('OddsRatio_working_3-way'!X55=0),IF(Q55&gt;0,-Q55^(1/3),(-Q55)^(1/3)),'OddsRatio_working_3-way'!AN55-'OddsRatio_working_3-way'!R55/3)</f>
        <v>-0.3167948289175494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9">
        <f t="shared" si="13"/>
        <v>0.6836018677188811</v>
      </c>
      <c r="E56" s="9">
        <f t="shared" si="14"/>
        <v>0.21826921005385769</v>
      </c>
      <c r="F56" s="9">
        <f t="shared" si="15"/>
        <v>9.8128922227261356E-2</v>
      </c>
      <c r="G56" s="9">
        <f t="shared" si="16"/>
        <v>1.1019994560538704</v>
      </c>
      <c r="H56" s="9">
        <f t="shared" si="17"/>
        <v>1.4628397715426253</v>
      </c>
      <c r="I56" s="9">
        <f t="shared" si="18"/>
        <v>4.581498232175079</v>
      </c>
      <c r="J56" s="9">
        <f t="shared" si="19"/>
        <v>10.19067546348928</v>
      </c>
      <c r="K56" s="11">
        <f t="shared" si="20"/>
        <v>0.70422535211267612</v>
      </c>
      <c r="L56" s="11">
        <f t="shared" si="21"/>
        <v>0.23529411764705882</v>
      </c>
      <c r="M56" s="11">
        <f t="shared" si="22"/>
        <v>0.10706638115631692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-0.20196427335901035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0.21306830781895048</v>
      </c>
      <c r="Q56" s="11">
        <f>2*'OddsRatio_working_3-way'!K56*'OddsRatio_working_3-way'!L56*'OddsRatio_working_3-way'!M56</f>
        <v>3.5481816456111655E-2</v>
      </c>
      <c r="R56" s="11">
        <f t="shared" si="23"/>
        <v>0</v>
      </c>
      <c r="S56" s="11">
        <f t="shared" si="24"/>
        <v>-1.054980191670839</v>
      </c>
      <c r="T56" s="11">
        <f t="shared" si="25"/>
        <v>-0.17568362892103898</v>
      </c>
      <c r="U56" s="11">
        <f>'OddsRatio_working_3-way'!S56-'OddsRatio_working_3-way'!R56^2/3</f>
        <v>-1.054980191670839</v>
      </c>
      <c r="V56" s="11">
        <f>'OddsRatio_working_3-way'!S56*'OddsRatio_working_3-way'!R56/3-2*'OddsRatio_working_3-way'!R56^3/27-'OddsRatio_working_3-way'!T56</f>
        <v>0.17568362892103898</v>
      </c>
      <c r="W56" s="11">
        <f>'OddsRatio_working_3-way'!V56^2+4*'OddsRatio_working_3-way'!U56^3/27</f>
        <v>-0.14308714915804574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0.2085376984078125</v>
      </c>
      <c r="Y56" s="11">
        <f>IF('OddsRatio_working_3-way'!W56&gt;=0,IF('OddsRatio_working_3-way'!V56+SQRT('OddsRatio_working_3-way'!W56)&gt;0,0,PI()),ACOS('OddsRatio_working_3-way'!V56/(2*'OddsRatio_working_3-way'!X56)))</f>
        <v>1.1359979957152191</v>
      </c>
      <c r="Z56" s="11">
        <f>'OddsRatio_working_3-way'!X56^(1/3)*COS('OddsRatio_working_3-way'!Y56/3)</f>
        <v>0.5509997280269352</v>
      </c>
      <c r="AA56" s="11">
        <f>'OddsRatio_working_3-way'!X56^(1/3)*COS(('OddsRatio_working_3-way'!Y56+2*PI())/3)</f>
        <v>-0.46535381499524803</v>
      </c>
      <c r="AB56" s="11">
        <f>'OddsRatio_working_3-way'!X56^(1/3)*COS(('OddsRatio_working_3-way'!Y56+4*PI())/3)</f>
        <v>-8.564591303168731E-2</v>
      </c>
      <c r="AC56" s="11">
        <f>'OddsRatio_working_3-way'!X56^(1/3)*SIN('OddsRatio_working_3-way'!Y56/3)</f>
        <v>0.21922445941209001</v>
      </c>
      <c r="AD56" s="11">
        <f>'OddsRatio_working_3-way'!X56^(1/3)*SIN(('OddsRatio_working_3-way'!Y56+2*PI())/3)</f>
        <v>0.36756753224359756</v>
      </c>
      <c r="AE56" s="11">
        <f>'OddsRatio_working_3-way'!X56^(1/3)*SIN(('OddsRatio_working_3-way'!Y56+4*PI())/3)</f>
        <v>-0.58679199165568741</v>
      </c>
      <c r="AF56" s="11">
        <f>-'OddsRatio_working_3-way'!U56/(3*'OddsRatio_working_3-way'!X56^(1/3))*COS(('OddsRatio_working_3-way'!Y56)/3)</f>
        <v>0.5509997280269352</v>
      </c>
      <c r="AG56" s="11">
        <f>-'OddsRatio_working_3-way'!U56/(3*'OddsRatio_working_3-way'!X56^(1/3))*COS(('OddsRatio_working_3-way'!Y56+2*PI())/3)</f>
        <v>-0.46535381499524803</v>
      </c>
      <c r="AH56" s="11">
        <f>-'OddsRatio_working_3-way'!U56/(3*'OddsRatio_working_3-way'!X56^(1/3))*COS(('OddsRatio_working_3-way'!Y56+4*PI())/3)</f>
        <v>-8.564591303168731E-2</v>
      </c>
      <c r="AI56" s="11">
        <f>'OddsRatio_working_3-way'!U56/(3*'OddsRatio_working_3-way'!X56^(1/3))*SIN(('OddsRatio_working_3-way'!Y56)/3)</f>
        <v>-0.21922445941209001</v>
      </c>
      <c r="AJ56" s="11">
        <f>'OddsRatio_working_3-way'!U56/(3*'OddsRatio_working_3-way'!X56^(1/3))*SIN(('OddsRatio_working_3-way'!Y56+2*PI())/3)</f>
        <v>-0.36756753224359756</v>
      </c>
      <c r="AK56" s="11">
        <f>'OddsRatio_working_3-way'!U56/(3*'OddsRatio_working_3-way'!X56^(1/3))*SIN(('OddsRatio_working_3-way'!Y56+4*PI())/3)</f>
        <v>0.58679199165568741</v>
      </c>
      <c r="AL56" s="11">
        <f>'OddsRatio_working_3-way'!Z56+'OddsRatio_working_3-way'!AF56</f>
        <v>1.1019994560538704</v>
      </c>
      <c r="AM56" s="11">
        <f>'OddsRatio_working_3-way'!AA56+'OddsRatio_working_3-way'!AG56</f>
        <v>-0.93070762999049605</v>
      </c>
      <c r="AN56" s="11">
        <f>'OddsRatio_working_3-way'!AB56+'OddsRatio_working_3-way'!AH56</f>
        <v>-0.17129182606337462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1.1019994560538704</v>
      </c>
      <c r="AS56" s="11">
        <f>IF(('OddsRatio_working_3-way'!X56=0),IF(Q56&gt;0,-Q56^(1/3),(-Q56)^(1/3)),'OddsRatio_working_3-way'!AM56-'OddsRatio_working_3-way'!R56/3)</f>
        <v>-0.93070762999049605</v>
      </c>
      <c r="AT56" s="11">
        <f>IF(('OddsRatio_working_3-way'!X56=0),IF(Q56&gt;0,-Q56^(1/3),(-Q56)^(1/3)),'OddsRatio_working_3-way'!AN56-'OddsRatio_working_3-way'!R56/3)</f>
        <v>-0.17129182606337462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9">
        <f t="shared" si="13"/>
        <v>0.41847027688316618</v>
      </c>
      <c r="E57" s="9">
        <f t="shared" si="14"/>
        <v>0.30285141692690748</v>
      </c>
      <c r="F57" s="9">
        <f t="shared" si="15"/>
        <v>0.27867830618992617</v>
      </c>
      <c r="G57" s="9">
        <f t="shared" si="16"/>
        <v>1.0608060923215665</v>
      </c>
      <c r="H57" s="9">
        <f t="shared" si="17"/>
        <v>2.3896559809412525</v>
      </c>
      <c r="I57" s="9">
        <f t="shared" si="18"/>
        <v>3.3019492203377996</v>
      </c>
      <c r="J57" s="9">
        <f t="shared" si="19"/>
        <v>3.5883668652646223</v>
      </c>
      <c r="K57" s="11">
        <f t="shared" si="20"/>
        <v>0.4329004329004329</v>
      </c>
      <c r="L57" s="11">
        <f t="shared" si="21"/>
        <v>0.31545741324921134</v>
      </c>
      <c r="M57" s="11">
        <f t="shared" si="22"/>
        <v>0.29069767441860467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-0.27535386140770912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0.23501307339617072</v>
      </c>
      <c r="Q57" s="11">
        <f>2*'OddsRatio_working_3-way'!K57*'OddsRatio_working_3-way'!L57*'OddsRatio_working_3-way'!M57</f>
        <v>7.9396308579787411E-2</v>
      </c>
      <c r="R57" s="11">
        <f t="shared" si="23"/>
        <v>0</v>
      </c>
      <c r="S57" s="11">
        <f t="shared" si="24"/>
        <v>-0.85349474379875545</v>
      </c>
      <c r="T57" s="11">
        <f t="shared" si="25"/>
        <v>-0.28834281885093094</v>
      </c>
      <c r="U57" s="11">
        <f>'OddsRatio_working_3-way'!S57-'OddsRatio_working_3-way'!R57^2/3</f>
        <v>-0.85349474379875545</v>
      </c>
      <c r="V57" s="11">
        <f>'OddsRatio_working_3-way'!S57*'OddsRatio_working_3-way'!R57/3-2*'OddsRatio_working_3-way'!R57^3/27-'OddsRatio_working_3-way'!T57</f>
        <v>0.28834281885093094</v>
      </c>
      <c r="W57" s="11">
        <f>'OddsRatio_working_3-way'!V57^2+4*'OddsRatio_working_3-way'!U57^3/27</f>
        <v>-8.9667215746081635E-3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0.15174674852983583</v>
      </c>
      <c r="Y57" s="11">
        <f>IF('OddsRatio_working_3-way'!W57&gt;=0,IF('OddsRatio_working_3-way'!V57+SQRT('OddsRatio_working_3-way'!W57)&gt;0,0,PI()),ACOS('OddsRatio_working_3-way'!V57/(2*'OddsRatio_working_3-way'!X57)))</f>
        <v>0.31730711119945165</v>
      </c>
      <c r="Z57" s="11">
        <f>'OddsRatio_working_3-way'!X57^(1/3)*COS('OddsRatio_working_3-way'!Y57/3)</f>
        <v>0.53040304616078326</v>
      </c>
      <c r="AA57" s="11">
        <f>'OddsRatio_working_3-way'!X57^(1/3)*COS(('OddsRatio_working_3-way'!Y57+2*PI())/3)</f>
        <v>-0.3139677246672527</v>
      </c>
      <c r="AB57" s="11">
        <f>'OddsRatio_working_3-way'!X57^(1/3)*COS(('OddsRatio_working_3-way'!Y57+4*PI())/3)</f>
        <v>-0.2164353214935309</v>
      </c>
      <c r="AC57" s="11">
        <f>'OddsRatio_working_3-way'!X57^(1/3)*SIN('OddsRatio_working_3-way'!Y57/3)</f>
        <v>5.6310359227059584E-2</v>
      </c>
      <c r="AD57" s="11">
        <f>'OddsRatio_working_3-way'!X57^(1/3)*SIN(('OddsRatio_working_3-way'!Y57+2*PI())/3)</f>
        <v>0.43118733260635883</v>
      </c>
      <c r="AE57" s="11">
        <f>'OddsRatio_working_3-way'!X57^(1/3)*SIN(('OddsRatio_working_3-way'!Y57+4*PI())/3)</f>
        <v>-0.48749769183341823</v>
      </c>
      <c r="AF57" s="11">
        <f>-'OddsRatio_working_3-way'!U57/(3*'OddsRatio_working_3-way'!X57^(1/3))*COS(('OddsRatio_working_3-way'!Y57)/3)</f>
        <v>0.53040304616078326</v>
      </c>
      <c r="AG57" s="11">
        <f>-'OddsRatio_working_3-way'!U57/(3*'OddsRatio_working_3-way'!X57^(1/3))*COS(('OddsRatio_working_3-way'!Y57+2*PI())/3)</f>
        <v>-0.3139677246672527</v>
      </c>
      <c r="AH57" s="11">
        <f>-'OddsRatio_working_3-way'!U57/(3*'OddsRatio_working_3-way'!X57^(1/3))*COS(('OddsRatio_working_3-way'!Y57+4*PI())/3)</f>
        <v>-0.2164353214935309</v>
      </c>
      <c r="AI57" s="11">
        <f>'OddsRatio_working_3-way'!U57/(3*'OddsRatio_working_3-way'!X57^(1/3))*SIN(('OddsRatio_working_3-way'!Y57)/3)</f>
        <v>-5.6310359227059584E-2</v>
      </c>
      <c r="AJ57" s="11">
        <f>'OddsRatio_working_3-way'!U57/(3*'OddsRatio_working_3-way'!X57^(1/3))*SIN(('OddsRatio_working_3-way'!Y57+2*PI())/3)</f>
        <v>-0.43118733260635883</v>
      </c>
      <c r="AK57" s="11">
        <f>'OddsRatio_working_3-way'!U57/(3*'OddsRatio_working_3-way'!X57^(1/3))*SIN(('OddsRatio_working_3-way'!Y57+4*PI())/3)</f>
        <v>0.48749769183341823</v>
      </c>
      <c r="AL57" s="11">
        <f>'OddsRatio_working_3-way'!Z57+'OddsRatio_working_3-way'!AF57</f>
        <v>1.0608060923215665</v>
      </c>
      <c r="AM57" s="11">
        <f>'OddsRatio_working_3-way'!AA57+'OddsRatio_working_3-way'!AG57</f>
        <v>-0.6279354493345054</v>
      </c>
      <c r="AN57" s="11">
        <f>'OddsRatio_working_3-way'!AB57+'OddsRatio_working_3-way'!AH57</f>
        <v>-0.43287064298706179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1.0608060923215665</v>
      </c>
      <c r="AS57" s="11">
        <f>IF(('OddsRatio_working_3-way'!X57=0),IF(Q57&gt;0,-Q57^(1/3),(-Q57)^(1/3)),'OddsRatio_working_3-way'!AM57-'OddsRatio_working_3-way'!R57/3)</f>
        <v>-0.6279354493345054</v>
      </c>
      <c r="AT57" s="11">
        <f>IF(('OddsRatio_working_3-way'!X57=0),IF(Q57&gt;0,-Q57^(1/3),(-Q57)^(1/3)),'OddsRatio_working_3-way'!AN57-'OddsRatio_working_3-way'!R57/3)</f>
        <v>-0.43287064298706179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9">
        <f t="shared" si="13"/>
        <v>0.76001499648545356</v>
      </c>
      <c r="E58" s="9">
        <f t="shared" si="14"/>
        <v>0.16997965084683733</v>
      </c>
      <c r="F58" s="9">
        <f t="shared" si="15"/>
        <v>7.00053526677092E-2</v>
      </c>
      <c r="G58" s="9">
        <f t="shared" si="16"/>
        <v>1.1277268241148999</v>
      </c>
      <c r="H58" s="9">
        <f t="shared" si="17"/>
        <v>1.3157635107521719</v>
      </c>
      <c r="I58" s="9">
        <f t="shared" si="18"/>
        <v>5.8830571484175165</v>
      </c>
      <c r="J58" s="9">
        <f t="shared" si="19"/>
        <v>14.284621988073519</v>
      </c>
      <c r="K58" s="11">
        <f t="shared" si="20"/>
        <v>0.78125</v>
      </c>
      <c r="L58" s="11">
        <f t="shared" si="21"/>
        <v>0.18761726078799248</v>
      </c>
      <c r="M58" s="11">
        <f t="shared" si="22"/>
        <v>7.82472613458529E-2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-0.16380350321650572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0.18797968654117747</v>
      </c>
      <c r="Q58" s="11">
        <f>2*'OddsRatio_working_3-way'!K58*'OddsRatio_working_3-way'!L58*'OddsRatio_working_3-way'!M58</f>
        <v>2.2938338809173574E-2</v>
      </c>
      <c r="R58" s="11">
        <f t="shared" si="23"/>
        <v>0</v>
      </c>
      <c r="S58" s="11">
        <f t="shared" si="24"/>
        <v>-1.1475925902067987</v>
      </c>
      <c r="T58" s="11">
        <f t="shared" si="25"/>
        <v>-0.14003570350296504</v>
      </c>
      <c r="U58" s="11">
        <f>'OddsRatio_working_3-way'!S58-'OddsRatio_working_3-way'!R58^2/3</f>
        <v>-1.1475925902067987</v>
      </c>
      <c r="V58" s="11">
        <f>'OddsRatio_working_3-way'!S58*'OddsRatio_working_3-way'!R58/3-2*'OddsRatio_working_3-way'!R58^3/27-'OddsRatio_working_3-way'!T58</f>
        <v>0.14003570350296504</v>
      </c>
      <c r="W58" s="11">
        <f>'OddsRatio_working_3-way'!V58^2+4*'OddsRatio_working_3-way'!U58^3/27</f>
        <v>-0.20429275472052366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0.23659181778756319</v>
      </c>
      <c r="Y58" s="11">
        <f>IF('OddsRatio_working_3-way'!W58&gt;=0,IF('OddsRatio_working_3-way'!V58+SQRT('OddsRatio_working_3-way'!W58)&gt;0,0,PI()),ACOS('OddsRatio_working_3-way'!V58/(2*'OddsRatio_working_3-way'!X58)))</f>
        <v>1.2703530314613221</v>
      </c>
      <c r="Z58" s="11">
        <f>'OddsRatio_working_3-way'!X58^(1/3)*COS('OddsRatio_working_3-way'!Y58/3)</f>
        <v>0.56386341205744994</v>
      </c>
      <c r="AA58" s="11">
        <f>'OddsRatio_working_3-way'!X58^(1/3)*COS(('OddsRatio_working_3-way'!Y58+2*PI())/3)</f>
        <v>-0.50202642872533454</v>
      </c>
      <c r="AB58" s="11">
        <f>'OddsRatio_working_3-way'!X58^(1/3)*COS(('OddsRatio_working_3-way'!Y58+4*PI())/3)</f>
        <v>-6.1836983332115243E-2</v>
      </c>
      <c r="AC58" s="11">
        <f>'OddsRatio_working_3-way'!X58^(1/3)*SIN('OddsRatio_working_3-way'!Y58/3)</f>
        <v>0.25414349479220716</v>
      </c>
      <c r="AD58" s="11">
        <f>'OddsRatio_working_3-way'!X58^(1/3)*SIN(('OddsRatio_working_3-way'!Y58+2*PI())/3)</f>
        <v>0.36124829171022083</v>
      </c>
      <c r="AE58" s="11">
        <f>'OddsRatio_working_3-way'!X58^(1/3)*SIN(('OddsRatio_working_3-way'!Y58+4*PI())/3)</f>
        <v>-0.61539178650242798</v>
      </c>
      <c r="AF58" s="11">
        <f>-'OddsRatio_working_3-way'!U58/(3*'OddsRatio_working_3-way'!X58^(1/3))*COS(('OddsRatio_working_3-way'!Y58)/3)</f>
        <v>0.56386341205744994</v>
      </c>
      <c r="AG58" s="11">
        <f>-'OddsRatio_working_3-way'!U58/(3*'OddsRatio_working_3-way'!X58^(1/3))*COS(('OddsRatio_working_3-way'!Y58+2*PI())/3)</f>
        <v>-0.50202642872533454</v>
      </c>
      <c r="AH58" s="11">
        <f>-'OddsRatio_working_3-way'!U58/(3*'OddsRatio_working_3-way'!X58^(1/3))*COS(('OddsRatio_working_3-way'!Y58+4*PI())/3)</f>
        <v>-6.1836983332115243E-2</v>
      </c>
      <c r="AI58" s="11">
        <f>'OddsRatio_working_3-way'!U58/(3*'OddsRatio_working_3-way'!X58^(1/3))*SIN(('OddsRatio_working_3-way'!Y58)/3)</f>
        <v>-0.25414349479220716</v>
      </c>
      <c r="AJ58" s="11">
        <f>'OddsRatio_working_3-way'!U58/(3*'OddsRatio_working_3-way'!X58^(1/3))*SIN(('OddsRatio_working_3-way'!Y58+2*PI())/3)</f>
        <v>-0.36124829171022083</v>
      </c>
      <c r="AK58" s="11">
        <f>'OddsRatio_working_3-way'!U58/(3*'OddsRatio_working_3-way'!X58^(1/3))*SIN(('OddsRatio_working_3-way'!Y58+4*PI())/3)</f>
        <v>0.61539178650242798</v>
      </c>
      <c r="AL58" s="11">
        <f>'OddsRatio_working_3-way'!Z58+'OddsRatio_working_3-way'!AF58</f>
        <v>1.1277268241148999</v>
      </c>
      <c r="AM58" s="11">
        <f>'OddsRatio_working_3-way'!AA58+'OddsRatio_working_3-way'!AG58</f>
        <v>-1.0040528574506691</v>
      </c>
      <c r="AN58" s="11">
        <f>'OddsRatio_working_3-way'!AB58+'OddsRatio_working_3-way'!AH58</f>
        <v>-0.12367396666423049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1.1277268241148999</v>
      </c>
      <c r="AS58" s="11">
        <f>IF(('OddsRatio_working_3-way'!X58=0),IF(Q58&gt;0,-Q58^(1/3),(-Q58)^(1/3)),'OddsRatio_working_3-way'!AM58-'OddsRatio_working_3-way'!R58/3)</f>
        <v>-1.0040528574506691</v>
      </c>
      <c r="AT58" s="11">
        <f>IF(('OddsRatio_working_3-way'!X58=0),IF(Q58&gt;0,-Q58^(1/3),(-Q58)^(1/3)),'OddsRatio_working_3-way'!AN58-'OddsRatio_working_3-way'!R58/3)</f>
        <v>-0.12367396666423049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9">
        <f t="shared" si="13"/>
        <v>0.32915971530991639</v>
      </c>
      <c r="E59" s="9">
        <f t="shared" si="14"/>
        <v>0.28188479609446254</v>
      </c>
      <c r="F59" s="9">
        <f t="shared" si="15"/>
        <v>0.38895548859562118</v>
      </c>
      <c r="G59" s="9">
        <f t="shared" si="16"/>
        <v>1.0614785630144592</v>
      </c>
      <c r="H59" s="9">
        <f t="shared" si="17"/>
        <v>3.0380388409877619</v>
      </c>
      <c r="I59" s="9">
        <f t="shared" si="18"/>
        <v>3.5475485512347023</v>
      </c>
      <c r="J59" s="9">
        <f t="shared" si="19"/>
        <v>2.5709882732613996</v>
      </c>
      <c r="K59" s="11">
        <f t="shared" si="20"/>
        <v>0.34246575342465752</v>
      </c>
      <c r="L59" s="11">
        <f t="shared" si="21"/>
        <v>0.29411764705882354</v>
      </c>
      <c r="M59" s="11">
        <f t="shared" si="22"/>
        <v>0.40322580645161293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-0.27698786098619754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0.23556705050557564</v>
      </c>
      <c r="Q59" s="11">
        <f>2*'OddsRatio_working_3-way'!K59*'OddsRatio_working_3-way'!L59*'OddsRatio_working_3-way'!M59</f>
        <v>8.1230017415715741E-2</v>
      </c>
      <c r="R59" s="11">
        <f t="shared" si="23"/>
        <v>0</v>
      </c>
      <c r="S59" s="11">
        <f t="shared" si="24"/>
        <v>-0.85045983483483445</v>
      </c>
      <c r="T59" s="11">
        <f t="shared" si="25"/>
        <v>-0.29326201201201191</v>
      </c>
      <c r="U59" s="11">
        <f>'OddsRatio_working_3-way'!S59-'OddsRatio_working_3-way'!R59^2/3</f>
        <v>-0.85045983483483445</v>
      </c>
      <c r="V59" s="11">
        <f>'OddsRatio_working_3-way'!S59*'OddsRatio_working_3-way'!R59/3-2*'OddsRatio_working_3-way'!R59^3/27-'OddsRatio_working_3-way'!T59</f>
        <v>0.29326201201201191</v>
      </c>
      <c r="W59" s="11">
        <f>'OddsRatio_working_3-way'!V59^2+4*'OddsRatio_working_3-way'!U59^3/27</f>
        <v>-5.1266117616779738E-3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0.15093808287755892</v>
      </c>
      <c r="Y59" s="11">
        <f>IF('OddsRatio_working_3-way'!W59&gt;=0,IF('OddsRatio_working_3-way'!V59+SQRT('OddsRatio_working_3-way'!W59)&gt;0,0,PI()),ACOS('OddsRatio_working_3-way'!V59/(2*'OddsRatio_working_3-way'!X59)))</f>
        <v>0.23946666742855527</v>
      </c>
      <c r="Z59" s="11">
        <f>'OddsRatio_working_3-way'!X59^(1/3)*COS('OddsRatio_working_3-way'!Y59/3)</f>
        <v>0.5307392815072296</v>
      </c>
      <c r="AA59" s="11">
        <f>'OddsRatio_working_3-way'!X59^(1/3)*COS(('OddsRatio_working_3-way'!Y59+2*PI())/3)</f>
        <v>-0.30213674571988725</v>
      </c>
      <c r="AB59" s="11">
        <f>'OddsRatio_working_3-way'!X59^(1/3)*COS(('OddsRatio_working_3-way'!Y59+4*PI())/3)</f>
        <v>-0.22860253578734246</v>
      </c>
      <c r="AC59" s="11">
        <f>'OddsRatio_working_3-way'!X59^(1/3)*SIN('OddsRatio_working_3-way'!Y59/3)</f>
        <v>4.2454995899201368E-2</v>
      </c>
      <c r="AD59" s="11">
        <f>'OddsRatio_working_3-way'!X59^(1/3)*SIN(('OddsRatio_working_3-way'!Y59+2*PI())/3)</f>
        <v>0.43840620262196073</v>
      </c>
      <c r="AE59" s="11">
        <f>'OddsRatio_working_3-way'!X59^(1/3)*SIN(('OddsRatio_working_3-way'!Y59+4*PI())/3)</f>
        <v>-0.48086119852116194</v>
      </c>
      <c r="AF59" s="11">
        <f>-'OddsRatio_working_3-way'!U59/(3*'OddsRatio_working_3-way'!X59^(1/3))*COS(('OddsRatio_working_3-way'!Y59)/3)</f>
        <v>0.5307392815072296</v>
      </c>
      <c r="AG59" s="11">
        <f>-'OddsRatio_working_3-way'!U59/(3*'OddsRatio_working_3-way'!X59^(1/3))*COS(('OddsRatio_working_3-way'!Y59+2*PI())/3)</f>
        <v>-0.30213674571988725</v>
      </c>
      <c r="AH59" s="11">
        <f>-'OddsRatio_working_3-way'!U59/(3*'OddsRatio_working_3-way'!X59^(1/3))*COS(('OddsRatio_working_3-way'!Y59+4*PI())/3)</f>
        <v>-0.22860253578734246</v>
      </c>
      <c r="AI59" s="11">
        <f>'OddsRatio_working_3-way'!U59/(3*'OddsRatio_working_3-way'!X59^(1/3))*SIN(('OddsRatio_working_3-way'!Y59)/3)</f>
        <v>-4.2454995899201368E-2</v>
      </c>
      <c r="AJ59" s="11">
        <f>'OddsRatio_working_3-way'!U59/(3*'OddsRatio_working_3-way'!X59^(1/3))*SIN(('OddsRatio_working_3-way'!Y59+2*PI())/3)</f>
        <v>-0.43840620262196073</v>
      </c>
      <c r="AK59" s="11">
        <f>'OddsRatio_working_3-way'!U59/(3*'OddsRatio_working_3-way'!X59^(1/3))*SIN(('OddsRatio_working_3-way'!Y59+4*PI())/3)</f>
        <v>0.48086119852116194</v>
      </c>
      <c r="AL59" s="11">
        <f>'OddsRatio_working_3-way'!Z59+'OddsRatio_working_3-way'!AF59</f>
        <v>1.0614785630144592</v>
      </c>
      <c r="AM59" s="11">
        <f>'OddsRatio_working_3-way'!AA59+'OddsRatio_working_3-way'!AG59</f>
        <v>-0.60427349143977449</v>
      </c>
      <c r="AN59" s="11">
        <f>'OddsRatio_working_3-way'!AB59+'OddsRatio_working_3-way'!AH59</f>
        <v>-0.45720507157468493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1.0614785630144592</v>
      </c>
      <c r="AS59" s="11">
        <f>IF(('OddsRatio_working_3-way'!X59=0),IF(Q59&gt;0,-Q59^(1/3),(-Q59)^(1/3)),'OddsRatio_working_3-way'!AM59-'OddsRatio_working_3-way'!R59/3)</f>
        <v>-0.60427349143977449</v>
      </c>
      <c r="AT59" s="11">
        <f>IF(('OddsRatio_working_3-way'!X59=0),IF(Q59&gt;0,-Q59^(1/3),(-Q59)^(1/3)),'OddsRatio_working_3-way'!AN59-'OddsRatio_working_3-way'!R59/3)</f>
        <v>-0.45720507157468493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9">
        <f t="shared" si="13"/>
        <v>0.32546487481954162</v>
      </c>
      <c r="E60" s="9">
        <f t="shared" si="14"/>
        <v>0.24060820248383766</v>
      </c>
      <c r="F60" s="9">
        <f t="shared" si="15"/>
        <v>0.43392692269662053</v>
      </c>
      <c r="G60" s="9">
        <f t="shared" si="16"/>
        <v>1.0520447622273292</v>
      </c>
      <c r="H60" s="9">
        <f t="shared" si="17"/>
        <v>3.0725281815878396</v>
      </c>
      <c r="I60" s="9">
        <f t="shared" si="18"/>
        <v>4.1561342866819881</v>
      </c>
      <c r="J60" s="9">
        <f t="shared" si="19"/>
        <v>2.3045355051618883</v>
      </c>
      <c r="K60" s="11">
        <f t="shared" si="20"/>
        <v>0.33670033670033667</v>
      </c>
      <c r="L60" s="11">
        <f t="shared" si="21"/>
        <v>0.25</v>
      </c>
      <c r="M60" s="11">
        <f t="shared" si="22"/>
        <v>0.4464285714285714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-0.2753878066378066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0.2333603896103896</v>
      </c>
      <c r="Q60" s="11">
        <f>2*'OddsRatio_working_3-way'!K60*'OddsRatio_working_3-way'!L60*'OddsRatio_working_3-way'!M60</f>
        <v>7.5156325156325143E-2</v>
      </c>
      <c r="R60" s="11">
        <f t="shared" si="23"/>
        <v>0</v>
      </c>
      <c r="S60" s="11">
        <f t="shared" si="24"/>
        <v>-0.84738824299983639</v>
      </c>
      <c r="T60" s="11">
        <f t="shared" si="25"/>
        <v>-0.27291086731073633</v>
      </c>
      <c r="U60" s="11">
        <f>'OddsRatio_working_3-way'!S60-'OddsRatio_working_3-way'!R60^2/3</f>
        <v>-0.84738824299983639</v>
      </c>
      <c r="V60" s="11">
        <f>'OddsRatio_working_3-way'!S60*'OddsRatio_working_3-way'!R60/3-2*'OddsRatio_working_3-way'!R60^3/27-'OddsRatio_working_3-way'!T60</f>
        <v>0.27291086731073633</v>
      </c>
      <c r="W60" s="11">
        <f>'OddsRatio_working_3-way'!V60^2+4*'OddsRatio_working_3-way'!U60^3/27</f>
        <v>-1.5665050079543871E-2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0.15012111075381954</v>
      </c>
      <c r="Y60" s="11">
        <f>IF('OddsRatio_working_3-way'!W60&gt;=0,IF('OddsRatio_working_3-way'!V60+SQRT('OddsRatio_working_3-way'!W60)&gt;0,0,PI()),ACOS('OddsRatio_working_3-way'!V60/(2*'OddsRatio_working_3-way'!X60)))</f>
        <v>0.42999223917374119</v>
      </c>
      <c r="Z60" s="11">
        <f>'OddsRatio_working_3-way'!X60^(1/3)*COS('OddsRatio_working_3-way'!Y60/3)</f>
        <v>0.52602238111366462</v>
      </c>
      <c r="AA60" s="11">
        <f>'OddsRatio_working_3-way'!X60^(1/3)*COS(('OddsRatio_working_3-way'!Y60+2*PI())/3)</f>
        <v>-0.32875616508410749</v>
      </c>
      <c r="AB60" s="11">
        <f>'OddsRatio_working_3-way'!X60^(1/3)*COS(('OddsRatio_working_3-way'!Y60+4*PI())/3)</f>
        <v>-0.1972662160295573</v>
      </c>
      <c r="AC60" s="11">
        <f>'OddsRatio_working_3-way'!X60^(1/3)*SIN('OddsRatio_working_3-way'!Y60/3)</f>
        <v>7.5915757482374849E-2</v>
      </c>
      <c r="AD60" s="11">
        <f>'OddsRatio_working_3-way'!X60^(1/3)*SIN(('OddsRatio_working_3-way'!Y60+2*PI())/3)</f>
        <v>0.41759086626242592</v>
      </c>
      <c r="AE60" s="11">
        <f>'OddsRatio_working_3-way'!X60^(1/3)*SIN(('OddsRatio_working_3-way'!Y60+4*PI())/3)</f>
        <v>-0.49350662374480064</v>
      </c>
      <c r="AF60" s="11">
        <f>-'OddsRatio_working_3-way'!U60/(3*'OddsRatio_working_3-way'!X60^(1/3))*COS(('OddsRatio_working_3-way'!Y60)/3)</f>
        <v>0.52602238111366451</v>
      </c>
      <c r="AG60" s="11">
        <f>-'OddsRatio_working_3-way'!U60/(3*'OddsRatio_working_3-way'!X60^(1/3))*COS(('OddsRatio_working_3-way'!Y60+2*PI())/3)</f>
        <v>-0.32875616508410738</v>
      </c>
      <c r="AH60" s="11">
        <f>-'OddsRatio_working_3-way'!U60/(3*'OddsRatio_working_3-way'!X60^(1/3))*COS(('OddsRatio_working_3-way'!Y60+4*PI())/3)</f>
        <v>-0.19726621602955727</v>
      </c>
      <c r="AI60" s="11">
        <f>'OddsRatio_working_3-way'!U60/(3*'OddsRatio_working_3-way'!X60^(1/3))*SIN(('OddsRatio_working_3-way'!Y60)/3)</f>
        <v>-7.5915757482374835E-2</v>
      </c>
      <c r="AJ60" s="11">
        <f>'OddsRatio_working_3-way'!U60/(3*'OddsRatio_working_3-way'!X60^(1/3))*SIN(('OddsRatio_working_3-way'!Y60+2*PI())/3)</f>
        <v>-0.41759086626242586</v>
      </c>
      <c r="AK60" s="11">
        <f>'OddsRatio_working_3-way'!U60/(3*'OddsRatio_working_3-way'!X60^(1/3))*SIN(('OddsRatio_working_3-way'!Y60+4*PI())/3)</f>
        <v>0.49350662374480059</v>
      </c>
      <c r="AL60" s="11">
        <f>'OddsRatio_working_3-way'!Z60+'OddsRatio_working_3-way'!AF60</f>
        <v>1.0520447622273292</v>
      </c>
      <c r="AM60" s="11">
        <f>'OddsRatio_working_3-way'!AA60+'OddsRatio_working_3-way'!AG60</f>
        <v>-0.65751233016821486</v>
      </c>
      <c r="AN60" s="11">
        <f>'OddsRatio_working_3-way'!AB60+'OddsRatio_working_3-way'!AH60</f>
        <v>-0.39453243205911459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1.0520447622273292</v>
      </c>
      <c r="AS60" s="11">
        <f>IF(('OddsRatio_working_3-way'!X60=0),IF(Q60&gt;0,-Q60^(1/3),(-Q60)^(1/3)),'OddsRatio_working_3-way'!AM60-'OddsRatio_working_3-way'!R60/3)</f>
        <v>-0.65751233016821486</v>
      </c>
      <c r="AT60" s="11">
        <f>IF(('OddsRatio_working_3-way'!X60=0),IF(Q60&gt;0,-Q60^(1/3),(-Q60)^(1/3)),'OddsRatio_working_3-way'!AN60-'OddsRatio_working_3-way'!R60/3)</f>
        <v>-0.39453243205911459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9">
        <f t="shared" si="13"/>
        <v>0.40986896425502017</v>
      </c>
      <c r="E61" s="9">
        <f t="shared" si="14"/>
        <v>0.27728784117855809</v>
      </c>
      <c r="F61" s="9">
        <f t="shared" si="15"/>
        <v>0.3128431945664214</v>
      </c>
      <c r="G61" s="9">
        <f t="shared" si="16"/>
        <v>1.0509519344034493</v>
      </c>
      <c r="H61" s="9">
        <f t="shared" si="17"/>
        <v>2.4398041501327254</v>
      </c>
      <c r="I61" s="9">
        <f t="shared" si="18"/>
        <v>3.6063607973205545</v>
      </c>
      <c r="J61" s="9">
        <f t="shared" si="19"/>
        <v>3.1964895429032087</v>
      </c>
      <c r="K61" s="11">
        <f t="shared" si="20"/>
        <v>0.42194092827004215</v>
      </c>
      <c r="L61" s="11">
        <f t="shared" si="21"/>
        <v>0.28735632183908044</v>
      </c>
      <c r="M61" s="11">
        <f t="shared" si="22"/>
        <v>0.3236245954692557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-0.27863294466677035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0.23307751310531294</v>
      </c>
      <c r="Q61" s="11">
        <f>2*'OddsRatio_working_3-way'!K61*'OddsRatio_working_3-way'!L61*'OddsRatio_working_3-way'!M61</f>
        <v>7.8477277139835988E-2</v>
      </c>
      <c r="R61" s="11">
        <f t="shared" si="23"/>
        <v>0</v>
      </c>
      <c r="S61" s="11">
        <f t="shared" si="24"/>
        <v>-0.83650378595417274</v>
      </c>
      <c r="T61" s="11">
        <f t="shared" si="25"/>
        <v>-0.28165110638187629</v>
      </c>
      <c r="U61" s="11">
        <f>'OddsRatio_working_3-way'!S61-'OddsRatio_working_3-way'!R61^2/3</f>
        <v>-0.83650378595417274</v>
      </c>
      <c r="V61" s="11">
        <f>'OddsRatio_working_3-way'!S61*'OddsRatio_working_3-way'!R61/3-2*'OddsRatio_working_3-way'!R61^3/27-'OddsRatio_working_3-way'!T61</f>
        <v>0.28165110638187629</v>
      </c>
      <c r="W61" s="11">
        <f>'OddsRatio_working_3-way'!V61^2+4*'OddsRatio_working_3-way'!U61^3/27</f>
        <v>-7.3887986625560953E-3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0.14723802530994762</v>
      </c>
      <c r="Y61" s="11">
        <f>IF('OddsRatio_working_3-way'!W61&gt;=0,IF('OddsRatio_working_3-way'!V61+SQRT('OddsRatio_working_3-way'!W61)&gt;0,0,PI()),ACOS('OddsRatio_working_3-way'!V61/(2*'OddsRatio_working_3-way'!X61)))</f>
        <v>0.29621474901439848</v>
      </c>
      <c r="Z61" s="11">
        <f>'OddsRatio_working_3-way'!X61^(1/3)*COS('OddsRatio_working_3-way'!Y61/3)</f>
        <v>0.52547596720172463</v>
      </c>
      <c r="AA61" s="11">
        <f>'OddsRatio_working_3-way'!X61^(1/3)*COS(('OddsRatio_working_3-way'!Y61+2*PI())/3)</f>
        <v>-0.30781793933067891</v>
      </c>
      <c r="AB61" s="11">
        <f>'OddsRatio_working_3-way'!X61^(1/3)*COS(('OddsRatio_working_3-way'!Y61+4*PI())/3)</f>
        <v>-0.21765802787104563</v>
      </c>
      <c r="AC61" s="11">
        <f>'OddsRatio_working_3-way'!X61^(1/3)*SIN('OddsRatio_working_3-way'!Y61/3)</f>
        <v>5.2053849151332147E-2</v>
      </c>
      <c r="AD61" s="11">
        <f>'OddsRatio_working_3-way'!X61^(1/3)*SIN(('OddsRatio_working_3-way'!Y61+2*PI())/3)</f>
        <v>0.42904861209922601</v>
      </c>
      <c r="AE61" s="11">
        <f>'OddsRatio_working_3-way'!X61^(1/3)*SIN(('OddsRatio_working_3-way'!Y61+4*PI())/3)</f>
        <v>-0.48110246125055806</v>
      </c>
      <c r="AF61" s="11">
        <f>-'OddsRatio_working_3-way'!U61/(3*'OddsRatio_working_3-way'!X61^(1/3))*COS(('OddsRatio_working_3-way'!Y61)/3)</f>
        <v>0.52547596720172463</v>
      </c>
      <c r="AG61" s="11">
        <f>-'OddsRatio_working_3-way'!U61/(3*'OddsRatio_working_3-way'!X61^(1/3))*COS(('OddsRatio_working_3-way'!Y61+2*PI())/3)</f>
        <v>-0.30781793933067891</v>
      </c>
      <c r="AH61" s="11">
        <f>-'OddsRatio_working_3-way'!U61/(3*'OddsRatio_working_3-way'!X61^(1/3))*COS(('OddsRatio_working_3-way'!Y61+4*PI())/3)</f>
        <v>-0.21765802787104563</v>
      </c>
      <c r="AI61" s="11">
        <f>'OddsRatio_working_3-way'!U61/(3*'OddsRatio_working_3-way'!X61^(1/3))*SIN(('OddsRatio_working_3-way'!Y61)/3)</f>
        <v>-5.2053849151332147E-2</v>
      </c>
      <c r="AJ61" s="11">
        <f>'OddsRatio_working_3-way'!U61/(3*'OddsRatio_working_3-way'!X61^(1/3))*SIN(('OddsRatio_working_3-way'!Y61+2*PI())/3)</f>
        <v>-0.42904861209922601</v>
      </c>
      <c r="AK61" s="11">
        <f>'OddsRatio_working_3-way'!U61/(3*'OddsRatio_working_3-way'!X61^(1/3))*SIN(('OddsRatio_working_3-way'!Y61+4*PI())/3)</f>
        <v>0.48110246125055806</v>
      </c>
      <c r="AL61" s="11">
        <f>'OddsRatio_working_3-way'!Z61+'OddsRatio_working_3-way'!AF61</f>
        <v>1.0509519344034493</v>
      </c>
      <c r="AM61" s="11">
        <f>'OddsRatio_working_3-way'!AA61+'OddsRatio_working_3-way'!AG61</f>
        <v>-0.61563587866135783</v>
      </c>
      <c r="AN61" s="11">
        <f>'OddsRatio_working_3-way'!AB61+'OddsRatio_working_3-way'!AH61</f>
        <v>-0.43531605574209126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1.0509519344034493</v>
      </c>
      <c r="AS61" s="11">
        <f>IF(('OddsRatio_working_3-way'!X61=0),IF(Q61&gt;0,-Q61^(1/3),(-Q61)^(1/3)),'OddsRatio_working_3-way'!AM61-'OddsRatio_working_3-way'!R61/3)</f>
        <v>-0.61563587866135783</v>
      </c>
      <c r="AT61" s="11">
        <f>IF(('OddsRatio_working_3-way'!X61=0),IF(Q61&gt;0,-Q61^(1/3),(-Q61)^(1/3)),'OddsRatio_working_3-way'!AN61-'OddsRatio_working_3-way'!R61/3)</f>
        <v>-0.43531605574209126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9">
        <f t="shared" si="13"/>
        <v>0.64214455722287256</v>
      </c>
      <c r="E62" s="9">
        <f t="shared" si="14"/>
        <v>0.19924848349613511</v>
      </c>
      <c r="F62" s="9">
        <f t="shared" si="15"/>
        <v>0.15860695928099228</v>
      </c>
      <c r="G62" s="9">
        <f t="shared" si="16"/>
        <v>1.0716956736009784</v>
      </c>
      <c r="H62" s="9">
        <f t="shared" si="17"/>
        <v>1.5572817502725085</v>
      </c>
      <c r="I62" s="9">
        <f t="shared" si="18"/>
        <v>5.0188587760036691</v>
      </c>
      <c r="J62" s="9">
        <f t="shared" si="19"/>
        <v>6.3048935843248444</v>
      </c>
      <c r="K62" s="11">
        <f t="shared" si="20"/>
        <v>0.65789473684210531</v>
      </c>
      <c r="L62" s="11">
        <f t="shared" si="21"/>
        <v>0.21052631578947367</v>
      </c>
      <c r="M62" s="11">
        <f t="shared" si="22"/>
        <v>0.16806722689075629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-0.22469098442701174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0.21462324542005168</v>
      </c>
      <c r="Q62" s="11">
        <f>2*'OddsRatio_working_3-way'!K62*'OddsRatio_working_3-way'!L62*'OddsRatio_working_3-way'!M62</f>
        <v>4.6556018529295376E-2</v>
      </c>
      <c r="R62" s="11">
        <f t="shared" si="23"/>
        <v>0</v>
      </c>
      <c r="S62" s="11">
        <f t="shared" si="24"/>
        <v>-0.95519295519295544</v>
      </c>
      <c r="T62" s="11">
        <f t="shared" si="25"/>
        <v>-0.20720020720020726</v>
      </c>
      <c r="U62" s="11">
        <f>'OddsRatio_working_3-way'!S62-'OddsRatio_working_3-way'!R62^2/3</f>
        <v>-0.95519295519295544</v>
      </c>
      <c r="V62" s="11">
        <f>'OddsRatio_working_3-way'!S62*'OddsRatio_working_3-way'!R62/3-2*'OddsRatio_working_3-way'!R62^3/27-'OddsRatio_working_3-way'!T62</f>
        <v>0.20720020720020726</v>
      </c>
      <c r="W62" s="11">
        <f>'OddsRatio_working_3-way'!V62^2+4*'OddsRatio_working_3-way'!U62^3/27</f>
        <v>-8.6180951403685799E-2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0.17966140185602933</v>
      </c>
      <c r="Y62" s="11">
        <f>IF('OddsRatio_working_3-way'!W62&gt;=0,IF('OddsRatio_working_3-way'!V62+SQRT('OddsRatio_working_3-way'!W62)&gt;0,0,PI()),ACOS('OddsRatio_working_3-way'!V62/(2*'OddsRatio_working_3-way'!X62)))</f>
        <v>0.95618520818072161</v>
      </c>
      <c r="Z62" s="11">
        <f>'OddsRatio_working_3-way'!X62^(1/3)*COS('OddsRatio_working_3-way'!Y62/3)</f>
        <v>0.5358478368004892</v>
      </c>
      <c r="AA62" s="11">
        <f>'OddsRatio_working_3-way'!X62^(1/3)*COS(('OddsRatio_working_3-way'!Y62+2*PI())/3)</f>
        <v>-0.4210531469799515</v>
      </c>
      <c r="AB62" s="11">
        <f>'OddsRatio_working_3-way'!X62^(1/3)*COS(('OddsRatio_working_3-way'!Y62+4*PI())/3)</f>
        <v>-0.11479468982053757</v>
      </c>
      <c r="AC62" s="11">
        <f>'OddsRatio_working_3-way'!X62^(1/3)*SIN('OddsRatio_working_3-way'!Y62/3)</f>
        <v>0.17681840268258697</v>
      </c>
      <c r="AD62" s="11">
        <f>'OddsRatio_working_3-way'!X62^(1/3)*SIN(('OddsRatio_working_3-way'!Y62+2*PI())/3)</f>
        <v>0.37564863789086811</v>
      </c>
      <c r="AE62" s="11">
        <f>'OddsRatio_working_3-way'!X62^(1/3)*SIN(('OddsRatio_working_3-way'!Y62+4*PI())/3)</f>
        <v>-0.55246704057345519</v>
      </c>
      <c r="AF62" s="11">
        <f>-'OddsRatio_working_3-way'!U62/(3*'OddsRatio_working_3-way'!X62^(1/3))*COS(('OddsRatio_working_3-way'!Y62)/3)</f>
        <v>0.5358478368004892</v>
      </c>
      <c r="AG62" s="11">
        <f>-'OddsRatio_working_3-way'!U62/(3*'OddsRatio_working_3-way'!X62^(1/3))*COS(('OddsRatio_working_3-way'!Y62+2*PI())/3)</f>
        <v>-0.4210531469799515</v>
      </c>
      <c r="AH62" s="11">
        <f>-'OddsRatio_working_3-way'!U62/(3*'OddsRatio_working_3-way'!X62^(1/3))*COS(('OddsRatio_working_3-way'!Y62+4*PI())/3)</f>
        <v>-0.11479468982053757</v>
      </c>
      <c r="AI62" s="11">
        <f>'OddsRatio_working_3-way'!U62/(3*'OddsRatio_working_3-way'!X62^(1/3))*SIN(('OddsRatio_working_3-way'!Y62)/3)</f>
        <v>-0.17681840268258697</v>
      </c>
      <c r="AJ62" s="11">
        <f>'OddsRatio_working_3-way'!U62/(3*'OddsRatio_working_3-way'!X62^(1/3))*SIN(('OddsRatio_working_3-way'!Y62+2*PI())/3)</f>
        <v>-0.37564863789086811</v>
      </c>
      <c r="AK62" s="11">
        <f>'OddsRatio_working_3-way'!U62/(3*'OddsRatio_working_3-way'!X62^(1/3))*SIN(('OddsRatio_working_3-way'!Y62+4*PI())/3)</f>
        <v>0.55246704057345519</v>
      </c>
      <c r="AL62" s="11">
        <f>'OddsRatio_working_3-way'!Z62+'OddsRatio_working_3-way'!AF62</f>
        <v>1.0716956736009784</v>
      </c>
      <c r="AM62" s="11">
        <f>'OddsRatio_working_3-way'!AA62+'OddsRatio_working_3-way'!AG62</f>
        <v>-0.842106293959903</v>
      </c>
      <c r="AN62" s="11">
        <f>'OddsRatio_working_3-way'!AB62+'OddsRatio_working_3-way'!AH62</f>
        <v>-0.22958937964107515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1.0716956736009784</v>
      </c>
      <c r="AS62" s="11">
        <f>IF(('OddsRatio_working_3-way'!X62=0),IF(Q62&gt;0,-Q62^(1/3),(-Q62)^(1/3)),'OddsRatio_working_3-way'!AM62-'OddsRatio_working_3-way'!R62/3)</f>
        <v>-0.842106293959903</v>
      </c>
      <c r="AT62" s="11">
        <f>IF(('OddsRatio_working_3-way'!X62=0),IF(Q62&gt;0,-Q62^(1/3),(-Q62)^(1/3)),'OddsRatio_working_3-way'!AN62-'OddsRatio_working_3-way'!R62/3)</f>
        <v>-0.22958937964107515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9">
        <f t="shared" si="13"/>
        <v>0.52312052889066163</v>
      </c>
      <c r="E63" s="9">
        <f t="shared" si="14"/>
        <v>0.25612018159733441</v>
      </c>
      <c r="F63" s="9">
        <f t="shared" si="15"/>
        <v>0.22075928951200388</v>
      </c>
      <c r="G63" s="9">
        <f t="shared" si="16"/>
        <v>1.060006217102091</v>
      </c>
      <c r="H63" s="9">
        <f t="shared" si="17"/>
        <v>1.9116053467077982</v>
      </c>
      <c r="I63" s="9">
        <f t="shared" si="18"/>
        <v>3.9044170348597302</v>
      </c>
      <c r="J63" s="9">
        <f t="shared" si="19"/>
        <v>4.529820702949964</v>
      </c>
      <c r="K63" s="11">
        <f t="shared" si="20"/>
        <v>0.5376344086021505</v>
      </c>
      <c r="L63" s="11">
        <f t="shared" si="21"/>
        <v>0.26737967914438499</v>
      </c>
      <c r="M63" s="11">
        <f t="shared" si="22"/>
        <v>0.23094688221709006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-0.26050784410667127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0.23007042346104789</v>
      </c>
      <c r="Q63" s="11">
        <f>2*'OddsRatio_working_3-way'!K63*'OddsRatio_working_3-way'!L63*'OddsRatio_working_3-way'!M63</f>
        <v>6.6398390609249042E-2</v>
      </c>
      <c r="R63" s="11">
        <f t="shared" si="23"/>
        <v>0</v>
      </c>
      <c r="S63" s="11">
        <f t="shared" si="24"/>
        <v>-0.88316121247711821</v>
      </c>
      <c r="T63" s="11">
        <f t="shared" si="25"/>
        <v>-0.25488058080147713</v>
      </c>
      <c r="U63" s="11">
        <f>'OddsRatio_working_3-way'!S63-'OddsRatio_working_3-way'!R63^2/3</f>
        <v>-0.88316121247711821</v>
      </c>
      <c r="V63" s="11">
        <f>'OddsRatio_working_3-way'!S63*'OddsRatio_working_3-way'!R63/3-2*'OddsRatio_working_3-way'!R63^3/27-'OddsRatio_working_3-way'!T63</f>
        <v>0.25488058080147713</v>
      </c>
      <c r="W63" s="11">
        <f>'OddsRatio_working_3-way'!V63^2+4*'OddsRatio_working_3-way'!U63^3/27</f>
        <v>-3.7086636587411639E-2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0.15972691308692311</v>
      </c>
      <c r="Y63" s="11">
        <f>IF('OddsRatio_working_3-way'!W63&gt;=0,IF('OddsRatio_working_3-way'!V63+SQRT('OddsRatio_working_3-way'!W63)&gt;0,0,PI()),ACOS('OddsRatio_working_3-way'!V63/(2*'OddsRatio_working_3-way'!X63)))</f>
        <v>0.64705336528466961</v>
      </c>
      <c r="Z63" s="11">
        <f>'OddsRatio_working_3-way'!X63^(1/3)*COS('OddsRatio_working_3-way'!Y63/3)</f>
        <v>0.5300031085510456</v>
      </c>
      <c r="AA63" s="11">
        <f>'OddsRatio_working_3-way'!X63^(1/3)*COS(('OddsRatio_working_3-way'!Y63+2*PI())/3)</f>
        <v>-0.36556413088308121</v>
      </c>
      <c r="AB63" s="11">
        <f>'OddsRatio_working_3-way'!X63^(1/3)*COS(('OddsRatio_working_3-way'!Y63+4*PI())/3)</f>
        <v>-0.16443897766796453</v>
      </c>
      <c r="AC63" s="11">
        <f>'OddsRatio_working_3-way'!X63^(1/3)*SIN('OddsRatio_working_3-way'!Y63/3)</f>
        <v>0.11611966134955232</v>
      </c>
      <c r="AD63" s="11">
        <f>'OddsRatio_working_3-way'!X63^(1/3)*SIN(('OddsRatio_working_3-way'!Y63+2*PI())/3)</f>
        <v>0.40093632541515073</v>
      </c>
      <c r="AE63" s="11">
        <f>'OddsRatio_working_3-way'!X63^(1/3)*SIN(('OddsRatio_working_3-way'!Y63+4*PI())/3)</f>
        <v>-0.51705598676470299</v>
      </c>
      <c r="AF63" s="11">
        <f>-'OddsRatio_working_3-way'!U63/(3*'OddsRatio_working_3-way'!X63^(1/3))*COS(('OddsRatio_working_3-way'!Y63)/3)</f>
        <v>0.53000310855104549</v>
      </c>
      <c r="AG63" s="11">
        <f>-'OddsRatio_working_3-way'!U63/(3*'OddsRatio_working_3-way'!X63^(1/3))*COS(('OddsRatio_working_3-way'!Y63+2*PI())/3)</f>
        <v>-0.3655641308830811</v>
      </c>
      <c r="AH63" s="11">
        <f>-'OddsRatio_working_3-way'!U63/(3*'OddsRatio_working_3-way'!X63^(1/3))*COS(('OddsRatio_working_3-way'!Y63+4*PI())/3)</f>
        <v>-0.1644389776679645</v>
      </c>
      <c r="AI63" s="11">
        <f>'OddsRatio_working_3-way'!U63/(3*'OddsRatio_working_3-way'!X63^(1/3))*SIN(('OddsRatio_working_3-way'!Y63)/3)</f>
        <v>-0.11611966134955229</v>
      </c>
      <c r="AJ63" s="11">
        <f>'OddsRatio_working_3-way'!U63/(3*'OddsRatio_working_3-way'!X63^(1/3))*SIN(('OddsRatio_working_3-way'!Y63+2*PI())/3)</f>
        <v>-0.40093632541515062</v>
      </c>
      <c r="AK63" s="11">
        <f>'OddsRatio_working_3-way'!U63/(3*'OddsRatio_working_3-way'!X63^(1/3))*SIN(('OddsRatio_working_3-way'!Y63+4*PI())/3)</f>
        <v>0.51705598676470288</v>
      </c>
      <c r="AL63" s="11">
        <f>'OddsRatio_working_3-way'!Z63+'OddsRatio_working_3-way'!AF63</f>
        <v>1.060006217102091</v>
      </c>
      <c r="AM63" s="11">
        <f>'OddsRatio_working_3-way'!AA63+'OddsRatio_working_3-way'!AG63</f>
        <v>-0.7311282617661623</v>
      </c>
      <c r="AN63" s="11">
        <f>'OddsRatio_working_3-way'!AB63+'OddsRatio_working_3-way'!AH63</f>
        <v>-0.32887795533592901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1.060006217102091</v>
      </c>
      <c r="AS63" s="11">
        <f>IF(('OddsRatio_working_3-way'!X63=0),IF(Q63&gt;0,-Q63^(1/3),(-Q63)^(1/3)),'OddsRatio_working_3-way'!AM63-'OddsRatio_working_3-way'!R63/3)</f>
        <v>-0.7311282617661623</v>
      </c>
      <c r="AT63" s="11">
        <f>IF(('OddsRatio_working_3-way'!X63=0),IF(Q63&gt;0,-Q63^(1/3),(-Q63)^(1/3)),'OddsRatio_working_3-way'!AN63-'OddsRatio_working_3-way'!R63/3)</f>
        <v>-0.32887795533592901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9">
        <f t="shared" si="13"/>
        <v>0.37436048834050739</v>
      </c>
      <c r="E64" s="9">
        <f t="shared" si="14"/>
        <v>0.31179121700637552</v>
      </c>
      <c r="F64" s="9">
        <f t="shared" si="15"/>
        <v>0.31384829465311692</v>
      </c>
      <c r="G64" s="9">
        <f t="shared" si="16"/>
        <v>1.0510830652599843</v>
      </c>
      <c r="H64" s="9">
        <f t="shared" si="17"/>
        <v>2.6712220737633752</v>
      </c>
      <c r="I64" s="9">
        <f t="shared" si="18"/>
        <v>3.2072744370459669</v>
      </c>
      <c r="J64" s="9">
        <f t="shared" si="19"/>
        <v>3.1862527757407673</v>
      </c>
      <c r="K64" s="11">
        <f t="shared" si="20"/>
        <v>0.38610038610038611</v>
      </c>
      <c r="L64" s="11">
        <f t="shared" si="21"/>
        <v>0.32258064516129031</v>
      </c>
      <c r="M64" s="11">
        <f t="shared" si="22"/>
        <v>0.32467532467532467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-0.28084557116815168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0.23332627019262969</v>
      </c>
      <c r="Q64" s="11">
        <f>2*'OddsRatio_working_3-way'!K64*'OddsRatio_working_3-way'!L64*'OddsRatio_working_3-way'!M64</f>
        <v>8.0875656912523269E-2</v>
      </c>
      <c r="R64" s="11">
        <f t="shared" si="23"/>
        <v>0</v>
      </c>
      <c r="S64" s="11">
        <f t="shared" si="24"/>
        <v>-0.83079917985578422</v>
      </c>
      <c r="T64" s="11">
        <f t="shared" si="25"/>
        <v>-0.28797198608519375</v>
      </c>
      <c r="U64" s="11">
        <f>'OddsRatio_working_3-way'!S64-'OddsRatio_working_3-way'!R64^2/3</f>
        <v>-0.83079917985578422</v>
      </c>
      <c r="V64" s="11">
        <f>'OddsRatio_working_3-way'!S64*'OddsRatio_working_3-way'!R64/3-2*'OddsRatio_working_3-way'!R64^3/27-'OddsRatio_working_3-way'!T64</f>
        <v>0.28797198608519375</v>
      </c>
      <c r="W64" s="11">
        <f>'OddsRatio_working_3-way'!V64^2+4*'OddsRatio_working_3-way'!U64^3/27</f>
        <v>-2.0262472083114186E-3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0.14573444340491581</v>
      </c>
      <c r="Y64" s="11">
        <f>IF('OddsRatio_working_3-way'!W64&gt;=0,IF('OddsRatio_working_3-way'!V64+SQRT('OddsRatio_working_3-way'!W64)&gt;0,0,PI()),ACOS('OddsRatio_working_3-way'!V64/(2*'OddsRatio_working_3-way'!X64)))</f>
        <v>0.15505854727089541</v>
      </c>
      <c r="Z64" s="11">
        <f>'OddsRatio_working_3-way'!X64^(1/3)*COS('OddsRatio_working_3-way'!Y64/3)</f>
        <v>0.52554153262999215</v>
      </c>
      <c r="AA64" s="11">
        <f>'OddsRatio_working_3-way'!X64^(1/3)*COS(('OddsRatio_working_3-way'!Y64+2*PI())/3)</f>
        <v>-0.28631578860496637</v>
      </c>
      <c r="AB64" s="11">
        <f>'OddsRatio_working_3-way'!X64^(1/3)*COS(('OddsRatio_working_3-way'!Y64+4*PI())/3)</f>
        <v>-0.23922574402502592</v>
      </c>
      <c r="AC64" s="11">
        <f>'OddsRatio_working_3-way'!X64^(1/3)*SIN('OddsRatio_working_3-way'!Y64/3)</f>
        <v>2.7187449914380248E-2</v>
      </c>
      <c r="AD64" s="11">
        <f>'OddsRatio_working_3-way'!X64^(1/3)*SIN(('OddsRatio_working_3-way'!Y64+2*PI())/3)</f>
        <v>0.44153859304419163</v>
      </c>
      <c r="AE64" s="11">
        <f>'OddsRatio_working_3-way'!X64^(1/3)*SIN(('OddsRatio_working_3-way'!Y64+4*PI())/3)</f>
        <v>-0.46872604295857173</v>
      </c>
      <c r="AF64" s="11">
        <f>-'OddsRatio_working_3-way'!U64/(3*'OddsRatio_working_3-way'!X64^(1/3))*COS(('OddsRatio_working_3-way'!Y64)/3)</f>
        <v>0.52554153262999215</v>
      </c>
      <c r="AG64" s="11">
        <f>-'OddsRatio_working_3-way'!U64/(3*'OddsRatio_working_3-way'!X64^(1/3))*COS(('OddsRatio_working_3-way'!Y64+2*PI())/3)</f>
        <v>-0.28631578860496637</v>
      </c>
      <c r="AH64" s="11">
        <f>-'OddsRatio_working_3-way'!U64/(3*'OddsRatio_working_3-way'!X64^(1/3))*COS(('OddsRatio_working_3-way'!Y64+4*PI())/3)</f>
        <v>-0.23922574402502592</v>
      </c>
      <c r="AI64" s="11">
        <f>'OddsRatio_working_3-way'!U64/(3*'OddsRatio_working_3-way'!X64^(1/3))*SIN(('OddsRatio_working_3-way'!Y64)/3)</f>
        <v>-2.7187449914380248E-2</v>
      </c>
      <c r="AJ64" s="11">
        <f>'OddsRatio_working_3-way'!U64/(3*'OddsRatio_working_3-way'!X64^(1/3))*SIN(('OddsRatio_working_3-way'!Y64+2*PI())/3)</f>
        <v>-0.44153859304419163</v>
      </c>
      <c r="AK64" s="11">
        <f>'OddsRatio_working_3-way'!U64/(3*'OddsRatio_working_3-way'!X64^(1/3))*SIN(('OddsRatio_working_3-way'!Y64+4*PI())/3)</f>
        <v>0.46872604295857173</v>
      </c>
      <c r="AL64" s="11">
        <f>'OddsRatio_working_3-way'!Z64+'OddsRatio_working_3-way'!AF64</f>
        <v>1.0510830652599843</v>
      </c>
      <c r="AM64" s="11">
        <f>'OddsRatio_working_3-way'!AA64+'OddsRatio_working_3-way'!AG64</f>
        <v>-0.57263157720993274</v>
      </c>
      <c r="AN64" s="11">
        <f>'OddsRatio_working_3-way'!AB64+'OddsRatio_working_3-way'!AH64</f>
        <v>-0.47845148805005183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1.0510830652599843</v>
      </c>
      <c r="AS64" s="11">
        <f>IF(('OddsRatio_working_3-way'!X64=0),IF(Q64&gt;0,-Q64^(1/3),(-Q64)^(1/3)),'OddsRatio_working_3-way'!AM64-'OddsRatio_working_3-way'!R64/3)</f>
        <v>-0.57263157720993274</v>
      </c>
      <c r="AT64" s="11">
        <f>IF(('OddsRatio_working_3-way'!X64=0),IF(Q64&gt;0,-Q64^(1/3),(-Q64)^(1/3)),'OddsRatio_working_3-way'!AN64-'OddsRatio_working_3-way'!R64/3)</f>
        <v>-0.47845148805005183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9">
        <f t="shared" si="13"/>
        <v>0.53158280433740634</v>
      </c>
      <c r="E65" s="9">
        <f t="shared" si="14"/>
        <v>0.25951600731026686</v>
      </c>
      <c r="F65" s="9">
        <f t="shared" si="15"/>
        <v>0.20890118835232671</v>
      </c>
      <c r="G65" s="9">
        <f t="shared" si="16"/>
        <v>1.049017225718986</v>
      </c>
      <c r="H65" s="9">
        <f t="shared" si="17"/>
        <v>1.8811744696039487</v>
      </c>
      <c r="I65" s="9">
        <f t="shared" si="18"/>
        <v>3.8533268539556422</v>
      </c>
      <c r="J65" s="9">
        <f t="shared" si="19"/>
        <v>4.7869521848455401</v>
      </c>
      <c r="K65" s="11">
        <f t="shared" si="20"/>
        <v>0.54347826086956519</v>
      </c>
      <c r="L65" s="11">
        <f t="shared" si="21"/>
        <v>0.26881720430107525</v>
      </c>
      <c r="M65" s="11">
        <f t="shared" si="22"/>
        <v>0.21691973969631234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-0.26139284986294209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0.22722570909633</v>
      </c>
      <c r="Q65" s="11">
        <f>2*'OddsRatio_working_3-way'!K65*'OddsRatio_working_3-way'!L65*'OddsRatio_working_3-way'!M65</f>
        <v>6.3382345633564832E-2</v>
      </c>
      <c r="R65" s="11">
        <f t="shared" si="23"/>
        <v>0</v>
      </c>
      <c r="S65" s="11">
        <f t="shared" si="24"/>
        <v>-0.86928815847668683</v>
      </c>
      <c r="T65" s="11">
        <f t="shared" si="25"/>
        <v>-0.24247926317341326</v>
      </c>
      <c r="U65" s="11">
        <f>'OddsRatio_working_3-way'!S65-'OddsRatio_working_3-way'!R65^2/3</f>
        <v>-0.86928815847668683</v>
      </c>
      <c r="V65" s="11">
        <f>'OddsRatio_working_3-way'!S65*'OddsRatio_working_3-way'!R65/3-2*'OddsRatio_working_3-way'!R65^3/27-'OddsRatio_working_3-way'!T65</f>
        <v>0.24247926317341326</v>
      </c>
      <c r="W65" s="11">
        <f>'OddsRatio_working_3-way'!V65^2+4*'OddsRatio_working_3-way'!U65^3/27</f>
        <v>-3.8520539320095533E-2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0.15597814942261701</v>
      </c>
      <c r="Y65" s="11">
        <f>IF('OddsRatio_working_3-way'!W65&gt;=0,IF('OddsRatio_working_3-way'!V65+SQRT('OddsRatio_working_3-way'!W65)&gt;0,0,PI()),ACOS('OddsRatio_working_3-way'!V65/(2*'OddsRatio_working_3-way'!X65)))</f>
        <v>0.68045585695049404</v>
      </c>
      <c r="Z65" s="11">
        <f>'OddsRatio_working_3-way'!X65^(1/3)*COS('OddsRatio_working_3-way'!Y65/3)</f>
        <v>0.52450861285949302</v>
      </c>
      <c r="AA65" s="11">
        <f>'OddsRatio_working_3-way'!X65^(1/3)*COS(('OddsRatio_working_3-way'!Y65+2*PI())/3)</f>
        <v>-0.36708786926307568</v>
      </c>
      <c r="AB65" s="11">
        <f>'OddsRatio_working_3-way'!X65^(1/3)*COS(('OddsRatio_working_3-way'!Y65+4*PI())/3)</f>
        <v>-0.15742074359641697</v>
      </c>
      <c r="AC65" s="11">
        <f>'OddsRatio_working_3-way'!X65^(1/3)*SIN('OddsRatio_working_3-way'!Y65/3)</f>
        <v>0.12105137144386044</v>
      </c>
      <c r="AD65" s="11">
        <f>'OddsRatio_working_3-way'!X65^(1/3)*SIN(('OddsRatio_working_3-way'!Y65+2*PI())/3)</f>
        <v>0.39371209751812808</v>
      </c>
      <c r="AE65" s="11">
        <f>'OddsRatio_working_3-way'!X65^(1/3)*SIN(('OddsRatio_working_3-way'!Y65+4*PI())/3)</f>
        <v>-0.51476346896198855</v>
      </c>
      <c r="AF65" s="11">
        <f>-'OddsRatio_working_3-way'!U65/(3*'OddsRatio_working_3-way'!X65^(1/3))*COS(('OddsRatio_working_3-way'!Y65)/3)</f>
        <v>0.52450861285949302</v>
      </c>
      <c r="AG65" s="11">
        <f>-'OddsRatio_working_3-way'!U65/(3*'OddsRatio_working_3-way'!X65^(1/3))*COS(('OddsRatio_working_3-way'!Y65+2*PI())/3)</f>
        <v>-0.36708786926307568</v>
      </c>
      <c r="AH65" s="11">
        <f>-'OddsRatio_working_3-way'!U65/(3*'OddsRatio_working_3-way'!X65^(1/3))*COS(('OddsRatio_working_3-way'!Y65+4*PI())/3)</f>
        <v>-0.15742074359641697</v>
      </c>
      <c r="AI65" s="11">
        <f>'OddsRatio_working_3-way'!U65/(3*'OddsRatio_working_3-way'!X65^(1/3))*SIN(('OddsRatio_working_3-way'!Y65)/3)</f>
        <v>-0.12105137144386044</v>
      </c>
      <c r="AJ65" s="11">
        <f>'OddsRatio_working_3-way'!U65/(3*'OddsRatio_working_3-way'!X65^(1/3))*SIN(('OddsRatio_working_3-way'!Y65+2*PI())/3)</f>
        <v>-0.39371209751812808</v>
      </c>
      <c r="AK65" s="11">
        <f>'OddsRatio_working_3-way'!U65/(3*'OddsRatio_working_3-way'!X65^(1/3))*SIN(('OddsRatio_working_3-way'!Y65+4*PI())/3)</f>
        <v>0.51476346896198855</v>
      </c>
      <c r="AL65" s="11">
        <f>'OddsRatio_working_3-way'!Z65+'OddsRatio_working_3-way'!AF65</f>
        <v>1.049017225718986</v>
      </c>
      <c r="AM65" s="11">
        <f>'OddsRatio_working_3-way'!AA65+'OddsRatio_working_3-way'!AG65</f>
        <v>-0.73417573852615137</v>
      </c>
      <c r="AN65" s="11">
        <f>'OddsRatio_working_3-way'!AB65+'OddsRatio_working_3-way'!AH65</f>
        <v>-0.31484148719283395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1.049017225718986</v>
      </c>
      <c r="AS65" s="11">
        <f>IF(('OddsRatio_working_3-way'!X65=0),IF(Q65&gt;0,-Q65^(1/3),(-Q65)^(1/3)),'OddsRatio_working_3-way'!AM65-'OddsRatio_working_3-way'!R65/3)</f>
        <v>-0.73417573852615137</v>
      </c>
      <c r="AT65" s="11">
        <f>IF(('OddsRatio_working_3-way'!X65=0),IF(Q65&gt;0,-Q65^(1/3),(-Q65)^(1/3)),'OddsRatio_working_3-way'!AN65-'OddsRatio_working_3-way'!R65/3)</f>
        <v>-0.31484148719283395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9">
        <f t="shared" si="13"/>
        <v>0.53484672028407798</v>
      </c>
      <c r="E66" s="9">
        <f t="shared" si="14"/>
        <v>0.27707864207926741</v>
      </c>
      <c r="F66" s="9">
        <f t="shared" si="15"/>
        <v>0.18807463763665452</v>
      </c>
      <c r="G66" s="9">
        <f t="shared" si="16"/>
        <v>1.0478247635402722</v>
      </c>
      <c r="H66" s="9">
        <f t="shared" si="17"/>
        <v>1.8696945537384262</v>
      </c>
      <c r="I66" s="9">
        <f t="shared" si="18"/>
        <v>3.6090836612152781</v>
      </c>
      <c r="J66" s="9">
        <f t="shared" si="19"/>
        <v>5.3170380257859211</v>
      </c>
      <c r="K66" s="11">
        <f t="shared" si="20"/>
        <v>0.54644808743169393</v>
      </c>
      <c r="L66" s="11">
        <f t="shared" si="21"/>
        <v>0.28653295128939826</v>
      </c>
      <c r="M66" s="11">
        <f t="shared" si="22"/>
        <v>0.1953125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-0.26039232408755686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0.22752360373902009</v>
      </c>
      <c r="Q66" s="11">
        <f>2*'OddsRatio_working_3-way'!K66*'OddsRatio_working_3-way'!L66*'OddsRatio_working_3-way'!M66</f>
        <v>6.1162259069629063E-2</v>
      </c>
      <c r="R66" s="11">
        <f t="shared" si="23"/>
        <v>0</v>
      </c>
      <c r="S66" s="11">
        <f t="shared" si="24"/>
        <v>-0.87377231466514094</v>
      </c>
      <c r="T66" s="11">
        <f t="shared" si="25"/>
        <v>-0.23488503082396264</v>
      </c>
      <c r="U66" s="11">
        <f>'OddsRatio_working_3-way'!S66-'OddsRatio_working_3-way'!R66^2/3</f>
        <v>-0.87377231466514094</v>
      </c>
      <c r="V66" s="11">
        <f>'OddsRatio_working_3-way'!S66*'OddsRatio_working_3-way'!R66/3-2*'OddsRatio_working_3-way'!R66^3/27-'OddsRatio_working_3-way'!T66</f>
        <v>0.23488503082396264</v>
      </c>
      <c r="W66" s="11">
        <f>'OddsRatio_working_3-way'!V66^2+4*'OddsRatio_working_3-way'!U66^3/27</f>
        <v>-4.365953930604511E-2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0.15718660646761462</v>
      </c>
      <c r="Y66" s="11">
        <f>IF('OddsRatio_working_3-way'!W66&gt;=0,IF('OddsRatio_working_3-way'!V66+SQRT('OddsRatio_working_3-way'!W66)&gt;0,0,PI()),ACOS('OddsRatio_working_3-way'!V66/(2*'OddsRatio_working_3-way'!X66)))</f>
        <v>0.72702738974425285</v>
      </c>
      <c r="Z66" s="11">
        <f>'OddsRatio_working_3-way'!X66^(1/3)*COS('OddsRatio_working_3-way'!Y66/3)</f>
        <v>0.52391238177013622</v>
      </c>
      <c r="AA66" s="11">
        <f>'OddsRatio_working_3-way'!X66^(1/3)*COS(('OddsRatio_working_3-way'!Y66+2*PI())/3)</f>
        <v>-0.37411652628596898</v>
      </c>
      <c r="AB66" s="11">
        <f>'OddsRatio_working_3-way'!X66^(1/3)*COS(('OddsRatio_working_3-way'!Y66+4*PI())/3)</f>
        <v>-0.14979585548416732</v>
      </c>
      <c r="AC66" s="11">
        <f>'OddsRatio_working_3-way'!X66^(1/3)*SIN('OddsRatio_working_3-way'!Y66/3)</f>
        <v>0.12951159967221784</v>
      </c>
      <c r="AD66" s="11">
        <f>'OddsRatio_working_3-way'!X66^(1/3)*SIN(('OddsRatio_working_3-way'!Y66+2*PI())/3)</f>
        <v>0.38896563213404034</v>
      </c>
      <c r="AE66" s="11">
        <f>'OddsRatio_working_3-way'!X66^(1/3)*SIN(('OddsRatio_working_3-way'!Y66+4*PI())/3)</f>
        <v>-0.51847723180625793</v>
      </c>
      <c r="AF66" s="11">
        <f>-'OddsRatio_working_3-way'!U66/(3*'OddsRatio_working_3-way'!X66^(1/3))*COS(('OddsRatio_working_3-way'!Y66)/3)</f>
        <v>0.5239123817701361</v>
      </c>
      <c r="AG66" s="11">
        <f>-'OddsRatio_working_3-way'!U66/(3*'OddsRatio_working_3-way'!X66^(1/3))*COS(('OddsRatio_working_3-way'!Y66+2*PI())/3)</f>
        <v>-0.37411652628596892</v>
      </c>
      <c r="AH66" s="11">
        <f>-'OddsRatio_working_3-way'!U66/(3*'OddsRatio_working_3-way'!X66^(1/3))*COS(('OddsRatio_working_3-way'!Y66+4*PI())/3)</f>
        <v>-0.1497958554841673</v>
      </c>
      <c r="AI66" s="11">
        <f>'OddsRatio_working_3-way'!U66/(3*'OddsRatio_working_3-way'!X66^(1/3))*SIN(('OddsRatio_working_3-way'!Y66)/3)</f>
        <v>-0.12951159967221781</v>
      </c>
      <c r="AJ66" s="11">
        <f>'OddsRatio_working_3-way'!U66/(3*'OddsRatio_working_3-way'!X66^(1/3))*SIN(('OddsRatio_working_3-way'!Y66+2*PI())/3)</f>
        <v>-0.38896563213404028</v>
      </c>
      <c r="AK66" s="11">
        <f>'OddsRatio_working_3-way'!U66/(3*'OddsRatio_working_3-way'!X66^(1/3))*SIN(('OddsRatio_working_3-way'!Y66+4*PI())/3)</f>
        <v>0.51847723180625782</v>
      </c>
      <c r="AL66" s="11">
        <f>'OddsRatio_working_3-way'!Z66+'OddsRatio_working_3-way'!AF66</f>
        <v>1.0478247635402722</v>
      </c>
      <c r="AM66" s="11">
        <f>'OddsRatio_working_3-way'!AA66+'OddsRatio_working_3-way'!AG66</f>
        <v>-0.74823305257193784</v>
      </c>
      <c r="AN66" s="11">
        <f>'OddsRatio_working_3-way'!AB66+'OddsRatio_working_3-way'!AH66</f>
        <v>-0.29959171096833459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1.0478247635402722</v>
      </c>
      <c r="AS66" s="11">
        <f>IF(('OddsRatio_working_3-way'!X66=0),IF(Q66&gt;0,-Q66^(1/3),(-Q66)^(1/3)),'OddsRatio_working_3-way'!AM66-'OddsRatio_working_3-way'!R66/3)</f>
        <v>-0.74823305257193784</v>
      </c>
      <c r="AT66" s="11">
        <f>IF(('OddsRatio_working_3-way'!X66=0),IF(Q66&gt;0,-Q66^(1/3),(-Q66)^(1/3)),'OddsRatio_working_3-way'!AN66-'OddsRatio_working_3-way'!R66/3)</f>
        <v>-0.29959171096833459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9">
        <f t="shared" si="13"/>
        <v>0.38210633411726497</v>
      </c>
      <c r="E67" s="9">
        <f t="shared" si="14"/>
        <v>0.30347173899237739</v>
      </c>
      <c r="F67" s="9">
        <f t="shared" si="15"/>
        <v>0.31442192689035775</v>
      </c>
      <c r="G67" s="9">
        <f t="shared" si="16"/>
        <v>1.0432726159433821</v>
      </c>
      <c r="H67" s="9">
        <f t="shared" si="17"/>
        <v>2.6170725547122418</v>
      </c>
      <c r="I67" s="9">
        <f t="shared" si="18"/>
        <v>3.2951997550754406</v>
      </c>
      <c r="J67" s="9">
        <f t="shared" si="19"/>
        <v>3.1804397673216682</v>
      </c>
      <c r="K67" s="11">
        <f t="shared" si="20"/>
        <v>0.39215686274509809</v>
      </c>
      <c r="L67" s="11">
        <f t="shared" si="21"/>
        <v>0.3125</v>
      </c>
      <c r="M67" s="11">
        <f t="shared" si="22"/>
        <v>0.3236245954692557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-0.28265197664826447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0.231613681071134</v>
      </c>
      <c r="Q67" s="11">
        <f>2*'OddsRatio_working_3-way'!K67*'OddsRatio_working_3-way'!L67*'OddsRatio_working_3-way'!M67</f>
        <v>7.9319753791484246E-2</v>
      </c>
      <c r="R67" s="11">
        <f t="shared" si="23"/>
        <v>0</v>
      </c>
      <c r="S67" s="11">
        <f t="shared" si="24"/>
        <v>-0.81943060797822354</v>
      </c>
      <c r="T67" s="11">
        <f t="shared" si="25"/>
        <v>-0.28062692054048749</v>
      </c>
      <c r="U67" s="11">
        <f>'OddsRatio_working_3-way'!S67-'OddsRatio_working_3-way'!R67^2/3</f>
        <v>-0.81943060797822354</v>
      </c>
      <c r="V67" s="11">
        <f>'OddsRatio_working_3-way'!S67*'OddsRatio_working_3-way'!R67/3-2*'OddsRatio_working_3-way'!R67^3/27-'OddsRatio_working_3-way'!T67</f>
        <v>0.28062692054048749</v>
      </c>
      <c r="W67" s="11">
        <f>'OddsRatio_working_3-way'!V67^2+4*'OddsRatio_working_3-way'!U67^3/27</f>
        <v>-2.7626381018839019E-3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0.14275337704755095</v>
      </c>
      <c r="Y67" s="11">
        <f>IF('OddsRatio_working_3-way'!W67&gt;=0,IF('OddsRatio_working_3-way'!V67+SQRT('OddsRatio_working_3-way'!W67)&gt;0,0,PI()),ACOS('OddsRatio_working_3-way'!V67/(2*'OddsRatio_working_3-way'!X67)))</f>
        <v>0.18515260662950439</v>
      </c>
      <c r="Z67" s="11">
        <f>'OddsRatio_working_3-way'!X67^(1/3)*COS('OddsRatio_working_3-way'!Y67/3)</f>
        <v>0.52163630797169103</v>
      </c>
      <c r="AA67" s="11">
        <f>'OddsRatio_working_3-way'!X67^(1/3)*COS(('OddsRatio_working_3-way'!Y67+2*PI())/3)</f>
        <v>-0.28873452281854245</v>
      </c>
      <c r="AB67" s="11">
        <f>'OddsRatio_working_3-way'!X67^(1/3)*COS(('OddsRatio_working_3-way'!Y67+4*PI())/3)</f>
        <v>-0.23290178515314855</v>
      </c>
      <c r="AC67" s="11">
        <f>'OddsRatio_working_3-way'!X67^(1/3)*SIN('OddsRatio_working_3-way'!Y67/3)</f>
        <v>3.2235046120708918E-2</v>
      </c>
      <c r="AD67" s="11">
        <f>'OddsRatio_working_3-way'!X67^(1/3)*SIN(('OddsRatio_working_3-way'!Y67+2*PI())/3)</f>
        <v>0.43563277117945309</v>
      </c>
      <c r="AE67" s="11">
        <f>'OddsRatio_working_3-way'!X67^(1/3)*SIN(('OddsRatio_working_3-way'!Y67+4*PI())/3)</f>
        <v>-0.46786781730016203</v>
      </c>
      <c r="AF67" s="11">
        <f>-'OddsRatio_working_3-way'!U67/(3*'OddsRatio_working_3-way'!X67^(1/3))*COS(('OddsRatio_working_3-way'!Y67)/3)</f>
        <v>0.52163630797169114</v>
      </c>
      <c r="AG67" s="11">
        <f>-'OddsRatio_working_3-way'!U67/(3*'OddsRatio_working_3-way'!X67^(1/3))*COS(('OddsRatio_working_3-way'!Y67+2*PI())/3)</f>
        <v>-0.28873452281854251</v>
      </c>
      <c r="AH67" s="11">
        <f>-'OddsRatio_working_3-way'!U67/(3*'OddsRatio_working_3-way'!X67^(1/3))*COS(('OddsRatio_working_3-way'!Y67+4*PI())/3)</f>
        <v>-0.23290178515314858</v>
      </c>
      <c r="AI67" s="11">
        <f>'OddsRatio_working_3-way'!U67/(3*'OddsRatio_working_3-way'!X67^(1/3))*SIN(('OddsRatio_working_3-way'!Y67)/3)</f>
        <v>-3.2235046120708925E-2</v>
      </c>
      <c r="AJ67" s="11">
        <f>'OddsRatio_working_3-way'!U67/(3*'OddsRatio_working_3-way'!X67^(1/3))*SIN(('OddsRatio_working_3-way'!Y67+2*PI())/3)</f>
        <v>-0.4356327711794532</v>
      </c>
      <c r="AK67" s="11">
        <f>'OddsRatio_working_3-way'!U67/(3*'OddsRatio_working_3-way'!X67^(1/3))*SIN(('OddsRatio_working_3-way'!Y67+4*PI())/3)</f>
        <v>0.46786781730016214</v>
      </c>
      <c r="AL67" s="11">
        <f>'OddsRatio_working_3-way'!Z67+'OddsRatio_working_3-way'!AF67</f>
        <v>1.0432726159433821</v>
      </c>
      <c r="AM67" s="11">
        <f>'OddsRatio_working_3-way'!AA67+'OddsRatio_working_3-way'!AG67</f>
        <v>-0.57746904563708501</v>
      </c>
      <c r="AN67" s="11">
        <f>'OddsRatio_working_3-way'!AB67+'OddsRatio_working_3-way'!AH67</f>
        <v>-0.46580357030629715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1.0432726159433821</v>
      </c>
      <c r="AS67" s="11">
        <f>IF(('OddsRatio_working_3-way'!X67=0),IF(Q67&gt;0,-Q67^(1/3),(-Q67)^(1/3)),'OddsRatio_working_3-way'!AM67-'OddsRatio_working_3-way'!R67/3)</f>
        <v>-0.57746904563708501</v>
      </c>
      <c r="AT67" s="11">
        <f>IF(('OddsRatio_working_3-way'!X67=0),IF(Q67&gt;0,-Q67^(1/3),(-Q67)^(1/3)),'OddsRatio_working_3-way'!AN67-'OddsRatio_working_3-way'!R67/3)</f>
        <v>-0.46580357030629715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9">
        <f t="shared" ref="D68:D131" si="26">(K68/(AR68+K68-(AR68*K68)))</f>
        <v>0.3805239597766219</v>
      </c>
      <c r="E68" s="9">
        <f t="shared" ref="E68:E131" si="27">(L68/(AR68+L68-(AR68*L68)))</f>
        <v>0.29506555167236653</v>
      </c>
      <c r="F68" s="9">
        <f t="shared" ref="F68:F131" si="28">(M68/(AR68+M68-(AR68*M68)))</f>
        <v>0.32441048855101134</v>
      </c>
      <c r="G68" s="9">
        <f t="shared" ref="G68:G131" si="29">AR68</f>
        <v>1.057113904765302</v>
      </c>
      <c r="H68" s="9">
        <f t="shared" ref="H68:H131" si="30">IF(A68="","",1/D68)</f>
        <v>2.6279554133385652</v>
      </c>
      <c r="I68" s="9">
        <f t="shared" ref="I68:I131" si="31">IF(B68="","",1/E68)</f>
        <v>3.3890774247695821</v>
      </c>
      <c r="J68" s="9">
        <f t="shared" ref="J68:J131" si="32">IF(C68="","",1/F68)</f>
        <v>3.0825143923876457</v>
      </c>
      <c r="K68" s="11">
        <f t="shared" ref="K68:K131" si="33">1/A68</f>
        <v>0.39370078740157477</v>
      </c>
      <c r="L68" s="11">
        <f t="shared" ref="L68:L131" si="34">1/B68</f>
        <v>0.30674846625766872</v>
      </c>
      <c r="M68" s="11">
        <f t="shared" ref="M68:M131" si="35">1/C68</f>
        <v>0.33670033670033667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-0.27879669438048249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0.23462162972331557</v>
      </c>
      <c r="Q68" s="11">
        <f>2*'OddsRatio_working_3-way'!K68*'OddsRatio_working_3-way'!L68*'OddsRatio_working_3-way'!M68</f>
        <v>8.1324655016747169E-2</v>
      </c>
      <c r="R68" s="11">
        <f t="shared" ref="R68:R131" si="36">O68/N68</f>
        <v>0</v>
      </c>
      <c r="S68" s="11">
        <f t="shared" ref="S68:S131" si="37">P68/N68</f>
        <v>-0.84155097406972901</v>
      </c>
      <c r="T68" s="11">
        <f t="shared" ref="T68:T131" si="38">Q68/N68</f>
        <v>-0.29169877784046067</v>
      </c>
      <c r="U68" s="11">
        <f>'OddsRatio_working_3-way'!S68-'OddsRatio_working_3-way'!R68^2/3</f>
        <v>-0.84155097406972901</v>
      </c>
      <c r="V68" s="11">
        <f>'OddsRatio_working_3-way'!S68*'OddsRatio_working_3-way'!R68/3-2*'OddsRatio_working_3-way'!R68^3/27-'OddsRatio_working_3-way'!T68</f>
        <v>0.29169877784046067</v>
      </c>
      <c r="W68" s="11">
        <f>'OddsRatio_working_3-way'!V68^2+4*'OddsRatio_working_3-way'!U68^3/27</f>
        <v>-3.2071070883854524E-3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0.14857261194614899</v>
      </c>
      <c r="Y68" s="11">
        <f>IF('OddsRatio_working_3-way'!W68&gt;=0,IF('OddsRatio_working_3-way'!V68+SQRT('OddsRatio_working_3-way'!W68)&gt;0,0,PI()),ACOS('OddsRatio_working_3-way'!V68/(2*'OddsRatio_working_3-way'!X68)))</f>
        <v>0.19175770425985306</v>
      </c>
      <c r="Z68" s="11">
        <f>'OddsRatio_working_3-way'!X68^(1/3)*COS('OddsRatio_working_3-way'!Y68/3)</f>
        <v>0.52855695238265099</v>
      </c>
      <c r="AA68" s="11">
        <f>'OddsRatio_working_3-way'!X68^(1/3)*COS(('OddsRatio_working_3-way'!Y68+2*PI())/3)</f>
        <v>-0.29357701853399726</v>
      </c>
      <c r="AB68" s="11">
        <f>'OddsRatio_working_3-way'!X68^(1/3)*COS(('OddsRatio_working_3-way'!Y68+4*PI())/3)</f>
        <v>-0.23497993384865382</v>
      </c>
      <c r="AC68" s="11">
        <f>'OddsRatio_working_3-way'!X68^(1/3)*SIN('OddsRatio_working_3-way'!Y68/3)</f>
        <v>3.3831042616810365E-2</v>
      </c>
      <c r="AD68" s="11">
        <f>'OddsRatio_working_3-way'!X68^(1/3)*SIN(('OddsRatio_working_3-way'!Y68+2*PI())/3)</f>
        <v>0.44082822680185241</v>
      </c>
      <c r="AE68" s="11">
        <f>'OddsRatio_working_3-way'!X68^(1/3)*SIN(('OddsRatio_working_3-way'!Y68+4*PI())/3)</f>
        <v>-0.47465926941866277</v>
      </c>
      <c r="AF68" s="11">
        <f>-'OddsRatio_working_3-way'!U68/(3*'OddsRatio_working_3-way'!X68^(1/3))*COS(('OddsRatio_working_3-way'!Y68)/3)</f>
        <v>0.52855695238265088</v>
      </c>
      <c r="AG68" s="11">
        <f>-'OddsRatio_working_3-way'!U68/(3*'OddsRatio_working_3-way'!X68^(1/3))*COS(('OddsRatio_working_3-way'!Y68+2*PI())/3)</f>
        <v>-0.2935770185339972</v>
      </c>
      <c r="AH68" s="11">
        <f>-'OddsRatio_working_3-way'!U68/(3*'OddsRatio_working_3-way'!X68^(1/3))*COS(('OddsRatio_working_3-way'!Y68+4*PI())/3)</f>
        <v>-0.23497993384865376</v>
      </c>
      <c r="AI68" s="11">
        <f>'OddsRatio_working_3-way'!U68/(3*'OddsRatio_working_3-way'!X68^(1/3))*SIN(('OddsRatio_working_3-way'!Y68)/3)</f>
        <v>-3.3831042616810358E-2</v>
      </c>
      <c r="AJ68" s="11">
        <f>'OddsRatio_working_3-way'!U68/(3*'OddsRatio_working_3-way'!X68^(1/3))*SIN(('OddsRatio_working_3-way'!Y68+2*PI())/3)</f>
        <v>-0.4408282268018523</v>
      </c>
      <c r="AK68" s="11">
        <f>'OddsRatio_working_3-way'!U68/(3*'OddsRatio_working_3-way'!X68^(1/3))*SIN(('OddsRatio_working_3-way'!Y68+4*PI())/3)</f>
        <v>0.47465926941866265</v>
      </c>
      <c r="AL68" s="11">
        <f>'OddsRatio_working_3-way'!Z68+'OddsRatio_working_3-way'!AF68</f>
        <v>1.057113904765302</v>
      </c>
      <c r="AM68" s="11">
        <f>'OddsRatio_working_3-way'!AA68+'OddsRatio_working_3-way'!AG68</f>
        <v>-0.58715403706799441</v>
      </c>
      <c r="AN68" s="11">
        <f>'OddsRatio_working_3-way'!AB68+'OddsRatio_working_3-way'!AH68</f>
        <v>-0.46995986769730758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1.057113904765302</v>
      </c>
      <c r="AS68" s="11">
        <f>IF(('OddsRatio_working_3-way'!X68=0),IF(Q68&gt;0,-Q68^(1/3),(-Q68)^(1/3)),'OddsRatio_working_3-way'!AM68-'OddsRatio_working_3-way'!R68/3)</f>
        <v>-0.58715403706799441</v>
      </c>
      <c r="AT68" s="11">
        <f>IF(('OddsRatio_working_3-way'!X68=0),IF(Q68&gt;0,-Q68^(1/3),(-Q68)^(1/3)),'OddsRatio_working_3-way'!AN68-'OddsRatio_working_3-way'!R68/3)</f>
        <v>-0.46995986769730758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9">
        <f t="shared" si="26"/>
        <v>0.44394038446263046</v>
      </c>
      <c r="E69" s="9">
        <f t="shared" si="27"/>
        <v>0.29142371647209464</v>
      </c>
      <c r="F69" s="9">
        <f t="shared" si="28"/>
        <v>0.26463589906527485</v>
      </c>
      <c r="G69" s="9">
        <f t="shared" si="29"/>
        <v>1.0525669756585594</v>
      </c>
      <c r="H69" s="9">
        <f t="shared" si="30"/>
        <v>2.2525547010336857</v>
      </c>
      <c r="I69" s="9">
        <f t="shared" si="31"/>
        <v>3.4314297137712719</v>
      </c>
      <c r="J69" s="9">
        <f t="shared" si="32"/>
        <v>3.7787768157385968</v>
      </c>
      <c r="K69" s="11">
        <f t="shared" si="33"/>
        <v>0.45662100456621008</v>
      </c>
      <c r="L69" s="11">
        <f t="shared" si="34"/>
        <v>0.30211480362537763</v>
      </c>
      <c r="M69" s="11">
        <f t="shared" si="35"/>
        <v>0.27472527472527469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-0.27503589404015671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0.2326991939208965</v>
      </c>
      <c r="Q69" s="11">
        <f>2*'OddsRatio_working_3-way'!K69*'OddsRatio_working_3-way'!L69*'OddsRatio_working_3-way'!M69</f>
        <v>7.579778303612264E-2</v>
      </c>
      <c r="R69" s="11">
        <f t="shared" si="36"/>
        <v>0</v>
      </c>
      <c r="S69" s="11">
        <f t="shared" si="37"/>
        <v>-0.84606845493018146</v>
      </c>
      <c r="T69" s="11">
        <f t="shared" si="38"/>
        <v>-0.27559233059615035</v>
      </c>
      <c r="U69" s="11">
        <f>'OddsRatio_working_3-way'!S69-'OddsRatio_working_3-way'!R69^2/3</f>
        <v>-0.84606845493018146</v>
      </c>
      <c r="V69" s="11">
        <f>'OddsRatio_working_3-way'!S69*'OddsRatio_working_3-way'!R69/3-2*'OddsRatio_working_3-way'!R69^3/27-'OddsRatio_working_3-way'!T69</f>
        <v>0.27559233059615035</v>
      </c>
      <c r="W69" s="11">
        <f>'OddsRatio_working_3-way'!V69^2+4*'OddsRatio_working_3-way'!U69^3/27</f>
        <v>-1.3773716318065815E-2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0.14977053198266643</v>
      </c>
      <c r="Y69" s="11">
        <f>IF('OddsRatio_working_3-way'!W69&gt;=0,IF('OddsRatio_working_3-way'!V69+SQRT('OddsRatio_working_3-way'!W69)&gt;0,0,PI()),ACOS('OddsRatio_working_3-way'!V69/(2*'OddsRatio_working_3-way'!X69)))</f>
        <v>0.40259186878642894</v>
      </c>
      <c r="Z69" s="11">
        <f>'OddsRatio_working_3-way'!X69^(1/3)*COS('OddsRatio_working_3-way'!Y69/3)</f>
        <v>0.52628348782927969</v>
      </c>
      <c r="AA69" s="11">
        <f>'OddsRatio_working_3-way'!X69^(1/3)*COS(('OddsRatio_working_3-way'!Y69+2*PI())/3)</f>
        <v>-0.32467532467532451</v>
      </c>
      <c r="AB69" s="11">
        <f>'OddsRatio_working_3-way'!X69^(1/3)*COS(('OddsRatio_working_3-way'!Y69+4*PI())/3)</f>
        <v>-0.20160816315395499</v>
      </c>
      <c r="AC69" s="11">
        <f>'OddsRatio_working_3-way'!X69^(1/3)*SIN('OddsRatio_working_3-way'!Y69/3)</f>
        <v>7.1052858832765894E-2</v>
      </c>
      <c r="AD69" s="11">
        <f>'OddsRatio_working_3-way'!X69^(1/3)*SIN(('OddsRatio_working_3-way'!Y69+2*PI())/3)</f>
        <v>0.42024844063605171</v>
      </c>
      <c r="AE69" s="11">
        <f>'OddsRatio_working_3-way'!X69^(1/3)*SIN(('OddsRatio_working_3-way'!Y69+4*PI())/3)</f>
        <v>-0.49130129946881751</v>
      </c>
      <c r="AF69" s="11">
        <f>-'OddsRatio_working_3-way'!U69/(3*'OddsRatio_working_3-way'!X69^(1/3))*COS(('OddsRatio_working_3-way'!Y69)/3)</f>
        <v>0.52628348782927981</v>
      </c>
      <c r="AG69" s="11">
        <f>-'OddsRatio_working_3-way'!U69/(3*'OddsRatio_working_3-way'!X69^(1/3))*COS(('OddsRatio_working_3-way'!Y69+2*PI())/3)</f>
        <v>-0.32467532467532462</v>
      </c>
      <c r="AH69" s="11">
        <f>-'OddsRatio_working_3-way'!U69/(3*'OddsRatio_working_3-way'!X69^(1/3))*COS(('OddsRatio_working_3-way'!Y69+4*PI())/3)</f>
        <v>-0.20160816315395505</v>
      </c>
      <c r="AI69" s="11">
        <f>'OddsRatio_working_3-way'!U69/(3*'OddsRatio_working_3-way'!X69^(1/3))*SIN(('OddsRatio_working_3-way'!Y69)/3)</f>
        <v>-7.1052858832765908E-2</v>
      </c>
      <c r="AJ69" s="11">
        <f>'OddsRatio_working_3-way'!U69/(3*'OddsRatio_working_3-way'!X69^(1/3))*SIN(('OddsRatio_working_3-way'!Y69+2*PI())/3)</f>
        <v>-0.42024844063605177</v>
      </c>
      <c r="AK69" s="11">
        <f>'OddsRatio_working_3-way'!U69/(3*'OddsRatio_working_3-way'!X69^(1/3))*SIN(('OddsRatio_working_3-way'!Y69+4*PI())/3)</f>
        <v>0.49130129946881762</v>
      </c>
      <c r="AL69" s="11">
        <f>'OddsRatio_working_3-way'!Z69+'OddsRatio_working_3-way'!AF69</f>
        <v>1.0525669756585594</v>
      </c>
      <c r="AM69" s="11">
        <f>'OddsRatio_working_3-way'!AA69+'OddsRatio_working_3-way'!AG69</f>
        <v>-0.64935064935064912</v>
      </c>
      <c r="AN69" s="11">
        <f>'OddsRatio_working_3-way'!AB69+'OddsRatio_working_3-way'!AH69</f>
        <v>-0.40321632630791004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1.0525669756585594</v>
      </c>
      <c r="AS69" s="11">
        <f>IF(('OddsRatio_working_3-way'!X69=0),IF(Q69&gt;0,-Q69^(1/3),(-Q69)^(1/3)),'OddsRatio_working_3-way'!AM69-'OddsRatio_working_3-way'!R69/3)</f>
        <v>-0.64935064935064912</v>
      </c>
      <c r="AT69" s="11">
        <f>IF(('OddsRatio_working_3-way'!X69=0),IF(Q69&gt;0,-Q69^(1/3),(-Q69)^(1/3)),'OddsRatio_working_3-way'!AN69-'OddsRatio_working_3-way'!R69/3)</f>
        <v>-0.40321632630791004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9">
        <f t="shared" si="26"/>
        <v>0.48346377232505472</v>
      </c>
      <c r="E70" s="9">
        <f t="shared" si="27"/>
        <v>0.28513954434969796</v>
      </c>
      <c r="F70" s="9">
        <f t="shared" si="28"/>
        <v>0.23139668332524729</v>
      </c>
      <c r="G70" s="9">
        <f t="shared" si="29"/>
        <v>1.0578290181691286</v>
      </c>
      <c r="H70" s="9">
        <f t="shared" si="30"/>
        <v>2.0684073083508197</v>
      </c>
      <c r="I70" s="9">
        <f t="shared" si="31"/>
        <v>3.5070547730608355</v>
      </c>
      <c r="J70" s="9">
        <f t="shared" si="32"/>
        <v>4.3215831170510635</v>
      </c>
      <c r="K70" s="11">
        <f t="shared" si="33"/>
        <v>0.49751243781094534</v>
      </c>
      <c r="L70" s="11">
        <f t="shared" si="34"/>
        <v>0.29673590504451036</v>
      </c>
      <c r="M70" s="11">
        <f t="shared" si="35"/>
        <v>0.24154589371980678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-0.26802361991273582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0.23249911083353852</v>
      </c>
      <c r="Q70" s="11">
        <f>2*'OddsRatio_working_3-way'!K70*'OddsRatio_working_3-way'!L70*'OddsRatio_working_3-way'!M70</f>
        <v>7.1318745654459684E-2</v>
      </c>
      <c r="R70" s="11">
        <f t="shared" si="36"/>
        <v>0</v>
      </c>
      <c r="S70" s="11">
        <f t="shared" si="37"/>
        <v>-0.86745754314204282</v>
      </c>
      <c r="T70" s="11">
        <f t="shared" si="38"/>
        <v>-0.2660912709024672</v>
      </c>
      <c r="U70" s="11">
        <f>'OddsRatio_working_3-way'!S70-'OddsRatio_working_3-way'!R70^2/3</f>
        <v>-0.86745754314204282</v>
      </c>
      <c r="V70" s="11">
        <f>'OddsRatio_working_3-way'!S70*'OddsRatio_working_3-way'!R70/3-2*'OddsRatio_working_3-way'!R70^3/27-'OddsRatio_working_3-way'!T70</f>
        <v>0.2660912709024672</v>
      </c>
      <c r="W70" s="11">
        <f>'OddsRatio_working_3-way'!V70^2+4*'OddsRatio_working_3-way'!U70^3/27</f>
        <v>-2.5898650074653112E-2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0.15548570233717898</v>
      </c>
      <c r="Y70" s="11">
        <f>IF('OddsRatio_working_3-way'!W70&gt;=0,IF('OddsRatio_working_3-way'!V70+SQRT('OddsRatio_working_3-way'!W70)&gt;0,0,PI()),ACOS('OddsRatio_working_3-way'!V70/(2*'OddsRatio_working_3-way'!X70)))</f>
        <v>0.5439375172881602</v>
      </c>
      <c r="Z70" s="11">
        <f>'OddsRatio_working_3-way'!X70^(1/3)*COS('OddsRatio_working_3-way'!Y70/3)</f>
        <v>0.52891450908456428</v>
      </c>
      <c r="AA70" s="11">
        <f>'OddsRatio_working_3-way'!X70^(1/3)*COS(('OddsRatio_working_3-way'!Y70+2*PI())/3)</f>
        <v>-0.34843027012101729</v>
      </c>
      <c r="AB70" s="11">
        <f>'OddsRatio_working_3-way'!X70^(1/3)*COS(('OddsRatio_working_3-way'!Y70+4*PI())/3)</f>
        <v>-0.18048423896354684</v>
      </c>
      <c r="AC70" s="11">
        <f>'OddsRatio_working_3-way'!X70^(1/3)*SIN('OddsRatio_working_3-way'!Y70/3)</f>
        <v>9.6963686298094806E-2</v>
      </c>
      <c r="AD70" s="11">
        <f>'OddsRatio_working_3-way'!X70^(1/3)*SIN(('OddsRatio_working_3-way'!Y70+2*PI())/3)</f>
        <v>0.40957155814836049</v>
      </c>
      <c r="AE70" s="11">
        <f>'OddsRatio_working_3-way'!X70^(1/3)*SIN(('OddsRatio_working_3-way'!Y70+4*PI())/3)</f>
        <v>-0.50653524444645537</v>
      </c>
      <c r="AF70" s="11">
        <f>-'OddsRatio_working_3-way'!U70/(3*'OddsRatio_working_3-way'!X70^(1/3))*COS(('OddsRatio_working_3-way'!Y70)/3)</f>
        <v>0.52891450908456428</v>
      </c>
      <c r="AG70" s="11">
        <f>-'OddsRatio_working_3-way'!U70/(3*'OddsRatio_working_3-way'!X70^(1/3))*COS(('OddsRatio_working_3-way'!Y70+2*PI())/3)</f>
        <v>-0.34843027012101729</v>
      </c>
      <c r="AH70" s="11">
        <f>-'OddsRatio_working_3-way'!U70/(3*'OddsRatio_working_3-way'!X70^(1/3))*COS(('OddsRatio_working_3-way'!Y70+4*PI())/3)</f>
        <v>-0.18048423896354684</v>
      </c>
      <c r="AI70" s="11">
        <f>'OddsRatio_working_3-way'!U70/(3*'OddsRatio_working_3-way'!X70^(1/3))*SIN(('OddsRatio_working_3-way'!Y70)/3)</f>
        <v>-9.6963686298094806E-2</v>
      </c>
      <c r="AJ70" s="11">
        <f>'OddsRatio_working_3-way'!U70/(3*'OddsRatio_working_3-way'!X70^(1/3))*SIN(('OddsRatio_working_3-way'!Y70+2*PI())/3)</f>
        <v>-0.40957155814836049</v>
      </c>
      <c r="AK70" s="11">
        <f>'OddsRatio_working_3-way'!U70/(3*'OddsRatio_working_3-way'!X70^(1/3))*SIN(('OddsRatio_working_3-way'!Y70+4*PI())/3)</f>
        <v>0.50653524444645537</v>
      </c>
      <c r="AL70" s="11">
        <f>'OddsRatio_working_3-way'!Z70+'OddsRatio_working_3-way'!AF70</f>
        <v>1.0578290181691286</v>
      </c>
      <c r="AM70" s="11">
        <f>'OddsRatio_working_3-way'!AA70+'OddsRatio_working_3-way'!AG70</f>
        <v>-0.69686054024203459</v>
      </c>
      <c r="AN70" s="11">
        <f>'OddsRatio_working_3-way'!AB70+'OddsRatio_working_3-way'!AH70</f>
        <v>-0.36096847792709369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1.0578290181691286</v>
      </c>
      <c r="AS70" s="11">
        <f>IF(('OddsRatio_working_3-way'!X70=0),IF(Q70&gt;0,-Q70^(1/3),(-Q70)^(1/3)),'OddsRatio_working_3-way'!AM70-'OddsRatio_working_3-way'!R70/3)</f>
        <v>-0.69686054024203459</v>
      </c>
      <c r="AT70" s="11">
        <f>IF(('OddsRatio_working_3-way'!X70=0),IF(Q70&gt;0,-Q70^(1/3),(-Q70)^(1/3)),'OddsRatio_working_3-way'!AN70-'OddsRatio_working_3-way'!R70/3)</f>
        <v>-0.36096847792709369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9">
        <f t="shared" si="26"/>
        <v>0.43791471490719108</v>
      </c>
      <c r="E71" s="9">
        <f t="shared" si="27"/>
        <v>0.30679818241103707</v>
      </c>
      <c r="F71" s="9">
        <f t="shared" si="28"/>
        <v>0.25528710268177179</v>
      </c>
      <c r="G71" s="9">
        <f t="shared" si="29"/>
        <v>1.0607848461168556</v>
      </c>
      <c r="H71" s="9">
        <f t="shared" si="30"/>
        <v>2.283549663801395</v>
      </c>
      <c r="I71" s="9">
        <f t="shared" si="31"/>
        <v>3.2594717222289025</v>
      </c>
      <c r="J71" s="9">
        <f t="shared" si="32"/>
        <v>3.9171583268213523</v>
      </c>
      <c r="K71" s="11">
        <f t="shared" si="33"/>
        <v>0.45248868778280543</v>
      </c>
      <c r="L71" s="11">
        <f t="shared" si="34"/>
        <v>0.31948881789137379</v>
      </c>
      <c r="M71" s="11">
        <f t="shared" si="35"/>
        <v>0.26666666666666666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-0.27323088488282998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0.23477368337357063</v>
      </c>
      <c r="Q71" s="11">
        <f>2*'OddsRatio_working_3-way'!K71*'OddsRatio_working_3-way'!L71*'OddsRatio_working_3-way'!M71</f>
        <v>7.7101373850105279E-2</v>
      </c>
      <c r="R71" s="11">
        <f t="shared" si="36"/>
        <v>0</v>
      </c>
      <c r="S71" s="11">
        <f t="shared" si="37"/>
        <v>-0.85925016666490317</v>
      </c>
      <c r="T71" s="11">
        <f t="shared" si="38"/>
        <v>-0.28218396277993529</v>
      </c>
      <c r="U71" s="11">
        <f>'OddsRatio_working_3-way'!S71-'OddsRatio_working_3-way'!R71^2/3</f>
        <v>-0.85925016666490317</v>
      </c>
      <c r="V71" s="11">
        <f>'OddsRatio_working_3-way'!S71*'OddsRatio_working_3-way'!R71/3-2*'OddsRatio_working_3-way'!R71^3/27-'OddsRatio_working_3-way'!T71</f>
        <v>0.28218396277993529</v>
      </c>
      <c r="W71" s="11">
        <f>'OddsRatio_working_3-way'!V71^2+4*'OddsRatio_working_3-way'!U71^3/27</f>
        <v>-1.4356465961600506E-2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0.1532842578445259</v>
      </c>
      <c r="Y71" s="11">
        <f>IF('OddsRatio_working_3-way'!W71&gt;=0,IF('OddsRatio_working_3-way'!V71+SQRT('OddsRatio_working_3-way'!W71)&gt;0,0,PI()),ACOS('OddsRatio_working_3-way'!V71/(2*'OddsRatio_working_3-way'!X71)))</f>
        <v>0.40154128369477804</v>
      </c>
      <c r="Z71" s="11">
        <f>'OddsRatio_working_3-way'!X71^(1/3)*COS('OddsRatio_working_3-way'!Y71/3)</f>
        <v>0.53039242305842771</v>
      </c>
      <c r="AA71" s="11">
        <f>'OddsRatio_working_3-way'!X71^(1/3)*COS(('OddsRatio_working_3-way'!Y71+2*PI())/3)</f>
        <v>-0.32704643253029936</v>
      </c>
      <c r="AB71" s="11">
        <f>'OddsRatio_working_3-way'!X71^(1/3)*COS(('OddsRatio_working_3-way'!Y71+4*PI())/3)</f>
        <v>-0.20334599052812846</v>
      </c>
      <c r="AC71" s="11">
        <f>'OddsRatio_working_3-way'!X71^(1/3)*SIN('OddsRatio_working_3-way'!Y71/3)</f>
        <v>7.1418483488829301E-2</v>
      </c>
      <c r="AD71" s="11">
        <f>'OddsRatio_working_3-way'!X71^(1/3)*SIN(('OddsRatio_working_3-way'!Y71+2*PI())/3)</f>
        <v>0.42362407059896712</v>
      </c>
      <c r="AE71" s="11">
        <f>'OddsRatio_working_3-way'!X71^(1/3)*SIN(('OddsRatio_working_3-way'!Y71+4*PI())/3)</f>
        <v>-0.49504255408779618</v>
      </c>
      <c r="AF71" s="11">
        <f>-'OddsRatio_working_3-way'!U71/(3*'OddsRatio_working_3-way'!X71^(1/3))*COS(('OddsRatio_working_3-way'!Y71)/3)</f>
        <v>0.53039242305842782</v>
      </c>
      <c r="AG71" s="11">
        <f>-'OddsRatio_working_3-way'!U71/(3*'OddsRatio_working_3-way'!X71^(1/3))*COS(('OddsRatio_working_3-way'!Y71+2*PI())/3)</f>
        <v>-0.32704643253029941</v>
      </c>
      <c r="AH71" s="11">
        <f>-'OddsRatio_working_3-way'!U71/(3*'OddsRatio_working_3-way'!X71^(1/3))*COS(('OddsRatio_working_3-way'!Y71+4*PI())/3)</f>
        <v>-0.20334599052812852</v>
      </c>
      <c r="AI71" s="11">
        <f>'OddsRatio_working_3-way'!U71/(3*'OddsRatio_working_3-way'!X71^(1/3))*SIN(('OddsRatio_working_3-way'!Y71)/3)</f>
        <v>-7.1418483488829315E-2</v>
      </c>
      <c r="AJ71" s="11">
        <f>'OddsRatio_working_3-way'!U71/(3*'OddsRatio_working_3-way'!X71^(1/3))*SIN(('OddsRatio_working_3-way'!Y71+2*PI())/3)</f>
        <v>-0.42362407059896723</v>
      </c>
      <c r="AK71" s="11">
        <f>'OddsRatio_working_3-way'!U71/(3*'OddsRatio_working_3-way'!X71^(1/3))*SIN(('OddsRatio_working_3-way'!Y71+4*PI())/3)</f>
        <v>0.49504255408779629</v>
      </c>
      <c r="AL71" s="11">
        <f>'OddsRatio_working_3-way'!Z71+'OddsRatio_working_3-way'!AF71</f>
        <v>1.0607848461168556</v>
      </c>
      <c r="AM71" s="11">
        <f>'OddsRatio_working_3-way'!AA71+'OddsRatio_working_3-way'!AG71</f>
        <v>-0.65409286506059883</v>
      </c>
      <c r="AN71" s="11">
        <f>'OddsRatio_working_3-way'!AB71+'OddsRatio_working_3-way'!AH71</f>
        <v>-0.40669198105625698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1.0607848461168556</v>
      </c>
      <c r="AS71" s="11">
        <f>IF(('OddsRatio_working_3-way'!X71=0),IF(Q71&gt;0,-Q71^(1/3),(-Q71)^(1/3)),'OddsRatio_working_3-way'!AM71-'OddsRatio_working_3-way'!R71/3)</f>
        <v>-0.65409286506059883</v>
      </c>
      <c r="AT71" s="11">
        <f>IF(('OddsRatio_working_3-way'!X71=0),IF(Q71&gt;0,-Q71^(1/3),(-Q71)^(1/3)),'OddsRatio_working_3-way'!AN71-'OddsRatio_working_3-way'!R71/3)</f>
        <v>-0.40669198105625698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9">
        <f t="shared" si="26"/>
        <v>0.40611833529133728</v>
      </c>
      <c r="E72" s="9">
        <f t="shared" si="27"/>
        <v>0.30114455005253671</v>
      </c>
      <c r="F72" s="9">
        <f t="shared" si="28"/>
        <v>0.29273711465612595</v>
      </c>
      <c r="G72" s="9">
        <f t="shared" si="29"/>
        <v>1.0596641298868272</v>
      </c>
      <c r="H72" s="9">
        <f t="shared" si="30"/>
        <v>2.4623364992438215</v>
      </c>
      <c r="I72" s="9">
        <f t="shared" si="31"/>
        <v>3.3206644444521518</v>
      </c>
      <c r="J72" s="9">
        <f t="shared" si="32"/>
        <v>3.4160342161419659</v>
      </c>
      <c r="K72" s="11">
        <f t="shared" si="33"/>
        <v>0.42016806722689076</v>
      </c>
      <c r="L72" s="11">
        <f t="shared" si="34"/>
        <v>0.31347962382445144</v>
      </c>
      <c r="M72" s="11">
        <f t="shared" si="35"/>
        <v>0.3048780487804878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-0.27670471812855435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0.23491696548640101</v>
      </c>
      <c r="Q72" s="11">
        <f>2*'OddsRatio_working_3-way'!K72*'OddsRatio_working_3-way'!L72*'OddsRatio_working_3-way'!M72</f>
        <v>8.0313492473983256E-2</v>
      </c>
      <c r="R72" s="11">
        <f t="shared" si="36"/>
        <v>0</v>
      </c>
      <c r="S72" s="11">
        <f t="shared" si="37"/>
        <v>-0.84898070070948639</v>
      </c>
      <c r="T72" s="11">
        <f t="shared" si="38"/>
        <v>-0.29024981220837143</v>
      </c>
      <c r="U72" s="11">
        <f>'OddsRatio_working_3-way'!S72-'OddsRatio_working_3-way'!R72^2/3</f>
        <v>-0.84898070070948639</v>
      </c>
      <c r="V72" s="11">
        <f>'OddsRatio_working_3-way'!S72*'OddsRatio_working_3-way'!R72/3-2*'OddsRatio_working_3-way'!R72^3/27-'OddsRatio_working_3-way'!T72</f>
        <v>0.29024981220837143</v>
      </c>
      <c r="W72" s="11">
        <f>'OddsRatio_working_3-way'!V72^2+4*'OddsRatio_working_3-way'!U72^3/27</f>
        <v>-6.409612010034843E-3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0.15054448304158285</v>
      </c>
      <c r="Y72" s="11">
        <f>IF('OddsRatio_working_3-way'!W72&gt;=0,IF('OddsRatio_working_3-way'!V72+SQRT('OddsRatio_working_3-way'!W72)&gt;0,0,PI()),ACOS('OddsRatio_working_3-way'!V72/(2*'OddsRatio_working_3-way'!X72)))</f>
        <v>0.26913912203126689</v>
      </c>
      <c r="Z72" s="11">
        <f>'OddsRatio_working_3-way'!X72^(1/3)*COS('OddsRatio_working_3-way'!Y72/3)</f>
        <v>0.52983206494341351</v>
      </c>
      <c r="AA72" s="11">
        <f>'OddsRatio_working_3-way'!X72^(1/3)*COS(('OddsRatio_working_3-way'!Y72+2*PI())/3)</f>
        <v>-0.30619147790504442</v>
      </c>
      <c r="AB72" s="11">
        <f>'OddsRatio_working_3-way'!X72^(1/3)*COS(('OddsRatio_working_3-way'!Y72+4*PI())/3)</f>
        <v>-0.22364058703836912</v>
      </c>
      <c r="AC72" s="11">
        <f>'OddsRatio_working_3-way'!X72^(1/3)*SIN('OddsRatio_working_3-way'!Y72/3)</f>
        <v>4.7660779063718607E-2</v>
      </c>
      <c r="AD72" s="11">
        <f>'OddsRatio_working_3-way'!X72^(1/3)*SIN(('OddsRatio_working_3-way'!Y72+2*PI())/3)</f>
        <v>0.43501763844870334</v>
      </c>
      <c r="AE72" s="11">
        <f>'OddsRatio_working_3-way'!X72^(1/3)*SIN(('OddsRatio_working_3-way'!Y72+4*PI())/3)</f>
        <v>-0.48267841751242174</v>
      </c>
      <c r="AF72" s="11">
        <f>-'OddsRatio_working_3-way'!U72/(3*'OddsRatio_working_3-way'!X72^(1/3))*COS(('OddsRatio_working_3-way'!Y72)/3)</f>
        <v>0.52983206494341362</v>
      </c>
      <c r="AG72" s="11">
        <f>-'OddsRatio_working_3-way'!U72/(3*'OddsRatio_working_3-way'!X72^(1/3))*COS(('OddsRatio_working_3-way'!Y72+2*PI())/3)</f>
        <v>-0.30619147790504447</v>
      </c>
      <c r="AH72" s="11">
        <f>-'OddsRatio_working_3-way'!U72/(3*'OddsRatio_working_3-way'!X72^(1/3))*COS(('OddsRatio_working_3-way'!Y72+4*PI())/3)</f>
        <v>-0.22364058703836917</v>
      </c>
      <c r="AI72" s="11">
        <f>'OddsRatio_working_3-way'!U72/(3*'OddsRatio_working_3-way'!X72^(1/3))*SIN(('OddsRatio_working_3-way'!Y72)/3)</f>
        <v>-4.7660779063718621E-2</v>
      </c>
      <c r="AJ72" s="11">
        <f>'OddsRatio_working_3-way'!U72/(3*'OddsRatio_working_3-way'!X72^(1/3))*SIN(('OddsRatio_working_3-way'!Y72+2*PI())/3)</f>
        <v>-0.43501763844870339</v>
      </c>
      <c r="AK72" s="11">
        <f>'OddsRatio_working_3-way'!U72/(3*'OddsRatio_working_3-way'!X72^(1/3))*SIN(('OddsRatio_working_3-way'!Y72+4*PI())/3)</f>
        <v>0.48267841751242185</v>
      </c>
      <c r="AL72" s="11">
        <f>'OddsRatio_working_3-way'!Z72+'OddsRatio_working_3-way'!AF72</f>
        <v>1.0596641298868272</v>
      </c>
      <c r="AM72" s="11">
        <f>'OddsRatio_working_3-way'!AA72+'OddsRatio_working_3-way'!AG72</f>
        <v>-0.61238295581008884</v>
      </c>
      <c r="AN72" s="11">
        <f>'OddsRatio_working_3-way'!AB72+'OddsRatio_working_3-way'!AH72</f>
        <v>-0.44728117407673829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1.0596641298868272</v>
      </c>
      <c r="AS72" s="11">
        <f>IF(('OddsRatio_working_3-way'!X72=0),IF(Q72&gt;0,-Q72^(1/3),(-Q72)^(1/3)),'OddsRatio_working_3-way'!AM72-'OddsRatio_working_3-way'!R72/3)</f>
        <v>-0.61238295581008884</v>
      </c>
      <c r="AT72" s="11">
        <f>IF(('OddsRatio_working_3-way'!X72=0),IF(Q72&gt;0,-Q72^(1/3),(-Q72)^(1/3)),'OddsRatio_working_3-way'!AN72-'OddsRatio_working_3-way'!R72/3)</f>
        <v>-0.44728117407673829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9">
        <f t="shared" si="26"/>
        <v>0.1962697861531848</v>
      </c>
      <c r="E73" s="9">
        <f t="shared" si="27"/>
        <v>0.24795755292487651</v>
      </c>
      <c r="F73" s="9">
        <f t="shared" si="28"/>
        <v>0.55577266092193911</v>
      </c>
      <c r="G73" s="9">
        <f t="shared" si="29"/>
        <v>1.0949271964319722</v>
      </c>
      <c r="H73" s="9">
        <f t="shared" si="30"/>
        <v>5.0950277146555774</v>
      </c>
      <c r="I73" s="9">
        <f t="shared" si="31"/>
        <v>4.0329483341165622</v>
      </c>
      <c r="J73" s="9">
        <f t="shared" si="32"/>
        <v>1.7992968533953395</v>
      </c>
      <c r="K73" s="11">
        <f t="shared" si="33"/>
        <v>0.21097046413502107</v>
      </c>
      <c r="L73" s="11">
        <f t="shared" si="34"/>
        <v>0.26525198938992045</v>
      </c>
      <c r="M73" s="11">
        <f t="shared" si="35"/>
        <v>0.5780346820809249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-0.24462927959899039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0.23419238593973607</v>
      </c>
      <c r="Q73" s="11">
        <f>2*'OddsRatio_working_3-way'!K73*'OddsRatio_working_3-way'!L73*'OddsRatio_working_3-way'!M73</f>
        <v>6.4694029265120467E-2</v>
      </c>
      <c r="R73" s="11">
        <f t="shared" si="36"/>
        <v>0</v>
      </c>
      <c r="S73" s="11">
        <f t="shared" si="37"/>
        <v>-0.9573358770611472</v>
      </c>
      <c r="T73" s="11">
        <f t="shared" si="38"/>
        <v>-0.26445742460252686</v>
      </c>
      <c r="U73" s="11">
        <f>'OddsRatio_working_3-way'!S73-'OddsRatio_working_3-way'!R73^2/3</f>
        <v>-0.9573358770611472</v>
      </c>
      <c r="V73" s="11">
        <f>'OddsRatio_working_3-way'!S73*'OddsRatio_working_3-way'!R73/3-2*'OddsRatio_working_3-way'!R73^3/27-'OddsRatio_working_3-way'!T73</f>
        <v>0.26445742460252686</v>
      </c>
      <c r="W73" s="11">
        <f>'OddsRatio_working_3-way'!V73^2+4*'OddsRatio_working_3-way'!U73^3/27</f>
        <v>-6.0046071303989507E-2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0.18026633125142275</v>
      </c>
      <c r="Y73" s="11">
        <f>IF('OddsRatio_working_3-way'!W73&gt;=0,IF('OddsRatio_working_3-way'!V73+SQRT('OddsRatio_working_3-way'!W73)&gt;0,0,PI()),ACOS('OddsRatio_working_3-way'!V73/(2*'OddsRatio_working_3-way'!X73)))</f>
        <v>0.74731176236881913</v>
      </c>
      <c r="Z73" s="11">
        <f>'OddsRatio_working_3-way'!X73^(1/3)*COS('OddsRatio_working_3-way'!Y73/3)</f>
        <v>0.54746359821598611</v>
      </c>
      <c r="AA73" s="11">
        <f>'OddsRatio_working_3-way'!X73^(1/3)*COS(('OddsRatio_working_3-way'!Y73+2*PI())/3)</f>
        <v>-0.39434139962383402</v>
      </c>
      <c r="AB73" s="11">
        <f>'OddsRatio_working_3-way'!X73^(1/3)*COS(('OddsRatio_working_3-way'!Y73+4*PI())/3)</f>
        <v>-0.15312219859215251</v>
      </c>
      <c r="AC73" s="11">
        <f>'OddsRatio_working_3-way'!X73^(1/3)*SIN('OddsRatio_working_3-way'!Y73/3)</f>
        <v>0.13926797064934798</v>
      </c>
      <c r="AD73" s="11">
        <f>'OddsRatio_working_3-way'!X73^(1/3)*SIN(('OddsRatio_working_3-way'!Y73+2*PI())/3)</f>
        <v>0.40448339837760711</v>
      </c>
      <c r="AE73" s="11">
        <f>'OddsRatio_working_3-way'!X73^(1/3)*SIN(('OddsRatio_working_3-way'!Y73+4*PI())/3)</f>
        <v>-0.54375136902695498</v>
      </c>
      <c r="AF73" s="11">
        <f>-'OddsRatio_working_3-way'!U73/(3*'OddsRatio_working_3-way'!X73^(1/3))*COS(('OddsRatio_working_3-way'!Y73)/3)</f>
        <v>0.54746359821598611</v>
      </c>
      <c r="AG73" s="11">
        <f>-'OddsRatio_working_3-way'!U73/(3*'OddsRatio_working_3-way'!X73^(1/3))*COS(('OddsRatio_working_3-way'!Y73+2*PI())/3)</f>
        <v>-0.39434139962383402</v>
      </c>
      <c r="AH73" s="11">
        <f>-'OddsRatio_working_3-way'!U73/(3*'OddsRatio_working_3-way'!X73^(1/3))*COS(('OddsRatio_working_3-way'!Y73+4*PI())/3)</f>
        <v>-0.15312219859215251</v>
      </c>
      <c r="AI73" s="11">
        <f>'OddsRatio_working_3-way'!U73/(3*'OddsRatio_working_3-way'!X73^(1/3))*SIN(('OddsRatio_working_3-way'!Y73)/3)</f>
        <v>-0.13926797064934798</v>
      </c>
      <c r="AJ73" s="11">
        <f>'OddsRatio_working_3-way'!U73/(3*'OddsRatio_working_3-way'!X73^(1/3))*SIN(('OddsRatio_working_3-way'!Y73+2*PI())/3)</f>
        <v>-0.40448339837760711</v>
      </c>
      <c r="AK73" s="11">
        <f>'OddsRatio_working_3-way'!U73/(3*'OddsRatio_working_3-way'!X73^(1/3))*SIN(('OddsRatio_working_3-way'!Y73+4*PI())/3)</f>
        <v>0.54375136902695498</v>
      </c>
      <c r="AL73" s="11">
        <f>'OddsRatio_working_3-way'!Z73+'OddsRatio_working_3-way'!AF73</f>
        <v>1.0949271964319722</v>
      </c>
      <c r="AM73" s="11">
        <f>'OddsRatio_working_3-way'!AA73+'OddsRatio_working_3-way'!AG73</f>
        <v>-0.78868279924766804</v>
      </c>
      <c r="AN73" s="11">
        <f>'OddsRatio_working_3-way'!AB73+'OddsRatio_working_3-way'!AH73</f>
        <v>-0.30624439718430502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1.0949271964319722</v>
      </c>
      <c r="AS73" s="11">
        <f>IF(('OddsRatio_working_3-way'!X73=0),IF(Q73&gt;0,-Q73^(1/3),(-Q73)^(1/3)),'OddsRatio_working_3-way'!AM73-'OddsRatio_working_3-way'!R73/3)</f>
        <v>-0.78868279924766804</v>
      </c>
      <c r="AT73" s="11">
        <f>IF(('OddsRatio_working_3-way'!X73=0),IF(Q73&gt;0,-Q73^(1/3),(-Q73)^(1/3)),'OddsRatio_working_3-way'!AN73-'OddsRatio_working_3-way'!R73/3)</f>
        <v>-0.30624439718430502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9">
        <f t="shared" si="26"/>
        <v>0.37976004524335716</v>
      </c>
      <c r="E74" s="9">
        <f t="shared" si="27"/>
        <v>0.30312015484714105</v>
      </c>
      <c r="F74" s="9">
        <f t="shared" si="28"/>
        <v>0.31711979990950195</v>
      </c>
      <c r="G74" s="9">
        <f t="shared" si="29"/>
        <v>1.0402813591676807</v>
      </c>
      <c r="H74" s="9">
        <f t="shared" si="30"/>
        <v>2.6332417338932581</v>
      </c>
      <c r="I74" s="9">
        <f t="shared" si="31"/>
        <v>3.2990218037605747</v>
      </c>
      <c r="J74" s="9">
        <f t="shared" si="32"/>
        <v>3.1533824134770989</v>
      </c>
      <c r="K74" s="11">
        <f t="shared" si="33"/>
        <v>0.38910505836575876</v>
      </c>
      <c r="L74" s="11">
        <f t="shared" si="34"/>
        <v>0.3115264797507788</v>
      </c>
      <c r="M74" s="11">
        <f t="shared" si="35"/>
        <v>0.32573289902280134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-0.28358662257543743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0.23098263685750847</v>
      </c>
      <c r="Q74" s="11">
        <f>2*'OddsRatio_working_3-way'!K74*'OddsRatio_working_3-way'!L74*'OddsRatio_working_3-way'!M74</f>
        <v>7.896842285726785E-2</v>
      </c>
      <c r="R74" s="11">
        <f t="shared" si="36"/>
        <v>0</v>
      </c>
      <c r="S74" s="11">
        <f t="shared" si="37"/>
        <v>-0.81450469969211725</v>
      </c>
      <c r="T74" s="11">
        <f t="shared" si="38"/>
        <v>-0.27846314519388626</v>
      </c>
      <c r="U74" s="11">
        <f>'OddsRatio_working_3-way'!S74-'OddsRatio_working_3-way'!R74^2/3</f>
        <v>-0.81450469969211725</v>
      </c>
      <c r="V74" s="11">
        <f>'OddsRatio_working_3-way'!S74*'OddsRatio_working_3-way'!R74/3-2*'OddsRatio_working_3-way'!R74^3/27-'OddsRatio_working_3-way'!T74</f>
        <v>0.27846314519388626</v>
      </c>
      <c r="W74" s="11">
        <f>'OddsRatio_working_3-way'!V74^2+4*'OddsRatio_working_3-way'!U74^3/27</f>
        <v>-2.5111659762452471E-3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0.14146809641003572</v>
      </c>
      <c r="Y74" s="11">
        <f>IF('OddsRatio_working_3-way'!W74&gt;=0,IF('OddsRatio_working_3-way'!V74+SQRT('OddsRatio_working_3-way'!W74)&gt;0,0,PI()),ACOS('OddsRatio_working_3-way'!V74/(2*'OddsRatio_working_3-way'!X74)))</f>
        <v>0.17805178531192856</v>
      </c>
      <c r="Z74" s="11">
        <f>'OddsRatio_working_3-way'!X74^(1/3)*COS('OddsRatio_working_3-way'!Y74/3)</f>
        <v>0.52014067958384047</v>
      </c>
      <c r="AA74" s="11">
        <f>'OddsRatio_working_3-way'!X74^(1/3)*COS(('OddsRatio_working_3-way'!Y74+2*PI())/3)</f>
        <v>-0.28683654991914526</v>
      </c>
      <c r="AB74" s="11">
        <f>'OddsRatio_working_3-way'!X74^(1/3)*COS(('OddsRatio_working_3-way'!Y74+4*PI())/3)</f>
        <v>-0.23330412966469494</v>
      </c>
      <c r="AC74" s="11">
        <f>'OddsRatio_working_3-way'!X74^(1/3)*SIN('OddsRatio_working_3-way'!Y74/3)</f>
        <v>3.0906957244279051E-2</v>
      </c>
      <c r="AD74" s="11">
        <f>'OddsRatio_working_3-way'!X74^(1/3)*SIN(('OddsRatio_working_3-way'!Y74+2*PI())/3)</f>
        <v>0.43500156343916835</v>
      </c>
      <c r="AE74" s="11">
        <f>'OddsRatio_working_3-way'!X74^(1/3)*SIN(('OddsRatio_working_3-way'!Y74+4*PI())/3)</f>
        <v>-0.4659085206834474</v>
      </c>
      <c r="AF74" s="11">
        <f>-'OddsRatio_working_3-way'!U74/(3*'OddsRatio_working_3-way'!X74^(1/3))*COS(('OddsRatio_working_3-way'!Y74)/3)</f>
        <v>0.52014067958384036</v>
      </c>
      <c r="AG74" s="11">
        <f>-'OddsRatio_working_3-way'!U74/(3*'OddsRatio_working_3-way'!X74^(1/3))*COS(('OddsRatio_working_3-way'!Y74+2*PI())/3)</f>
        <v>-0.2868365499191452</v>
      </c>
      <c r="AH74" s="11">
        <f>-'OddsRatio_working_3-way'!U74/(3*'OddsRatio_working_3-way'!X74^(1/3))*COS(('OddsRatio_working_3-way'!Y74+4*PI())/3)</f>
        <v>-0.23330412966469488</v>
      </c>
      <c r="AI74" s="11">
        <f>'OddsRatio_working_3-way'!U74/(3*'OddsRatio_working_3-way'!X74^(1/3))*SIN(('OddsRatio_working_3-way'!Y74)/3)</f>
        <v>-3.0906957244279044E-2</v>
      </c>
      <c r="AJ74" s="11">
        <f>'OddsRatio_working_3-way'!U74/(3*'OddsRatio_working_3-way'!X74^(1/3))*SIN(('OddsRatio_working_3-way'!Y74+2*PI())/3)</f>
        <v>-0.43500156343916829</v>
      </c>
      <c r="AK74" s="11">
        <f>'OddsRatio_working_3-way'!U74/(3*'OddsRatio_working_3-way'!X74^(1/3))*SIN(('OddsRatio_working_3-way'!Y74+4*PI())/3)</f>
        <v>0.46590852068344729</v>
      </c>
      <c r="AL74" s="11">
        <f>'OddsRatio_working_3-way'!Z74+'OddsRatio_working_3-way'!AF74</f>
        <v>1.0402813591676807</v>
      </c>
      <c r="AM74" s="11">
        <f>'OddsRatio_working_3-way'!AA74+'OddsRatio_working_3-way'!AG74</f>
        <v>-0.5736730998382904</v>
      </c>
      <c r="AN74" s="11">
        <f>'OddsRatio_working_3-way'!AB74+'OddsRatio_working_3-way'!AH74</f>
        <v>-0.46660825932938982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1.0402813591676807</v>
      </c>
      <c r="AS74" s="11">
        <f>IF(('OddsRatio_working_3-way'!X74=0),IF(Q74&gt;0,-Q74^(1/3),(-Q74)^(1/3)),'OddsRatio_working_3-way'!AM74-'OddsRatio_working_3-way'!R74/3)</f>
        <v>-0.5736730998382904</v>
      </c>
      <c r="AT74" s="11">
        <f>IF(('OddsRatio_working_3-way'!X74=0),IF(Q74&gt;0,-Q74^(1/3),(-Q74)^(1/3)),'OddsRatio_working_3-way'!AN74-'OddsRatio_working_3-way'!R74/3)</f>
        <v>-0.46660825932938982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9">
        <f t="shared" si="26"/>
        <v>0.62856717397286321</v>
      </c>
      <c r="E75" s="9">
        <f t="shared" si="27"/>
        <v>0.22384018199234082</v>
      </c>
      <c r="F75" s="9">
        <f t="shared" si="28"/>
        <v>0.14759264403479583</v>
      </c>
      <c r="G75" s="9">
        <f t="shared" si="29"/>
        <v>1.1149431308222375</v>
      </c>
      <c r="H75" s="9">
        <f t="shared" si="30"/>
        <v>1.5909198593357858</v>
      </c>
      <c r="I75" s="9">
        <f t="shared" si="31"/>
        <v>4.4674731368571585</v>
      </c>
      <c r="J75" s="9">
        <f t="shared" si="32"/>
        <v>6.77540541765919</v>
      </c>
      <c r="K75" s="11">
        <f t="shared" si="33"/>
        <v>0.65359477124183007</v>
      </c>
      <c r="L75" s="11">
        <f t="shared" si="34"/>
        <v>0.24330900243309</v>
      </c>
      <c r="M75" s="11">
        <f t="shared" si="35"/>
        <v>0.16181229773462785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-0.21970720061765692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0.22695871157855341</v>
      </c>
      <c r="Q75" s="11">
        <f>2*'OddsRatio_working_3-way'!K75*'OddsRatio_working_3-way'!L75*'OddsRatio_working_3-way'!M75</f>
        <v>5.1464560448651574E-2</v>
      </c>
      <c r="R75" s="11">
        <f t="shared" si="36"/>
        <v>0</v>
      </c>
      <c r="S75" s="11">
        <f t="shared" si="37"/>
        <v>-1.0330053404736419</v>
      </c>
      <c r="T75" s="11">
        <f t="shared" si="38"/>
        <v>-0.23424157380354693</v>
      </c>
      <c r="U75" s="11">
        <f>'OddsRatio_working_3-way'!S75-'OddsRatio_working_3-way'!R75^2/3</f>
        <v>-1.0330053404736419</v>
      </c>
      <c r="V75" s="11">
        <f>'OddsRatio_working_3-way'!S75*'OddsRatio_working_3-way'!R75/3-2*'OddsRatio_working_3-way'!R75^3/27-'OddsRatio_working_3-way'!T75</f>
        <v>0.23424157380354693</v>
      </c>
      <c r="W75" s="11">
        <f>'OddsRatio_working_3-way'!V75^2+4*'OddsRatio_working_3-way'!U75^3/27</f>
        <v>-0.10843755671247005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0.20205610087945414</v>
      </c>
      <c r="Y75" s="11">
        <f>IF('OddsRatio_working_3-way'!W75&gt;=0,IF('OddsRatio_working_3-way'!V75+SQRT('OddsRatio_working_3-way'!W75)&gt;0,0,PI()),ACOS('OddsRatio_working_3-way'!V75/(2*'OddsRatio_working_3-way'!X75)))</f>
        <v>0.95250348819640629</v>
      </c>
      <c r="Z75" s="11">
        <f>'OddsRatio_working_3-way'!X75^(1/3)*COS('OddsRatio_working_3-way'!Y75/3)</f>
        <v>0.55747156541111875</v>
      </c>
      <c r="AA75" s="11">
        <f>'OddsRatio_working_3-way'!X75^(1/3)*COS(('OddsRatio_working_3-way'!Y75+2*PI())/3)</f>
        <v>-0.4373876829052355</v>
      </c>
      <c r="AB75" s="11">
        <f>'OddsRatio_working_3-way'!X75^(1/3)*COS(('OddsRatio_working_3-way'!Y75+4*PI())/3)</f>
        <v>-0.1200838825058835</v>
      </c>
      <c r="AC75" s="11">
        <f>'OddsRatio_working_3-way'!X75^(1/3)*SIN('OddsRatio_working_3-way'!Y75/3)</f>
        <v>0.18319543457545737</v>
      </c>
      <c r="AD75" s="11">
        <f>'OddsRatio_working_3-way'!X75^(1/3)*SIN(('OddsRatio_working_3-way'!Y75+2*PI())/3)</f>
        <v>0.39118682024577867</v>
      </c>
      <c r="AE75" s="11">
        <f>'OddsRatio_working_3-way'!X75^(1/3)*SIN(('OddsRatio_working_3-way'!Y75+4*PI())/3)</f>
        <v>-0.57438225482123584</v>
      </c>
      <c r="AF75" s="11">
        <f>-'OddsRatio_working_3-way'!U75/(3*'OddsRatio_working_3-way'!X75^(1/3))*COS(('OddsRatio_working_3-way'!Y75)/3)</f>
        <v>0.55747156541111875</v>
      </c>
      <c r="AG75" s="11">
        <f>-'OddsRatio_working_3-way'!U75/(3*'OddsRatio_working_3-way'!X75^(1/3))*COS(('OddsRatio_working_3-way'!Y75+2*PI())/3)</f>
        <v>-0.4373876829052355</v>
      </c>
      <c r="AH75" s="11">
        <f>-'OddsRatio_working_3-way'!U75/(3*'OddsRatio_working_3-way'!X75^(1/3))*COS(('OddsRatio_working_3-way'!Y75+4*PI())/3)</f>
        <v>-0.1200838825058835</v>
      </c>
      <c r="AI75" s="11">
        <f>'OddsRatio_working_3-way'!U75/(3*'OddsRatio_working_3-way'!X75^(1/3))*SIN(('OddsRatio_working_3-way'!Y75)/3)</f>
        <v>-0.18319543457545737</v>
      </c>
      <c r="AJ75" s="11">
        <f>'OddsRatio_working_3-way'!U75/(3*'OddsRatio_working_3-way'!X75^(1/3))*SIN(('OddsRatio_working_3-way'!Y75+2*PI())/3)</f>
        <v>-0.39118682024577867</v>
      </c>
      <c r="AK75" s="11">
        <f>'OddsRatio_working_3-way'!U75/(3*'OddsRatio_working_3-way'!X75^(1/3))*SIN(('OddsRatio_working_3-way'!Y75+4*PI())/3)</f>
        <v>0.57438225482123584</v>
      </c>
      <c r="AL75" s="11">
        <f>'OddsRatio_working_3-way'!Z75+'OddsRatio_working_3-way'!AF75</f>
        <v>1.1149431308222375</v>
      </c>
      <c r="AM75" s="11">
        <f>'OddsRatio_working_3-way'!AA75+'OddsRatio_working_3-way'!AG75</f>
        <v>-0.874775365810471</v>
      </c>
      <c r="AN75" s="11">
        <f>'OddsRatio_working_3-way'!AB75+'OddsRatio_working_3-way'!AH75</f>
        <v>-0.24016776501176701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1.1149431308222375</v>
      </c>
      <c r="AS75" s="11">
        <f>IF(('OddsRatio_working_3-way'!X75=0),IF(Q75&gt;0,-Q75^(1/3),(-Q75)^(1/3)),'OddsRatio_working_3-way'!AM75-'OddsRatio_working_3-way'!R75/3)</f>
        <v>-0.874775365810471</v>
      </c>
      <c r="AT75" s="11">
        <f>IF(('OddsRatio_working_3-way'!X75=0),IF(Q75&gt;0,-Q75^(1/3),(-Q75)^(1/3)),'OddsRatio_working_3-way'!AN75-'OddsRatio_working_3-way'!R75/3)</f>
        <v>-0.24016776501176701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9">
        <f t="shared" si="26"/>
        <v>0.25735992920091738</v>
      </c>
      <c r="E76" s="9">
        <f t="shared" si="27"/>
        <v>0.26594701215462674</v>
      </c>
      <c r="F76" s="9">
        <f t="shared" si="28"/>
        <v>0.4766930586444561</v>
      </c>
      <c r="G76" s="9">
        <f t="shared" si="29"/>
        <v>1.045510426799567</v>
      </c>
      <c r="H76" s="9">
        <f t="shared" si="30"/>
        <v>3.8856087779668047</v>
      </c>
      <c r="I76" s="9">
        <f t="shared" si="31"/>
        <v>3.7601475267508575</v>
      </c>
      <c r="J76" s="9">
        <f t="shared" si="32"/>
        <v>2.0977859481395447</v>
      </c>
      <c r="K76" s="11">
        <f t="shared" si="33"/>
        <v>0.26595744680851063</v>
      </c>
      <c r="L76" s="11">
        <f t="shared" si="34"/>
        <v>0.27472527472527469</v>
      </c>
      <c r="M76" s="11">
        <f t="shared" si="35"/>
        <v>0.48780487804878053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-0.27268372520059092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0.2298881709883267</v>
      </c>
      <c r="Q76" s="11">
        <f>2*'OddsRatio_working_3-way'!K76*'OddsRatio_working_3-way'!L76*'OddsRatio_working_3-way'!M76</f>
        <v>7.1283153794829968E-2</v>
      </c>
      <c r="R76" s="11">
        <f t="shared" si="36"/>
        <v>0</v>
      </c>
      <c r="S76" s="11">
        <f t="shared" si="37"/>
        <v>-0.84305790827529925</v>
      </c>
      <c r="T76" s="11">
        <f t="shared" si="38"/>
        <v>-0.26141330489156561</v>
      </c>
      <c r="U76" s="11">
        <f>'OddsRatio_working_3-way'!S76-'OddsRatio_working_3-way'!R76^2/3</f>
        <v>-0.84305790827529925</v>
      </c>
      <c r="V76" s="11">
        <f>'OddsRatio_working_3-way'!S76*'OddsRatio_working_3-way'!R76/3-2*'OddsRatio_working_3-way'!R76^3/27-'OddsRatio_working_3-way'!T76</f>
        <v>0.26141330489156561</v>
      </c>
      <c r="W76" s="11">
        <f>'OddsRatio_working_3-way'!V76^2+4*'OddsRatio_working_3-way'!U76^3/27</f>
        <v>-2.0433539263397082E-2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0.14897185576286526</v>
      </c>
      <c r="Y76" s="11">
        <f>IF('OddsRatio_working_3-way'!W76&gt;=0,IF('OddsRatio_working_3-way'!V76+SQRT('OddsRatio_working_3-way'!W76)&gt;0,0,PI()),ACOS('OddsRatio_working_3-way'!V76/(2*'OddsRatio_working_3-way'!X76)))</f>
        <v>0.50039820297712678</v>
      </c>
      <c r="Z76" s="11">
        <f>'OddsRatio_working_3-way'!X76^(1/3)*COS('OddsRatio_working_3-way'!Y76/3)</f>
        <v>0.52275521339978348</v>
      </c>
      <c r="AA76" s="11">
        <f>'OddsRatio_working_3-way'!X76^(1/3)*COS(('OddsRatio_working_3-way'!Y76+2*PI())/3)</f>
        <v>-0.33759910771066232</v>
      </c>
      <c r="AB76" s="11">
        <f>'OddsRatio_working_3-way'!X76^(1/3)*COS(('OddsRatio_working_3-way'!Y76+4*PI())/3)</f>
        <v>-0.18515610568912105</v>
      </c>
      <c r="AC76" s="11">
        <f>'OddsRatio_working_3-way'!X76^(1/3)*SIN('OddsRatio_working_3-way'!Y76/3)</f>
        <v>8.8013008253211428E-2</v>
      </c>
      <c r="AD76" s="11">
        <f>'OddsRatio_working_3-way'!X76^(1/3)*SIN(('OddsRatio_working_3-way'!Y76+2*PI())/3)</f>
        <v>0.40871279063836219</v>
      </c>
      <c r="AE76" s="11">
        <f>'OddsRatio_working_3-way'!X76^(1/3)*SIN(('OddsRatio_working_3-way'!Y76+4*PI())/3)</f>
        <v>-0.49672579889157364</v>
      </c>
      <c r="AF76" s="11">
        <f>-'OddsRatio_working_3-way'!U76/(3*'OddsRatio_working_3-way'!X76^(1/3))*COS(('OddsRatio_working_3-way'!Y76)/3)</f>
        <v>0.52275521339978348</v>
      </c>
      <c r="AG76" s="11">
        <f>-'OddsRatio_working_3-way'!U76/(3*'OddsRatio_working_3-way'!X76^(1/3))*COS(('OddsRatio_working_3-way'!Y76+2*PI())/3)</f>
        <v>-0.33759910771066232</v>
      </c>
      <c r="AH76" s="11">
        <f>-'OddsRatio_working_3-way'!U76/(3*'OddsRatio_working_3-way'!X76^(1/3))*COS(('OddsRatio_working_3-way'!Y76+4*PI())/3)</f>
        <v>-0.18515610568912105</v>
      </c>
      <c r="AI76" s="11">
        <f>'OddsRatio_working_3-way'!U76/(3*'OddsRatio_working_3-way'!X76^(1/3))*SIN(('OddsRatio_working_3-way'!Y76)/3)</f>
        <v>-8.8013008253211428E-2</v>
      </c>
      <c r="AJ76" s="11">
        <f>'OddsRatio_working_3-way'!U76/(3*'OddsRatio_working_3-way'!X76^(1/3))*SIN(('OddsRatio_working_3-way'!Y76+2*PI())/3)</f>
        <v>-0.40871279063836219</v>
      </c>
      <c r="AK76" s="11">
        <f>'OddsRatio_working_3-way'!U76/(3*'OddsRatio_working_3-way'!X76^(1/3))*SIN(('OddsRatio_working_3-way'!Y76+4*PI())/3)</f>
        <v>0.49672579889157364</v>
      </c>
      <c r="AL76" s="11">
        <f>'OddsRatio_working_3-way'!Z76+'OddsRatio_working_3-way'!AF76</f>
        <v>1.045510426799567</v>
      </c>
      <c r="AM76" s="11">
        <f>'OddsRatio_working_3-way'!AA76+'OddsRatio_working_3-way'!AG76</f>
        <v>-0.67519821542132463</v>
      </c>
      <c r="AN76" s="11">
        <f>'OddsRatio_working_3-way'!AB76+'OddsRatio_working_3-way'!AH76</f>
        <v>-0.37031221137824211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1.045510426799567</v>
      </c>
      <c r="AS76" s="11">
        <f>IF(('OddsRatio_working_3-way'!X76=0),IF(Q76&gt;0,-Q76^(1/3),(-Q76)^(1/3)),'OddsRatio_working_3-way'!AM76-'OddsRatio_working_3-way'!R76/3)</f>
        <v>-0.67519821542132463</v>
      </c>
      <c r="AT76" s="11">
        <f>IF(('OddsRatio_working_3-way'!X76=0),IF(Q76&gt;0,-Q76^(1/3),(-Q76)^(1/3)),'OddsRatio_working_3-way'!AN76-'OddsRatio_working_3-way'!R76/3)</f>
        <v>-0.37031221137824211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9">
        <f t="shared" si="26"/>
        <v>0.39807381441672884</v>
      </c>
      <c r="E77" s="9">
        <f t="shared" si="27"/>
        <v>0.27564002471011662</v>
      </c>
      <c r="F77" s="9">
        <f t="shared" si="28"/>
        <v>0.32628616087315426</v>
      </c>
      <c r="G77" s="9">
        <f t="shared" si="29"/>
        <v>1.0428254566481785</v>
      </c>
      <c r="H77" s="9">
        <f t="shared" si="30"/>
        <v>2.5120969121398593</v>
      </c>
      <c r="I77" s="9">
        <f t="shared" si="31"/>
        <v>3.6279201507534102</v>
      </c>
      <c r="J77" s="9">
        <f t="shared" si="32"/>
        <v>3.0647944041633934</v>
      </c>
      <c r="K77" s="11">
        <f t="shared" si="33"/>
        <v>0.4081632653061224</v>
      </c>
      <c r="L77" s="11">
        <f t="shared" si="34"/>
        <v>0.28409090909090912</v>
      </c>
      <c r="M77" s="11">
        <f t="shared" si="35"/>
        <v>0.33557046979865773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-0.28151965484180241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0.23152183387082714</v>
      </c>
      <c r="Q77" s="11">
        <f>2*'OddsRatio_working_3-way'!K77*'OddsRatio_working_3-way'!L77*'OddsRatio_working_3-way'!M77</f>
        <v>7.7822465166664592E-2</v>
      </c>
      <c r="R77" s="11">
        <f t="shared" si="36"/>
        <v>0</v>
      </c>
      <c r="S77" s="11">
        <f t="shared" si="37"/>
        <v>-0.82240024768760422</v>
      </c>
      <c r="T77" s="11">
        <f t="shared" si="38"/>
        <v>-0.27643705804625351</v>
      </c>
      <c r="U77" s="11">
        <f>'OddsRatio_working_3-way'!S77-'OddsRatio_working_3-way'!R77^2/3</f>
        <v>-0.82240024768760422</v>
      </c>
      <c r="V77" s="11">
        <f>'OddsRatio_working_3-way'!S77*'OddsRatio_working_3-way'!R77/3-2*'OddsRatio_working_3-way'!R77^3/27-'OddsRatio_working_3-way'!T77</f>
        <v>0.27643705804625351</v>
      </c>
      <c r="W77" s="11">
        <f>'OddsRatio_working_3-way'!V77^2+4*'OddsRatio_working_3-way'!U77^3/27</f>
        <v>-5.9861034555562381E-3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0.14353009311362547</v>
      </c>
      <c r="Y77" s="11">
        <f>IF('OddsRatio_working_3-way'!W77&gt;=0,IF('OddsRatio_working_3-way'!V77+SQRT('OddsRatio_working_3-way'!W77)&gt;0,0,PI()),ACOS('OddsRatio_working_3-way'!V77/(2*'OddsRatio_working_3-way'!X77)))</f>
        <v>0.27289980316068774</v>
      </c>
      <c r="Z77" s="11">
        <f>'OddsRatio_working_3-way'!X77^(1/3)*COS('OddsRatio_working_3-way'!Y77/3)</f>
        <v>0.52141272832408914</v>
      </c>
      <c r="AA77" s="11">
        <f>'OddsRatio_working_3-way'!X77^(1/3)*COS(('OddsRatio_working_3-way'!Y77+2*PI())/3)</f>
        <v>-0.3018966175980603</v>
      </c>
      <c r="AB77" s="11">
        <f>'OddsRatio_working_3-way'!X77^(1/3)*COS(('OddsRatio_working_3-way'!Y77+4*PI())/3)</f>
        <v>-0.21951611072602914</v>
      </c>
      <c r="AC77" s="11">
        <f>'OddsRatio_working_3-way'!X77^(1/3)*SIN('OddsRatio_working_3-way'!Y77/3)</f>
        <v>4.7562407818545219E-2</v>
      </c>
      <c r="AD77" s="11">
        <f>'OddsRatio_working_3-way'!X77^(1/3)*SIN(('OddsRatio_working_3-way'!Y77+2*PI())/3)</f>
        <v>0.42777546467594252</v>
      </c>
      <c r="AE77" s="11">
        <f>'OddsRatio_working_3-way'!X77^(1/3)*SIN(('OddsRatio_working_3-way'!Y77+4*PI())/3)</f>
        <v>-0.47533787249448761</v>
      </c>
      <c r="AF77" s="11">
        <f>-'OddsRatio_working_3-way'!U77/(3*'OddsRatio_working_3-way'!X77^(1/3))*COS(('OddsRatio_working_3-way'!Y77)/3)</f>
        <v>0.52141272832408925</v>
      </c>
      <c r="AG77" s="11">
        <f>-'OddsRatio_working_3-way'!U77/(3*'OddsRatio_working_3-way'!X77^(1/3))*COS(('OddsRatio_working_3-way'!Y77+2*PI())/3)</f>
        <v>-0.30189661759806036</v>
      </c>
      <c r="AH77" s="11">
        <f>-'OddsRatio_working_3-way'!U77/(3*'OddsRatio_working_3-way'!X77^(1/3))*COS(('OddsRatio_working_3-way'!Y77+4*PI())/3)</f>
        <v>-0.2195161107260292</v>
      </c>
      <c r="AI77" s="11">
        <f>'OddsRatio_working_3-way'!U77/(3*'OddsRatio_working_3-way'!X77^(1/3))*SIN(('OddsRatio_working_3-way'!Y77)/3)</f>
        <v>-4.7562407818545233E-2</v>
      </c>
      <c r="AJ77" s="11">
        <f>'OddsRatio_working_3-way'!U77/(3*'OddsRatio_working_3-way'!X77^(1/3))*SIN(('OddsRatio_working_3-way'!Y77+2*PI())/3)</f>
        <v>-0.42777546467594263</v>
      </c>
      <c r="AK77" s="11">
        <f>'OddsRatio_working_3-way'!U77/(3*'OddsRatio_working_3-way'!X77^(1/3))*SIN(('OddsRatio_working_3-way'!Y77+4*PI())/3)</f>
        <v>0.47533787249448767</v>
      </c>
      <c r="AL77" s="11">
        <f>'OddsRatio_working_3-way'!Z77+'OddsRatio_working_3-way'!AF77</f>
        <v>1.0428254566481785</v>
      </c>
      <c r="AM77" s="11">
        <f>'OddsRatio_working_3-way'!AA77+'OddsRatio_working_3-way'!AG77</f>
        <v>-0.6037932351961206</v>
      </c>
      <c r="AN77" s="11">
        <f>'OddsRatio_working_3-way'!AB77+'OddsRatio_working_3-way'!AH77</f>
        <v>-0.43903222145205834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1.0428254566481785</v>
      </c>
      <c r="AS77" s="11">
        <f>IF(('OddsRatio_working_3-way'!X77=0),IF(Q77&gt;0,-Q77^(1/3),(-Q77)^(1/3)),'OddsRatio_working_3-way'!AM77-'OddsRatio_working_3-way'!R77/3)</f>
        <v>-0.6037932351961206</v>
      </c>
      <c r="AT77" s="11">
        <f>IF(('OddsRatio_working_3-way'!X77=0),IF(Q77&gt;0,-Q77^(1/3),(-Q77)^(1/3)),'OddsRatio_working_3-way'!AN77-'OddsRatio_working_3-way'!R77/3)</f>
        <v>-0.43903222145205834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9">
        <f t="shared" si="26"/>
        <v>0.4399841290010133</v>
      </c>
      <c r="E78" s="9">
        <f t="shared" si="27"/>
        <v>0.27714529492368178</v>
      </c>
      <c r="F78" s="9">
        <f t="shared" si="28"/>
        <v>0.28287057607530486</v>
      </c>
      <c r="G78" s="9">
        <f t="shared" si="29"/>
        <v>1.0432862737581348</v>
      </c>
      <c r="H78" s="9">
        <f t="shared" si="30"/>
        <v>2.2728092539849247</v>
      </c>
      <c r="I78" s="9">
        <f t="shared" si="31"/>
        <v>3.6082156843953372</v>
      </c>
      <c r="J78" s="9">
        <f t="shared" si="32"/>
        <v>3.5351856452322683</v>
      </c>
      <c r="K78" s="11">
        <f t="shared" si="33"/>
        <v>0.4504504504504504</v>
      </c>
      <c r="L78" s="11">
        <f t="shared" si="34"/>
        <v>0.2857142857142857</v>
      </c>
      <c r="M78" s="11">
        <f t="shared" si="35"/>
        <v>0.29154518950437314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-0.27809358713148802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0.23075970597836479</v>
      </c>
      <c r="Q78" s="11">
        <f>2*'OddsRatio_working_3-way'!K78*'OddsRatio_working_3-way'!L78*'OddsRatio_working_3-way'!M78</f>
        <v>7.5043806822232453E-2</v>
      </c>
      <c r="R78" s="11">
        <f t="shared" si="36"/>
        <v>0</v>
      </c>
      <c r="S78" s="11">
        <f t="shared" si="37"/>
        <v>-0.82979154017405354</v>
      </c>
      <c r="T78" s="11">
        <f t="shared" si="38"/>
        <v>-0.26985090737367595</v>
      </c>
      <c r="U78" s="11">
        <f>'OddsRatio_working_3-way'!S78-'OddsRatio_working_3-way'!R78^2/3</f>
        <v>-0.82979154017405354</v>
      </c>
      <c r="V78" s="11">
        <f>'OddsRatio_working_3-way'!S78*'OddsRatio_working_3-way'!R78/3-2*'OddsRatio_working_3-way'!R78^3/27-'OddsRatio_working_3-way'!T78</f>
        <v>0.26985090737367595</v>
      </c>
      <c r="W78" s="11">
        <f>'OddsRatio_working_3-way'!V78^2+4*'OddsRatio_working_3-way'!U78^3/27</f>
        <v>-1.182586323743344E-2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0.14546939149510946</v>
      </c>
      <c r="Y78" s="11">
        <f>IF('OddsRatio_working_3-way'!W78&gt;=0,IF('OddsRatio_working_3-way'!V78+SQRT('OddsRatio_working_3-way'!W78)&gt;0,0,PI()),ACOS('OddsRatio_working_3-way'!V78/(2*'OddsRatio_working_3-way'!X78)))</f>
        <v>0.38307992489219544</v>
      </c>
      <c r="Z78" s="11">
        <f>'OddsRatio_working_3-way'!X78^(1/3)*COS('OddsRatio_working_3-way'!Y78/3)</f>
        <v>0.52164313687906749</v>
      </c>
      <c r="AA78" s="11">
        <f>'OddsRatio_working_3-way'!X78^(1/3)*COS(('OddsRatio_working_3-way'!Y78+2*PI())/3)</f>
        <v>-0.31882340766673678</v>
      </c>
      <c r="AB78" s="11">
        <f>'OddsRatio_working_3-way'!X78^(1/3)*COS(('OddsRatio_working_3-way'!Y78+4*PI())/3)</f>
        <v>-0.2028197292123306</v>
      </c>
      <c r="AC78" s="11">
        <f>'OddsRatio_working_3-way'!X78^(1/3)*SIN('OddsRatio_working_3-way'!Y78/3)</f>
        <v>6.6974754982638204E-2</v>
      </c>
      <c r="AD78" s="11">
        <f>'OddsRatio_working_3-way'!X78^(1/3)*SIN(('OddsRatio_working_3-way'!Y78+2*PI())/3)</f>
        <v>0.41826883075575655</v>
      </c>
      <c r="AE78" s="11">
        <f>'OddsRatio_working_3-way'!X78^(1/3)*SIN(('OddsRatio_working_3-way'!Y78+4*PI())/3)</f>
        <v>-0.48524358573839477</v>
      </c>
      <c r="AF78" s="11">
        <f>-'OddsRatio_working_3-way'!U78/(3*'OddsRatio_working_3-way'!X78^(1/3))*COS(('OddsRatio_working_3-way'!Y78)/3)</f>
        <v>0.52164313687906727</v>
      </c>
      <c r="AG78" s="11">
        <f>-'OddsRatio_working_3-way'!U78/(3*'OddsRatio_working_3-way'!X78^(1/3))*COS(('OddsRatio_working_3-way'!Y78+2*PI())/3)</f>
        <v>-0.31882340766673661</v>
      </c>
      <c r="AH78" s="11">
        <f>-'OddsRatio_working_3-way'!U78/(3*'OddsRatio_working_3-way'!X78^(1/3))*COS(('OddsRatio_working_3-way'!Y78+4*PI())/3)</f>
        <v>-0.20281972921233052</v>
      </c>
      <c r="AI78" s="11">
        <f>'OddsRatio_working_3-way'!U78/(3*'OddsRatio_working_3-way'!X78^(1/3))*SIN(('OddsRatio_working_3-way'!Y78)/3)</f>
        <v>-6.6974754982638177E-2</v>
      </c>
      <c r="AJ78" s="11">
        <f>'OddsRatio_working_3-way'!U78/(3*'OddsRatio_working_3-way'!X78^(1/3))*SIN(('OddsRatio_working_3-way'!Y78+2*PI())/3)</f>
        <v>-0.41826883075575638</v>
      </c>
      <c r="AK78" s="11">
        <f>'OddsRatio_working_3-way'!U78/(3*'OddsRatio_working_3-way'!X78^(1/3))*SIN(('OddsRatio_working_3-way'!Y78+4*PI())/3)</f>
        <v>0.48524358573839455</v>
      </c>
      <c r="AL78" s="11">
        <f>'OddsRatio_working_3-way'!Z78+'OddsRatio_working_3-way'!AF78</f>
        <v>1.0432862737581348</v>
      </c>
      <c r="AM78" s="11">
        <f>'OddsRatio_working_3-way'!AA78+'OddsRatio_working_3-way'!AG78</f>
        <v>-0.63764681533347334</v>
      </c>
      <c r="AN78" s="11">
        <f>'OddsRatio_working_3-way'!AB78+'OddsRatio_working_3-way'!AH78</f>
        <v>-0.40563945842466109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1.0432862737581348</v>
      </c>
      <c r="AS78" s="11">
        <f>IF(('OddsRatio_working_3-way'!X78=0),IF(Q78&gt;0,-Q78^(1/3),(-Q78)^(1/3)),'OddsRatio_working_3-way'!AM78-'OddsRatio_working_3-way'!R78/3)</f>
        <v>-0.63764681533347334</v>
      </c>
      <c r="AT78" s="11">
        <f>IF(('OddsRatio_working_3-way'!X78=0),IF(Q78&gt;0,-Q78^(1/3),(-Q78)^(1/3)),'OddsRatio_working_3-way'!AN78-'OddsRatio_working_3-way'!R78/3)</f>
        <v>-0.40563945842466109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9">
        <f t="shared" si="26"/>
        <v>0.42370488818640367</v>
      </c>
      <c r="E79" s="9">
        <f t="shared" si="27"/>
        <v>0.26060988604016228</v>
      </c>
      <c r="F79" s="9">
        <f t="shared" si="28"/>
        <v>0.315685225773434</v>
      </c>
      <c r="G79" s="9">
        <f t="shared" si="29"/>
        <v>1.0626041111574311</v>
      </c>
      <c r="H79" s="9">
        <f t="shared" si="30"/>
        <v>2.3601332622815114</v>
      </c>
      <c r="I79" s="9">
        <f t="shared" si="31"/>
        <v>3.8371529767903403</v>
      </c>
      <c r="J79" s="9">
        <f t="shared" si="32"/>
        <v>3.167712386761159</v>
      </c>
      <c r="K79" s="11">
        <f t="shared" si="33"/>
        <v>0.43859649122807021</v>
      </c>
      <c r="L79" s="11">
        <f t="shared" si="34"/>
        <v>0.27247956403269757</v>
      </c>
      <c r="M79" s="11">
        <f t="shared" si="35"/>
        <v>0.32894736842105265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-0.27407972102923295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0.23547907845046434</v>
      </c>
      <c r="Q79" s="11">
        <f>2*'OddsRatio_working_3-way'!K79*'OddsRatio_working_3-way'!L79*'OddsRatio_working_3-way'!M79</f>
        <v>7.8624066260589112E-2</v>
      </c>
      <c r="R79" s="11">
        <f t="shared" si="36"/>
        <v>0</v>
      </c>
      <c r="S79" s="11">
        <f t="shared" si="37"/>
        <v>-0.85916271939487443</v>
      </c>
      <c r="T79" s="11">
        <f t="shared" si="38"/>
        <v>-0.28686568260262929</v>
      </c>
      <c r="U79" s="11">
        <f>'OddsRatio_working_3-way'!S79-'OddsRatio_working_3-way'!R79^2/3</f>
        <v>-0.85916271939487443</v>
      </c>
      <c r="V79" s="11">
        <f>'OddsRatio_working_3-way'!S79*'OddsRatio_working_3-way'!R79/3-2*'OddsRatio_working_3-way'!R79^3/27-'OddsRatio_working_3-way'!T79</f>
        <v>0.28686568260262929</v>
      </c>
      <c r="W79" s="11">
        <f>'OddsRatio_working_3-way'!V79^2+4*'OddsRatio_working_3-way'!U79^3/27</f>
        <v>-1.1663643091077994E-2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0.1532608584620927</v>
      </c>
      <c r="Y79" s="11">
        <f>IF('OddsRatio_working_3-way'!W79&gt;=0,IF('OddsRatio_working_3-way'!V79+SQRT('OddsRatio_working_3-way'!W79)&gt;0,0,PI()),ACOS('OddsRatio_working_3-way'!V79/(2*'OddsRatio_working_3-way'!X79)))</f>
        <v>0.36006499415108184</v>
      </c>
      <c r="Z79" s="11">
        <f>'OddsRatio_working_3-way'!X79^(1/3)*COS('OddsRatio_working_3-way'!Y79/3)</f>
        <v>0.53130205557871557</v>
      </c>
      <c r="AA79" s="11">
        <f>'OddsRatio_working_3-way'!X79^(1/3)*COS(('OddsRatio_working_3-way'!Y79+2*PI())/3)</f>
        <v>-0.32114223567035655</v>
      </c>
      <c r="AB79" s="11">
        <f>'OddsRatio_working_3-way'!X79^(1/3)*COS(('OddsRatio_working_3-way'!Y79+4*PI())/3)</f>
        <v>-0.21015981990835911</v>
      </c>
      <c r="AC79" s="11">
        <f>'OddsRatio_working_3-way'!X79^(1/3)*SIN('OddsRatio_working_3-way'!Y79/3)</f>
        <v>6.4075727615504216E-2</v>
      </c>
      <c r="AD79" s="11">
        <f>'OddsRatio_working_3-way'!X79^(1/3)*SIN(('OddsRatio_working_3-way'!Y79+2*PI())/3)</f>
        <v>0.42808321340630728</v>
      </c>
      <c r="AE79" s="11">
        <f>'OddsRatio_working_3-way'!X79^(1/3)*SIN(('OddsRatio_working_3-way'!Y79+4*PI())/3)</f>
        <v>-0.49215894102181146</v>
      </c>
      <c r="AF79" s="11">
        <f>-'OddsRatio_working_3-way'!U79/(3*'OddsRatio_working_3-way'!X79^(1/3))*COS(('OddsRatio_working_3-way'!Y79)/3)</f>
        <v>0.53130205557871557</v>
      </c>
      <c r="AG79" s="11">
        <f>-'OddsRatio_working_3-way'!U79/(3*'OddsRatio_working_3-way'!X79^(1/3))*COS(('OddsRatio_working_3-way'!Y79+2*PI())/3)</f>
        <v>-0.32114223567035655</v>
      </c>
      <c r="AH79" s="11">
        <f>-'OddsRatio_working_3-way'!U79/(3*'OddsRatio_working_3-way'!X79^(1/3))*COS(('OddsRatio_working_3-way'!Y79+4*PI())/3)</f>
        <v>-0.21015981990835911</v>
      </c>
      <c r="AI79" s="11">
        <f>'OddsRatio_working_3-way'!U79/(3*'OddsRatio_working_3-way'!X79^(1/3))*SIN(('OddsRatio_working_3-way'!Y79)/3)</f>
        <v>-6.4075727615504216E-2</v>
      </c>
      <c r="AJ79" s="11">
        <f>'OddsRatio_working_3-way'!U79/(3*'OddsRatio_working_3-way'!X79^(1/3))*SIN(('OddsRatio_working_3-way'!Y79+2*PI())/3)</f>
        <v>-0.42808321340630728</v>
      </c>
      <c r="AK79" s="11">
        <f>'OddsRatio_working_3-way'!U79/(3*'OddsRatio_working_3-way'!X79^(1/3))*SIN(('OddsRatio_working_3-way'!Y79+4*PI())/3)</f>
        <v>0.49215894102181146</v>
      </c>
      <c r="AL79" s="11">
        <f>'OddsRatio_working_3-way'!Z79+'OddsRatio_working_3-way'!AF79</f>
        <v>1.0626041111574311</v>
      </c>
      <c r="AM79" s="11">
        <f>'OddsRatio_working_3-way'!AA79+'OddsRatio_working_3-way'!AG79</f>
        <v>-0.64228447134071309</v>
      </c>
      <c r="AN79" s="11">
        <f>'OddsRatio_working_3-way'!AB79+'OddsRatio_working_3-way'!AH79</f>
        <v>-0.42031963981671822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1.0626041111574311</v>
      </c>
      <c r="AS79" s="11">
        <f>IF(('OddsRatio_working_3-way'!X79=0),IF(Q79&gt;0,-Q79^(1/3),(-Q79)^(1/3)),'OddsRatio_working_3-way'!AM79-'OddsRatio_working_3-way'!R79/3)</f>
        <v>-0.64228447134071309</v>
      </c>
      <c r="AT79" s="11">
        <f>IF(('OddsRatio_working_3-way'!X79=0),IF(Q79&gt;0,-Q79^(1/3),(-Q79)^(1/3)),'OddsRatio_working_3-way'!AN79-'OddsRatio_working_3-way'!R79/3)</f>
        <v>-0.42031963981671822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9">
        <f t="shared" si="26"/>
        <v>0.22832209969489872</v>
      </c>
      <c r="E80" s="9">
        <f t="shared" si="27"/>
        <v>0.25935640578939806</v>
      </c>
      <c r="F80" s="9">
        <f t="shared" si="28"/>
        <v>0.51232149451570308</v>
      </c>
      <c r="G80" s="9">
        <f t="shared" si="29"/>
        <v>1.0695498487070663</v>
      </c>
      <c r="H80" s="9">
        <f t="shared" si="30"/>
        <v>4.3797775219143293</v>
      </c>
      <c r="I80" s="9">
        <f t="shared" si="31"/>
        <v>3.8556980960478668</v>
      </c>
      <c r="J80" s="9">
        <f t="shared" si="32"/>
        <v>1.9518993653492889</v>
      </c>
      <c r="K80" s="11">
        <f t="shared" si="33"/>
        <v>0.24038461538461536</v>
      </c>
      <c r="L80" s="11">
        <f t="shared" si="34"/>
        <v>0.27247956403269757</v>
      </c>
      <c r="M80" s="11">
        <f t="shared" si="35"/>
        <v>0.52910052910052918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-0.26023586616229644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0.2328885162672629</v>
      </c>
      <c r="Q80" s="11">
        <f>2*'OddsRatio_working_3-way'!K80*'OddsRatio_working_3-way'!L80*'OddsRatio_working_3-way'!M80</f>
        <v>6.9312058412875854E-2</v>
      </c>
      <c r="R80" s="11">
        <f t="shared" si="36"/>
        <v>0</v>
      </c>
      <c r="S80" s="11">
        <f t="shared" si="37"/>
        <v>-0.89491321738880403</v>
      </c>
      <c r="T80" s="11">
        <f t="shared" si="38"/>
        <v>-0.26634321946095352</v>
      </c>
      <c r="U80" s="11">
        <f>'OddsRatio_working_3-way'!S80-'OddsRatio_working_3-way'!R80^2/3</f>
        <v>-0.89491321738880403</v>
      </c>
      <c r="V80" s="11">
        <f>'OddsRatio_working_3-way'!S80*'OddsRatio_working_3-way'!R80/3-2*'OddsRatio_working_3-way'!R80^3/27-'OddsRatio_working_3-way'!T80</f>
        <v>0.26634321946095352</v>
      </c>
      <c r="W80" s="11">
        <f>'OddsRatio_working_3-way'!V80^2+4*'OddsRatio_working_3-way'!U80^3/27</f>
        <v>-3.5240378350474597E-2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0.16292566472420808</v>
      </c>
      <c r="Y80" s="11">
        <f>IF('OddsRatio_working_3-way'!W80&gt;=0,IF('OddsRatio_working_3-way'!V80+SQRT('OddsRatio_working_3-way'!W80)&gt;0,0,PI()),ACOS('OddsRatio_working_3-way'!V80/(2*'OddsRatio_working_3-way'!X80)))</f>
        <v>0.6139539960692495</v>
      </c>
      <c r="Z80" s="11">
        <f>'OddsRatio_working_3-way'!X80^(1/3)*COS('OddsRatio_working_3-way'!Y80/3)</f>
        <v>0.53477492435353324</v>
      </c>
      <c r="AA80" s="11">
        <f>'OddsRatio_working_3-way'!X80^(1/3)*COS(('OddsRatio_working_3-way'!Y80+2*PI())/3)</f>
        <v>-0.36351310682586957</v>
      </c>
      <c r="AB80" s="11">
        <f>'OddsRatio_working_3-way'!X80^(1/3)*COS(('OddsRatio_working_3-way'!Y80+4*PI())/3)</f>
        <v>-0.17126181752766401</v>
      </c>
      <c r="AC80" s="11">
        <f>'OddsRatio_working_3-way'!X80^(1/3)*SIN('OddsRatio_working_3-way'!Y80/3)</f>
        <v>0.11099633362837184</v>
      </c>
      <c r="AD80" s="11">
        <f>'OddsRatio_working_3-way'!X80^(1/3)*SIN(('OddsRatio_working_3-way'!Y80+2*PI())/3)</f>
        <v>0.40763050298287534</v>
      </c>
      <c r="AE80" s="11">
        <f>'OddsRatio_working_3-way'!X80^(1/3)*SIN(('OddsRatio_working_3-way'!Y80+4*PI())/3)</f>
        <v>-0.51862683661124709</v>
      </c>
      <c r="AF80" s="11">
        <f>-'OddsRatio_working_3-way'!U80/(3*'OddsRatio_working_3-way'!X80^(1/3))*COS(('OddsRatio_working_3-way'!Y80)/3)</f>
        <v>0.53477492435353313</v>
      </c>
      <c r="AG80" s="11">
        <f>-'OddsRatio_working_3-way'!U80/(3*'OddsRatio_working_3-way'!X80^(1/3))*COS(('OddsRatio_working_3-way'!Y80+2*PI())/3)</f>
        <v>-0.36351310682586951</v>
      </c>
      <c r="AH80" s="11">
        <f>-'OddsRatio_working_3-way'!U80/(3*'OddsRatio_working_3-way'!X80^(1/3))*COS(('OddsRatio_working_3-way'!Y80+4*PI())/3)</f>
        <v>-0.17126181752766395</v>
      </c>
      <c r="AI80" s="11">
        <f>'OddsRatio_working_3-way'!U80/(3*'OddsRatio_working_3-way'!X80^(1/3))*SIN(('OddsRatio_working_3-way'!Y80)/3)</f>
        <v>-0.11099633362837182</v>
      </c>
      <c r="AJ80" s="11">
        <f>'OddsRatio_working_3-way'!U80/(3*'OddsRatio_working_3-way'!X80^(1/3))*SIN(('OddsRatio_working_3-way'!Y80+2*PI())/3)</f>
        <v>-0.40763050298287529</v>
      </c>
      <c r="AK80" s="11">
        <f>'OddsRatio_working_3-way'!U80/(3*'OddsRatio_working_3-way'!X80^(1/3))*SIN(('OddsRatio_working_3-way'!Y80+4*PI())/3)</f>
        <v>0.51862683661124698</v>
      </c>
      <c r="AL80" s="11">
        <f>'OddsRatio_working_3-way'!Z80+'OddsRatio_working_3-way'!AF80</f>
        <v>1.0695498487070663</v>
      </c>
      <c r="AM80" s="11">
        <f>'OddsRatio_working_3-way'!AA80+'OddsRatio_working_3-way'!AG80</f>
        <v>-0.72702621365173914</v>
      </c>
      <c r="AN80" s="11">
        <f>'OddsRatio_working_3-way'!AB80+'OddsRatio_working_3-way'!AH80</f>
        <v>-0.34252363505532796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1.0695498487070663</v>
      </c>
      <c r="AS80" s="11">
        <f>IF(('OddsRatio_working_3-way'!X80=0),IF(Q80&gt;0,-Q80^(1/3),(-Q80)^(1/3)),'OddsRatio_working_3-way'!AM80-'OddsRatio_working_3-way'!R80/3)</f>
        <v>-0.72702621365173914</v>
      </c>
      <c r="AT80" s="11">
        <f>IF(('OddsRatio_working_3-way'!X80=0),IF(Q80&gt;0,-Q80^(1/3),(-Q80)^(1/3)),'OddsRatio_working_3-way'!AN80-'OddsRatio_working_3-way'!R80/3)</f>
        <v>-0.34252363505532796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9">
        <f t="shared" si="26"/>
        <v>0.30500810829459002</v>
      </c>
      <c r="E81" s="9">
        <f t="shared" si="27"/>
        <v>0.25685192149127534</v>
      </c>
      <c r="F81" s="9">
        <f t="shared" si="28"/>
        <v>0.4381399702141347</v>
      </c>
      <c r="G81" s="9">
        <f t="shared" si="29"/>
        <v>1.0598145880812724</v>
      </c>
      <c r="H81" s="9">
        <f t="shared" si="30"/>
        <v>3.2786013643747358</v>
      </c>
      <c r="I81" s="9">
        <f t="shared" si="31"/>
        <v>3.893293825461873</v>
      </c>
      <c r="J81" s="9">
        <f t="shared" si="32"/>
        <v>2.2823756515783398</v>
      </c>
      <c r="K81" s="11">
        <f t="shared" si="33"/>
        <v>0.31746031746031744</v>
      </c>
      <c r="L81" s="11">
        <f t="shared" si="34"/>
        <v>0.26809651474530832</v>
      </c>
      <c r="M81" s="11">
        <f t="shared" si="35"/>
        <v>0.45248868778280543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-0.27351101298428226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0.23453390430207968</v>
      </c>
      <c r="Q81" s="11">
        <f>2*'OddsRatio_working_3-way'!K81*'OddsRatio_working_3-way'!L81*'OddsRatio_working_3-way'!M81</f>
        <v>7.7022628670633725E-2</v>
      </c>
      <c r="R81" s="11">
        <f t="shared" si="36"/>
        <v>0</v>
      </c>
      <c r="S81" s="11">
        <f t="shared" si="37"/>
        <v>-0.85749345791629072</v>
      </c>
      <c r="T81" s="11">
        <f t="shared" si="38"/>
        <v>-0.28160704693474242</v>
      </c>
      <c r="U81" s="11">
        <f>'OddsRatio_working_3-way'!S81-'OddsRatio_working_3-way'!R81^2/3</f>
        <v>-0.85749345791629072</v>
      </c>
      <c r="V81" s="11">
        <f>'OddsRatio_working_3-way'!S81*'OddsRatio_working_3-way'!R81/3-2*'OddsRatio_working_3-way'!R81^3/27-'OddsRatio_working_3-way'!T81</f>
        <v>0.28160704693474242</v>
      </c>
      <c r="W81" s="11">
        <f>'OddsRatio_working_3-way'!V81^2+4*'OddsRatio_working_3-way'!U81^3/27</f>
        <v>-1.4106460476691035E-2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0.152814421243544</v>
      </c>
      <c r="Y81" s="11">
        <f>IF('OddsRatio_working_3-way'!W81&gt;=0,IF('OddsRatio_working_3-way'!V81+SQRT('OddsRatio_working_3-way'!W81)&gt;0,0,PI()),ACOS('OddsRatio_working_3-way'!V81/(2*'OddsRatio_working_3-way'!X81)))</f>
        <v>0.39912324063629678</v>
      </c>
      <c r="Z81" s="11">
        <f>'OddsRatio_working_3-way'!X81^(1/3)*COS('OddsRatio_working_3-way'!Y81/3)</f>
        <v>0.52990729404063619</v>
      </c>
      <c r="AA81" s="11">
        <f>'OddsRatio_working_3-way'!X81^(1/3)*COS(('OddsRatio_working_3-way'!Y81+2*PI())/3)</f>
        <v>-0.32637073968165098</v>
      </c>
      <c r="AB81" s="11">
        <f>'OddsRatio_working_3-way'!X81^(1/3)*COS(('OddsRatio_working_3-way'!Y81+4*PI())/3)</f>
        <v>-0.20353655435898557</v>
      </c>
      <c r="AC81" s="11">
        <f>'OddsRatio_working_3-way'!X81^(1/3)*SIN('OddsRatio_working_3-way'!Y81/3)</f>
        <v>7.0918349961729438E-2</v>
      </c>
      <c r="AD81" s="11">
        <f>'OddsRatio_working_3-way'!X81^(1/3)*SIN(('OddsRatio_working_3-way'!Y81+2*PI())/3)</f>
        <v>0.42345400330899646</v>
      </c>
      <c r="AE81" s="11">
        <f>'OddsRatio_working_3-way'!X81^(1/3)*SIN(('OddsRatio_working_3-way'!Y81+4*PI())/3)</f>
        <v>-0.49437235327072582</v>
      </c>
      <c r="AF81" s="11">
        <f>-'OddsRatio_working_3-way'!U81/(3*'OddsRatio_working_3-way'!X81^(1/3))*COS(('OddsRatio_working_3-way'!Y81)/3)</f>
        <v>0.52990729404063608</v>
      </c>
      <c r="AG81" s="11">
        <f>-'OddsRatio_working_3-way'!U81/(3*'OddsRatio_working_3-way'!X81^(1/3))*COS(('OddsRatio_working_3-way'!Y81+2*PI())/3)</f>
        <v>-0.32637073968165092</v>
      </c>
      <c r="AH81" s="11">
        <f>-'OddsRatio_working_3-way'!U81/(3*'OddsRatio_working_3-way'!X81^(1/3))*COS(('OddsRatio_working_3-way'!Y81+4*PI())/3)</f>
        <v>-0.20353655435898552</v>
      </c>
      <c r="AI81" s="11">
        <f>'OddsRatio_working_3-way'!U81/(3*'OddsRatio_working_3-way'!X81^(1/3))*SIN(('OddsRatio_working_3-way'!Y81)/3)</f>
        <v>-7.0918349961729424E-2</v>
      </c>
      <c r="AJ81" s="11">
        <f>'OddsRatio_working_3-way'!U81/(3*'OddsRatio_working_3-way'!X81^(1/3))*SIN(('OddsRatio_working_3-way'!Y81+2*PI())/3)</f>
        <v>-0.42345400330899641</v>
      </c>
      <c r="AK81" s="11">
        <f>'OddsRatio_working_3-way'!U81/(3*'OddsRatio_working_3-way'!X81^(1/3))*SIN(('OddsRatio_working_3-way'!Y81+4*PI())/3)</f>
        <v>0.49437235327072571</v>
      </c>
      <c r="AL81" s="11">
        <f>'OddsRatio_working_3-way'!Z81+'OddsRatio_working_3-way'!AF81</f>
        <v>1.0598145880812724</v>
      </c>
      <c r="AM81" s="11">
        <f>'OddsRatio_working_3-way'!AA81+'OddsRatio_working_3-way'!AG81</f>
        <v>-0.65274147936330196</v>
      </c>
      <c r="AN81" s="11">
        <f>'OddsRatio_working_3-way'!AB81+'OddsRatio_working_3-way'!AH81</f>
        <v>-0.40707310871797109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1.0598145880812724</v>
      </c>
      <c r="AS81" s="11">
        <f>IF(('OddsRatio_working_3-way'!X81=0),IF(Q81&gt;0,-Q81^(1/3),(-Q81)^(1/3)),'OddsRatio_working_3-way'!AM81-'OddsRatio_working_3-way'!R81/3)</f>
        <v>-0.65274147936330196</v>
      </c>
      <c r="AT81" s="11">
        <f>IF(('OddsRatio_working_3-way'!X81=0),IF(Q81&gt;0,-Q81^(1/3),(-Q81)^(1/3)),'OddsRatio_working_3-way'!AN81-'OddsRatio_working_3-way'!R81/3)</f>
        <v>-0.40707310871797109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9">
        <f t="shared" si="26"/>
        <v>0.46506582564748161</v>
      </c>
      <c r="E82" s="9">
        <f t="shared" si="27"/>
        <v>0.2448150358475838</v>
      </c>
      <c r="F82" s="9">
        <f t="shared" si="28"/>
        <v>0.29011913850493476</v>
      </c>
      <c r="G82" s="9">
        <f t="shared" si="29"/>
        <v>1.0456665874962454</v>
      </c>
      <c r="H82" s="9">
        <f t="shared" si="30"/>
        <v>2.1502332462458695</v>
      </c>
      <c r="I82" s="9">
        <f t="shared" si="31"/>
        <v>4.0847164331139245</v>
      </c>
      <c r="J82" s="9">
        <f t="shared" si="32"/>
        <v>3.4468598147412139</v>
      </c>
      <c r="K82" s="11">
        <f t="shared" si="33"/>
        <v>0.47619047619047616</v>
      </c>
      <c r="L82" s="11">
        <f t="shared" si="34"/>
        <v>0.25316455696202528</v>
      </c>
      <c r="M82" s="11">
        <f t="shared" si="35"/>
        <v>0.29940119760479045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-0.27407391365551004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0.23064179055992898</v>
      </c>
      <c r="Q82" s="11">
        <f>2*'OddsRatio_working_3-way'!K82*'OddsRatio_working_3-way'!L82*'OddsRatio_working_3-way'!M82</f>
        <v>7.2188353852872908E-2</v>
      </c>
      <c r="R82" s="11">
        <f t="shared" si="36"/>
        <v>0</v>
      </c>
      <c r="S82" s="11">
        <f t="shared" si="37"/>
        <v>-0.84153135000592605</v>
      </c>
      <c r="T82" s="11">
        <f t="shared" si="38"/>
        <v>-0.26339009389856838</v>
      </c>
      <c r="U82" s="11">
        <f>'OddsRatio_working_3-way'!S82-'OddsRatio_working_3-way'!R82^2/3</f>
        <v>-0.84153135000592605</v>
      </c>
      <c r="V82" s="11">
        <f>'OddsRatio_working_3-way'!S82*'OddsRatio_working_3-way'!R82/3-2*'OddsRatio_working_3-way'!R82^3/27-'OddsRatio_working_3-way'!T82</f>
        <v>0.26339009389856838</v>
      </c>
      <c r="W82" s="11">
        <f>'OddsRatio_working_3-way'!V82^2+4*'OddsRatio_working_3-way'!U82^3/27</f>
        <v>-1.8914765808898698E-2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0.14856741514611757</v>
      </c>
      <c r="Y82" s="11">
        <f>IF('OddsRatio_working_3-way'!W82&gt;=0,IF('OddsRatio_working_3-way'!V82+SQRT('OddsRatio_working_3-way'!W82)&gt;0,0,PI()),ACOS('OddsRatio_working_3-way'!V82/(2*'OddsRatio_working_3-way'!X82)))</f>
        <v>0.48121562884267921</v>
      </c>
      <c r="Z82" s="11">
        <f>'OddsRatio_working_3-way'!X82^(1/3)*COS('OddsRatio_working_3-way'!Y82/3)</f>
        <v>0.52283329374812271</v>
      </c>
      <c r="AA82" s="11">
        <f>'OddsRatio_working_3-way'!X82^(1/3)*COS(('OddsRatio_working_3-way'!Y82+2*PI())/3)</f>
        <v>-0.33467541913273641</v>
      </c>
      <c r="AB82" s="11">
        <f>'OddsRatio_working_3-way'!X82^(1/3)*COS(('OddsRatio_working_3-way'!Y82+4*PI())/3)</f>
        <v>-0.18815787461538599</v>
      </c>
      <c r="AC82" s="11">
        <f>'OddsRatio_working_3-way'!X82^(1/3)*SIN('OddsRatio_working_3-way'!Y82/3)</f>
        <v>8.4591943768095215E-2</v>
      </c>
      <c r="AD82" s="11">
        <f>'OddsRatio_working_3-way'!X82^(1/3)*SIN(('OddsRatio_working_3-way'!Y82+2*PI())/3)</f>
        <v>0.4104909424461185</v>
      </c>
      <c r="AE82" s="11">
        <f>'OddsRatio_working_3-way'!X82^(1/3)*SIN(('OddsRatio_working_3-way'!Y82+4*PI())/3)</f>
        <v>-0.4950828862142137</v>
      </c>
      <c r="AF82" s="11">
        <f>-'OddsRatio_working_3-way'!U82/(3*'OddsRatio_working_3-way'!X82^(1/3))*COS(('OddsRatio_working_3-way'!Y82)/3)</f>
        <v>0.52283329374812271</v>
      </c>
      <c r="AG82" s="11">
        <f>-'OddsRatio_working_3-way'!U82/(3*'OddsRatio_working_3-way'!X82^(1/3))*COS(('OddsRatio_working_3-way'!Y82+2*PI())/3)</f>
        <v>-0.33467541913273641</v>
      </c>
      <c r="AH82" s="11">
        <f>-'OddsRatio_working_3-way'!U82/(3*'OddsRatio_working_3-way'!X82^(1/3))*COS(('OddsRatio_working_3-way'!Y82+4*PI())/3)</f>
        <v>-0.18815787461538599</v>
      </c>
      <c r="AI82" s="11">
        <f>'OddsRatio_working_3-way'!U82/(3*'OddsRatio_working_3-way'!X82^(1/3))*SIN(('OddsRatio_working_3-way'!Y82)/3)</f>
        <v>-8.4591943768095215E-2</v>
      </c>
      <c r="AJ82" s="11">
        <f>'OddsRatio_working_3-way'!U82/(3*'OddsRatio_working_3-way'!X82^(1/3))*SIN(('OddsRatio_working_3-way'!Y82+2*PI())/3)</f>
        <v>-0.4104909424461185</v>
      </c>
      <c r="AK82" s="11">
        <f>'OddsRatio_working_3-way'!U82/(3*'OddsRatio_working_3-way'!X82^(1/3))*SIN(('OddsRatio_working_3-way'!Y82+4*PI())/3)</f>
        <v>0.4950828862142137</v>
      </c>
      <c r="AL82" s="11">
        <f>'OddsRatio_working_3-way'!Z82+'OddsRatio_working_3-way'!AF82</f>
        <v>1.0456665874962454</v>
      </c>
      <c r="AM82" s="11">
        <f>'OddsRatio_working_3-way'!AA82+'OddsRatio_working_3-way'!AG82</f>
        <v>-0.66935083826547281</v>
      </c>
      <c r="AN82" s="11">
        <f>'OddsRatio_working_3-way'!AB82+'OddsRatio_working_3-way'!AH82</f>
        <v>-0.37631574923077199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1.0456665874962454</v>
      </c>
      <c r="AS82" s="11">
        <f>IF(('OddsRatio_working_3-way'!X82=0),IF(Q82&gt;0,-Q82^(1/3),(-Q82)^(1/3)),'OddsRatio_working_3-way'!AM82-'OddsRatio_working_3-way'!R82/3)</f>
        <v>-0.66935083826547281</v>
      </c>
      <c r="AT82" s="11">
        <f>IF(('OddsRatio_working_3-way'!X82=0),IF(Q82&gt;0,-Q82^(1/3),(-Q82)^(1/3)),'OddsRatio_working_3-way'!AN82-'OddsRatio_working_3-way'!R82/3)</f>
        <v>-0.37631574923077199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9">
        <f t="shared" si="26"/>
        <v>0.58618046939638124</v>
      </c>
      <c r="E83" s="9">
        <f t="shared" si="27"/>
        <v>0.22127518428209692</v>
      </c>
      <c r="F83" s="9">
        <f t="shared" si="28"/>
        <v>0.19254434632152181</v>
      </c>
      <c r="G83" s="9">
        <f t="shared" si="29"/>
        <v>1.0536705378280136</v>
      </c>
      <c r="H83" s="9">
        <f t="shared" si="30"/>
        <v>1.7059592603447689</v>
      </c>
      <c r="I83" s="9">
        <f t="shared" si="31"/>
        <v>4.5192595963455657</v>
      </c>
      <c r="J83" s="9">
        <f t="shared" si="32"/>
        <v>5.1936087405554954</v>
      </c>
      <c r="K83" s="11">
        <f t="shared" si="33"/>
        <v>0.5988023952095809</v>
      </c>
      <c r="L83" s="11">
        <f t="shared" si="34"/>
        <v>0.2304147465437788</v>
      </c>
      <c r="M83" s="11">
        <f t="shared" si="35"/>
        <v>0.20080321285140559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-0.24675661170025731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0.22136616223995292</v>
      </c>
      <c r="Q83" s="11">
        <f>2*'OddsRatio_working_3-way'!K83*'OddsRatio_working_3-way'!L83*'OddsRatio_working_3-way'!M83</f>
        <v>5.5410804065069576E-2</v>
      </c>
      <c r="R83" s="11">
        <f t="shared" si="36"/>
        <v>0</v>
      </c>
      <c r="S83" s="11">
        <f t="shared" si="37"/>
        <v>-0.89710326590500067</v>
      </c>
      <c r="T83" s="11">
        <f t="shared" si="38"/>
        <v>-0.22455651211639568</v>
      </c>
      <c r="U83" s="11">
        <f>'OddsRatio_working_3-way'!S83-'OddsRatio_working_3-way'!R83^2/3</f>
        <v>-0.89710326590500067</v>
      </c>
      <c r="V83" s="11">
        <f>'OddsRatio_working_3-way'!S83*'OddsRatio_working_3-way'!R83/3-2*'OddsRatio_working_3-way'!R83^3/27-'OddsRatio_working_3-way'!T83</f>
        <v>0.22455651211639568</v>
      </c>
      <c r="W83" s="11">
        <f>'OddsRatio_working_3-way'!V83^2+4*'OddsRatio_working_3-way'!U83^3/27</f>
        <v>-5.6534901418294425E-2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0.16352410262112385</v>
      </c>
      <c r="Y83" s="11">
        <f>IF('OddsRatio_working_3-way'!W83&gt;=0,IF('OddsRatio_working_3-way'!V83+SQRT('OddsRatio_working_3-way'!W83)&gt;0,0,PI()),ACOS('OddsRatio_working_3-way'!V83/(2*'OddsRatio_working_3-way'!X83)))</f>
        <v>0.81397225998585032</v>
      </c>
      <c r="Z83" s="11">
        <f>'OddsRatio_working_3-way'!X83^(1/3)*COS('OddsRatio_working_3-way'!Y83/3)</f>
        <v>0.52683526891400678</v>
      </c>
      <c r="AA83" s="11">
        <f>'OddsRatio_working_3-way'!X83^(1/3)*COS(('OddsRatio_working_3-way'!Y83+2*PI())/3)</f>
        <v>-0.39033991795158857</v>
      </c>
      <c r="AB83" s="11">
        <f>'OddsRatio_working_3-way'!X83^(1/3)*COS(('OddsRatio_working_3-way'!Y83+4*PI())/3)</f>
        <v>-0.13649535096241833</v>
      </c>
      <c r="AC83" s="11">
        <f>'OddsRatio_working_3-way'!X83^(1/3)*SIN('OddsRatio_working_3-way'!Y83/3)</f>
        <v>0.14655722908352148</v>
      </c>
      <c r="AD83" s="11">
        <f>'OddsRatio_working_3-way'!X83^(1/3)*SIN(('OddsRatio_working_3-way'!Y83+2*PI())/3)</f>
        <v>0.38297411194737524</v>
      </c>
      <c r="AE83" s="11">
        <f>'OddsRatio_working_3-way'!X83^(1/3)*SIN(('OddsRatio_working_3-way'!Y83+4*PI())/3)</f>
        <v>-0.52953134103089672</v>
      </c>
      <c r="AF83" s="11">
        <f>-'OddsRatio_working_3-way'!U83/(3*'OddsRatio_working_3-way'!X83^(1/3))*COS(('OddsRatio_working_3-way'!Y83)/3)</f>
        <v>0.52683526891400667</v>
      </c>
      <c r="AG83" s="11">
        <f>-'OddsRatio_working_3-way'!U83/(3*'OddsRatio_working_3-way'!X83^(1/3))*COS(('OddsRatio_working_3-way'!Y83+2*PI())/3)</f>
        <v>-0.39033991795158851</v>
      </c>
      <c r="AH83" s="11">
        <f>-'OddsRatio_working_3-way'!U83/(3*'OddsRatio_working_3-way'!X83^(1/3))*COS(('OddsRatio_working_3-way'!Y83+4*PI())/3)</f>
        <v>-0.1364953509624183</v>
      </c>
      <c r="AI83" s="11">
        <f>'OddsRatio_working_3-way'!U83/(3*'OddsRatio_working_3-way'!X83^(1/3))*SIN(('OddsRatio_working_3-way'!Y83)/3)</f>
        <v>-0.14655722908352145</v>
      </c>
      <c r="AJ83" s="11">
        <f>'OddsRatio_working_3-way'!U83/(3*'OddsRatio_working_3-way'!X83^(1/3))*SIN(('OddsRatio_working_3-way'!Y83+2*PI())/3)</f>
        <v>-0.38297411194737518</v>
      </c>
      <c r="AK83" s="11">
        <f>'OddsRatio_working_3-way'!U83/(3*'OddsRatio_working_3-way'!X83^(1/3))*SIN(('OddsRatio_working_3-way'!Y83+4*PI())/3)</f>
        <v>0.52953134103089661</v>
      </c>
      <c r="AL83" s="11">
        <f>'OddsRatio_working_3-way'!Z83+'OddsRatio_working_3-way'!AF83</f>
        <v>1.0536705378280136</v>
      </c>
      <c r="AM83" s="11">
        <f>'OddsRatio_working_3-way'!AA83+'OddsRatio_working_3-way'!AG83</f>
        <v>-0.78067983590317702</v>
      </c>
      <c r="AN83" s="11">
        <f>'OddsRatio_working_3-way'!AB83+'OddsRatio_working_3-way'!AH83</f>
        <v>-0.27299070192483665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1.0536705378280136</v>
      </c>
      <c r="AS83" s="11">
        <f>IF(('OddsRatio_working_3-way'!X83=0),IF(Q83&gt;0,-Q83^(1/3),(-Q83)^(1/3)),'OddsRatio_working_3-way'!AM83-'OddsRatio_working_3-way'!R83/3)</f>
        <v>-0.78067983590317702</v>
      </c>
      <c r="AT83" s="11">
        <f>IF(('OddsRatio_working_3-way'!X83=0),IF(Q83&gt;0,-Q83^(1/3),(-Q83)^(1/3)),'OddsRatio_working_3-way'!AN83-'OddsRatio_working_3-way'!R83/3)</f>
        <v>-0.27299070192483665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9">
        <f t="shared" si="26"/>
        <v>0.48591521914944874</v>
      </c>
      <c r="E84" s="9">
        <f t="shared" si="27"/>
        <v>0.24702233972073714</v>
      </c>
      <c r="F84" s="9">
        <f t="shared" si="28"/>
        <v>0.26706244112981442</v>
      </c>
      <c r="G84" s="9">
        <f t="shared" si="29"/>
        <v>1.0474972021173747</v>
      </c>
      <c r="H84" s="9">
        <f t="shared" si="30"/>
        <v>2.0579721741385479</v>
      </c>
      <c r="I84" s="9">
        <f t="shared" si="31"/>
        <v>4.0482168581615596</v>
      </c>
      <c r="J84" s="9">
        <f t="shared" si="32"/>
        <v>3.7444426695475213</v>
      </c>
      <c r="K84" s="11">
        <f t="shared" si="33"/>
        <v>0.49751243781094534</v>
      </c>
      <c r="L84" s="11">
        <f t="shared" si="34"/>
        <v>0.25575447570332482</v>
      </c>
      <c r="M84" s="11">
        <f t="shared" si="35"/>
        <v>0.27624309392265195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-0.27066635144634033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0.22987744579584729</v>
      </c>
      <c r="Q84" s="11">
        <f>2*'OddsRatio_working_3-way'!K84*'OddsRatio_working_3-way'!L84*'OddsRatio_working_3-way'!M84</f>
        <v>7.0298913087415094E-2</v>
      </c>
      <c r="R84" s="11">
        <f t="shared" si="36"/>
        <v>0</v>
      </c>
      <c r="S84" s="11">
        <f t="shared" si="37"/>
        <v>-0.84930189721577032</v>
      </c>
      <c r="T84" s="11">
        <f t="shared" si="38"/>
        <v>-0.25972535083051085</v>
      </c>
      <c r="U84" s="11">
        <f>'OddsRatio_working_3-way'!S84-'OddsRatio_working_3-way'!R84^2/3</f>
        <v>-0.84930189721577032</v>
      </c>
      <c r="V84" s="11">
        <f>'OddsRatio_working_3-way'!S84*'OddsRatio_working_3-way'!R84/3-2*'OddsRatio_working_3-way'!R84^3/27-'OddsRatio_working_3-way'!T84</f>
        <v>0.25972535083051085</v>
      </c>
      <c r="W84" s="11">
        <f>'OddsRatio_working_3-way'!V84^2+4*'OddsRatio_working_3-way'!U84^3/27</f>
        <v>-2.3300239115387589E-2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0.15062992479867632</v>
      </c>
      <c r="Y84" s="11">
        <f>IF('OddsRatio_working_3-way'!W84&gt;=0,IF('OddsRatio_working_3-way'!V84+SQRT('OddsRatio_working_3-way'!W84)&gt;0,0,PI()),ACOS('OddsRatio_working_3-way'!V84/(2*'OddsRatio_working_3-way'!X84)))</f>
        <v>0.53133650375648234</v>
      </c>
      <c r="Z84" s="11">
        <f>'OddsRatio_working_3-way'!X84^(1/3)*COS('OddsRatio_working_3-way'!Y84/3)</f>
        <v>0.52374860105868748</v>
      </c>
      <c r="AA84" s="11">
        <f>'OddsRatio_working_3-way'!X84^(1/3)*COS(('OddsRatio_working_3-way'!Y84+2*PI())/3)</f>
        <v>-0.34305943753571611</v>
      </c>
      <c r="AB84" s="11">
        <f>'OddsRatio_working_3-way'!X84^(1/3)*COS(('OddsRatio_working_3-way'!Y84+4*PI())/3)</f>
        <v>-0.1806891635229716</v>
      </c>
      <c r="AC84" s="11">
        <f>'OddsRatio_working_3-way'!X84^(1/3)*SIN('OddsRatio_working_3-way'!Y84/3)</f>
        <v>9.3744521409651532E-2</v>
      </c>
      <c r="AD84" s="11">
        <f>'OddsRatio_working_3-way'!X84^(1/3)*SIN(('OddsRatio_working_3-way'!Y84+2*PI())/3)</f>
        <v>0.40670733300855905</v>
      </c>
      <c r="AE84" s="11">
        <f>'OddsRatio_working_3-way'!X84^(1/3)*SIN(('OddsRatio_working_3-way'!Y84+4*PI())/3)</f>
        <v>-0.50045185441821038</v>
      </c>
      <c r="AF84" s="11">
        <f>-'OddsRatio_working_3-way'!U84/(3*'OddsRatio_working_3-way'!X84^(1/3))*COS(('OddsRatio_working_3-way'!Y84)/3)</f>
        <v>0.52374860105868737</v>
      </c>
      <c r="AG84" s="11">
        <f>-'OddsRatio_working_3-way'!U84/(3*'OddsRatio_working_3-way'!X84^(1/3))*COS(('OddsRatio_working_3-way'!Y84+2*PI())/3)</f>
        <v>-0.34305943753571605</v>
      </c>
      <c r="AH84" s="11">
        <f>-'OddsRatio_working_3-way'!U84/(3*'OddsRatio_working_3-way'!X84^(1/3))*COS(('OddsRatio_working_3-way'!Y84+4*PI())/3)</f>
        <v>-0.18068916352297157</v>
      </c>
      <c r="AI84" s="11">
        <f>'OddsRatio_working_3-way'!U84/(3*'OddsRatio_working_3-way'!X84^(1/3))*SIN(('OddsRatio_working_3-way'!Y84)/3)</f>
        <v>-9.3744521409651518E-2</v>
      </c>
      <c r="AJ84" s="11">
        <f>'OddsRatio_working_3-way'!U84/(3*'OddsRatio_working_3-way'!X84^(1/3))*SIN(('OddsRatio_working_3-way'!Y84+2*PI())/3)</f>
        <v>-0.40670733300855899</v>
      </c>
      <c r="AK84" s="11">
        <f>'OddsRatio_working_3-way'!U84/(3*'OddsRatio_working_3-way'!X84^(1/3))*SIN(('OddsRatio_working_3-way'!Y84+4*PI())/3)</f>
        <v>0.50045185441821027</v>
      </c>
      <c r="AL84" s="11">
        <f>'OddsRatio_working_3-way'!Z84+'OddsRatio_working_3-way'!AF84</f>
        <v>1.0474972021173747</v>
      </c>
      <c r="AM84" s="11">
        <f>'OddsRatio_working_3-way'!AA84+'OddsRatio_working_3-way'!AG84</f>
        <v>-0.68611887507143221</v>
      </c>
      <c r="AN84" s="11">
        <f>'OddsRatio_working_3-way'!AB84+'OddsRatio_working_3-way'!AH84</f>
        <v>-0.36137832704594319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1.0474972021173747</v>
      </c>
      <c r="AS84" s="11">
        <f>IF(('OddsRatio_working_3-way'!X84=0),IF(Q84&gt;0,-Q84^(1/3),(-Q84)^(1/3)),'OddsRatio_working_3-way'!AM84-'OddsRatio_working_3-way'!R84/3)</f>
        <v>-0.68611887507143221</v>
      </c>
      <c r="AT84" s="11">
        <f>IF(('OddsRatio_working_3-way'!X84=0),IF(Q84&gt;0,-Q84^(1/3),(-Q84)^(1/3)),'OddsRatio_working_3-way'!AN84-'OddsRatio_working_3-way'!R84/3)</f>
        <v>-0.36137832704594319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9">
        <f t="shared" si="26"/>
        <v>0.6224478910512975</v>
      </c>
      <c r="E85" s="9">
        <f t="shared" si="27"/>
        <v>0.23494747473509608</v>
      </c>
      <c r="F85" s="9">
        <f t="shared" si="28"/>
        <v>0.14260463421360656</v>
      </c>
      <c r="G85" s="9">
        <f t="shared" si="29"/>
        <v>1.0641406782564689</v>
      </c>
      <c r="H85" s="9">
        <f t="shared" si="30"/>
        <v>1.6065601866061869</v>
      </c>
      <c r="I85" s="9">
        <f t="shared" si="31"/>
        <v>4.2562704754647935</v>
      </c>
      <c r="J85" s="9">
        <f t="shared" si="32"/>
        <v>7.0123948321490488</v>
      </c>
      <c r="K85" s="11">
        <f t="shared" si="33"/>
        <v>0.63694267515923564</v>
      </c>
      <c r="L85" s="11">
        <f t="shared" si="34"/>
        <v>0.24630541871921185</v>
      </c>
      <c r="M85" s="11">
        <f t="shared" si="35"/>
        <v>0.15037593984962405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-0.23248631761072536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0.2189276649312088</v>
      </c>
      <c r="Q85" s="11">
        <f>2*'OddsRatio_working_3-way'!K85*'OddsRatio_working_3-way'!L85*'OddsRatio_working_3-way'!M85</f>
        <v>4.7182686407588111E-2</v>
      </c>
      <c r="R85" s="11">
        <f t="shared" si="36"/>
        <v>0</v>
      </c>
      <c r="S85" s="11">
        <f t="shared" si="37"/>
        <v>-0.94167978219596071</v>
      </c>
      <c r="T85" s="11">
        <f t="shared" si="38"/>
        <v>-0.20294822892154329</v>
      </c>
      <c r="U85" s="11">
        <f>'OddsRatio_working_3-way'!S85-'OddsRatio_working_3-way'!R85^2/3</f>
        <v>-0.94167978219596071</v>
      </c>
      <c r="V85" s="11">
        <f>'OddsRatio_working_3-way'!S85*'OddsRatio_working_3-way'!R85/3-2*'OddsRatio_working_3-way'!R85^3/27-'OddsRatio_working_3-way'!T85</f>
        <v>0.20294822892154329</v>
      </c>
      <c r="W85" s="11">
        <f>'OddsRatio_working_3-way'!V85^2+4*'OddsRatio_working_3-way'!U85^3/27</f>
        <v>-8.2522346524162599E-2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0.17586239659642544</v>
      </c>
      <c r="Y85" s="11">
        <f>IF('OddsRatio_working_3-way'!W85&gt;=0,IF('OddsRatio_working_3-way'!V85+SQRT('OddsRatio_working_3-way'!W85)&gt;0,0,PI()),ACOS('OddsRatio_working_3-way'!V85/(2*'OddsRatio_working_3-way'!X85)))</f>
        <v>0.95573501934701632</v>
      </c>
      <c r="Z85" s="11">
        <f>'OddsRatio_working_3-way'!X85^(1/3)*COS('OddsRatio_working_3-way'!Y85/3)</f>
        <v>0.53207033912823443</v>
      </c>
      <c r="AA85" s="11">
        <f>'OddsRatio_working_3-way'!X85^(1/3)*COS(('OddsRatio_working_3-way'!Y85+2*PI())/3)</f>
        <v>-0.41800823038071194</v>
      </c>
      <c r="AB85" s="11">
        <f>'OddsRatio_working_3-way'!X85^(1/3)*COS(('OddsRatio_working_3-way'!Y85+4*PI())/3)</f>
        <v>-0.11406210874752214</v>
      </c>
      <c r="AC85" s="11">
        <f>'OddsRatio_working_3-way'!X85^(1/3)*SIN('OddsRatio_working_3-way'!Y85/3)</f>
        <v>0.17548337514406481</v>
      </c>
      <c r="AD85" s="11">
        <f>'OddsRatio_working_3-way'!X85^(1/3)*SIN(('OddsRatio_working_3-way'!Y85+2*PI())/3)</f>
        <v>0.37304474271322013</v>
      </c>
      <c r="AE85" s="11">
        <f>'OddsRatio_working_3-way'!X85^(1/3)*SIN(('OddsRatio_working_3-way'!Y85+4*PI())/3)</f>
        <v>-0.54852811785728484</v>
      </c>
      <c r="AF85" s="11">
        <f>-'OddsRatio_working_3-way'!U85/(3*'OddsRatio_working_3-way'!X85^(1/3))*COS(('OddsRatio_working_3-way'!Y85)/3)</f>
        <v>0.53207033912823443</v>
      </c>
      <c r="AG85" s="11">
        <f>-'OddsRatio_working_3-way'!U85/(3*'OddsRatio_working_3-way'!X85^(1/3))*COS(('OddsRatio_working_3-way'!Y85+2*PI())/3)</f>
        <v>-0.41800823038071194</v>
      </c>
      <c r="AH85" s="11">
        <f>-'OddsRatio_working_3-way'!U85/(3*'OddsRatio_working_3-way'!X85^(1/3))*COS(('OddsRatio_working_3-way'!Y85+4*PI())/3)</f>
        <v>-0.11406210874752214</v>
      </c>
      <c r="AI85" s="11">
        <f>'OddsRatio_working_3-way'!U85/(3*'OddsRatio_working_3-way'!X85^(1/3))*SIN(('OddsRatio_working_3-way'!Y85)/3)</f>
        <v>-0.17548337514406481</v>
      </c>
      <c r="AJ85" s="11">
        <f>'OddsRatio_working_3-way'!U85/(3*'OddsRatio_working_3-way'!X85^(1/3))*SIN(('OddsRatio_working_3-way'!Y85+2*PI())/3)</f>
        <v>-0.37304474271322013</v>
      </c>
      <c r="AK85" s="11">
        <f>'OddsRatio_working_3-way'!U85/(3*'OddsRatio_working_3-way'!X85^(1/3))*SIN(('OddsRatio_working_3-way'!Y85+4*PI())/3)</f>
        <v>0.54852811785728484</v>
      </c>
      <c r="AL85" s="11">
        <f>'OddsRatio_working_3-way'!Z85+'OddsRatio_working_3-way'!AF85</f>
        <v>1.0641406782564689</v>
      </c>
      <c r="AM85" s="11">
        <f>'OddsRatio_working_3-way'!AA85+'OddsRatio_working_3-way'!AG85</f>
        <v>-0.83601646076142389</v>
      </c>
      <c r="AN85" s="11">
        <f>'OddsRatio_working_3-way'!AB85+'OddsRatio_working_3-way'!AH85</f>
        <v>-0.22812421749504427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1.0641406782564689</v>
      </c>
      <c r="AS85" s="11">
        <f>IF(('OddsRatio_working_3-way'!X85=0),IF(Q85&gt;0,-Q85^(1/3),(-Q85)^(1/3)),'OddsRatio_working_3-way'!AM85-'OddsRatio_working_3-way'!R85/3)</f>
        <v>-0.83601646076142389</v>
      </c>
      <c r="AT85" s="11">
        <f>IF(('OddsRatio_working_3-way'!X85=0),IF(Q85&gt;0,-Q85^(1/3),(-Q85)^(1/3)),'OddsRatio_working_3-way'!AN85-'OddsRatio_working_3-way'!R85/3)</f>
        <v>-0.22812421749504427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9">
        <f t="shared" si="26"/>
        <v>0.41881715654245738</v>
      </c>
      <c r="E86" s="9">
        <f t="shared" si="27"/>
        <v>0.27642154480114445</v>
      </c>
      <c r="F86" s="9">
        <f t="shared" si="28"/>
        <v>0.30476129865639823</v>
      </c>
      <c r="G86" s="9">
        <f t="shared" si="29"/>
        <v>1.0512702883453788</v>
      </c>
      <c r="H86" s="9">
        <f t="shared" si="30"/>
        <v>2.3876767806158998</v>
      </c>
      <c r="I86" s="9">
        <f t="shared" si="31"/>
        <v>3.6176630179799929</v>
      </c>
      <c r="J86" s="9">
        <f t="shared" si="32"/>
        <v>3.2812565257094719</v>
      </c>
      <c r="K86" s="11">
        <f t="shared" si="33"/>
        <v>0.43103448275862072</v>
      </c>
      <c r="L86" s="11">
        <f t="shared" si="34"/>
        <v>0.28653295128939826</v>
      </c>
      <c r="M86" s="11">
        <f t="shared" si="35"/>
        <v>0.31545741324921134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-0.27788195016951034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0.23298529434224435</v>
      </c>
      <c r="Q86" s="11">
        <f>2*'OddsRatio_working_3-way'!K86*'OddsRatio_working_3-way'!L86*'OddsRatio_working_3-way'!M86</f>
        <v>7.792150312449643E-2</v>
      </c>
      <c r="R86" s="11">
        <f t="shared" si="36"/>
        <v>0</v>
      </c>
      <c r="S86" s="11">
        <f t="shared" si="37"/>
        <v>-0.83843263011549096</v>
      </c>
      <c r="T86" s="11">
        <f t="shared" si="38"/>
        <v>-0.28041225087474608</v>
      </c>
      <c r="U86" s="11">
        <f>'OddsRatio_working_3-way'!S86-'OddsRatio_working_3-way'!R86^2/3</f>
        <v>-0.83843263011549096</v>
      </c>
      <c r="V86" s="11">
        <f>'OddsRatio_working_3-way'!S86*'OddsRatio_working_3-way'!R86/3-2*'OddsRatio_working_3-way'!R86^3/27-'OddsRatio_working_3-way'!T86</f>
        <v>0.28041225087474608</v>
      </c>
      <c r="W86" s="11">
        <f>'OddsRatio_working_3-way'!V86^2+4*'OddsRatio_working_3-way'!U86^3/27</f>
        <v>-8.6863589418545856E-3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0.14774757983000611</v>
      </c>
      <c r="Y86" s="11">
        <f>IF('OddsRatio_working_3-way'!W86&gt;=0,IF('OddsRatio_working_3-way'!V86+SQRT('OddsRatio_working_3-way'!W86)&gt;0,0,PI()),ACOS('OddsRatio_working_3-way'!V86/(2*'OddsRatio_working_3-way'!X86)))</f>
        <v>0.32088336266610984</v>
      </c>
      <c r="Z86" s="11">
        <f>'OddsRatio_working_3-way'!X86^(1/3)*COS('OddsRatio_working_3-way'!Y86/3)</f>
        <v>0.52563514417268953</v>
      </c>
      <c r="AA86" s="11">
        <f>'OddsRatio_working_3-way'!X86^(1/3)*COS(('OddsRatio_working_3-way'!Y86+2*PI())/3)</f>
        <v>-0.3116942427666366</v>
      </c>
      <c r="AB86" s="11">
        <f>'OddsRatio_working_3-way'!X86^(1/3)*COS(('OddsRatio_working_3-way'!Y86+4*PI())/3)</f>
        <v>-0.2139409014060531</v>
      </c>
      <c r="AC86" s="11">
        <f>'OddsRatio_working_3-way'!X86^(1/3)*SIN('OddsRatio_working_3-way'!Y86/3)</f>
        <v>5.6437917948718289E-2</v>
      </c>
      <c r="AD86" s="11">
        <f>'OddsRatio_working_3-way'!X86^(1/3)*SIN(('OddsRatio_working_3-way'!Y86+2*PI())/3)</f>
        <v>0.42699442900108592</v>
      </c>
      <c r="AE86" s="11">
        <f>'OddsRatio_working_3-way'!X86^(1/3)*SIN(('OddsRatio_working_3-way'!Y86+4*PI())/3)</f>
        <v>-0.48343234694980419</v>
      </c>
      <c r="AF86" s="11">
        <f>-'OddsRatio_working_3-way'!U86/(3*'OddsRatio_working_3-way'!X86^(1/3))*COS(('OddsRatio_working_3-way'!Y86)/3)</f>
        <v>0.52563514417268942</v>
      </c>
      <c r="AG86" s="11">
        <f>-'OddsRatio_working_3-way'!U86/(3*'OddsRatio_working_3-way'!X86^(1/3))*COS(('OddsRatio_working_3-way'!Y86+2*PI())/3)</f>
        <v>-0.31169424276663649</v>
      </c>
      <c r="AH86" s="11">
        <f>-'OddsRatio_working_3-way'!U86/(3*'OddsRatio_working_3-way'!X86^(1/3))*COS(('OddsRatio_working_3-way'!Y86+4*PI())/3)</f>
        <v>-0.21394090140605304</v>
      </c>
      <c r="AI86" s="11">
        <f>'OddsRatio_working_3-way'!U86/(3*'OddsRatio_working_3-way'!X86^(1/3))*SIN(('OddsRatio_working_3-way'!Y86)/3)</f>
        <v>-5.6437917948718275E-2</v>
      </c>
      <c r="AJ86" s="11">
        <f>'OddsRatio_working_3-way'!U86/(3*'OddsRatio_working_3-way'!X86^(1/3))*SIN(('OddsRatio_working_3-way'!Y86+2*PI())/3)</f>
        <v>-0.42699442900108581</v>
      </c>
      <c r="AK86" s="11">
        <f>'OddsRatio_working_3-way'!U86/(3*'OddsRatio_working_3-way'!X86^(1/3))*SIN(('OddsRatio_working_3-way'!Y86+4*PI())/3)</f>
        <v>0.48343234694980414</v>
      </c>
      <c r="AL86" s="11">
        <f>'OddsRatio_working_3-way'!Z86+'OddsRatio_working_3-way'!AF86</f>
        <v>1.0512702883453788</v>
      </c>
      <c r="AM86" s="11">
        <f>'OddsRatio_working_3-way'!AA86+'OddsRatio_working_3-way'!AG86</f>
        <v>-0.62338848553327308</v>
      </c>
      <c r="AN86" s="11">
        <f>'OddsRatio_working_3-way'!AB86+'OddsRatio_working_3-way'!AH86</f>
        <v>-0.42788180281210614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1.0512702883453788</v>
      </c>
      <c r="AS86" s="11">
        <f>IF(('OddsRatio_working_3-way'!X86=0),IF(Q86&gt;0,-Q86^(1/3),(-Q86)^(1/3)),'OddsRatio_working_3-way'!AM86-'OddsRatio_working_3-way'!R86/3)</f>
        <v>-0.62338848553327308</v>
      </c>
      <c r="AT86" s="11">
        <f>IF(('OddsRatio_working_3-way'!X86=0),IF(Q86&gt;0,-Q86^(1/3),(-Q86)^(1/3)),'OddsRatio_working_3-way'!AN86-'OddsRatio_working_3-way'!R86/3)</f>
        <v>-0.42788180281210614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9">
        <f t="shared" si="26"/>
        <v>0.43029157638032994</v>
      </c>
      <c r="E87" s="9">
        <f t="shared" si="27"/>
        <v>0.26799499503178537</v>
      </c>
      <c r="F87" s="9">
        <f t="shared" si="28"/>
        <v>0.30171342858788486</v>
      </c>
      <c r="G87" s="9">
        <f t="shared" si="29"/>
        <v>1.0425240338431467</v>
      </c>
      <c r="H87" s="9">
        <f t="shared" si="30"/>
        <v>2.3240055229807965</v>
      </c>
      <c r="I87" s="9">
        <f t="shared" si="31"/>
        <v>3.7314129686690443</v>
      </c>
      <c r="J87" s="9">
        <f t="shared" si="32"/>
        <v>3.3144033551317857</v>
      </c>
      <c r="K87" s="11">
        <f t="shared" si="33"/>
        <v>0.44052863436123346</v>
      </c>
      <c r="L87" s="11">
        <f t="shared" si="34"/>
        <v>0.27624309392265195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-0.27916931909520282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0.23091434370364233</v>
      </c>
      <c r="Q87" s="11">
        <f>2*'OddsRatio_working_3-way'!K87*'OddsRatio_working_3-way'!L87*'OddsRatio_working_3-way'!M87</f>
        <v>7.5585709886625968E-2</v>
      </c>
      <c r="R87" s="11">
        <f t="shared" si="36"/>
        <v>0</v>
      </c>
      <c r="S87" s="11">
        <f t="shared" si="37"/>
        <v>-0.82714799911409864</v>
      </c>
      <c r="T87" s="11">
        <f t="shared" si="38"/>
        <v>-0.27075220920265092</v>
      </c>
      <c r="U87" s="11">
        <f>'OddsRatio_working_3-way'!S87-'OddsRatio_working_3-way'!R87^2/3</f>
        <v>-0.82714799911409864</v>
      </c>
      <c r="V87" s="11">
        <f>'OddsRatio_working_3-way'!S87*'OddsRatio_working_3-way'!R87/3-2*'OddsRatio_working_3-way'!R87^3/27-'OddsRatio_working_3-way'!T87</f>
        <v>0.27075220920265092</v>
      </c>
      <c r="W87" s="11">
        <f>'OddsRatio_working_3-way'!V87^2+4*'OddsRatio_working_3-way'!U87^3/27</f>
        <v>-1.0532204175548288E-2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0.14477479318208705</v>
      </c>
      <c r="Y87" s="11">
        <f>IF('OddsRatio_working_3-way'!W87&gt;=0,IF('OddsRatio_working_3-way'!V87+SQRT('OddsRatio_working_3-way'!W87)&gt;0,0,PI()),ACOS('OddsRatio_working_3-way'!V87/(2*'OddsRatio_working_3-way'!X87)))</f>
        <v>0.36230984593201221</v>
      </c>
      <c r="Z87" s="11">
        <f>'OddsRatio_working_3-way'!X87^(1/3)*COS('OddsRatio_working_3-way'!Y87/3)</f>
        <v>0.52126201692157348</v>
      </c>
      <c r="AA87" s="11">
        <f>'OddsRatio_working_3-way'!X87^(1/3)*COS(('OddsRatio_working_3-way'!Y87+2*PI())/3)</f>
        <v>-0.31541633555358239</v>
      </c>
      <c r="AB87" s="11">
        <f>'OddsRatio_working_3-way'!X87^(1/3)*COS(('OddsRatio_working_3-way'!Y87+4*PI())/3)</f>
        <v>-0.2058456813679912</v>
      </c>
      <c r="AC87" s="11">
        <f>'OddsRatio_working_3-way'!X87^(1/3)*SIN('OddsRatio_working_3-way'!Y87/3)</f>
        <v>6.3260646689334524E-2</v>
      </c>
      <c r="AD87" s="11">
        <f>'OddsRatio_working_3-way'!X87^(1/3)*SIN(('OddsRatio_working_3-way'!Y87+2*PI())/3)</f>
        <v>0.41979582533732929</v>
      </c>
      <c r="AE87" s="11">
        <f>'OddsRatio_working_3-way'!X87^(1/3)*SIN(('OddsRatio_working_3-way'!Y87+4*PI())/3)</f>
        <v>-0.48305647202666374</v>
      </c>
      <c r="AF87" s="11">
        <f>-'OddsRatio_working_3-way'!U87/(3*'OddsRatio_working_3-way'!X87^(1/3))*COS(('OddsRatio_working_3-way'!Y87)/3)</f>
        <v>0.52126201692157337</v>
      </c>
      <c r="AG87" s="11">
        <f>-'OddsRatio_working_3-way'!U87/(3*'OddsRatio_working_3-way'!X87^(1/3))*COS(('OddsRatio_working_3-way'!Y87+2*PI())/3)</f>
        <v>-0.31541633555358234</v>
      </c>
      <c r="AH87" s="11">
        <f>-'OddsRatio_working_3-way'!U87/(3*'OddsRatio_working_3-way'!X87^(1/3))*COS(('OddsRatio_working_3-way'!Y87+4*PI())/3)</f>
        <v>-0.20584568136799114</v>
      </c>
      <c r="AI87" s="11">
        <f>'OddsRatio_working_3-way'!U87/(3*'OddsRatio_working_3-way'!X87^(1/3))*SIN(('OddsRatio_working_3-way'!Y87)/3)</f>
        <v>-6.326064668933451E-2</v>
      </c>
      <c r="AJ87" s="11">
        <f>'OddsRatio_working_3-way'!U87/(3*'OddsRatio_working_3-way'!X87^(1/3))*SIN(('OddsRatio_working_3-way'!Y87+2*PI())/3)</f>
        <v>-0.41979582533732918</v>
      </c>
      <c r="AK87" s="11">
        <f>'OddsRatio_working_3-way'!U87/(3*'OddsRatio_working_3-way'!X87^(1/3))*SIN(('OddsRatio_working_3-way'!Y87+4*PI())/3)</f>
        <v>0.48305647202666369</v>
      </c>
      <c r="AL87" s="11">
        <f>'OddsRatio_working_3-way'!Z87+'OddsRatio_working_3-way'!AF87</f>
        <v>1.0425240338431467</v>
      </c>
      <c r="AM87" s="11">
        <f>'OddsRatio_working_3-way'!AA87+'OddsRatio_working_3-way'!AG87</f>
        <v>-0.63083267110716479</v>
      </c>
      <c r="AN87" s="11">
        <f>'OddsRatio_working_3-way'!AB87+'OddsRatio_working_3-way'!AH87</f>
        <v>-0.41169136273598234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1.0425240338431467</v>
      </c>
      <c r="AS87" s="11">
        <f>IF(('OddsRatio_working_3-way'!X87=0),IF(Q87&gt;0,-Q87^(1/3),(-Q87)^(1/3)),'OddsRatio_working_3-way'!AM87-'OddsRatio_working_3-way'!R87/3)</f>
        <v>-0.63083267110716479</v>
      </c>
      <c r="AT87" s="11">
        <f>IF(('OddsRatio_working_3-way'!X87=0),IF(Q87&gt;0,-Q87^(1/3),(-Q87)^(1/3)),'OddsRatio_working_3-way'!AN87-'OddsRatio_working_3-way'!R87/3)</f>
        <v>-0.41169136273598234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9">
        <f t="shared" si="26"/>
        <v>0.79527092651508524</v>
      </c>
      <c r="E88" s="9">
        <f t="shared" si="27"/>
        <v>0.12941902431265298</v>
      </c>
      <c r="F88" s="9">
        <f t="shared" si="28"/>
        <v>7.531004917226182E-2</v>
      </c>
      <c r="G88" s="9">
        <f t="shared" si="29"/>
        <v>1.1192744218083357</v>
      </c>
      <c r="H88" s="9">
        <f t="shared" si="30"/>
        <v>1.2574331170159172</v>
      </c>
      <c r="I88" s="9">
        <f t="shared" si="31"/>
        <v>7.7268392750680972</v>
      </c>
      <c r="J88" s="9">
        <f t="shared" si="32"/>
        <v>13.278440407237442</v>
      </c>
      <c r="K88" s="11">
        <f t="shared" si="33"/>
        <v>0.81300813008130079</v>
      </c>
      <c r="L88" s="11">
        <f t="shared" si="34"/>
        <v>0.14265335235378032</v>
      </c>
      <c r="M88" s="11">
        <f t="shared" si="35"/>
        <v>8.3542188805346695E-2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-0.14692363202560443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0.16674913530496699</v>
      </c>
      <c r="Q88" s="11">
        <f>2*'OddsRatio_working_3-way'!K88*'OddsRatio_working_3-way'!L88*'OddsRatio_working_3-way'!M88</f>
        <v>1.9378167961065309E-2</v>
      </c>
      <c r="R88" s="11">
        <f t="shared" si="36"/>
        <v>0</v>
      </c>
      <c r="S88" s="11">
        <f t="shared" si="37"/>
        <v>-1.1349374706167592</v>
      </c>
      <c r="T88" s="11">
        <f t="shared" si="38"/>
        <v>-0.13189279147202315</v>
      </c>
      <c r="U88" s="11">
        <f>'OddsRatio_working_3-way'!S88-'OddsRatio_working_3-way'!R88^2/3</f>
        <v>-1.1349374706167592</v>
      </c>
      <c r="V88" s="11">
        <f>'OddsRatio_working_3-way'!S88*'OddsRatio_working_3-way'!R88/3-2*'OddsRatio_working_3-way'!R88^3/27-'OddsRatio_working_3-way'!T88</f>
        <v>0.13189279147202315</v>
      </c>
      <c r="W88" s="11">
        <f>'OddsRatio_working_3-way'!V88^2+4*'OddsRatio_working_3-way'!U88^3/27</f>
        <v>-0.19918114082717964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0.23268908938187358</v>
      </c>
      <c r="Y88" s="11">
        <f>IF('OddsRatio_working_3-way'!W88&gt;=0,IF('OddsRatio_working_3-way'!V88+SQRT('OddsRatio_working_3-way'!W88)&gt;0,0,PI()),ACOS('OddsRatio_working_3-way'!V88/(2*'OddsRatio_working_3-way'!X88)))</f>
        <v>1.2834483703641555</v>
      </c>
      <c r="Z88" s="11">
        <f>'OddsRatio_working_3-way'!X88^(1/3)*COS('OddsRatio_working_3-way'!Y88/3)</f>
        <v>0.55963721090416785</v>
      </c>
      <c r="AA88" s="11">
        <f>'OddsRatio_working_3-way'!X88^(1/3)*COS(('OddsRatio_working_3-way'!Y88+2*PI())/3)</f>
        <v>-0.50081410717721564</v>
      </c>
      <c r="AB88" s="11">
        <f>'OddsRatio_working_3-way'!X88^(1/3)*COS(('OddsRatio_working_3-way'!Y88+4*PI())/3)</f>
        <v>-5.8823103726952361E-2</v>
      </c>
      <c r="AC88" s="11">
        <f>'OddsRatio_working_3-way'!X88^(1/3)*SIN('OddsRatio_working_3-way'!Y88/3)</f>
        <v>0.25518362482140255</v>
      </c>
      <c r="AD88" s="11">
        <f>'OddsRatio_working_3-way'!X88^(1/3)*SIN(('OddsRatio_working_3-way'!Y88+2*PI())/3)</f>
        <v>0.35706822913537789</v>
      </c>
      <c r="AE88" s="11">
        <f>'OddsRatio_working_3-way'!X88^(1/3)*SIN(('OddsRatio_working_3-way'!Y88+4*PI())/3)</f>
        <v>-0.61225185395678028</v>
      </c>
      <c r="AF88" s="11">
        <f>-'OddsRatio_working_3-way'!U88/(3*'OddsRatio_working_3-way'!X88^(1/3))*COS(('OddsRatio_working_3-way'!Y88)/3)</f>
        <v>0.55963721090416785</v>
      </c>
      <c r="AG88" s="11">
        <f>-'OddsRatio_working_3-way'!U88/(3*'OddsRatio_working_3-way'!X88^(1/3))*COS(('OddsRatio_working_3-way'!Y88+2*PI())/3)</f>
        <v>-0.50081410717721564</v>
      </c>
      <c r="AH88" s="11">
        <f>-'OddsRatio_working_3-way'!U88/(3*'OddsRatio_working_3-way'!X88^(1/3))*COS(('OddsRatio_working_3-way'!Y88+4*PI())/3)</f>
        <v>-5.8823103726952361E-2</v>
      </c>
      <c r="AI88" s="11">
        <f>'OddsRatio_working_3-way'!U88/(3*'OddsRatio_working_3-way'!X88^(1/3))*SIN(('OddsRatio_working_3-way'!Y88)/3)</f>
        <v>-0.25518362482140255</v>
      </c>
      <c r="AJ88" s="11">
        <f>'OddsRatio_working_3-way'!U88/(3*'OddsRatio_working_3-way'!X88^(1/3))*SIN(('OddsRatio_working_3-way'!Y88+2*PI())/3)</f>
        <v>-0.35706822913537789</v>
      </c>
      <c r="AK88" s="11">
        <f>'OddsRatio_working_3-way'!U88/(3*'OddsRatio_working_3-way'!X88^(1/3))*SIN(('OddsRatio_working_3-way'!Y88+4*PI())/3)</f>
        <v>0.61225185395678028</v>
      </c>
      <c r="AL88" s="11">
        <f>'OddsRatio_working_3-way'!Z88+'OddsRatio_working_3-way'!AF88</f>
        <v>1.1192744218083357</v>
      </c>
      <c r="AM88" s="11">
        <f>'OddsRatio_working_3-way'!AA88+'OddsRatio_working_3-way'!AG88</f>
        <v>-1.0016282143544313</v>
      </c>
      <c r="AN88" s="11">
        <f>'OddsRatio_working_3-way'!AB88+'OddsRatio_working_3-way'!AH88</f>
        <v>-0.11764620745390472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1.1192744218083357</v>
      </c>
      <c r="AS88" s="11">
        <f>IF(('OddsRatio_working_3-way'!X88=0),IF(Q88&gt;0,-Q88^(1/3),(-Q88)^(1/3)),'OddsRatio_working_3-way'!AM88-'OddsRatio_working_3-way'!R88/3)</f>
        <v>-1.0016282143544313</v>
      </c>
      <c r="AT88" s="11">
        <f>IF(('OddsRatio_working_3-way'!X88=0),IF(Q88&gt;0,-Q88^(1/3),(-Q88)^(1/3)),'OddsRatio_working_3-way'!AN88-'OddsRatio_working_3-way'!R88/3)</f>
        <v>-0.11764620745390472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9">
        <f t="shared" si="26"/>
        <v>0.67032408661134602</v>
      </c>
      <c r="E89" s="9">
        <f t="shared" si="27"/>
        <v>0.19877750033493466</v>
      </c>
      <c r="F89" s="9">
        <f t="shared" si="28"/>
        <v>0.13089841305371921</v>
      </c>
      <c r="G89" s="9">
        <f t="shared" si="29"/>
        <v>1.0691645765844884</v>
      </c>
      <c r="H89" s="9">
        <f t="shared" si="30"/>
        <v>1.4918157052288652</v>
      </c>
      <c r="I89" s="9">
        <f t="shared" si="31"/>
        <v>5.0307504537235213</v>
      </c>
      <c r="J89" s="9">
        <f t="shared" si="32"/>
        <v>7.639512020589672</v>
      </c>
      <c r="K89" s="11">
        <f t="shared" si="33"/>
        <v>0.68493150684931503</v>
      </c>
      <c r="L89" s="11">
        <f t="shared" si="34"/>
        <v>0.20964360587002098</v>
      </c>
      <c r="M89" s="11">
        <f t="shared" si="35"/>
        <v>0.13869625520110956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-0.21447875624339274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0.20791891449119548</v>
      </c>
      <c r="Q89" s="11">
        <f>2*'OddsRatio_working_3-way'!K89*'OddsRatio_working_3-way'!L89*'OddsRatio_working_3-way'!M89</f>
        <v>3.9831209672642823E-2</v>
      </c>
      <c r="R89" s="11">
        <f t="shared" si="36"/>
        <v>0</v>
      </c>
      <c r="S89" s="11">
        <f t="shared" si="37"/>
        <v>-0.96941495807280287</v>
      </c>
      <c r="T89" s="11">
        <f t="shared" si="38"/>
        <v>-0.18571167779172473</v>
      </c>
      <c r="U89" s="11">
        <f>'OddsRatio_working_3-way'!S89-'OddsRatio_working_3-way'!R89^2/3</f>
        <v>-0.96941495807280287</v>
      </c>
      <c r="V89" s="11">
        <f>'OddsRatio_working_3-way'!S89*'OddsRatio_working_3-way'!R89/3-2*'OddsRatio_working_3-way'!R89^3/27-'OddsRatio_working_3-way'!T89</f>
        <v>0.18571167779172473</v>
      </c>
      <c r="W89" s="11">
        <f>'OddsRatio_working_3-way'!V89^2+4*'OddsRatio_working_3-way'!U89^3/27</f>
        <v>-0.10047748354205827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0.18368880668829257</v>
      </c>
      <c r="Y89" s="11">
        <f>IF('OddsRatio_working_3-way'!W89&gt;=0,IF('OddsRatio_working_3-way'!V89+SQRT('OddsRatio_working_3-way'!W89)&gt;0,0,PI()),ACOS('OddsRatio_working_3-way'!V89/(2*'OddsRatio_working_3-way'!X89)))</f>
        <v>1.0408277313515395</v>
      </c>
      <c r="Z89" s="11">
        <f>'OddsRatio_working_3-way'!X89^(1/3)*COS('OddsRatio_working_3-way'!Y89/3)</f>
        <v>0.53458228829224419</v>
      </c>
      <c r="AA89" s="11">
        <f>'OddsRatio_working_3-way'!X89^(1/3)*COS(('OddsRatio_working_3-way'!Y89+2*PI())/3)</f>
        <v>-0.43468311617994349</v>
      </c>
      <c r="AB89" s="11">
        <f>'OddsRatio_working_3-way'!X89^(1/3)*COS(('OddsRatio_working_3-way'!Y89+4*PI())/3)</f>
        <v>-9.9899172112300899E-2</v>
      </c>
      <c r="AC89" s="11">
        <f>'OddsRatio_working_3-way'!X89^(1/3)*SIN('OddsRatio_working_3-way'!Y89/3)</f>
        <v>0.1932876002278181</v>
      </c>
      <c r="AD89" s="11">
        <f>'OddsRatio_working_3-way'!X89^(1/3)*SIN(('OddsRatio_working_3-way'!Y89+2*PI())/3)</f>
        <v>0.36631804196039092</v>
      </c>
      <c r="AE89" s="11">
        <f>'OddsRatio_working_3-way'!X89^(1/3)*SIN(('OddsRatio_working_3-way'!Y89+4*PI())/3)</f>
        <v>-0.55960564218820907</v>
      </c>
      <c r="AF89" s="11">
        <f>-'OddsRatio_working_3-way'!U89/(3*'OddsRatio_working_3-way'!X89^(1/3))*COS(('OddsRatio_working_3-way'!Y89)/3)</f>
        <v>0.53458228829224419</v>
      </c>
      <c r="AG89" s="11">
        <f>-'OddsRatio_working_3-way'!U89/(3*'OddsRatio_working_3-way'!X89^(1/3))*COS(('OddsRatio_working_3-way'!Y89+2*PI())/3)</f>
        <v>-0.43468311617994349</v>
      </c>
      <c r="AH89" s="11">
        <f>-'OddsRatio_working_3-way'!U89/(3*'OddsRatio_working_3-way'!X89^(1/3))*COS(('OddsRatio_working_3-way'!Y89+4*PI())/3)</f>
        <v>-9.9899172112300899E-2</v>
      </c>
      <c r="AI89" s="11">
        <f>'OddsRatio_working_3-way'!U89/(3*'OddsRatio_working_3-way'!X89^(1/3))*SIN(('OddsRatio_working_3-way'!Y89)/3)</f>
        <v>-0.1932876002278181</v>
      </c>
      <c r="AJ89" s="11">
        <f>'OddsRatio_working_3-way'!U89/(3*'OddsRatio_working_3-way'!X89^(1/3))*SIN(('OddsRatio_working_3-way'!Y89+2*PI())/3)</f>
        <v>-0.36631804196039092</v>
      </c>
      <c r="AK89" s="11">
        <f>'OddsRatio_working_3-way'!U89/(3*'OddsRatio_working_3-way'!X89^(1/3))*SIN(('OddsRatio_working_3-way'!Y89+4*PI())/3)</f>
        <v>0.55960564218820907</v>
      </c>
      <c r="AL89" s="11">
        <f>'OddsRatio_working_3-way'!Z89+'OddsRatio_working_3-way'!AF89</f>
        <v>1.0691645765844884</v>
      </c>
      <c r="AM89" s="11">
        <f>'OddsRatio_working_3-way'!AA89+'OddsRatio_working_3-way'!AG89</f>
        <v>-0.86936623235988697</v>
      </c>
      <c r="AN89" s="11">
        <f>'OddsRatio_working_3-way'!AB89+'OddsRatio_working_3-way'!AH89</f>
        <v>-0.1997983442246018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1.0691645765844884</v>
      </c>
      <c r="AS89" s="11">
        <f>IF(('OddsRatio_working_3-way'!X89=0),IF(Q89&gt;0,-Q89^(1/3),(-Q89)^(1/3)),'OddsRatio_working_3-way'!AM89-'OddsRatio_working_3-way'!R89/3)</f>
        <v>-0.86936623235988697</v>
      </c>
      <c r="AT89" s="11">
        <f>IF(('OddsRatio_working_3-way'!X89=0),IF(Q89&gt;0,-Q89^(1/3),(-Q89)^(1/3)),'OddsRatio_working_3-way'!AN89-'OddsRatio_working_3-way'!R89/3)</f>
        <v>-0.1997983442246018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9">
        <f t="shared" si="26"/>
        <v>0.60057181316855801</v>
      </c>
      <c r="E90" s="9">
        <f t="shared" si="27"/>
        <v>0.2189043157889323</v>
      </c>
      <c r="F90" s="9">
        <f t="shared" si="28"/>
        <v>0.18052387104250953</v>
      </c>
      <c r="G90" s="9">
        <f t="shared" si="29"/>
        <v>1.0556822366097276</v>
      </c>
      <c r="H90" s="9">
        <f t="shared" si="30"/>
        <v>1.6650798090641286</v>
      </c>
      <c r="I90" s="9">
        <f t="shared" si="31"/>
        <v>4.5682059597408795</v>
      </c>
      <c r="J90" s="9">
        <f t="shared" si="32"/>
        <v>5.5394336174218273</v>
      </c>
      <c r="K90" s="11">
        <f t="shared" si="33"/>
        <v>0.61349693251533743</v>
      </c>
      <c r="L90" s="11">
        <f t="shared" si="34"/>
        <v>0.22831050228310504</v>
      </c>
      <c r="M90" s="11">
        <f t="shared" si="35"/>
        <v>0.18867924528301888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-0.24198481876548994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0.21961572797460388</v>
      </c>
      <c r="Q90" s="11">
        <f>2*'OddsRatio_working_3-way'!K90*'OddsRatio_working_3-way'!L90*'OddsRatio_working_3-way'!M90</f>
        <v>5.2855770872347503E-2</v>
      </c>
      <c r="R90" s="11">
        <f t="shared" si="36"/>
        <v>0</v>
      </c>
      <c r="S90" s="11">
        <f t="shared" si="37"/>
        <v>-0.9075599415492086</v>
      </c>
      <c r="T90" s="11">
        <f t="shared" si="38"/>
        <v>-0.21842597871220423</v>
      </c>
      <c r="U90" s="11">
        <f>'OddsRatio_working_3-way'!S90-'OddsRatio_working_3-way'!R90^2/3</f>
        <v>-0.9075599415492086</v>
      </c>
      <c r="V90" s="11">
        <f>'OddsRatio_working_3-way'!S90*'OddsRatio_working_3-way'!R90/3-2*'OddsRatio_working_3-way'!R90^3/27-'OddsRatio_working_3-way'!T90</f>
        <v>0.21842597871220423</v>
      </c>
      <c r="W90" s="11">
        <f>'OddsRatio_working_3-way'!V90^2+4*'OddsRatio_working_3-way'!U90^3/27</f>
        <v>-6.3034595878369043E-2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0.16639148419822553</v>
      </c>
      <c r="Y90" s="11">
        <f>IF('OddsRatio_working_3-way'!W90&gt;=0,IF('OddsRatio_working_3-way'!V90+SQRT('OddsRatio_working_3-way'!W90)&gt;0,0,PI()),ACOS('OddsRatio_working_3-way'!V90/(2*'OddsRatio_working_3-way'!X90)))</f>
        <v>0.85481028486324295</v>
      </c>
      <c r="Z90" s="11">
        <f>'OddsRatio_working_3-way'!X90^(1/3)*COS('OddsRatio_working_3-way'!Y90/3)</f>
        <v>0.5278411183048638</v>
      </c>
      <c r="AA90" s="11">
        <f>'OddsRatio_working_3-way'!X90^(1/3)*COS(('OddsRatio_working_3-way'!Y90+2*PI())/3)</f>
        <v>-0.39781529675367311</v>
      </c>
      <c r="AB90" s="11">
        <f>'OddsRatio_working_3-way'!X90^(1/3)*COS(('OddsRatio_working_3-way'!Y90+4*PI())/3)</f>
        <v>-0.13002582155119088</v>
      </c>
      <c r="AC90" s="11">
        <f>'OddsRatio_working_3-way'!X90^(1/3)*SIN('OddsRatio_working_3-way'!Y90/3)</f>
        <v>0.15460832559430196</v>
      </c>
      <c r="AD90" s="11">
        <f>'OddsRatio_working_3-way'!X90^(1/3)*SIN(('OddsRatio_working_3-way'!Y90+2*PI())/3)</f>
        <v>0.37981965481684848</v>
      </c>
      <c r="AE90" s="11">
        <f>'OddsRatio_working_3-way'!X90^(1/3)*SIN(('OddsRatio_working_3-way'!Y90+4*PI())/3)</f>
        <v>-0.53442798041115025</v>
      </c>
      <c r="AF90" s="11">
        <f>-'OddsRatio_working_3-way'!U90/(3*'OddsRatio_working_3-way'!X90^(1/3))*COS(('OddsRatio_working_3-way'!Y90)/3)</f>
        <v>0.5278411183048638</v>
      </c>
      <c r="AG90" s="11">
        <f>-'OddsRatio_working_3-way'!U90/(3*'OddsRatio_working_3-way'!X90^(1/3))*COS(('OddsRatio_working_3-way'!Y90+2*PI())/3)</f>
        <v>-0.39781529675367305</v>
      </c>
      <c r="AH90" s="11">
        <f>-'OddsRatio_working_3-way'!U90/(3*'OddsRatio_working_3-way'!X90^(1/3))*COS(('OddsRatio_working_3-way'!Y90+4*PI())/3)</f>
        <v>-0.13002582155119086</v>
      </c>
      <c r="AI90" s="11">
        <f>'OddsRatio_working_3-way'!U90/(3*'OddsRatio_working_3-way'!X90^(1/3))*SIN(('OddsRatio_working_3-way'!Y90)/3)</f>
        <v>-0.15460832559430193</v>
      </c>
      <c r="AJ90" s="11">
        <f>'OddsRatio_working_3-way'!U90/(3*'OddsRatio_working_3-way'!X90^(1/3))*SIN(('OddsRatio_working_3-way'!Y90+2*PI())/3)</f>
        <v>-0.37981965481684837</v>
      </c>
      <c r="AK90" s="11">
        <f>'OddsRatio_working_3-way'!U90/(3*'OddsRatio_working_3-way'!X90^(1/3))*SIN(('OddsRatio_working_3-way'!Y90+4*PI())/3)</f>
        <v>0.53442798041115014</v>
      </c>
      <c r="AL90" s="11">
        <f>'OddsRatio_working_3-way'!Z90+'OddsRatio_working_3-way'!AF90</f>
        <v>1.0556822366097276</v>
      </c>
      <c r="AM90" s="11">
        <f>'OddsRatio_working_3-way'!AA90+'OddsRatio_working_3-way'!AG90</f>
        <v>-0.79563059350734622</v>
      </c>
      <c r="AN90" s="11">
        <f>'OddsRatio_working_3-way'!AB90+'OddsRatio_working_3-way'!AH90</f>
        <v>-0.26005164310238171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1.0556822366097276</v>
      </c>
      <c r="AS90" s="11">
        <f>IF(('OddsRatio_working_3-way'!X90=0),IF(Q90&gt;0,-Q90^(1/3),(-Q90)^(1/3)),'OddsRatio_working_3-way'!AM90-'OddsRatio_working_3-way'!R90/3)</f>
        <v>-0.79563059350734622</v>
      </c>
      <c r="AT90" s="11">
        <f>IF(('OddsRatio_working_3-way'!X90=0),IF(Q90&gt;0,-Q90^(1/3),(-Q90)^(1/3)),'OddsRatio_working_3-way'!AN90-'OddsRatio_working_3-way'!R90/3)</f>
        <v>-0.26005164310238171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9">
        <f t="shared" si="26"/>
        <v>0.37470636819849895</v>
      </c>
      <c r="E91" s="9">
        <f t="shared" si="27"/>
        <v>0.30449647609233843</v>
      </c>
      <c r="F91" s="9">
        <f t="shared" si="28"/>
        <v>0.32079715570916234</v>
      </c>
      <c r="G91" s="9">
        <f t="shared" si="29"/>
        <v>1.0429727195586627</v>
      </c>
      <c r="H91" s="9">
        <f t="shared" si="30"/>
        <v>2.6687563512938608</v>
      </c>
      <c r="I91" s="9">
        <f t="shared" si="31"/>
        <v>3.2841102558334714</v>
      </c>
      <c r="J91" s="9">
        <f t="shared" si="32"/>
        <v>3.1172346207040853</v>
      </c>
      <c r="K91" s="11">
        <f t="shared" si="33"/>
        <v>0.38461538461538458</v>
      </c>
      <c r="L91" s="11">
        <f t="shared" si="34"/>
        <v>0.31347962382445144</v>
      </c>
      <c r="M91" s="11">
        <f t="shared" si="35"/>
        <v>0.33003300330033003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-0.28304368898428289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0.23158814555195573</v>
      </c>
      <c r="Q91" s="11">
        <f>2*'OddsRatio_working_3-way'!K91*'OddsRatio_working_3-way'!L91*'OddsRatio_working_3-way'!M91</f>
        <v>7.9583555172493381E-2</v>
      </c>
      <c r="R91" s="11">
        <f t="shared" si="36"/>
        <v>0</v>
      </c>
      <c r="S91" s="11">
        <f t="shared" si="37"/>
        <v>-0.81820635670423147</v>
      </c>
      <c r="T91" s="11">
        <f t="shared" si="38"/>
        <v>-0.28117056931416889</v>
      </c>
      <c r="U91" s="11">
        <f>'OddsRatio_working_3-way'!S91-'OddsRatio_working_3-way'!R91^2/3</f>
        <v>-0.81820635670423147</v>
      </c>
      <c r="V91" s="11">
        <f>'OddsRatio_working_3-way'!S91*'OddsRatio_working_3-way'!R91/3-2*'OddsRatio_working_3-way'!R91^3/27-'OddsRatio_working_3-way'!T91</f>
        <v>0.28117056931416889</v>
      </c>
      <c r="W91" s="11">
        <f>'OddsRatio_working_3-way'!V91^2+4*'OddsRatio_working_3-way'!U91^3/27</f>
        <v>-2.0924103852906079E-3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0.14243358051539712</v>
      </c>
      <c r="Y91" s="11">
        <f>IF('OddsRatio_working_3-way'!W91&gt;=0,IF('OddsRatio_working_3-way'!V91+SQRT('OddsRatio_working_3-way'!W91)&gt;0,0,PI()),ACOS('OddsRatio_working_3-way'!V91/(2*'OddsRatio_working_3-way'!X91)))</f>
        <v>0.1612743518805515</v>
      </c>
      <c r="Z91" s="11">
        <f>'OddsRatio_working_3-way'!X91^(1/3)*COS('OddsRatio_working_3-way'!Y91/3)</f>
        <v>0.52148635977933133</v>
      </c>
      <c r="AA91" s="11">
        <f>'OddsRatio_working_3-way'!X91^(1/3)*COS(('OddsRatio_working_3-way'!Y91+2*PI())/3)</f>
        <v>-0.28504485882619707</v>
      </c>
      <c r="AB91" s="11">
        <f>'OddsRatio_working_3-way'!X91^(1/3)*COS(('OddsRatio_working_3-way'!Y91+4*PI())/3)</f>
        <v>-0.23644150095313435</v>
      </c>
      <c r="AC91" s="11">
        <f>'OddsRatio_working_3-way'!X91^(1/3)*SIN('OddsRatio_working_3-way'!Y91/3)</f>
        <v>2.806116175153258E-2</v>
      </c>
      <c r="AD91" s="11">
        <f>'OddsRatio_working_3-way'!X91^(1/3)*SIN(('OddsRatio_working_3-way'!Y91+2*PI())/3)</f>
        <v>0.4375898544202062</v>
      </c>
      <c r="AE91" s="11">
        <f>'OddsRatio_working_3-way'!X91^(1/3)*SIN(('OddsRatio_working_3-way'!Y91+4*PI())/3)</f>
        <v>-0.46565101617173865</v>
      </c>
      <c r="AF91" s="11">
        <f>-'OddsRatio_working_3-way'!U91/(3*'OddsRatio_working_3-way'!X91^(1/3))*COS(('OddsRatio_working_3-way'!Y91)/3)</f>
        <v>0.52148635977933133</v>
      </c>
      <c r="AG91" s="11">
        <f>-'OddsRatio_working_3-way'!U91/(3*'OddsRatio_working_3-way'!X91^(1/3))*COS(('OddsRatio_working_3-way'!Y91+2*PI())/3)</f>
        <v>-0.28504485882619707</v>
      </c>
      <c r="AH91" s="11">
        <f>-'OddsRatio_working_3-way'!U91/(3*'OddsRatio_working_3-way'!X91^(1/3))*COS(('OddsRatio_working_3-way'!Y91+4*PI())/3)</f>
        <v>-0.23644150095313435</v>
      </c>
      <c r="AI91" s="11">
        <f>'OddsRatio_working_3-way'!U91/(3*'OddsRatio_working_3-way'!X91^(1/3))*SIN(('OddsRatio_working_3-way'!Y91)/3)</f>
        <v>-2.806116175153258E-2</v>
      </c>
      <c r="AJ91" s="11">
        <f>'OddsRatio_working_3-way'!U91/(3*'OddsRatio_working_3-way'!X91^(1/3))*SIN(('OddsRatio_working_3-way'!Y91+2*PI())/3)</f>
        <v>-0.4375898544202062</v>
      </c>
      <c r="AK91" s="11">
        <f>'OddsRatio_working_3-way'!U91/(3*'OddsRatio_working_3-way'!X91^(1/3))*SIN(('OddsRatio_working_3-way'!Y91+4*PI())/3)</f>
        <v>0.46565101617173865</v>
      </c>
      <c r="AL91" s="11">
        <f>'OddsRatio_working_3-way'!Z91+'OddsRatio_working_3-way'!AF91</f>
        <v>1.0429727195586627</v>
      </c>
      <c r="AM91" s="11">
        <f>'OddsRatio_working_3-way'!AA91+'OddsRatio_working_3-way'!AG91</f>
        <v>-0.57008971765239413</v>
      </c>
      <c r="AN91" s="11">
        <f>'OddsRatio_working_3-way'!AB91+'OddsRatio_working_3-way'!AH91</f>
        <v>-0.4728830019062687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1.0429727195586627</v>
      </c>
      <c r="AS91" s="11">
        <f>IF(('OddsRatio_working_3-way'!X91=0),IF(Q91&gt;0,-Q91^(1/3),(-Q91)^(1/3)),'OddsRatio_working_3-way'!AM91-'OddsRatio_working_3-way'!R91/3)</f>
        <v>-0.57008971765239413</v>
      </c>
      <c r="AT91" s="11">
        <f>IF(('OddsRatio_working_3-way'!X91=0),IF(Q91&gt;0,-Q91^(1/3),(-Q91)^(1/3)),'OddsRatio_working_3-way'!AN91-'OddsRatio_working_3-way'!R91/3)</f>
        <v>-0.4728830019062687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9">
        <f t="shared" si="26"/>
        <v>0.47113652148368612</v>
      </c>
      <c r="E92" s="9">
        <f t="shared" si="27"/>
        <v>0.28570009607993452</v>
      </c>
      <c r="F92" s="9">
        <f t="shared" si="28"/>
        <v>0.24316338243637928</v>
      </c>
      <c r="G92" s="9">
        <f t="shared" si="29"/>
        <v>1.0204791149607875</v>
      </c>
      <c r="H92" s="9">
        <f t="shared" si="30"/>
        <v>2.1225270264568667</v>
      </c>
      <c r="I92" s="9">
        <f t="shared" si="31"/>
        <v>3.5001738316539286</v>
      </c>
      <c r="J92" s="9">
        <f t="shared" si="32"/>
        <v>4.1124613006304012</v>
      </c>
      <c r="K92" s="11">
        <f t="shared" si="33"/>
        <v>0.47619047619047616</v>
      </c>
      <c r="L92" s="11">
        <f t="shared" si="34"/>
        <v>0.28985507246376813</v>
      </c>
      <c r="M92" s="11">
        <f t="shared" si="35"/>
        <v>0.24691358024691359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-0.28013359575356356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0.22493162589780946</v>
      </c>
      <c r="Q92" s="11">
        <f>2*'OddsRatio_working_3-way'!K92*'OddsRatio_working_3-way'!L92*'OddsRatio_working_3-way'!M92</f>
        <v>6.8161098756911967E-2</v>
      </c>
      <c r="R92" s="11">
        <f t="shared" si="36"/>
        <v>0</v>
      </c>
      <c r="S92" s="11">
        <f t="shared" si="37"/>
        <v>-0.80294412847106045</v>
      </c>
      <c r="T92" s="11">
        <f t="shared" si="38"/>
        <v>-0.24331640256698805</v>
      </c>
      <c r="U92" s="11">
        <f>'OddsRatio_working_3-way'!S92-'OddsRatio_working_3-way'!R92^2/3</f>
        <v>-0.80294412847106045</v>
      </c>
      <c r="V92" s="11">
        <f>'OddsRatio_working_3-way'!S92*'OddsRatio_working_3-way'!R92/3-2*'OddsRatio_working_3-way'!R92^3/27-'OddsRatio_working_3-way'!T92</f>
        <v>0.24331640256698805</v>
      </c>
      <c r="W92" s="11">
        <f>'OddsRatio_working_3-way'!V92^2+4*'OddsRatio_working_3-way'!U92^3/27</f>
        <v>-1.7489506779002358E-2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0.13846694419349961</v>
      </c>
      <c r="Y92" s="11">
        <f>IF('OddsRatio_working_3-way'!W92&gt;=0,IF('OddsRatio_working_3-way'!V92+SQRT('OddsRatio_working_3-way'!W92)&gt;0,0,PI()),ACOS('OddsRatio_working_3-way'!V92/(2*'OddsRatio_working_3-way'!X92)))</f>
        <v>0.49785635540238538</v>
      </c>
      <c r="Z92" s="11">
        <f>'OddsRatio_working_3-way'!X92^(1/3)*COS('OddsRatio_working_3-way'!Y92/3)</f>
        <v>0.51023955748039374</v>
      </c>
      <c r="AA92" s="11">
        <f>'OddsRatio_working_3-way'!X92^(1/3)*COS(('OddsRatio_working_3-way'!Y92+2*PI())/3)</f>
        <v>-0.32913145082253897</v>
      </c>
      <c r="AB92" s="11">
        <f>'OddsRatio_working_3-way'!X92^(1/3)*COS(('OddsRatio_working_3-way'!Y92+4*PI())/3)</f>
        <v>-0.18110810665785468</v>
      </c>
      <c r="AC92" s="11">
        <f>'OddsRatio_working_3-way'!X92^(1/3)*SIN('OddsRatio_working_3-way'!Y92/3)</f>
        <v>8.546131759982907E-2</v>
      </c>
      <c r="AD92" s="11">
        <f>'OddsRatio_working_3-way'!X92^(1/3)*SIN(('OddsRatio_working_3-way'!Y92+2*PI())/3)</f>
        <v>0.39914975999383678</v>
      </c>
      <c r="AE92" s="11">
        <f>'OddsRatio_working_3-way'!X92^(1/3)*SIN(('OddsRatio_working_3-way'!Y92+4*PI())/3)</f>
        <v>-0.48461107759366578</v>
      </c>
      <c r="AF92" s="11">
        <f>-'OddsRatio_working_3-way'!U92/(3*'OddsRatio_working_3-way'!X92^(1/3))*COS(('OddsRatio_working_3-way'!Y92)/3)</f>
        <v>0.51023955748039374</v>
      </c>
      <c r="AG92" s="11">
        <f>-'OddsRatio_working_3-way'!U92/(3*'OddsRatio_working_3-way'!X92^(1/3))*COS(('OddsRatio_working_3-way'!Y92+2*PI())/3)</f>
        <v>-0.32913145082253897</v>
      </c>
      <c r="AH92" s="11">
        <f>-'OddsRatio_working_3-way'!U92/(3*'OddsRatio_working_3-way'!X92^(1/3))*COS(('OddsRatio_working_3-way'!Y92+4*PI())/3)</f>
        <v>-0.18110810665785468</v>
      </c>
      <c r="AI92" s="11">
        <f>'OddsRatio_working_3-way'!U92/(3*'OddsRatio_working_3-way'!X92^(1/3))*SIN(('OddsRatio_working_3-way'!Y92)/3)</f>
        <v>-8.546131759982907E-2</v>
      </c>
      <c r="AJ92" s="11">
        <f>'OddsRatio_working_3-way'!U92/(3*'OddsRatio_working_3-way'!X92^(1/3))*SIN(('OddsRatio_working_3-way'!Y92+2*PI())/3)</f>
        <v>-0.39914975999383678</v>
      </c>
      <c r="AK92" s="11">
        <f>'OddsRatio_working_3-way'!U92/(3*'OddsRatio_working_3-way'!X92^(1/3))*SIN(('OddsRatio_working_3-way'!Y92+4*PI())/3)</f>
        <v>0.48461107759366578</v>
      </c>
      <c r="AL92" s="11">
        <f>'OddsRatio_working_3-way'!Z92+'OddsRatio_working_3-way'!AF92</f>
        <v>1.0204791149607875</v>
      </c>
      <c r="AM92" s="11">
        <f>'OddsRatio_working_3-way'!AA92+'OddsRatio_working_3-way'!AG92</f>
        <v>-0.65826290164507795</v>
      </c>
      <c r="AN92" s="11">
        <f>'OddsRatio_working_3-way'!AB92+'OddsRatio_working_3-way'!AH92</f>
        <v>-0.36221621331570936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1.0204791149607875</v>
      </c>
      <c r="AS92" s="11">
        <f>IF(('OddsRatio_working_3-way'!X92=0),IF(Q92&gt;0,-Q92^(1/3),(-Q92)^(1/3)),'OddsRatio_working_3-way'!AM92-'OddsRatio_working_3-way'!R92/3)</f>
        <v>-0.65826290164507795</v>
      </c>
      <c r="AT92" s="11">
        <f>IF(('OddsRatio_working_3-way'!X92=0),IF(Q92&gt;0,-Q92^(1/3),(-Q92)^(1/3)),'OddsRatio_working_3-way'!AN92-'OddsRatio_working_3-way'!R92/3)</f>
        <v>-0.36221621331570936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9">
        <f t="shared" si="26"/>
        <v>0.2972434624522784</v>
      </c>
      <c r="E93" s="9">
        <f t="shared" si="27"/>
        <v>0.32684859401072375</v>
      </c>
      <c r="F93" s="9">
        <f t="shared" si="28"/>
        <v>0.37590794353699802</v>
      </c>
      <c r="G93" s="9">
        <f t="shared" si="29"/>
        <v>1.0507758062475241</v>
      </c>
      <c r="H93" s="9">
        <f t="shared" si="30"/>
        <v>3.3642455640569291</v>
      </c>
      <c r="I93" s="9">
        <f t="shared" si="31"/>
        <v>3.0595205802451471</v>
      </c>
      <c r="J93" s="9">
        <f t="shared" si="32"/>
        <v>2.6602257738710886</v>
      </c>
      <c r="K93" s="11">
        <f t="shared" si="33"/>
        <v>0.30769230769230771</v>
      </c>
      <c r="L93" s="11">
        <f t="shared" si="34"/>
        <v>0.33783783783783783</v>
      </c>
      <c r="M93" s="11">
        <f t="shared" si="35"/>
        <v>0.38759689922480617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-0.28073780399361803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0.23328337281825651</v>
      </c>
      <c r="Q93" s="11">
        <f>2*'OddsRatio_working_3-way'!K93*'OddsRatio_working_3-way'!L93*'OddsRatio_working_3-way'!M93</f>
        <v>8.0581475930313132E-2</v>
      </c>
      <c r="R93" s="11">
        <f t="shared" si="36"/>
        <v>0</v>
      </c>
      <c r="S93" s="11">
        <f t="shared" si="37"/>
        <v>-0.83096529751140924</v>
      </c>
      <c r="T93" s="11">
        <f t="shared" si="38"/>
        <v>-0.28703464508166127</v>
      </c>
      <c r="U93" s="11">
        <f>'OddsRatio_working_3-way'!S93-'OddsRatio_working_3-way'!R93^2/3</f>
        <v>-0.83096529751140924</v>
      </c>
      <c r="V93" s="11">
        <f>'OddsRatio_working_3-way'!S93*'OddsRatio_working_3-way'!R93/3-2*'OddsRatio_working_3-way'!R93^3/27-'OddsRatio_working_3-way'!T93</f>
        <v>0.28703464508166127</v>
      </c>
      <c r="W93" s="11">
        <f>'OddsRatio_working_3-way'!V93^2+4*'OddsRatio_working_3-way'!U93^3/27</f>
        <v>-2.6161942186246068E-3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0.14577815482418813</v>
      </c>
      <c r="Y93" s="11">
        <f>IF('OddsRatio_working_3-way'!W93&gt;=0,IF('OddsRatio_working_3-way'!V93+SQRT('OddsRatio_working_3-way'!W93)&gt;0,0,PI()),ACOS('OddsRatio_working_3-way'!V93/(2*'OddsRatio_working_3-way'!X93)))</f>
        <v>0.17634608737827207</v>
      </c>
      <c r="Z93" s="11">
        <f>'OddsRatio_working_3-way'!X93^(1/3)*COS('OddsRatio_working_3-way'!Y93/3)</f>
        <v>0.52538790312376216</v>
      </c>
      <c r="AA93" s="11">
        <f>'OddsRatio_working_3-way'!X93^(1/3)*COS(('OddsRatio_working_3-way'!Y93+2*PI())/3)</f>
        <v>-0.28947057973393775</v>
      </c>
      <c r="AB93" s="11">
        <f>'OddsRatio_working_3-way'!X93^(1/3)*COS(('OddsRatio_working_3-way'!Y93+4*PI())/3)</f>
        <v>-0.23591732338982449</v>
      </c>
      <c r="AC93" s="11">
        <f>'OddsRatio_working_3-way'!X93^(1/3)*SIN('OddsRatio_working_3-way'!Y93/3)</f>
        <v>3.0918986966254964E-2</v>
      </c>
      <c r="AD93" s="11">
        <f>'OddsRatio_working_3-way'!X93^(1/3)*SIN(('OddsRatio_working_3-way'!Y93+2*PI())/3)</f>
        <v>0.4395397774630882</v>
      </c>
      <c r="AE93" s="11">
        <f>'OddsRatio_working_3-way'!X93^(1/3)*SIN(('OddsRatio_working_3-way'!Y93+4*PI())/3)</f>
        <v>-0.47045876442934303</v>
      </c>
      <c r="AF93" s="11">
        <f>-'OddsRatio_working_3-way'!U93/(3*'OddsRatio_working_3-way'!X93^(1/3))*COS(('OddsRatio_working_3-way'!Y93)/3)</f>
        <v>0.52538790312376205</v>
      </c>
      <c r="AG93" s="11">
        <f>-'OddsRatio_working_3-way'!U93/(3*'OddsRatio_working_3-way'!X93^(1/3))*COS(('OddsRatio_working_3-way'!Y93+2*PI())/3)</f>
        <v>-0.28947057973393769</v>
      </c>
      <c r="AH93" s="11">
        <f>-'OddsRatio_working_3-way'!U93/(3*'OddsRatio_working_3-way'!X93^(1/3))*COS(('OddsRatio_working_3-way'!Y93+4*PI())/3)</f>
        <v>-0.23591732338982446</v>
      </c>
      <c r="AI93" s="11">
        <f>'OddsRatio_working_3-way'!U93/(3*'OddsRatio_working_3-way'!X93^(1/3))*SIN(('OddsRatio_working_3-way'!Y93)/3)</f>
        <v>-3.0918986966254957E-2</v>
      </c>
      <c r="AJ93" s="11">
        <f>'OddsRatio_working_3-way'!U93/(3*'OddsRatio_working_3-way'!X93^(1/3))*SIN(('OddsRatio_working_3-way'!Y93+2*PI())/3)</f>
        <v>-0.43953977746308814</v>
      </c>
      <c r="AK93" s="11">
        <f>'OddsRatio_working_3-way'!U93/(3*'OddsRatio_working_3-way'!X93^(1/3))*SIN(('OddsRatio_working_3-way'!Y93+4*PI())/3)</f>
        <v>0.47045876442934298</v>
      </c>
      <c r="AL93" s="11">
        <f>'OddsRatio_working_3-way'!Z93+'OddsRatio_working_3-way'!AF93</f>
        <v>1.0507758062475241</v>
      </c>
      <c r="AM93" s="11">
        <f>'OddsRatio_working_3-way'!AA93+'OddsRatio_working_3-way'!AG93</f>
        <v>-0.5789411594678755</v>
      </c>
      <c r="AN93" s="11">
        <f>'OddsRatio_working_3-way'!AB93+'OddsRatio_working_3-way'!AH93</f>
        <v>-0.47183464677964893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1.0507758062475241</v>
      </c>
      <c r="AS93" s="11">
        <f>IF(('OddsRatio_working_3-way'!X93=0),IF(Q93&gt;0,-Q93^(1/3),(-Q93)^(1/3)),'OddsRatio_working_3-way'!AM93-'OddsRatio_working_3-way'!R93/3)</f>
        <v>-0.5789411594678755</v>
      </c>
      <c r="AT93" s="11">
        <f>IF(('OddsRatio_working_3-way'!X93=0),IF(Q93&gt;0,-Q93^(1/3),(-Q93)^(1/3)),'OddsRatio_working_3-way'!AN93-'OddsRatio_working_3-way'!R93/3)</f>
        <v>-0.47183464677964893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9">
        <f t="shared" si="26"/>
        <v>0.45673014992711747</v>
      </c>
      <c r="E94" s="9">
        <f t="shared" si="27"/>
        <v>0.29688276256952156</v>
      </c>
      <c r="F94" s="9">
        <f t="shared" si="28"/>
        <v>0.24638708750336102</v>
      </c>
      <c r="G94" s="9">
        <f t="shared" si="29"/>
        <v>1.0620327259190263</v>
      </c>
      <c r="H94" s="9">
        <f t="shared" si="30"/>
        <v>2.1894766530293097</v>
      </c>
      <c r="I94" s="9">
        <f t="shared" si="31"/>
        <v>3.3683329787994283</v>
      </c>
      <c r="J94" s="9">
        <f t="shared" si="32"/>
        <v>4.0586542506467946</v>
      </c>
      <c r="K94" s="11">
        <f t="shared" si="33"/>
        <v>0.47169811320754712</v>
      </c>
      <c r="L94" s="11">
        <f t="shared" si="34"/>
        <v>0.30959752321981426</v>
      </c>
      <c r="M94" s="11">
        <f t="shared" si="35"/>
        <v>0.25773195876288663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-0.27073553650823867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0.23448655048378753</v>
      </c>
      <c r="Q94" s="11">
        <f>2*'OddsRatio_working_3-way'!K94*'OddsRatio_working_3-way'!L94*'OddsRatio_working_3-way'!M94</f>
        <v>7.5276581214699045E-2</v>
      </c>
      <c r="R94" s="11">
        <f t="shared" si="36"/>
        <v>0</v>
      </c>
      <c r="S94" s="11">
        <f t="shared" si="37"/>
        <v>-0.86610924265072209</v>
      </c>
      <c r="T94" s="11">
        <f t="shared" si="38"/>
        <v>-0.27804470069044052</v>
      </c>
      <c r="U94" s="11">
        <f>'OddsRatio_working_3-way'!S94-'OddsRatio_working_3-way'!R94^2/3</f>
        <v>-0.86610924265072209</v>
      </c>
      <c r="V94" s="11">
        <f>'OddsRatio_working_3-way'!S94*'OddsRatio_working_3-way'!R94/3-2*'OddsRatio_working_3-way'!R94^3/27-'OddsRatio_working_3-way'!T94</f>
        <v>0.27804470069044052</v>
      </c>
      <c r="W94" s="11">
        <f>'OddsRatio_working_3-way'!V94^2+4*'OddsRatio_working_3-way'!U94^3/27</f>
        <v>-1.8944138277195655E-2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0.15512333307664608</v>
      </c>
      <c r="Y94" s="11">
        <f>IF('OddsRatio_working_3-way'!W94&gt;=0,IF('OddsRatio_working_3-way'!V94+SQRT('OddsRatio_working_3-way'!W94)&gt;0,0,PI()),ACOS('OddsRatio_working_3-way'!V94/(2*'OddsRatio_working_3-way'!X94)))</f>
        <v>0.45965573272034477</v>
      </c>
      <c r="Z94" s="11">
        <f>'OddsRatio_working_3-way'!X94^(1/3)*COS('OddsRatio_working_3-way'!Y94/3)</f>
        <v>0.53101636295951316</v>
      </c>
      <c r="AA94" s="11">
        <f>'OddsRatio_working_3-way'!X94^(1/3)*COS(('OddsRatio_working_3-way'!Y94+2*PI())/3)</f>
        <v>-0.33652597759184749</v>
      </c>
      <c r="AB94" s="11">
        <f>'OddsRatio_working_3-way'!X94^(1/3)*COS(('OddsRatio_working_3-way'!Y94+4*PI())/3)</f>
        <v>-0.19449038536766575</v>
      </c>
      <c r="AC94" s="11">
        <f>'OddsRatio_working_3-way'!X94^(1/3)*SIN('OddsRatio_working_3-way'!Y94/3)</f>
        <v>8.200428740513932E-2</v>
      </c>
      <c r="AD94" s="11">
        <f>'OddsRatio_working_3-way'!X94^(1/3)*SIN(('OddsRatio_working_3-way'!Y94+2*PI())/3)</f>
        <v>0.41887151644558673</v>
      </c>
      <c r="AE94" s="11">
        <f>'OddsRatio_working_3-way'!X94^(1/3)*SIN(('OddsRatio_working_3-way'!Y94+4*PI())/3)</f>
        <v>-0.50087580385072594</v>
      </c>
      <c r="AF94" s="11">
        <f>-'OddsRatio_working_3-way'!U94/(3*'OddsRatio_working_3-way'!X94^(1/3))*COS(('OddsRatio_working_3-way'!Y94)/3)</f>
        <v>0.53101636295951316</v>
      </c>
      <c r="AG94" s="11">
        <f>-'OddsRatio_working_3-way'!U94/(3*'OddsRatio_working_3-way'!X94^(1/3))*COS(('OddsRatio_working_3-way'!Y94+2*PI())/3)</f>
        <v>-0.33652597759184749</v>
      </c>
      <c r="AH94" s="11">
        <f>-'OddsRatio_working_3-way'!U94/(3*'OddsRatio_working_3-way'!X94^(1/3))*COS(('OddsRatio_working_3-way'!Y94+4*PI())/3)</f>
        <v>-0.19449038536766575</v>
      </c>
      <c r="AI94" s="11">
        <f>'OddsRatio_working_3-way'!U94/(3*'OddsRatio_working_3-way'!X94^(1/3))*SIN(('OddsRatio_working_3-way'!Y94)/3)</f>
        <v>-8.200428740513932E-2</v>
      </c>
      <c r="AJ94" s="11">
        <f>'OddsRatio_working_3-way'!U94/(3*'OddsRatio_working_3-way'!X94^(1/3))*SIN(('OddsRatio_working_3-way'!Y94+2*PI())/3)</f>
        <v>-0.41887151644558673</v>
      </c>
      <c r="AK94" s="11">
        <f>'OddsRatio_working_3-way'!U94/(3*'OddsRatio_working_3-way'!X94^(1/3))*SIN(('OddsRatio_working_3-way'!Y94+4*PI())/3)</f>
        <v>0.50087580385072594</v>
      </c>
      <c r="AL94" s="11">
        <f>'OddsRatio_working_3-way'!Z94+'OddsRatio_working_3-way'!AF94</f>
        <v>1.0620327259190263</v>
      </c>
      <c r="AM94" s="11">
        <f>'OddsRatio_working_3-way'!AA94+'OddsRatio_working_3-way'!AG94</f>
        <v>-0.67305195518369498</v>
      </c>
      <c r="AN94" s="11">
        <f>'OddsRatio_working_3-way'!AB94+'OddsRatio_working_3-way'!AH94</f>
        <v>-0.38898077073533149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1.0620327259190263</v>
      </c>
      <c r="AS94" s="11">
        <f>IF(('OddsRatio_working_3-way'!X94=0),IF(Q94&gt;0,-Q94^(1/3),(-Q94)^(1/3)),'OddsRatio_working_3-way'!AM94-'OddsRatio_working_3-way'!R94/3)</f>
        <v>-0.67305195518369498</v>
      </c>
      <c r="AT94" s="11">
        <f>IF(('OddsRatio_working_3-way'!X94=0),IF(Q94&gt;0,-Q94^(1/3),(-Q94)^(1/3)),'OddsRatio_working_3-way'!AN94-'OddsRatio_working_3-way'!R94/3)</f>
        <v>-0.38898077073533149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9">
        <f t="shared" si="26"/>
        <v>0.42071032289512728</v>
      </c>
      <c r="E95" s="9">
        <f t="shared" si="27"/>
        <v>0.28303474006889257</v>
      </c>
      <c r="F95" s="9">
        <f t="shared" si="28"/>
        <v>0.29625493703598027</v>
      </c>
      <c r="G95" s="9">
        <f t="shared" si="29"/>
        <v>1.0510934396435765</v>
      </c>
      <c r="H95" s="9">
        <f t="shared" si="30"/>
        <v>2.376932405933085</v>
      </c>
      <c r="I95" s="9">
        <f t="shared" si="31"/>
        <v>3.5331351895410199</v>
      </c>
      <c r="J95" s="9">
        <f t="shared" si="32"/>
        <v>3.3754711735944829</v>
      </c>
      <c r="K95" s="11">
        <f t="shared" si="33"/>
        <v>0.4329004329004329</v>
      </c>
      <c r="L95" s="11">
        <f t="shared" si="34"/>
        <v>0.29325513196480935</v>
      </c>
      <c r="M95" s="11">
        <f t="shared" si="35"/>
        <v>0.30674846625766872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-0.27785154653081912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0.2328719742317425</v>
      </c>
      <c r="Q95" s="11">
        <f>2*'OddsRatio_working_3-way'!K95*'OddsRatio_working_3-way'!L95*'OddsRatio_working_3-way'!M95</f>
        <v>7.7883603421987455E-2</v>
      </c>
      <c r="R95" s="11">
        <f t="shared" si="36"/>
        <v>0</v>
      </c>
      <c r="S95" s="11">
        <f t="shared" si="37"/>
        <v>-0.83811653071332637</v>
      </c>
      <c r="T95" s="11">
        <f t="shared" si="38"/>
        <v>-0.28030653201114591</v>
      </c>
      <c r="U95" s="11">
        <f>'OddsRatio_working_3-way'!S95-'OddsRatio_working_3-way'!R95^2/3</f>
        <v>-0.83811653071332637</v>
      </c>
      <c r="V95" s="11">
        <f>'OddsRatio_working_3-way'!S95*'OddsRatio_working_3-way'!R95/3-2*'OddsRatio_working_3-way'!R95^3/27-'OddsRatio_working_3-way'!T95</f>
        <v>0.28030653201114591</v>
      </c>
      <c r="W95" s="11">
        <f>'OddsRatio_working_3-way'!V95^2+4*'OddsRatio_working_3-way'!U95^3/27</f>
        <v>-8.6469155375080431E-3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0.14766403372658457</v>
      </c>
      <c r="Y95" s="11">
        <f>IF('OddsRatio_working_3-way'!W95&gt;=0,IF('OddsRatio_working_3-way'!V95+SQRT('OddsRatio_working_3-way'!W95)&gt;0,0,PI()),ACOS('OddsRatio_working_3-way'!V95/(2*'OddsRatio_working_3-way'!X95)))</f>
        <v>0.32031555981220849</v>
      </c>
      <c r="Z95" s="11">
        <f>'OddsRatio_working_3-way'!X95^(1/3)*COS('OddsRatio_working_3-way'!Y95/3)</f>
        <v>0.52554671982178836</v>
      </c>
      <c r="AA95" s="11">
        <f>'OddsRatio_working_3-way'!X95^(1/3)*COS(('OddsRatio_working_3-way'!Y95+2*PI())/3)</f>
        <v>-0.31155467438427314</v>
      </c>
      <c r="AB95" s="11">
        <f>'OddsRatio_working_3-way'!X95^(1/3)*COS(('OddsRatio_working_3-way'!Y95+4*PI())/3)</f>
        <v>-0.21399204543751527</v>
      </c>
      <c r="AC95" s="11">
        <f>'OddsRatio_working_3-way'!X95^(1/3)*SIN('OddsRatio_working_3-way'!Y95/3)</f>
        <v>5.6327810085258508E-2</v>
      </c>
      <c r="AD95" s="11">
        <f>'OddsRatio_working_3-way'!X95^(1/3)*SIN(('OddsRatio_working_3-way'!Y95+2*PI())/3)</f>
        <v>0.42697290519862235</v>
      </c>
      <c r="AE95" s="11">
        <f>'OddsRatio_working_3-way'!X95^(1/3)*SIN(('OddsRatio_working_3-way'!Y95+4*PI())/3)</f>
        <v>-0.48330071528388058</v>
      </c>
      <c r="AF95" s="11">
        <f>-'OddsRatio_working_3-way'!U95/(3*'OddsRatio_working_3-way'!X95^(1/3))*COS(('OddsRatio_working_3-way'!Y95)/3)</f>
        <v>0.52554671982178813</v>
      </c>
      <c r="AG95" s="11">
        <f>-'OddsRatio_working_3-way'!U95/(3*'OddsRatio_working_3-way'!X95^(1/3))*COS(('OddsRatio_working_3-way'!Y95+2*PI())/3)</f>
        <v>-0.31155467438427303</v>
      </c>
      <c r="AH95" s="11">
        <f>-'OddsRatio_working_3-way'!U95/(3*'OddsRatio_working_3-way'!X95^(1/3))*COS(('OddsRatio_working_3-way'!Y95+4*PI())/3)</f>
        <v>-0.21399204543751518</v>
      </c>
      <c r="AI95" s="11">
        <f>'OddsRatio_working_3-way'!U95/(3*'OddsRatio_working_3-way'!X95^(1/3))*SIN(('OddsRatio_working_3-way'!Y95)/3)</f>
        <v>-5.6327810085258487E-2</v>
      </c>
      <c r="AJ95" s="11">
        <f>'OddsRatio_working_3-way'!U95/(3*'OddsRatio_working_3-way'!X95^(1/3))*SIN(('OddsRatio_working_3-way'!Y95+2*PI())/3)</f>
        <v>-0.42697290519862219</v>
      </c>
      <c r="AK95" s="11">
        <f>'OddsRatio_working_3-way'!U95/(3*'OddsRatio_working_3-way'!X95^(1/3))*SIN(('OddsRatio_working_3-way'!Y95+4*PI())/3)</f>
        <v>0.48330071528388036</v>
      </c>
      <c r="AL95" s="11">
        <f>'OddsRatio_working_3-way'!Z95+'OddsRatio_working_3-way'!AF95</f>
        <v>1.0510934396435765</v>
      </c>
      <c r="AM95" s="11">
        <f>'OddsRatio_working_3-way'!AA95+'OddsRatio_working_3-way'!AG95</f>
        <v>-0.62310934876854618</v>
      </c>
      <c r="AN95" s="11">
        <f>'OddsRatio_working_3-way'!AB95+'OddsRatio_working_3-way'!AH95</f>
        <v>-0.42798409087503042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1.0510934396435765</v>
      </c>
      <c r="AS95" s="11">
        <f>IF(('OddsRatio_working_3-way'!X95=0),IF(Q95&gt;0,-Q95^(1/3),(-Q95)^(1/3)),'OddsRatio_working_3-way'!AM95-'OddsRatio_working_3-way'!R95/3)</f>
        <v>-0.62310934876854618</v>
      </c>
      <c r="AT95" s="11">
        <f>IF(('OddsRatio_working_3-way'!X95=0),IF(Q95&gt;0,-Q95^(1/3),(-Q95)^(1/3)),'OddsRatio_working_3-way'!AN95-'OddsRatio_working_3-way'!R95/3)</f>
        <v>-0.42798409087503042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9">
        <f t="shared" si="26"/>
        <v>0.58270741555789829</v>
      </c>
      <c r="E96" s="9">
        <f t="shared" si="27"/>
        <v>0.26161687749212686</v>
      </c>
      <c r="F96" s="9">
        <f t="shared" si="28"/>
        <v>0.15567570694997487</v>
      </c>
      <c r="G96" s="9">
        <f t="shared" si="29"/>
        <v>1.0531281205139518</v>
      </c>
      <c r="H96" s="9">
        <f t="shared" si="30"/>
        <v>1.7161271219494876</v>
      </c>
      <c r="I96" s="9">
        <f t="shared" si="31"/>
        <v>3.8223833629773911</v>
      </c>
      <c r="J96" s="9">
        <f t="shared" si="32"/>
        <v>6.4236098206468517</v>
      </c>
      <c r="K96" s="11">
        <f t="shared" si="33"/>
        <v>0.59523809523809523</v>
      </c>
      <c r="L96" s="11">
        <f t="shared" si="34"/>
        <v>0.27173913043478259</v>
      </c>
      <c r="M96" s="11">
        <f t="shared" si="35"/>
        <v>0.16260162601626016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-0.24684180848019666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0.22381920247773904</v>
      </c>
      <c r="Q96" s="11">
        <f>2*'OddsRatio_working_3-way'!K96*'OddsRatio_working_3-way'!L96*'OddsRatio_working_3-way'!M96</f>
        <v>5.2601457691595542E-2</v>
      </c>
      <c r="R96" s="11">
        <f t="shared" si="36"/>
        <v>0</v>
      </c>
      <c r="S96" s="11">
        <f t="shared" si="37"/>
        <v>-0.90673133475966794</v>
      </c>
      <c r="T96" s="11">
        <f t="shared" si="38"/>
        <v>-0.21309784600697249</v>
      </c>
      <c r="U96" s="11">
        <f>'OddsRatio_working_3-way'!S96-'OddsRatio_working_3-way'!R96^2/3</f>
        <v>-0.90673133475966794</v>
      </c>
      <c r="V96" s="11">
        <f>'OddsRatio_working_3-way'!S96*'OddsRatio_working_3-way'!R96/3-2*'OddsRatio_working_3-way'!R96^3/27-'OddsRatio_working_3-way'!T96</f>
        <v>0.21309784600697249</v>
      </c>
      <c r="W96" s="11">
        <f>'OddsRatio_working_3-way'!V96^2+4*'OddsRatio_working_3-way'!U96^3/27</f>
        <v>-6.5030758073300873E-2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0.16616366182630923</v>
      </c>
      <c r="Y96" s="11">
        <f>IF('OddsRatio_working_3-way'!W96&gt;=0,IF('OddsRatio_working_3-way'!V96+SQRT('OddsRatio_working_3-way'!W96)&gt;0,0,PI()),ACOS('OddsRatio_working_3-way'!V96/(2*'OddsRatio_working_3-way'!X96)))</f>
        <v>0.87469779403093961</v>
      </c>
      <c r="Z96" s="11">
        <f>'OddsRatio_working_3-way'!X96^(1/3)*COS('OddsRatio_working_3-way'!Y96/3)</f>
        <v>0.526564060256976</v>
      </c>
      <c r="AA96" s="11">
        <f>'OddsRatio_working_3-way'!X96^(1/3)*COS(('OddsRatio_working_3-way'!Y96+2*PI())/3)</f>
        <v>-0.40014163528714269</v>
      </c>
      <c r="AB96" s="11">
        <f>'OddsRatio_working_3-way'!X96^(1/3)*COS(('OddsRatio_working_3-way'!Y96+4*PI())/3)</f>
        <v>-0.12642242496983341</v>
      </c>
      <c r="AC96" s="11">
        <f>'OddsRatio_working_3-way'!X96^(1/3)*SIN('OddsRatio_working_3-way'!Y96/3)</f>
        <v>0.15803185975907028</v>
      </c>
      <c r="AD96" s="11">
        <f>'OddsRatio_working_3-way'!X96^(1/3)*SIN(('OddsRatio_working_3-way'!Y96+2*PI())/3)</f>
        <v>0.37700192302288593</v>
      </c>
      <c r="AE96" s="11">
        <f>'OddsRatio_working_3-way'!X96^(1/3)*SIN(('OddsRatio_working_3-way'!Y96+4*PI())/3)</f>
        <v>-0.53503378278195624</v>
      </c>
      <c r="AF96" s="11">
        <f>-'OddsRatio_working_3-way'!U96/(3*'OddsRatio_working_3-way'!X96^(1/3))*COS(('OddsRatio_working_3-way'!Y96)/3)</f>
        <v>0.52656406025697589</v>
      </c>
      <c r="AG96" s="11">
        <f>-'OddsRatio_working_3-way'!U96/(3*'OddsRatio_working_3-way'!X96^(1/3))*COS(('OddsRatio_working_3-way'!Y96+2*PI())/3)</f>
        <v>-0.40014163528714258</v>
      </c>
      <c r="AH96" s="11">
        <f>-'OddsRatio_working_3-way'!U96/(3*'OddsRatio_working_3-way'!X96^(1/3))*COS(('OddsRatio_working_3-way'!Y96+4*PI())/3)</f>
        <v>-0.12642242496983339</v>
      </c>
      <c r="AI96" s="11">
        <f>'OddsRatio_working_3-way'!U96/(3*'OddsRatio_working_3-way'!X96^(1/3))*SIN(('OddsRatio_working_3-way'!Y96)/3)</f>
        <v>-0.15803185975907025</v>
      </c>
      <c r="AJ96" s="11">
        <f>'OddsRatio_working_3-way'!U96/(3*'OddsRatio_working_3-way'!X96^(1/3))*SIN(('OddsRatio_working_3-way'!Y96+2*PI())/3)</f>
        <v>-0.37700192302288588</v>
      </c>
      <c r="AK96" s="11">
        <f>'OddsRatio_working_3-way'!U96/(3*'OddsRatio_working_3-way'!X96^(1/3))*SIN(('OddsRatio_working_3-way'!Y96+4*PI())/3)</f>
        <v>0.53503378278195612</v>
      </c>
      <c r="AL96" s="11">
        <f>'OddsRatio_working_3-way'!Z96+'OddsRatio_working_3-way'!AF96</f>
        <v>1.0531281205139518</v>
      </c>
      <c r="AM96" s="11">
        <f>'OddsRatio_working_3-way'!AA96+'OddsRatio_working_3-way'!AG96</f>
        <v>-0.80028327057428528</v>
      </c>
      <c r="AN96" s="11">
        <f>'OddsRatio_working_3-way'!AB96+'OddsRatio_working_3-way'!AH96</f>
        <v>-0.25284484993966683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1.0531281205139518</v>
      </c>
      <c r="AS96" s="11">
        <f>IF(('OddsRatio_working_3-way'!X96=0),IF(Q96&gt;0,-Q96^(1/3),(-Q96)^(1/3)),'OddsRatio_working_3-way'!AM96-'OddsRatio_working_3-way'!R96/3)</f>
        <v>-0.80028327057428528</v>
      </c>
      <c r="AT96" s="11">
        <f>IF(('OddsRatio_working_3-way'!X96=0),IF(Q96&gt;0,-Q96^(1/3),(-Q96)^(1/3)),'OddsRatio_working_3-way'!AN96-'OddsRatio_working_3-way'!R96/3)</f>
        <v>-0.25284484993966683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9">
        <f t="shared" si="26"/>
        <v>0.34489759939592995</v>
      </c>
      <c r="E97" s="9">
        <f t="shared" si="27"/>
        <v>0.29052030046485983</v>
      </c>
      <c r="F97" s="9">
        <f t="shared" si="28"/>
        <v>0.36458210013921044</v>
      </c>
      <c r="G97" s="9">
        <f t="shared" si="29"/>
        <v>1.0436325871467576</v>
      </c>
      <c r="H97" s="9">
        <f t="shared" si="30"/>
        <v>2.8994113086070983</v>
      </c>
      <c r="I97" s="9">
        <f t="shared" si="31"/>
        <v>3.442100253923412</v>
      </c>
      <c r="J97" s="9">
        <f t="shared" si="32"/>
        <v>2.7428664205350848</v>
      </c>
      <c r="K97" s="11">
        <f t="shared" si="33"/>
        <v>0.3546099290780142</v>
      </c>
      <c r="L97" s="11">
        <f t="shared" si="34"/>
        <v>0.29940119760479045</v>
      </c>
      <c r="M97" s="11">
        <f t="shared" si="35"/>
        <v>0.37453183520599254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-0.28281137939278034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0.23182577390441844</v>
      </c>
      <c r="Q97" s="11">
        <f>2*'OddsRatio_working_3-way'!K97*'OddsRatio_working_3-way'!L97*'OddsRatio_working_3-way'!M97</f>
        <v>7.9528567377159007E-2</v>
      </c>
      <c r="R97" s="11">
        <f t="shared" si="36"/>
        <v>0</v>
      </c>
      <c r="S97" s="11">
        <f t="shared" si="37"/>
        <v>-0.81971869166710243</v>
      </c>
      <c r="T97" s="11">
        <f t="shared" si="38"/>
        <v>-0.28120709834205926</v>
      </c>
      <c r="U97" s="11">
        <f>'OddsRatio_working_3-way'!S97-'OddsRatio_working_3-way'!R97^2/3</f>
        <v>-0.81971869166710243</v>
      </c>
      <c r="V97" s="11">
        <f>'OddsRatio_working_3-way'!S97*'OddsRatio_working_3-way'!R97/3-2*'OddsRatio_working_3-way'!R97^3/27-'OddsRatio_working_3-way'!T97</f>
        <v>0.28120709834205926</v>
      </c>
      <c r="W97" s="11">
        <f>'OddsRatio_working_3-way'!V97^2+4*'OddsRatio_working_3-way'!U97^3/27</f>
        <v>-2.5226773945117298E-3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0.14282866444841555</v>
      </c>
      <c r="Y97" s="11">
        <f>IF('OddsRatio_working_3-way'!W97&gt;=0,IF('OddsRatio_working_3-way'!V97+SQRT('OddsRatio_working_3-way'!W97)&gt;0,0,PI()),ACOS('OddsRatio_working_3-way'!V97/(2*'OddsRatio_working_3-way'!X97)))</f>
        <v>0.17674576030090927</v>
      </c>
      <c r="Z97" s="11">
        <f>'OddsRatio_working_3-way'!X97^(1/3)*COS('OddsRatio_working_3-way'!Y97/3)</f>
        <v>0.52181629357337889</v>
      </c>
      <c r="AA97" s="11">
        <f>'OddsRatio_working_3-way'!X97^(1/3)*COS(('OddsRatio_working_3-way'!Y97+2*PI())/3)</f>
        <v>-0.28756316015719063</v>
      </c>
      <c r="AB97" s="11">
        <f>'OddsRatio_working_3-way'!X97^(1/3)*COS(('OddsRatio_working_3-way'!Y97+4*PI())/3)</f>
        <v>-0.23425313341618836</v>
      </c>
      <c r="AC97" s="11">
        <f>'OddsRatio_working_3-way'!X97^(1/3)*SIN('OddsRatio_working_3-way'!Y97/3)</f>
        <v>3.0778558289423948E-2</v>
      </c>
      <c r="AD97" s="11">
        <f>'OddsRatio_working_3-way'!X97^(1/3)*SIN(('OddsRatio_working_3-way'!Y97+2*PI())/3)</f>
        <v>0.43651688719847265</v>
      </c>
      <c r="AE97" s="11">
        <f>'OddsRatio_working_3-way'!X97^(1/3)*SIN(('OddsRatio_working_3-way'!Y97+4*PI())/3)</f>
        <v>-0.46729544548789653</v>
      </c>
      <c r="AF97" s="11">
        <f>-'OddsRatio_working_3-way'!U97/(3*'OddsRatio_working_3-way'!X97^(1/3))*COS(('OddsRatio_working_3-way'!Y97)/3)</f>
        <v>0.52181629357337878</v>
      </c>
      <c r="AG97" s="11">
        <f>-'OddsRatio_working_3-way'!U97/(3*'OddsRatio_working_3-way'!X97^(1/3))*COS(('OddsRatio_working_3-way'!Y97+2*PI())/3)</f>
        <v>-0.28756316015719058</v>
      </c>
      <c r="AH97" s="11">
        <f>-'OddsRatio_working_3-way'!U97/(3*'OddsRatio_working_3-way'!X97^(1/3))*COS(('OddsRatio_working_3-way'!Y97+4*PI())/3)</f>
        <v>-0.23425313341618831</v>
      </c>
      <c r="AI97" s="11">
        <f>'OddsRatio_working_3-way'!U97/(3*'OddsRatio_working_3-way'!X97^(1/3))*SIN(('OddsRatio_working_3-way'!Y97)/3)</f>
        <v>-3.0778558289423941E-2</v>
      </c>
      <c r="AJ97" s="11">
        <f>'OddsRatio_working_3-way'!U97/(3*'OddsRatio_working_3-way'!X97^(1/3))*SIN(('OddsRatio_working_3-way'!Y97+2*PI())/3)</f>
        <v>-0.43651688719847259</v>
      </c>
      <c r="AK97" s="11">
        <f>'OddsRatio_working_3-way'!U97/(3*'OddsRatio_working_3-way'!X97^(1/3))*SIN(('OddsRatio_working_3-way'!Y97+4*PI())/3)</f>
        <v>0.46729544548789642</v>
      </c>
      <c r="AL97" s="11">
        <f>'OddsRatio_working_3-way'!Z97+'OddsRatio_working_3-way'!AF97</f>
        <v>1.0436325871467576</v>
      </c>
      <c r="AM97" s="11">
        <f>'OddsRatio_working_3-way'!AA97+'OddsRatio_working_3-way'!AG97</f>
        <v>-0.57512632031438127</v>
      </c>
      <c r="AN97" s="11">
        <f>'OddsRatio_working_3-way'!AB97+'OddsRatio_working_3-way'!AH97</f>
        <v>-0.46850626683237667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1.0436325871467576</v>
      </c>
      <c r="AS97" s="11">
        <f>IF(('OddsRatio_working_3-way'!X97=0),IF(Q97&gt;0,-Q97^(1/3),(-Q97)^(1/3)),'OddsRatio_working_3-way'!AM97-'OddsRatio_working_3-way'!R97/3)</f>
        <v>-0.57512632031438127</v>
      </c>
      <c r="AT97" s="11">
        <f>IF(('OddsRatio_working_3-way'!X97=0),IF(Q97&gt;0,-Q97^(1/3),(-Q97)^(1/3)),'OddsRatio_working_3-way'!AN97-'OddsRatio_working_3-way'!R97/3)</f>
        <v>-0.46850626683237667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9">
        <f t="shared" si="26"/>
        <v>0.40985456147251353</v>
      </c>
      <c r="E98" s="9">
        <f t="shared" si="27"/>
        <v>0.28137584993219511</v>
      </c>
      <c r="F98" s="9">
        <f t="shared" si="28"/>
        <v>0.30876958859529108</v>
      </c>
      <c r="G98" s="9">
        <f t="shared" si="29"/>
        <v>1.0510145166325593</v>
      </c>
      <c r="H98" s="9">
        <f t="shared" si="30"/>
        <v>2.4398898877866069</v>
      </c>
      <c r="I98" s="9">
        <f t="shared" si="31"/>
        <v>3.55396527541712</v>
      </c>
      <c r="J98" s="9">
        <f t="shared" si="32"/>
        <v>3.2386609204273511</v>
      </c>
      <c r="K98" s="11">
        <f t="shared" si="33"/>
        <v>0.42194092827004215</v>
      </c>
      <c r="L98" s="11">
        <f t="shared" si="34"/>
        <v>0.29154518950437314</v>
      </c>
      <c r="M98" s="11">
        <f t="shared" si="35"/>
        <v>0.31948881789137379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-0.27868888023985772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0.23306007923335262</v>
      </c>
      <c r="Q98" s="11">
        <f>2*'OddsRatio_working_3-way'!K98*'OddsRatio_working_3-way'!L98*'OddsRatio_working_3-way'!M98</f>
        <v>7.8603736672294283E-2</v>
      </c>
      <c r="R98" s="11">
        <f t="shared" si="36"/>
        <v>0</v>
      </c>
      <c r="S98" s="11">
        <f t="shared" si="37"/>
        <v>-0.8362733347407546</v>
      </c>
      <c r="T98" s="11">
        <f t="shared" si="38"/>
        <v>-0.28204834223971481</v>
      </c>
      <c r="U98" s="11">
        <f>'OddsRatio_working_3-way'!S98-'OddsRatio_working_3-way'!R98^2/3</f>
        <v>-0.8362733347407546</v>
      </c>
      <c r="V98" s="11">
        <f>'OddsRatio_working_3-way'!S98*'OddsRatio_working_3-way'!R98/3-2*'OddsRatio_working_3-way'!R98^3/27-'OddsRatio_working_3-way'!T98</f>
        <v>0.28204834223971481</v>
      </c>
      <c r="W98" s="11">
        <f>'OddsRatio_working_3-way'!V98^2+4*'OddsRatio_working_3-way'!U98^3/27</f>
        <v>-7.0932276129755112E-3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0.14717718485990516</v>
      </c>
      <c r="Y98" s="11">
        <f>IF('OddsRatio_working_3-way'!W98&gt;=0,IF('OddsRatio_working_3-way'!V98+SQRT('OddsRatio_working_3-way'!W98)&gt;0,0,PI()),ACOS('OddsRatio_working_3-way'!V98/(2*'OddsRatio_working_3-way'!X98)))</f>
        <v>0.29017732104239591</v>
      </c>
      <c r="Z98" s="11">
        <f>'OddsRatio_working_3-way'!X98^(1/3)*COS('OddsRatio_working_3-way'!Y98/3)</f>
        <v>0.52550725831627965</v>
      </c>
      <c r="AA98" s="11">
        <f>'OddsRatio_working_3-way'!X98^(1/3)*COS(('OddsRatio_working_3-way'!Y98+2*PI())/3)</f>
        <v>-0.30691158175865008</v>
      </c>
      <c r="AB98" s="11">
        <f>'OddsRatio_working_3-way'!X98^(1/3)*COS(('OddsRatio_working_3-way'!Y98+4*PI())/3)</f>
        <v>-0.21859567655762968</v>
      </c>
      <c r="AC98" s="11">
        <f>'OddsRatio_working_3-way'!X98^(1/3)*SIN('OddsRatio_working_3-way'!Y98/3)</f>
        <v>5.0989211641534728E-2</v>
      </c>
      <c r="AD98" s="11">
        <f>'OddsRatio_working_3-way'!X98^(1/3)*SIN(('OddsRatio_working_3-way'!Y98+2*PI())/3)</f>
        <v>0.42960802975424206</v>
      </c>
      <c r="AE98" s="11">
        <f>'OddsRatio_working_3-way'!X98^(1/3)*SIN(('OddsRatio_working_3-way'!Y98+4*PI())/3)</f>
        <v>-0.48059724139577664</v>
      </c>
      <c r="AF98" s="11">
        <f>-'OddsRatio_working_3-way'!U98/(3*'OddsRatio_working_3-way'!X98^(1/3))*COS(('OddsRatio_working_3-way'!Y98)/3)</f>
        <v>0.52550725831627954</v>
      </c>
      <c r="AG98" s="11">
        <f>-'OddsRatio_working_3-way'!U98/(3*'OddsRatio_working_3-way'!X98^(1/3))*COS(('OddsRatio_working_3-way'!Y98+2*PI())/3)</f>
        <v>-0.30691158175865002</v>
      </c>
      <c r="AH98" s="11">
        <f>-'OddsRatio_working_3-way'!U98/(3*'OddsRatio_working_3-way'!X98^(1/3))*COS(('OddsRatio_working_3-way'!Y98+4*PI())/3)</f>
        <v>-0.21859567655762965</v>
      </c>
      <c r="AI98" s="11">
        <f>'OddsRatio_working_3-way'!U98/(3*'OddsRatio_working_3-way'!X98^(1/3))*SIN(('OddsRatio_working_3-way'!Y98)/3)</f>
        <v>-5.0989211641534721E-2</v>
      </c>
      <c r="AJ98" s="11">
        <f>'OddsRatio_working_3-way'!U98/(3*'OddsRatio_working_3-way'!X98^(1/3))*SIN(('OddsRatio_working_3-way'!Y98+2*PI())/3)</f>
        <v>-0.42960802975424195</v>
      </c>
      <c r="AK98" s="11">
        <f>'OddsRatio_working_3-way'!U98/(3*'OddsRatio_working_3-way'!X98^(1/3))*SIN(('OddsRatio_working_3-way'!Y98+4*PI())/3)</f>
        <v>0.48059724139577653</v>
      </c>
      <c r="AL98" s="11">
        <f>'OddsRatio_working_3-way'!Z98+'OddsRatio_working_3-way'!AF98</f>
        <v>1.0510145166325593</v>
      </c>
      <c r="AM98" s="11">
        <f>'OddsRatio_working_3-way'!AA98+'OddsRatio_working_3-way'!AG98</f>
        <v>-0.61382316351730015</v>
      </c>
      <c r="AN98" s="11">
        <f>'OddsRatio_working_3-way'!AB98+'OddsRatio_working_3-way'!AH98</f>
        <v>-0.43719135311525936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1.0510145166325593</v>
      </c>
      <c r="AS98" s="11">
        <f>IF(('OddsRatio_working_3-way'!X98=0),IF(Q98&gt;0,-Q98^(1/3),(-Q98)^(1/3)),'OddsRatio_working_3-way'!AM98-'OddsRatio_working_3-way'!R98/3)</f>
        <v>-0.61382316351730015</v>
      </c>
      <c r="AT98" s="11">
        <f>IF(('OddsRatio_working_3-way'!X98=0),IF(Q98&gt;0,-Q98^(1/3),(-Q98)^(1/3)),'OddsRatio_working_3-way'!AN98-'OddsRatio_working_3-way'!R98/3)</f>
        <v>-0.43719135311525936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9">
        <f t="shared" si="26"/>
        <v>0.24150208362923567</v>
      </c>
      <c r="E99" s="9">
        <f t="shared" si="27"/>
        <v>0.30015532554446639</v>
      </c>
      <c r="F99" s="9">
        <f t="shared" si="28"/>
        <v>0.45834259082629797</v>
      </c>
      <c r="G99" s="9">
        <f t="shared" si="29"/>
        <v>1.0646613639472355</v>
      </c>
      <c r="H99" s="9">
        <f t="shared" si="30"/>
        <v>4.1407510236443459</v>
      </c>
      <c r="I99" s="9">
        <f t="shared" si="31"/>
        <v>3.3316083870444451</v>
      </c>
      <c r="J99" s="9">
        <f t="shared" si="32"/>
        <v>2.1817741139814313</v>
      </c>
      <c r="K99" s="11">
        <f t="shared" si="33"/>
        <v>0.25316455696202528</v>
      </c>
      <c r="L99" s="11">
        <f t="shared" si="34"/>
        <v>0.31347962382445144</v>
      </c>
      <c r="M99" s="11">
        <f t="shared" si="35"/>
        <v>0.47393364928909953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-0.26972355531667569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0.2350768071153424</v>
      </c>
      <c r="Q99" s="11">
        <f>2*'OddsRatio_working_3-way'!K99*'OddsRatio_working_3-way'!L99*'OddsRatio_working_3-way'!M99</f>
        <v>7.5224578276909579E-2</v>
      </c>
      <c r="R99" s="11">
        <f t="shared" si="36"/>
        <v>0</v>
      </c>
      <c r="S99" s="11">
        <f t="shared" si="37"/>
        <v>-0.87154719149146831</v>
      </c>
      <c r="T99" s="11">
        <f t="shared" si="38"/>
        <v>-0.27889510127726991</v>
      </c>
      <c r="U99" s="11">
        <f>'OddsRatio_working_3-way'!S99-'OddsRatio_working_3-way'!R99^2/3</f>
        <v>-0.87154719149146831</v>
      </c>
      <c r="V99" s="11">
        <f>'OddsRatio_working_3-way'!S99*'OddsRatio_working_3-way'!R99/3-2*'OddsRatio_working_3-way'!R99^3/27-'OddsRatio_working_3-way'!T99</f>
        <v>0.27889510127726991</v>
      </c>
      <c r="W99" s="11">
        <f>'OddsRatio_working_3-way'!V99^2+4*'OddsRatio_working_3-way'!U99^3/27</f>
        <v>-2.0294923853214061E-2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0.15658655862626963</v>
      </c>
      <c r="Y99" s="11">
        <f>IF('OddsRatio_working_3-way'!W99&gt;=0,IF('OddsRatio_working_3-way'!V99+SQRT('OddsRatio_working_3-way'!W99)&gt;0,0,PI()),ACOS('OddsRatio_working_3-way'!V99/(2*'OddsRatio_working_3-way'!X99)))</f>
        <v>0.47225204067472615</v>
      </c>
      <c r="Z99" s="11">
        <f>'OddsRatio_working_3-way'!X99^(1/3)*COS('OddsRatio_working_3-way'!Y99/3)</f>
        <v>0.53233068197361788</v>
      </c>
      <c r="AA99" s="11">
        <f>'OddsRatio_working_3-way'!X99^(1/3)*COS(('OddsRatio_working_3-way'!Y99+2*PI())/3)</f>
        <v>-0.33934205616994839</v>
      </c>
      <c r="AB99" s="11">
        <f>'OddsRatio_working_3-way'!X99^(1/3)*COS(('OddsRatio_working_3-way'!Y99+4*PI())/3)</f>
        <v>-0.1929886258036696</v>
      </c>
      <c r="AC99" s="11">
        <f>'OddsRatio_working_3-way'!X99^(1/3)*SIN('OddsRatio_working_3-way'!Y99/3)</f>
        <v>8.4497192418796288E-2</v>
      </c>
      <c r="AD99" s="11">
        <f>'OddsRatio_working_3-way'!X99^(1/3)*SIN(('OddsRatio_working_3-way'!Y99+2*PI())/3)</f>
        <v>0.41876329759364989</v>
      </c>
      <c r="AE99" s="11">
        <f>'OddsRatio_working_3-way'!X99^(1/3)*SIN(('OddsRatio_working_3-way'!Y99+4*PI())/3)</f>
        <v>-0.5032604900124461</v>
      </c>
      <c r="AF99" s="11">
        <f>-'OddsRatio_working_3-way'!U99/(3*'OddsRatio_working_3-way'!X99^(1/3))*COS(('OddsRatio_working_3-way'!Y99)/3)</f>
        <v>0.53233068197361777</v>
      </c>
      <c r="AG99" s="11">
        <f>-'OddsRatio_working_3-way'!U99/(3*'OddsRatio_working_3-way'!X99^(1/3))*COS(('OddsRatio_working_3-way'!Y99+2*PI())/3)</f>
        <v>-0.33934205616994828</v>
      </c>
      <c r="AH99" s="11">
        <f>-'OddsRatio_working_3-way'!U99/(3*'OddsRatio_working_3-way'!X99^(1/3))*COS(('OddsRatio_working_3-way'!Y99+4*PI())/3)</f>
        <v>-0.19298862580366954</v>
      </c>
      <c r="AI99" s="11">
        <f>'OddsRatio_working_3-way'!U99/(3*'OddsRatio_working_3-way'!X99^(1/3))*SIN(('OddsRatio_working_3-way'!Y99)/3)</f>
        <v>-8.4497192418796274E-2</v>
      </c>
      <c r="AJ99" s="11">
        <f>'OddsRatio_working_3-way'!U99/(3*'OddsRatio_working_3-way'!X99^(1/3))*SIN(('OddsRatio_working_3-way'!Y99+2*PI())/3)</f>
        <v>-0.41876329759364977</v>
      </c>
      <c r="AK99" s="11">
        <f>'OddsRatio_working_3-way'!U99/(3*'OddsRatio_working_3-way'!X99^(1/3))*SIN(('OddsRatio_working_3-way'!Y99+4*PI())/3)</f>
        <v>0.50326049001244599</v>
      </c>
      <c r="AL99" s="11">
        <f>'OddsRatio_working_3-way'!Z99+'OddsRatio_working_3-way'!AF99</f>
        <v>1.0646613639472355</v>
      </c>
      <c r="AM99" s="11">
        <f>'OddsRatio_working_3-way'!AA99+'OddsRatio_working_3-way'!AG99</f>
        <v>-0.67868411233989667</v>
      </c>
      <c r="AN99" s="11">
        <f>'OddsRatio_working_3-way'!AB99+'OddsRatio_working_3-way'!AH99</f>
        <v>-0.38597725160733914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1.0646613639472355</v>
      </c>
      <c r="AS99" s="11">
        <f>IF(('OddsRatio_working_3-way'!X99=0),IF(Q99&gt;0,-Q99^(1/3),(-Q99)^(1/3)),'OddsRatio_working_3-way'!AM99-'OddsRatio_working_3-way'!R99/3)</f>
        <v>-0.67868411233989667</v>
      </c>
      <c r="AT99" s="11">
        <f>IF(('OddsRatio_working_3-way'!X99=0),IF(Q99&gt;0,-Q99^(1/3),(-Q99)^(1/3)),'OddsRatio_working_3-way'!AN99-'OddsRatio_working_3-way'!R99/3)</f>
        <v>-0.38597725160733914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9">
        <f t="shared" si="26"/>
        <v>0.49204390040785967</v>
      </c>
      <c r="E100" s="9">
        <f t="shared" si="27"/>
        <v>0.25466454860512261</v>
      </c>
      <c r="F100" s="9">
        <f t="shared" si="28"/>
        <v>0.25329155098701778</v>
      </c>
      <c r="G100" s="9">
        <f t="shared" si="29"/>
        <v>1.064266992477056</v>
      </c>
      <c r="H100" s="9">
        <f t="shared" si="30"/>
        <v>2.0323389827027443</v>
      </c>
      <c r="I100" s="9">
        <f t="shared" si="31"/>
        <v>3.9267342293119039</v>
      </c>
      <c r="J100" s="9">
        <f t="shared" si="32"/>
        <v>3.9480195691614446</v>
      </c>
      <c r="K100" s="11">
        <f t="shared" si="33"/>
        <v>0.50761421319796951</v>
      </c>
      <c r="L100" s="11">
        <f t="shared" si="34"/>
        <v>0.26666666666666666</v>
      </c>
      <c r="M100" s="11">
        <f t="shared" si="35"/>
        <v>0.26525198938992045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-0.26530495002401178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0.23302679000210946</v>
      </c>
      <c r="Q100" s="11">
        <f>2*'OddsRatio_working_3-way'!K100*'OddsRatio_working_3-way'!L100*'OddsRatio_working_3-way'!M100</f>
        <v>7.1811029276459007E-2</v>
      </c>
      <c r="R100" s="11">
        <f t="shared" si="36"/>
        <v>0</v>
      </c>
      <c r="S100" s="11">
        <f t="shared" si="37"/>
        <v>-0.87833562841936819</v>
      </c>
      <c r="T100" s="11">
        <f t="shared" si="38"/>
        <v>-0.27067353726328758</v>
      </c>
      <c r="U100" s="11">
        <f>'OddsRatio_working_3-way'!S100-'OddsRatio_working_3-way'!R100^2/3</f>
        <v>-0.87833562841936819</v>
      </c>
      <c r="V100" s="11">
        <f>'OddsRatio_working_3-way'!S100*'OddsRatio_working_3-way'!R100/3-2*'OddsRatio_working_3-way'!R100^3/27-'OddsRatio_working_3-way'!T100</f>
        <v>0.27067353726328758</v>
      </c>
      <c r="W100" s="11">
        <f>'OddsRatio_working_3-way'!V100^2+4*'OddsRatio_working_3-way'!U100^3/27</f>
        <v>-2.7122894074835674E-2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0.15841958358222005</v>
      </c>
      <c r="Y100" s="11">
        <f>IF('OddsRatio_working_3-way'!W100&gt;=0,IF('OddsRatio_working_3-way'!V100+SQRT('OddsRatio_working_3-way'!W100)&gt;0,0,PI()),ACOS('OddsRatio_working_3-way'!V100/(2*'OddsRatio_working_3-way'!X100)))</f>
        <v>0.54660683972088631</v>
      </c>
      <c r="Z100" s="11">
        <f>'OddsRatio_working_3-way'!X100^(1/3)*COS('OddsRatio_working_3-way'!Y100/3)</f>
        <v>0.53213349623852813</v>
      </c>
      <c r="AA100" s="11">
        <f>'OddsRatio_working_3-way'!X100^(1/3)*COS(('OddsRatio_working_3-way'!Y100+2*PI())/3)</f>
        <v>-0.35097472030422661</v>
      </c>
      <c r="AB100" s="11">
        <f>'OddsRatio_working_3-way'!X100^(1/3)*COS(('OddsRatio_working_3-way'!Y100+4*PI())/3)</f>
        <v>-0.18115877593430141</v>
      </c>
      <c r="AC100" s="11">
        <f>'OddsRatio_working_3-way'!X100^(1/3)*SIN('OddsRatio_working_3-way'!Y100/3)</f>
        <v>9.8043281194666793E-2</v>
      </c>
      <c r="AD100" s="11">
        <f>'OddsRatio_working_3-way'!X100^(1/3)*SIN(('OddsRatio_working_3-way'!Y100+2*PI())/3)</f>
        <v>0.41181948534986301</v>
      </c>
      <c r="AE100" s="11">
        <f>'OddsRatio_working_3-way'!X100^(1/3)*SIN(('OddsRatio_working_3-way'!Y100+4*PI())/3)</f>
        <v>-0.50986276654452978</v>
      </c>
      <c r="AF100" s="11">
        <f>-'OddsRatio_working_3-way'!U100/(3*'OddsRatio_working_3-way'!X100^(1/3))*COS(('OddsRatio_working_3-way'!Y100)/3)</f>
        <v>0.53213349623852801</v>
      </c>
      <c r="AG100" s="11">
        <f>-'OddsRatio_working_3-way'!U100/(3*'OddsRatio_working_3-way'!X100^(1/3))*COS(('OddsRatio_working_3-way'!Y100+2*PI())/3)</f>
        <v>-0.3509747203042265</v>
      </c>
      <c r="AH100" s="11">
        <f>-'OddsRatio_working_3-way'!U100/(3*'OddsRatio_working_3-way'!X100^(1/3))*COS(('OddsRatio_working_3-way'!Y100+4*PI())/3)</f>
        <v>-0.18115877593430138</v>
      </c>
      <c r="AI100" s="11">
        <f>'OddsRatio_working_3-way'!U100/(3*'OddsRatio_working_3-way'!X100^(1/3))*SIN(('OddsRatio_working_3-way'!Y100)/3)</f>
        <v>-9.8043281194666779E-2</v>
      </c>
      <c r="AJ100" s="11">
        <f>'OddsRatio_working_3-way'!U100/(3*'OddsRatio_working_3-way'!X100^(1/3))*SIN(('OddsRatio_working_3-way'!Y100+2*PI())/3)</f>
        <v>-0.4118194853498629</v>
      </c>
      <c r="AK100" s="11">
        <f>'OddsRatio_working_3-way'!U100/(3*'OddsRatio_working_3-way'!X100^(1/3))*SIN(('OddsRatio_working_3-way'!Y100+4*PI())/3)</f>
        <v>0.50986276654452967</v>
      </c>
      <c r="AL100" s="11">
        <f>'OddsRatio_working_3-way'!Z100+'OddsRatio_working_3-way'!AF100</f>
        <v>1.064266992477056</v>
      </c>
      <c r="AM100" s="11">
        <f>'OddsRatio_working_3-way'!AA100+'OddsRatio_working_3-way'!AG100</f>
        <v>-0.7019494406084531</v>
      </c>
      <c r="AN100" s="11">
        <f>'OddsRatio_working_3-way'!AB100+'OddsRatio_working_3-way'!AH100</f>
        <v>-0.36231755186860282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1.064266992477056</v>
      </c>
      <c r="AS100" s="11">
        <f>IF(('OddsRatio_working_3-way'!X100=0),IF(Q100&gt;0,-Q100^(1/3),(-Q100)^(1/3)),'OddsRatio_working_3-way'!AM100-'OddsRatio_working_3-way'!R100/3)</f>
        <v>-0.7019494406084531</v>
      </c>
      <c r="AT100" s="11">
        <f>IF(('OddsRatio_working_3-way'!X100=0),IF(Q100&gt;0,-Q100^(1/3),(-Q100)^(1/3)),'OddsRatio_working_3-way'!AN100-'OddsRatio_working_3-way'!R100/3)</f>
        <v>-0.36231755186860282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9">
        <f t="shared" si="26"/>
        <v>0.23006946263923578</v>
      </c>
      <c r="E101" s="9">
        <f t="shared" si="27"/>
        <v>0.28734788666174998</v>
      </c>
      <c r="F101" s="9">
        <f t="shared" si="28"/>
        <v>0.48258265069901418</v>
      </c>
      <c r="G101" s="9">
        <f t="shared" si="29"/>
        <v>1.0830140420830934</v>
      </c>
      <c r="H101" s="9">
        <f t="shared" si="30"/>
        <v>4.3465133900367583</v>
      </c>
      <c r="I101" s="9">
        <f t="shared" si="31"/>
        <v>3.4801021563702839</v>
      </c>
      <c r="J101" s="9">
        <f t="shared" si="32"/>
        <v>2.0721839016622625</v>
      </c>
      <c r="K101" s="11">
        <f t="shared" si="33"/>
        <v>0.24449877750611249</v>
      </c>
      <c r="L101" s="11">
        <f t="shared" si="34"/>
        <v>0.303951367781155</v>
      </c>
      <c r="M101" s="11">
        <f t="shared" si="35"/>
        <v>0.50251256281407031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-0.26161152594521131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0.23788505028393278</v>
      </c>
      <c r="Q101" s="11">
        <f>2*'OddsRatio_working_3-way'!K101*'OddsRatio_working_3-way'!L101*'OddsRatio_working_3-way'!M101</f>
        <v>7.4689183762616268E-2</v>
      </c>
      <c r="R101" s="11">
        <f t="shared" si="36"/>
        <v>0</v>
      </c>
      <c r="S101" s="11">
        <f t="shared" si="37"/>
        <v>-0.90930645897364815</v>
      </c>
      <c r="T101" s="11">
        <f t="shared" si="38"/>
        <v>-0.28549653342971687</v>
      </c>
      <c r="U101" s="11">
        <f>'OddsRatio_working_3-way'!S101-'OddsRatio_working_3-way'!R101^2/3</f>
        <v>-0.90930645897364815</v>
      </c>
      <c r="V101" s="11">
        <f>'OddsRatio_working_3-way'!S101*'OddsRatio_working_3-way'!R101/3-2*'OddsRatio_working_3-way'!R101^3/27-'OddsRatio_working_3-way'!T101</f>
        <v>0.28549653342971687</v>
      </c>
      <c r="W101" s="11">
        <f>'OddsRatio_working_3-way'!V101^2+4*'OddsRatio_working_3-way'!U101^3/27</f>
        <v>-2.9876818114034587E-2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0.16687202335503998</v>
      </c>
      <c r="Y101" s="11">
        <f>IF('OddsRatio_working_3-way'!W101&gt;=0,IF('OddsRatio_working_3-way'!V101+SQRT('OddsRatio_working_3-way'!W101)&gt;0,0,PI()),ACOS('OddsRatio_working_3-way'!V101/(2*'OddsRatio_working_3-way'!X101)))</f>
        <v>0.54440502776629973</v>
      </c>
      <c r="Z101" s="11">
        <f>'OddsRatio_working_3-way'!X101^(1/3)*COS('OddsRatio_working_3-way'!Y101/3)</f>
        <v>0.54150702104154658</v>
      </c>
      <c r="AA101" s="11">
        <f>'OddsRatio_working_3-way'!X101^(1/3)*COS(('OddsRatio_working_3-way'!Y101+2*PI())/3)</f>
        <v>-0.35680131331343379</v>
      </c>
      <c r="AB101" s="11">
        <f>'OddsRatio_working_3-way'!X101^(1/3)*COS(('OddsRatio_working_3-way'!Y101+4*PI())/3)</f>
        <v>-0.18470570772811287</v>
      </c>
      <c r="AC101" s="11">
        <f>'OddsRatio_working_3-way'!X101^(1/3)*SIN('OddsRatio_working_3-way'!Y101/3)</f>
        <v>9.9359444211036707E-2</v>
      </c>
      <c r="AD101" s="11">
        <f>'OddsRatio_working_3-way'!X101^(1/3)*SIN(('OddsRatio_working_3-way'!Y101+2*PI())/3)</f>
        <v>0.41927911444409544</v>
      </c>
      <c r="AE101" s="11">
        <f>'OddsRatio_working_3-way'!X101^(1/3)*SIN(('OddsRatio_working_3-way'!Y101+4*PI())/3)</f>
        <v>-0.5186385586551322</v>
      </c>
      <c r="AF101" s="11">
        <f>-'OddsRatio_working_3-way'!U101/(3*'OddsRatio_working_3-way'!X101^(1/3))*COS(('OddsRatio_working_3-way'!Y101)/3)</f>
        <v>0.54150702104154669</v>
      </c>
      <c r="AG101" s="11">
        <f>-'OddsRatio_working_3-way'!U101/(3*'OddsRatio_working_3-way'!X101^(1/3))*COS(('OddsRatio_working_3-way'!Y101+2*PI())/3)</f>
        <v>-0.35680131331343384</v>
      </c>
      <c r="AH101" s="11">
        <f>-'OddsRatio_working_3-way'!U101/(3*'OddsRatio_working_3-way'!X101^(1/3))*COS(('OddsRatio_working_3-way'!Y101+4*PI())/3)</f>
        <v>-0.18470570772811293</v>
      </c>
      <c r="AI101" s="11">
        <f>'OddsRatio_working_3-way'!U101/(3*'OddsRatio_working_3-way'!X101^(1/3))*SIN(('OddsRatio_working_3-way'!Y101)/3)</f>
        <v>-9.9359444211036721E-2</v>
      </c>
      <c r="AJ101" s="11">
        <f>'OddsRatio_working_3-way'!U101/(3*'OddsRatio_working_3-way'!X101^(1/3))*SIN(('OddsRatio_working_3-way'!Y101+2*PI())/3)</f>
        <v>-0.41927911444409555</v>
      </c>
      <c r="AK101" s="11">
        <f>'OddsRatio_working_3-way'!U101/(3*'OddsRatio_working_3-way'!X101^(1/3))*SIN(('OddsRatio_working_3-way'!Y101+4*PI())/3)</f>
        <v>0.51863855865513231</v>
      </c>
      <c r="AL101" s="11">
        <f>'OddsRatio_working_3-way'!Z101+'OddsRatio_working_3-way'!AF101</f>
        <v>1.0830140420830934</v>
      </c>
      <c r="AM101" s="11">
        <f>'OddsRatio_working_3-way'!AA101+'OddsRatio_working_3-way'!AG101</f>
        <v>-0.71360262662686758</v>
      </c>
      <c r="AN101" s="11">
        <f>'OddsRatio_working_3-way'!AB101+'OddsRatio_working_3-way'!AH101</f>
        <v>-0.3694114154562258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1.0830140420830934</v>
      </c>
      <c r="AS101" s="11">
        <f>IF(('OddsRatio_working_3-way'!X101=0),IF(Q101&gt;0,-Q101^(1/3),(-Q101)^(1/3)),'OddsRatio_working_3-way'!AM101-'OddsRatio_working_3-way'!R101/3)</f>
        <v>-0.71360262662686758</v>
      </c>
      <c r="AT101" s="11">
        <f>IF(('OddsRatio_working_3-way'!X101=0),IF(Q101&gt;0,-Q101^(1/3),(-Q101)^(1/3)),'OddsRatio_working_3-way'!AN101-'OddsRatio_working_3-way'!R101/3)</f>
        <v>-0.3694114154562258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9">
        <f t="shared" si="26"/>
        <v>0.19433187762231546</v>
      </c>
      <c r="E102" s="9">
        <f t="shared" si="27"/>
        <v>0.24863863964559946</v>
      </c>
      <c r="F102" s="9">
        <f t="shared" si="28"/>
        <v>0.55702948273208486</v>
      </c>
      <c r="G102" s="9">
        <f t="shared" si="29"/>
        <v>1.0603161496234388</v>
      </c>
      <c r="H102" s="9">
        <f t="shared" si="30"/>
        <v>5.145836145027646</v>
      </c>
      <c r="I102" s="9">
        <f t="shared" si="31"/>
        <v>4.0219010264268009</v>
      </c>
      <c r="J102" s="9">
        <f t="shared" si="32"/>
        <v>1.7952371122175794</v>
      </c>
      <c r="K102" s="11">
        <f t="shared" si="33"/>
        <v>0.20366598778004072</v>
      </c>
      <c r="L102" s="11">
        <f t="shared" si="34"/>
        <v>0.25974025974025972</v>
      </c>
      <c r="M102" s="11">
        <f t="shared" si="35"/>
        <v>0.5714285714285714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-0.25264028959111873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0.22701767246428287</v>
      </c>
      <c r="Q102" s="11">
        <f>2*'OddsRatio_working_3-way'!K102*'OddsRatio_working_3-way'!L102*'OddsRatio_working_3-way'!M102</f>
        <v>6.0457436075707811E-2</v>
      </c>
      <c r="R102" s="11">
        <f t="shared" si="36"/>
        <v>0</v>
      </c>
      <c r="S102" s="11">
        <f t="shared" si="37"/>
        <v>-0.89858063744185723</v>
      </c>
      <c r="T102" s="11">
        <f t="shared" si="38"/>
        <v>-0.23930243340661972</v>
      </c>
      <c r="U102" s="11">
        <f>'OddsRatio_working_3-way'!S102-'OddsRatio_working_3-way'!R102^2/3</f>
        <v>-0.89858063744185723</v>
      </c>
      <c r="V102" s="11">
        <f>'OddsRatio_working_3-way'!S102*'OddsRatio_working_3-way'!R102/3-2*'OddsRatio_working_3-way'!R102^3/27-'OddsRatio_working_3-way'!T102</f>
        <v>0.23930243340661972</v>
      </c>
      <c r="W102" s="11">
        <f>'OddsRatio_working_3-way'!V102^2+4*'OddsRatio_working_3-way'!U102^3/27</f>
        <v>-5.0224180257147706E-2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0.16392821210172867</v>
      </c>
      <c r="Y102" s="11">
        <f>IF('OddsRatio_working_3-way'!W102&gt;=0,IF('OddsRatio_working_3-way'!V102+SQRT('OddsRatio_working_3-way'!W102)&gt;0,0,PI()),ACOS('OddsRatio_working_3-way'!V102/(2*'OddsRatio_working_3-way'!X102)))</f>
        <v>0.75262055072586176</v>
      </c>
      <c r="Z102" s="11">
        <f>'OddsRatio_working_3-way'!X102^(1/3)*COS('OddsRatio_working_3-way'!Y102/3)</f>
        <v>0.53015807481171939</v>
      </c>
      <c r="AA102" s="11">
        <f>'OddsRatio_working_3-way'!X102^(1/3)*COS(('OddsRatio_working_3-way'!Y102+2*PI())/3)</f>
        <v>-0.38274156816401073</v>
      </c>
      <c r="AB102" s="11">
        <f>'OddsRatio_working_3-way'!X102^(1/3)*COS(('OddsRatio_working_3-way'!Y102+4*PI())/3)</f>
        <v>-0.14741650664770861</v>
      </c>
      <c r="AC102" s="11">
        <f>'OddsRatio_working_3-way'!X102^(1/3)*SIN('OddsRatio_working_3-way'!Y102/3)</f>
        <v>0.13586498761350227</v>
      </c>
      <c r="AD102" s="11">
        <f>'OddsRatio_working_3-way'!X102^(1/3)*SIN(('OddsRatio_working_3-way'!Y102+2*PI())/3)</f>
        <v>0.39119786700164882</v>
      </c>
      <c r="AE102" s="11">
        <f>'OddsRatio_working_3-way'!X102^(1/3)*SIN(('OddsRatio_working_3-way'!Y102+4*PI())/3)</f>
        <v>-0.52706285461515101</v>
      </c>
      <c r="AF102" s="11">
        <f>-'OddsRatio_working_3-way'!U102/(3*'OddsRatio_working_3-way'!X102^(1/3))*COS(('OddsRatio_working_3-way'!Y102)/3)</f>
        <v>0.53015807481171928</v>
      </c>
      <c r="AG102" s="11">
        <f>-'OddsRatio_working_3-way'!U102/(3*'OddsRatio_working_3-way'!X102^(1/3))*COS(('OddsRatio_working_3-way'!Y102+2*PI())/3)</f>
        <v>-0.38274156816401061</v>
      </c>
      <c r="AH102" s="11">
        <f>-'OddsRatio_working_3-way'!U102/(3*'OddsRatio_working_3-way'!X102^(1/3))*COS(('OddsRatio_working_3-way'!Y102+4*PI())/3)</f>
        <v>-0.14741650664770858</v>
      </c>
      <c r="AI102" s="11">
        <f>'OddsRatio_working_3-way'!U102/(3*'OddsRatio_working_3-way'!X102^(1/3))*SIN(('OddsRatio_working_3-way'!Y102)/3)</f>
        <v>-0.13586498761350224</v>
      </c>
      <c r="AJ102" s="11">
        <f>'OddsRatio_working_3-way'!U102/(3*'OddsRatio_working_3-way'!X102^(1/3))*SIN(('OddsRatio_working_3-way'!Y102+2*PI())/3)</f>
        <v>-0.39119786700164871</v>
      </c>
      <c r="AK102" s="11">
        <f>'OddsRatio_working_3-way'!U102/(3*'OddsRatio_working_3-way'!X102^(1/3))*SIN(('OddsRatio_working_3-way'!Y102+4*PI())/3)</f>
        <v>0.52706285461515101</v>
      </c>
      <c r="AL102" s="11">
        <f>'OddsRatio_working_3-way'!Z102+'OddsRatio_working_3-way'!AF102</f>
        <v>1.0603161496234388</v>
      </c>
      <c r="AM102" s="11">
        <f>'OddsRatio_working_3-way'!AA102+'OddsRatio_working_3-way'!AG102</f>
        <v>-0.76548313632802134</v>
      </c>
      <c r="AN102" s="11">
        <f>'OddsRatio_working_3-way'!AB102+'OddsRatio_working_3-way'!AH102</f>
        <v>-0.29483301329541722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1.0603161496234388</v>
      </c>
      <c r="AS102" s="11">
        <f>IF(('OddsRatio_working_3-way'!X102=0),IF(Q102&gt;0,-Q102^(1/3),(-Q102)^(1/3)),'OddsRatio_working_3-way'!AM102-'OddsRatio_working_3-way'!R102/3)</f>
        <v>-0.76548313632802134</v>
      </c>
      <c r="AT102" s="11">
        <f>IF(('OddsRatio_working_3-way'!X102=0),IF(Q102&gt;0,-Q102^(1/3),(-Q102)^(1/3)),'OddsRatio_working_3-way'!AN102-'OddsRatio_working_3-way'!R102/3)</f>
        <v>-0.29483301329541722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9">
        <f t="shared" si="26"/>
        <v>0.28440802282503186</v>
      </c>
      <c r="E103" s="9">
        <f t="shared" si="27"/>
        <v>0.28961077974099952</v>
      </c>
      <c r="F103" s="9">
        <f t="shared" si="28"/>
        <v>0.42598119743396867</v>
      </c>
      <c r="G103" s="9">
        <f t="shared" si="29"/>
        <v>1.0527511359799553</v>
      </c>
      <c r="H103" s="9">
        <f t="shared" si="30"/>
        <v>3.5160752149920929</v>
      </c>
      <c r="I103" s="9">
        <f t="shared" si="31"/>
        <v>3.4529101468332959</v>
      </c>
      <c r="J103" s="9">
        <f t="shared" si="32"/>
        <v>2.3475214540543421</v>
      </c>
      <c r="K103" s="11">
        <f t="shared" si="33"/>
        <v>0.29498525073746312</v>
      </c>
      <c r="L103" s="11">
        <f t="shared" si="34"/>
        <v>0.3003003003003003</v>
      </c>
      <c r="M103" s="11">
        <f t="shared" si="35"/>
        <v>0.43859649122807021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-0.27693956959598942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0.23311620889636725</v>
      </c>
      <c r="Q103" s="11">
        <f>2*'OddsRatio_working_3-way'!K103*'OddsRatio_working_3-way'!L103*'OddsRatio_working_3-way'!M103</f>
        <v>7.7705402965455764E-2</v>
      </c>
      <c r="R103" s="11">
        <f t="shared" si="36"/>
        <v>0</v>
      </c>
      <c r="S103" s="11">
        <f t="shared" si="37"/>
        <v>-0.84175839962648369</v>
      </c>
      <c r="T103" s="11">
        <f t="shared" si="38"/>
        <v>-0.28058613320882791</v>
      </c>
      <c r="U103" s="11">
        <f>'OddsRatio_working_3-way'!S103-'OddsRatio_working_3-way'!R103^2/3</f>
        <v>-0.84175839962648369</v>
      </c>
      <c r="V103" s="11">
        <f>'OddsRatio_working_3-way'!S103*'OddsRatio_working_3-way'!R103/3-2*'OddsRatio_working_3-way'!R103^3/27-'OddsRatio_working_3-way'!T103</f>
        <v>0.28058613320882791</v>
      </c>
      <c r="W103" s="11">
        <f>'OddsRatio_working_3-way'!V103^2+4*'OddsRatio_working_3-way'!U103^3/27</f>
        <v>-9.6320111144377468E-3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0.14862754561614738</v>
      </c>
      <c r="Y103" s="11">
        <f>IF('OddsRatio_working_3-way'!W103&gt;=0,IF('OddsRatio_working_3-way'!V103+SQRT('OddsRatio_working_3-way'!W103)&gt;0,0,PI()),ACOS('OddsRatio_working_3-way'!V103/(2*'OddsRatio_working_3-way'!X103)))</f>
        <v>0.33647688455460245</v>
      </c>
      <c r="Z103" s="11">
        <f>'OddsRatio_working_3-way'!X103^(1/3)*COS('OddsRatio_working_3-way'!Y103/3)</f>
        <v>0.52637556798997764</v>
      </c>
      <c r="AA103" s="11">
        <f>'OddsRatio_working_3-way'!X103^(1/3)*COS(('OddsRatio_working_3-way'!Y103+2*PI())/3)</f>
        <v>-0.31453143963073665</v>
      </c>
      <c r="AB103" s="11">
        <f>'OddsRatio_working_3-way'!X103^(1/3)*COS(('OddsRatio_working_3-way'!Y103+4*PI())/3)</f>
        <v>-0.21184412835924107</v>
      </c>
      <c r="AC103" s="11">
        <f>'OddsRatio_working_3-way'!X103^(1/3)*SIN('OddsRatio_working_3-way'!Y103/3)</f>
        <v>5.9286546804956937E-2</v>
      </c>
      <c r="AD103" s="11">
        <f>'OddsRatio_working_3-way'!X103^(1/3)*SIN(('OddsRatio_working_3-way'!Y103+2*PI())/3)</f>
        <v>0.42621134040830516</v>
      </c>
      <c r="AE103" s="11">
        <f>'OddsRatio_working_3-way'!X103^(1/3)*SIN(('OddsRatio_working_3-way'!Y103+4*PI())/3)</f>
        <v>-0.48549788721326204</v>
      </c>
      <c r="AF103" s="11">
        <f>-'OddsRatio_working_3-way'!U103/(3*'OddsRatio_working_3-way'!X103^(1/3))*COS(('OddsRatio_working_3-way'!Y103)/3)</f>
        <v>0.52637556798997764</v>
      </c>
      <c r="AG103" s="11">
        <f>-'OddsRatio_working_3-way'!U103/(3*'OddsRatio_working_3-way'!X103^(1/3))*COS(('OddsRatio_working_3-way'!Y103+2*PI())/3)</f>
        <v>-0.31453143963073665</v>
      </c>
      <c r="AH103" s="11">
        <f>-'OddsRatio_working_3-way'!U103/(3*'OddsRatio_working_3-way'!X103^(1/3))*COS(('OddsRatio_working_3-way'!Y103+4*PI())/3)</f>
        <v>-0.21184412835924107</v>
      </c>
      <c r="AI103" s="11">
        <f>'OddsRatio_working_3-way'!U103/(3*'OddsRatio_working_3-way'!X103^(1/3))*SIN(('OddsRatio_working_3-way'!Y103)/3)</f>
        <v>-5.9286546804956937E-2</v>
      </c>
      <c r="AJ103" s="11">
        <f>'OddsRatio_working_3-way'!U103/(3*'OddsRatio_working_3-way'!X103^(1/3))*SIN(('OddsRatio_working_3-way'!Y103+2*PI())/3)</f>
        <v>-0.42621134040830516</v>
      </c>
      <c r="AK103" s="11">
        <f>'OddsRatio_working_3-way'!U103/(3*'OddsRatio_working_3-way'!X103^(1/3))*SIN(('OddsRatio_working_3-way'!Y103+4*PI())/3)</f>
        <v>0.48549788721326204</v>
      </c>
      <c r="AL103" s="11">
        <f>'OddsRatio_working_3-way'!Z103+'OddsRatio_working_3-way'!AF103</f>
        <v>1.0527511359799553</v>
      </c>
      <c r="AM103" s="11">
        <f>'OddsRatio_working_3-way'!AA103+'OddsRatio_working_3-way'!AG103</f>
        <v>-0.62906287926147331</v>
      </c>
      <c r="AN103" s="11">
        <f>'OddsRatio_working_3-way'!AB103+'OddsRatio_working_3-way'!AH103</f>
        <v>-0.42368825671848215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1.0527511359799553</v>
      </c>
      <c r="AS103" s="11">
        <f>IF(('OddsRatio_working_3-way'!X103=0),IF(Q103&gt;0,-Q103^(1/3),(-Q103)^(1/3)),'OddsRatio_working_3-way'!AM103-'OddsRatio_working_3-way'!R103/3)</f>
        <v>-0.62906287926147331</v>
      </c>
      <c r="AT103" s="11">
        <f>IF(('OddsRatio_working_3-way'!X103=0),IF(Q103&gt;0,-Q103^(1/3),(-Q103)^(1/3)),'OddsRatio_working_3-way'!AN103-'OddsRatio_working_3-way'!R103/3)</f>
        <v>-0.42368825671848215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9">
        <f t="shared" si="26"/>
        <v>0.26737810286122604</v>
      </c>
      <c r="E104" s="9">
        <f t="shared" si="27"/>
        <v>0.25311374355396427</v>
      </c>
      <c r="F104" s="9">
        <f t="shared" si="28"/>
        <v>0.47950815358480992</v>
      </c>
      <c r="G104" s="9">
        <f t="shared" si="29"/>
        <v>1.0538546340570378</v>
      </c>
      <c r="H104" s="9">
        <f t="shared" si="30"/>
        <v>3.7400220485482976</v>
      </c>
      <c r="I104" s="9">
        <f t="shared" si="31"/>
        <v>3.9507929753597057</v>
      </c>
      <c r="J104" s="9">
        <f t="shared" si="32"/>
        <v>2.0854702730787484</v>
      </c>
      <c r="K104" s="11">
        <f t="shared" si="33"/>
        <v>0.27777777777777779</v>
      </c>
      <c r="L104" s="11">
        <f t="shared" si="34"/>
        <v>0.26315789473684209</v>
      </c>
      <c r="M104" s="11">
        <f t="shared" si="35"/>
        <v>0.49261083743842371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-0.27001411574914291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0.2315414974217152</v>
      </c>
      <c r="Q104" s="11">
        <f>2*'OddsRatio_working_3-way'!K104*'OddsRatio_working_3-way'!L104*'OddsRatio_working_3-way'!M104</f>
        <v>7.2019128280471301E-2</v>
      </c>
      <c r="R104" s="11">
        <f t="shared" si="36"/>
        <v>0</v>
      </c>
      <c r="S104" s="11">
        <f t="shared" si="37"/>
        <v>-0.85751627013762954</v>
      </c>
      <c r="T104" s="11">
        <f t="shared" si="38"/>
        <v>-0.26672356769444155</v>
      </c>
      <c r="U104" s="11">
        <f>'OddsRatio_working_3-way'!S104-'OddsRatio_working_3-way'!R104^2/3</f>
        <v>-0.85751627013762954</v>
      </c>
      <c r="V104" s="11">
        <f>'OddsRatio_working_3-way'!S104*'OddsRatio_working_3-way'!R104/3-2*'OddsRatio_working_3-way'!R104^3/27-'OddsRatio_working_3-way'!T104</f>
        <v>0.26672356769444155</v>
      </c>
      <c r="W104" s="11">
        <f>'OddsRatio_working_3-way'!V104^2+4*'OddsRatio_working_3-way'!U104^3/27</f>
        <v>-2.2274982978223001E-2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0.15282051935348404</v>
      </c>
      <c r="Y104" s="11">
        <f>IF('OddsRatio_working_3-way'!W104&gt;=0,IF('OddsRatio_working_3-way'!V104+SQRT('OddsRatio_working_3-way'!W104)&gt;0,0,PI()),ACOS('OddsRatio_working_3-way'!V104/(2*'OddsRatio_working_3-way'!X104)))</f>
        <v>0.51015392701475304</v>
      </c>
      <c r="Z104" s="11">
        <f>'OddsRatio_working_3-way'!X104^(1/3)*COS('OddsRatio_working_3-way'!Y104/3)</f>
        <v>0.52692731702851892</v>
      </c>
      <c r="AA104" s="11">
        <f>'OddsRatio_working_3-way'!X104^(1/3)*COS(('OddsRatio_working_3-way'!Y104+2*PI())/3)</f>
        <v>-0.34182033953925151</v>
      </c>
      <c r="AB104" s="11">
        <f>'OddsRatio_working_3-way'!X104^(1/3)*COS(('OddsRatio_working_3-way'!Y104+4*PI())/3)</f>
        <v>-0.18510697748926713</v>
      </c>
      <c r="AC104" s="11">
        <f>'OddsRatio_working_3-way'!X104^(1/3)*SIN('OddsRatio_working_3-way'!Y104/3)</f>
        <v>9.0478501765169736E-2</v>
      </c>
      <c r="AD104" s="11">
        <f>'OddsRatio_working_3-way'!X104^(1/3)*SIN(('OddsRatio_working_3-way'!Y104+2*PI())/3)</f>
        <v>0.41109319161208924</v>
      </c>
      <c r="AE104" s="11">
        <f>'OddsRatio_working_3-way'!X104^(1/3)*SIN(('OddsRatio_working_3-way'!Y104+4*PI())/3)</f>
        <v>-0.50157169337725904</v>
      </c>
      <c r="AF104" s="11">
        <f>-'OddsRatio_working_3-way'!U104/(3*'OddsRatio_working_3-way'!X104^(1/3))*COS(('OddsRatio_working_3-way'!Y104)/3)</f>
        <v>0.52692731702851892</v>
      </c>
      <c r="AG104" s="11">
        <f>-'OddsRatio_working_3-way'!U104/(3*'OddsRatio_working_3-way'!X104^(1/3))*COS(('OddsRatio_working_3-way'!Y104+2*PI())/3)</f>
        <v>-0.34182033953925151</v>
      </c>
      <c r="AH104" s="11">
        <f>-'OddsRatio_working_3-way'!U104/(3*'OddsRatio_working_3-way'!X104^(1/3))*COS(('OddsRatio_working_3-way'!Y104+4*PI())/3)</f>
        <v>-0.18510697748926713</v>
      </c>
      <c r="AI104" s="11">
        <f>'OddsRatio_working_3-way'!U104/(3*'OddsRatio_working_3-way'!X104^(1/3))*SIN(('OddsRatio_working_3-way'!Y104)/3)</f>
        <v>-9.0478501765169736E-2</v>
      </c>
      <c r="AJ104" s="11">
        <f>'OddsRatio_working_3-way'!U104/(3*'OddsRatio_working_3-way'!X104^(1/3))*SIN(('OddsRatio_working_3-way'!Y104+2*PI())/3)</f>
        <v>-0.41109319161208924</v>
      </c>
      <c r="AK104" s="11">
        <f>'OddsRatio_working_3-way'!U104/(3*'OddsRatio_working_3-way'!X104^(1/3))*SIN(('OddsRatio_working_3-way'!Y104+4*PI())/3)</f>
        <v>0.50157169337725904</v>
      </c>
      <c r="AL104" s="11">
        <f>'OddsRatio_working_3-way'!Z104+'OddsRatio_working_3-way'!AF104</f>
        <v>1.0538546340570378</v>
      </c>
      <c r="AM104" s="11">
        <f>'OddsRatio_working_3-way'!AA104+'OddsRatio_working_3-way'!AG104</f>
        <v>-0.68364067907850301</v>
      </c>
      <c r="AN104" s="11">
        <f>'OddsRatio_working_3-way'!AB104+'OddsRatio_working_3-way'!AH104</f>
        <v>-0.37021395497853427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1.0538546340570378</v>
      </c>
      <c r="AS104" s="11">
        <f>IF(('OddsRatio_working_3-way'!X104=0),IF(Q104&gt;0,-Q104^(1/3),(-Q104)^(1/3)),'OddsRatio_working_3-way'!AM104-'OddsRatio_working_3-way'!R104/3)</f>
        <v>-0.68364067907850301</v>
      </c>
      <c r="AT104" s="11">
        <f>IF(('OddsRatio_working_3-way'!X104=0),IF(Q104&gt;0,-Q104^(1/3),(-Q104)^(1/3)),'OddsRatio_working_3-way'!AN104-'OddsRatio_working_3-way'!R104/3)</f>
        <v>-0.37021395497853427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9">
        <f t="shared" si="26"/>
        <v>0.35442613536884826</v>
      </c>
      <c r="E105" s="9">
        <f t="shared" si="27"/>
        <v>0.2937435289139993</v>
      </c>
      <c r="F105" s="9">
        <f t="shared" si="28"/>
        <v>0.35183033571715233</v>
      </c>
      <c r="G105" s="9">
        <f t="shared" si="29"/>
        <v>1.0408356337319498</v>
      </c>
      <c r="H105" s="9">
        <f t="shared" si="30"/>
        <v>2.821462359030912</v>
      </c>
      <c r="I105" s="9">
        <f t="shared" si="31"/>
        <v>3.4043303139208039</v>
      </c>
      <c r="J105" s="9">
        <f t="shared" si="32"/>
        <v>2.8422790717055508</v>
      </c>
      <c r="K105" s="11">
        <f t="shared" si="33"/>
        <v>0.36363636363636365</v>
      </c>
      <c r="L105" s="11">
        <f t="shared" si="34"/>
        <v>0.30211480362537763</v>
      </c>
      <c r="M105" s="11">
        <f t="shared" si="35"/>
        <v>0.36101083032490977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-0.28378068864724548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0.23122143815371871</v>
      </c>
      <c r="Q105" s="11">
        <f>2*'OddsRatio_working_3-way'!K105*'OddsRatio_working_3-way'!L105*'OddsRatio_working_3-way'!M105</f>
        <v>7.9321248080177917E-2</v>
      </c>
      <c r="R105" s="11">
        <f t="shared" si="36"/>
        <v>0</v>
      </c>
      <c r="S105" s="11">
        <f t="shared" si="37"/>
        <v>-0.81478919251316384</v>
      </c>
      <c r="T105" s="11">
        <f t="shared" si="38"/>
        <v>-0.27951601801480741</v>
      </c>
      <c r="U105" s="11">
        <f>'OddsRatio_working_3-way'!S105-'OddsRatio_working_3-way'!R105^2/3</f>
        <v>-0.81478919251316384</v>
      </c>
      <c r="V105" s="11">
        <f>'OddsRatio_working_3-way'!S105*'OddsRatio_working_3-way'!R105/3-2*'OddsRatio_working_3-way'!R105^3/27-'OddsRatio_working_3-way'!T105</f>
        <v>0.27951601801480741</v>
      </c>
      <c r="W105" s="11">
        <f>'OddsRatio_working_3-way'!V105^2+4*'OddsRatio_working_3-way'!U105^3/27</f>
        <v>-2.007597574938888E-3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0.14154222152929583</v>
      </c>
      <c r="Y105" s="11">
        <f>IF('OddsRatio_working_3-way'!W105&gt;=0,IF('OddsRatio_working_3-way'!V105+SQRT('OddsRatio_working_3-way'!W105)&gt;0,0,PI()),ACOS('OddsRatio_working_3-way'!V105/(2*'OddsRatio_working_3-way'!X105)))</f>
        <v>0.15894707938552521</v>
      </c>
      <c r="Z105" s="11">
        <f>'OddsRatio_working_3-way'!X105^(1/3)*COS('OddsRatio_working_3-way'!Y105/3)</f>
        <v>0.52041781686597488</v>
      </c>
      <c r="AA105" s="11">
        <f>'OddsRatio_working_3-way'!X105^(1/3)*COS(('OddsRatio_working_3-way'!Y105+2*PI())/3)</f>
        <v>-0.28411016456379445</v>
      </c>
      <c r="AB105" s="11">
        <f>'OddsRatio_working_3-way'!X105^(1/3)*COS(('OddsRatio_working_3-way'!Y105+4*PI())/3)</f>
        <v>-0.23630765230218057</v>
      </c>
      <c r="AC105" s="11">
        <f>'OddsRatio_working_3-way'!X105^(1/3)*SIN('OddsRatio_working_3-way'!Y105/3)</f>
        <v>2.7598793322183346E-2</v>
      </c>
      <c r="AD105" s="11">
        <f>'OddsRatio_working_3-way'!X105^(1/3)*SIN(('OddsRatio_working_3-way'!Y105+2*PI())/3)</f>
        <v>0.4368956533268803</v>
      </c>
      <c r="AE105" s="11">
        <f>'OddsRatio_working_3-way'!X105^(1/3)*SIN(('OddsRatio_working_3-way'!Y105+4*PI())/3)</f>
        <v>-0.46449444664906347</v>
      </c>
      <c r="AF105" s="11">
        <f>-'OddsRatio_working_3-way'!U105/(3*'OddsRatio_working_3-way'!X105^(1/3))*COS(('OddsRatio_working_3-way'!Y105)/3)</f>
        <v>0.52041781686597488</v>
      </c>
      <c r="AG105" s="11">
        <f>-'OddsRatio_working_3-way'!U105/(3*'OddsRatio_working_3-way'!X105^(1/3))*COS(('OddsRatio_working_3-way'!Y105+2*PI())/3)</f>
        <v>-0.28411016456379445</v>
      </c>
      <c r="AH105" s="11">
        <f>-'OddsRatio_working_3-way'!U105/(3*'OddsRatio_working_3-way'!X105^(1/3))*COS(('OddsRatio_working_3-way'!Y105+4*PI())/3)</f>
        <v>-0.23630765230218057</v>
      </c>
      <c r="AI105" s="11">
        <f>'OddsRatio_working_3-way'!U105/(3*'OddsRatio_working_3-way'!X105^(1/3))*SIN(('OddsRatio_working_3-way'!Y105)/3)</f>
        <v>-2.7598793322183346E-2</v>
      </c>
      <c r="AJ105" s="11">
        <f>'OddsRatio_working_3-way'!U105/(3*'OddsRatio_working_3-way'!X105^(1/3))*SIN(('OddsRatio_working_3-way'!Y105+2*PI())/3)</f>
        <v>-0.4368956533268803</v>
      </c>
      <c r="AK105" s="11">
        <f>'OddsRatio_working_3-way'!U105/(3*'OddsRatio_working_3-way'!X105^(1/3))*SIN(('OddsRatio_working_3-way'!Y105+4*PI())/3)</f>
        <v>0.46449444664906347</v>
      </c>
      <c r="AL105" s="11">
        <f>'OddsRatio_working_3-way'!Z105+'OddsRatio_working_3-way'!AF105</f>
        <v>1.0408356337319498</v>
      </c>
      <c r="AM105" s="11">
        <f>'OddsRatio_working_3-way'!AA105+'OddsRatio_working_3-way'!AG105</f>
        <v>-0.56822032912758891</v>
      </c>
      <c r="AN105" s="11">
        <f>'OddsRatio_working_3-way'!AB105+'OddsRatio_working_3-way'!AH105</f>
        <v>-0.47261530460436113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1.0408356337319498</v>
      </c>
      <c r="AS105" s="11">
        <f>IF(('OddsRatio_working_3-way'!X105=0),IF(Q105&gt;0,-Q105^(1/3),(-Q105)^(1/3)),'OddsRatio_working_3-way'!AM105-'OddsRatio_working_3-way'!R105/3)</f>
        <v>-0.56822032912758891</v>
      </c>
      <c r="AT105" s="11">
        <f>IF(('OddsRatio_working_3-way'!X105=0),IF(Q105&gt;0,-Q105^(1/3),(-Q105)^(1/3)),'OddsRatio_working_3-way'!AN105-'OddsRatio_working_3-way'!R105/3)</f>
        <v>-0.47261530460436113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9">
        <f t="shared" si="26"/>
        <v>0.43777828671261776</v>
      </c>
      <c r="E106" s="9">
        <f t="shared" si="27"/>
        <v>0.28523543940090873</v>
      </c>
      <c r="F106" s="9">
        <f t="shared" si="28"/>
        <v>0.27698627388647357</v>
      </c>
      <c r="G106" s="9">
        <f t="shared" si="29"/>
        <v>1.0441148811725784</v>
      </c>
      <c r="H106" s="9">
        <f t="shared" si="30"/>
        <v>2.2842613038422717</v>
      </c>
      <c r="I106" s="9">
        <f t="shared" si="31"/>
        <v>3.5058757148141884</v>
      </c>
      <c r="J106" s="9">
        <f t="shared" si="32"/>
        <v>3.6102872029314459</v>
      </c>
      <c r="K106" s="11">
        <f t="shared" si="33"/>
        <v>0.44843049327354262</v>
      </c>
      <c r="L106" s="11">
        <f t="shared" si="34"/>
        <v>0.29411764705882354</v>
      </c>
      <c r="M106" s="11">
        <f t="shared" si="35"/>
        <v>0.2857142857142857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-0.27810227229905415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0.23099822888796773</v>
      </c>
      <c r="Q106" s="11">
        <f>2*'OddsRatio_working_3-way'!K106*'OddsRatio_working_3-way'!L106*'OddsRatio_working_3-way'!M106</f>
        <v>7.5366469457738242E-2</v>
      </c>
      <c r="R106" s="11">
        <f t="shared" si="36"/>
        <v>0</v>
      </c>
      <c r="S106" s="11">
        <f t="shared" si="37"/>
        <v>-0.83062330623306224</v>
      </c>
      <c r="T106" s="11">
        <f t="shared" si="38"/>
        <v>-0.27100271002710025</v>
      </c>
      <c r="U106" s="11">
        <f>'OddsRatio_working_3-way'!S106-'OddsRatio_working_3-way'!R106^2/3</f>
        <v>-0.83062330623306224</v>
      </c>
      <c r="V106" s="11">
        <f>'OddsRatio_working_3-way'!S106*'OddsRatio_working_3-way'!R106/3-2*'OddsRatio_working_3-way'!R106^3/27-'OddsRatio_working_3-way'!T106</f>
        <v>0.27100271002710025</v>
      </c>
      <c r="W106" s="11">
        <f>'OddsRatio_working_3-way'!V106^2+4*'OddsRatio_working_3-way'!U106^3/27</f>
        <v>-1.1457702213608117E-2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0.14568816960862049</v>
      </c>
      <c r="Y106" s="11">
        <f>IF('OddsRatio_working_3-way'!W106&gt;=0,IF('OddsRatio_working_3-way'!V106+SQRT('OddsRatio_working_3-way'!W106)&gt;0,0,PI()),ACOS('OddsRatio_working_3-way'!V106/(2*'OddsRatio_working_3-way'!X106)))</f>
        <v>0.37617133435980676</v>
      </c>
      <c r="Z106" s="11">
        <f>'OddsRatio_working_3-way'!X106^(1/3)*COS('OddsRatio_working_3-way'!Y106/3)</f>
        <v>0.52205744058628922</v>
      </c>
      <c r="AA106" s="11">
        <f>'OddsRatio_working_3-way'!X106^(1/3)*COS(('OddsRatio_working_3-way'!Y106+2*PI())/3)</f>
        <v>-0.31801861505208745</v>
      </c>
      <c r="AB106" s="11">
        <f>'OddsRatio_working_3-way'!X106^(1/3)*COS(('OddsRatio_working_3-way'!Y106+4*PI())/3)</f>
        <v>-0.20403882553420186</v>
      </c>
      <c r="AC106" s="11">
        <f>'OddsRatio_working_3-way'!X106^(1/3)*SIN('OddsRatio_working_3-way'!Y106/3)</f>
        <v>6.5806262160328144E-2</v>
      </c>
      <c r="AD106" s="11">
        <f>'OddsRatio_working_3-way'!X106^(1/3)*SIN(('OddsRatio_working_3-way'!Y106+2*PI())/3)</f>
        <v>0.41921187470224758</v>
      </c>
      <c r="AE106" s="11">
        <f>'OddsRatio_working_3-way'!X106^(1/3)*SIN(('OddsRatio_working_3-way'!Y106+4*PI())/3)</f>
        <v>-0.48501813686257578</v>
      </c>
      <c r="AF106" s="11">
        <f>-'OddsRatio_working_3-way'!U106/(3*'OddsRatio_working_3-way'!X106^(1/3))*COS(('OddsRatio_working_3-way'!Y106)/3)</f>
        <v>0.52205744058628922</v>
      </c>
      <c r="AG106" s="11">
        <f>-'OddsRatio_working_3-way'!U106/(3*'OddsRatio_working_3-way'!X106^(1/3))*COS(('OddsRatio_working_3-way'!Y106+2*PI())/3)</f>
        <v>-0.31801861505208745</v>
      </c>
      <c r="AH106" s="11">
        <f>-'OddsRatio_working_3-way'!U106/(3*'OddsRatio_working_3-way'!X106^(1/3))*COS(('OddsRatio_working_3-way'!Y106+4*PI())/3)</f>
        <v>-0.20403882553420186</v>
      </c>
      <c r="AI106" s="11">
        <f>'OddsRatio_working_3-way'!U106/(3*'OddsRatio_working_3-way'!X106^(1/3))*SIN(('OddsRatio_working_3-way'!Y106)/3)</f>
        <v>-6.5806262160328144E-2</v>
      </c>
      <c r="AJ106" s="11">
        <f>'OddsRatio_working_3-way'!U106/(3*'OddsRatio_working_3-way'!X106^(1/3))*SIN(('OddsRatio_working_3-way'!Y106+2*PI())/3)</f>
        <v>-0.41921187470224758</v>
      </c>
      <c r="AK106" s="11">
        <f>'OddsRatio_working_3-way'!U106/(3*'OddsRatio_working_3-way'!X106^(1/3))*SIN(('OddsRatio_working_3-way'!Y106+4*PI())/3)</f>
        <v>0.48501813686257578</v>
      </c>
      <c r="AL106" s="11">
        <f>'OddsRatio_working_3-way'!Z106+'OddsRatio_working_3-way'!AF106</f>
        <v>1.0441148811725784</v>
      </c>
      <c r="AM106" s="11">
        <f>'OddsRatio_working_3-way'!AA106+'OddsRatio_working_3-way'!AG106</f>
        <v>-0.6360372301041749</v>
      </c>
      <c r="AN106" s="11">
        <f>'OddsRatio_working_3-way'!AB106+'OddsRatio_working_3-way'!AH106</f>
        <v>-0.40807765106840371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1.0441148811725784</v>
      </c>
      <c r="AS106" s="11">
        <f>IF(('OddsRatio_working_3-way'!X106=0),IF(Q106&gt;0,-Q106^(1/3),(-Q106)^(1/3)),'OddsRatio_working_3-way'!AM106-'OddsRatio_working_3-way'!R106/3)</f>
        <v>-0.6360372301041749</v>
      </c>
      <c r="AT106" s="11">
        <f>IF(('OddsRatio_working_3-way'!X106=0),IF(Q106&gt;0,-Q106^(1/3),(-Q106)^(1/3)),'OddsRatio_working_3-way'!AN106-'OddsRatio_working_3-way'!R106/3)</f>
        <v>-0.40807765106840371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9">
        <f t="shared" si="26"/>
        <v>0.42079215060130909</v>
      </c>
      <c r="E107" s="9">
        <f t="shared" si="27"/>
        <v>0.27174313723994425</v>
      </c>
      <c r="F107" s="9">
        <f t="shared" si="28"/>
        <v>0.30746471215874677</v>
      </c>
      <c r="G107" s="9">
        <f t="shared" si="29"/>
        <v>1.0427804432069494</v>
      </c>
      <c r="H107" s="9">
        <f t="shared" si="30"/>
        <v>2.3764701850331735</v>
      </c>
      <c r="I107" s="9">
        <f t="shared" si="31"/>
        <v>3.6799457390418593</v>
      </c>
      <c r="J107" s="9">
        <f t="shared" si="32"/>
        <v>3.2524057573270104</v>
      </c>
      <c r="K107" s="11">
        <f t="shared" si="33"/>
        <v>0.43103448275862072</v>
      </c>
      <c r="L107" s="11">
        <f t="shared" si="34"/>
        <v>0.28011204481792717</v>
      </c>
      <c r="M107" s="11">
        <f t="shared" si="35"/>
        <v>0.31645569620253161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-0.27997388392284028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0.23115968342815085</v>
      </c>
      <c r="Q107" s="11">
        <f>2*'OddsRatio_working_3-way'!K107*'OddsRatio_working_3-way'!L107*'OddsRatio_working_3-way'!M107</f>
        <v>7.6416424273768865E-2</v>
      </c>
      <c r="R107" s="11">
        <f t="shared" si="36"/>
        <v>0</v>
      </c>
      <c r="S107" s="11">
        <f t="shared" si="37"/>
        <v>-0.82564730748907122</v>
      </c>
      <c r="T107" s="11">
        <f t="shared" si="38"/>
        <v>-0.2729412586740731</v>
      </c>
      <c r="U107" s="11">
        <f>'OddsRatio_working_3-way'!S107-'OddsRatio_working_3-way'!R107^2/3</f>
        <v>-0.82564730748907122</v>
      </c>
      <c r="V107" s="11">
        <f>'OddsRatio_working_3-way'!S107*'OddsRatio_working_3-way'!R107/3-2*'OddsRatio_working_3-way'!R107^3/27-'OddsRatio_working_3-way'!T107</f>
        <v>0.2729412586740731</v>
      </c>
      <c r="W107" s="11">
        <f>'OddsRatio_working_3-way'!V107^2+4*'OddsRatio_working_3-way'!U107^3/27</f>
        <v>-8.8865335049331112E-3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0.14438097536684014</v>
      </c>
      <c r="Y107" s="11">
        <f>IF('OddsRatio_working_3-way'!W107&gt;=0,IF('OddsRatio_working_3-way'!V107+SQRT('OddsRatio_working_3-way'!W107)&gt;0,0,PI()),ACOS('OddsRatio_working_3-way'!V107/(2*'OddsRatio_working_3-way'!X107)))</f>
        <v>0.33255296168063264</v>
      </c>
      <c r="Z107" s="11">
        <f>'OddsRatio_working_3-way'!X107^(1/3)*COS('OddsRatio_working_3-way'!Y107/3)</f>
        <v>0.5213902216034747</v>
      </c>
      <c r="AA107" s="11">
        <f>'OddsRatio_working_3-way'!X107^(1/3)*COS(('OddsRatio_working_3-way'!Y107+2*PI())/3)</f>
        <v>-0.31095448290761912</v>
      </c>
      <c r="AB107" s="11">
        <f>'OddsRatio_working_3-way'!X107^(1/3)*COS(('OddsRatio_working_3-way'!Y107+4*PI())/3)</f>
        <v>-0.21043573869585547</v>
      </c>
      <c r="AC107" s="11">
        <f>'OddsRatio_working_3-way'!X107^(1/3)*SIN('OddsRatio_working_3-way'!Y107/3)</f>
        <v>5.8034524029264865E-2</v>
      </c>
      <c r="AD107" s="11">
        <f>'OddsRatio_working_3-way'!X107^(1/3)*SIN(('OddsRatio_working_3-way'!Y107+2*PI())/3)</f>
        <v>0.42251991517877469</v>
      </c>
      <c r="AE107" s="11">
        <f>'OddsRatio_working_3-way'!X107^(1/3)*SIN(('OddsRatio_working_3-way'!Y107+4*PI())/3)</f>
        <v>-0.48055443920803959</v>
      </c>
      <c r="AF107" s="11">
        <f>-'OddsRatio_working_3-way'!U107/(3*'OddsRatio_working_3-way'!X107^(1/3))*COS(('OddsRatio_working_3-way'!Y107)/3)</f>
        <v>0.5213902216034747</v>
      </c>
      <c r="AG107" s="11">
        <f>-'OddsRatio_working_3-way'!U107/(3*'OddsRatio_working_3-way'!X107^(1/3))*COS(('OddsRatio_working_3-way'!Y107+2*PI())/3)</f>
        <v>-0.31095448290761912</v>
      </c>
      <c r="AH107" s="11">
        <f>-'OddsRatio_working_3-way'!U107/(3*'OddsRatio_working_3-way'!X107^(1/3))*COS(('OddsRatio_working_3-way'!Y107+4*PI())/3)</f>
        <v>-0.21043573869585547</v>
      </c>
      <c r="AI107" s="11">
        <f>'OddsRatio_working_3-way'!U107/(3*'OddsRatio_working_3-way'!X107^(1/3))*SIN(('OddsRatio_working_3-way'!Y107)/3)</f>
        <v>-5.8034524029264865E-2</v>
      </c>
      <c r="AJ107" s="11">
        <f>'OddsRatio_working_3-way'!U107/(3*'OddsRatio_working_3-way'!X107^(1/3))*SIN(('OddsRatio_working_3-way'!Y107+2*PI())/3)</f>
        <v>-0.42251991517877469</v>
      </c>
      <c r="AK107" s="11">
        <f>'OddsRatio_working_3-way'!U107/(3*'OddsRatio_working_3-way'!X107^(1/3))*SIN(('OddsRatio_working_3-way'!Y107+4*PI())/3)</f>
        <v>0.48055443920803959</v>
      </c>
      <c r="AL107" s="11">
        <f>'OddsRatio_working_3-way'!Z107+'OddsRatio_working_3-way'!AF107</f>
        <v>1.0427804432069494</v>
      </c>
      <c r="AM107" s="11">
        <f>'OddsRatio_working_3-way'!AA107+'OddsRatio_working_3-way'!AG107</f>
        <v>-0.62190896581523825</v>
      </c>
      <c r="AN107" s="11">
        <f>'OddsRatio_working_3-way'!AB107+'OddsRatio_working_3-way'!AH107</f>
        <v>-0.42087147739171094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1.0427804432069494</v>
      </c>
      <c r="AS107" s="11">
        <f>IF(('OddsRatio_working_3-way'!X107=0),IF(Q107&gt;0,-Q107^(1/3),(-Q107)^(1/3)),'OddsRatio_working_3-way'!AM107-'OddsRatio_working_3-way'!R107/3)</f>
        <v>-0.62190896581523825</v>
      </c>
      <c r="AT107" s="11">
        <f>IF(('OddsRatio_working_3-way'!X107=0),IF(Q107&gt;0,-Q107^(1/3),(-Q107)^(1/3)),'OddsRatio_working_3-way'!AN107-'OddsRatio_working_3-way'!R107/3)</f>
        <v>-0.42087147739171094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9">
        <f t="shared" si="26"/>
        <v>0.33807276401595543</v>
      </c>
      <c r="E108" s="9">
        <f t="shared" si="27"/>
        <v>0.32385447196808914</v>
      </c>
      <c r="F108" s="9">
        <f t="shared" si="28"/>
        <v>0.33807276401595543</v>
      </c>
      <c r="G108" s="9">
        <f t="shared" si="29"/>
        <v>0.99895056179959263</v>
      </c>
      <c r="H108" s="9">
        <f t="shared" si="30"/>
        <v>2.9579431011272019</v>
      </c>
      <c r="I108" s="9">
        <f t="shared" si="31"/>
        <v>3.0878066741611478</v>
      </c>
      <c r="J108" s="9">
        <f t="shared" si="32"/>
        <v>2.9579431011272019</v>
      </c>
      <c r="K108" s="11">
        <f t="shared" si="33"/>
        <v>0.33783783783783783</v>
      </c>
      <c r="L108" s="11">
        <f t="shared" si="34"/>
        <v>0.3236245954692557</v>
      </c>
      <c r="M108" s="11">
        <f t="shared" si="35"/>
        <v>0.33783783783783783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-0.296562700196917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0.2219895702577413</v>
      </c>
      <c r="Q108" s="11">
        <f>2*'OddsRatio_working_3-way'!K108*'OddsRatio_working_3-way'!L108*'OddsRatio_working_3-way'!M108</f>
        <v>7.3873401084106935E-2</v>
      </c>
      <c r="R108" s="11">
        <f t="shared" si="36"/>
        <v>0</v>
      </c>
      <c r="S108" s="11">
        <f t="shared" si="37"/>
        <v>-0.74854177585495651</v>
      </c>
      <c r="T108" s="11">
        <f t="shared" si="38"/>
        <v>-0.24909876068384579</v>
      </c>
      <c r="U108" s="11">
        <f>'OddsRatio_working_3-way'!S108-'OddsRatio_working_3-way'!R108^2/3</f>
        <v>-0.74854177585495651</v>
      </c>
      <c r="V108" s="11">
        <f>'OddsRatio_working_3-way'!S108*'OddsRatio_working_3-way'!R108/3-2*'OddsRatio_working_3-way'!R108^3/27-'OddsRatio_working_3-way'!T108</f>
        <v>0.24909876068384579</v>
      </c>
      <c r="W108" s="11">
        <f>'OddsRatio_working_3-way'!V108^2+4*'OddsRatio_working_3-way'!U108^3/27</f>
        <v>-8.5959736020158051E-5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0.12463562122267458</v>
      </c>
      <c r="Y108" s="11">
        <f>IF('OddsRatio_working_3-way'!W108&gt;=0,IF('OddsRatio_working_3-way'!V108+SQRT('OddsRatio_working_3-way'!W108)&gt;0,0,PI()),ACOS('OddsRatio_working_3-way'!V108/(2*'OddsRatio_working_3-way'!X108)))</f>
        <v>3.7202792809797103E-2</v>
      </c>
      <c r="Z108" s="11">
        <f>'OddsRatio_working_3-way'!X108^(1/3)*COS('OddsRatio_working_3-way'!Y108/3)</f>
        <v>0.49947528089979626</v>
      </c>
      <c r="AA108" s="11">
        <f>'OddsRatio_working_3-way'!X108^(1/3)*COS(('OddsRatio_working_3-way'!Y108+2*PI())/3)</f>
        <v>-0.25510204081632559</v>
      </c>
      <c r="AB108" s="11">
        <f>'OddsRatio_working_3-way'!X108^(1/3)*COS(('OddsRatio_working_3-way'!Y108+4*PI())/3)</f>
        <v>-0.24437324008347075</v>
      </c>
      <c r="AC108" s="11">
        <f>'OddsRatio_working_3-way'!X108^(1/3)*SIN('OddsRatio_working_3-way'!Y108/3)</f>
        <v>6.1942759911956333E-3</v>
      </c>
      <c r="AD108" s="11">
        <f>'OddsRatio_working_3-way'!X108^(1/3)*SIN(('OddsRatio_working_3-way'!Y108+2*PI())/3)</f>
        <v>0.42946114382599415</v>
      </c>
      <c r="AE108" s="11">
        <f>'OddsRatio_working_3-way'!X108^(1/3)*SIN(('OddsRatio_working_3-way'!Y108+4*PI())/3)</f>
        <v>-0.4356554198171898</v>
      </c>
      <c r="AF108" s="11">
        <f>-'OddsRatio_working_3-way'!U108/(3*'OddsRatio_working_3-way'!X108^(1/3))*COS(('OddsRatio_working_3-way'!Y108)/3)</f>
        <v>0.49947528089979631</v>
      </c>
      <c r="AG108" s="11">
        <f>-'OddsRatio_working_3-way'!U108/(3*'OddsRatio_working_3-way'!X108^(1/3))*COS(('OddsRatio_working_3-way'!Y108+2*PI())/3)</f>
        <v>-0.25510204081632565</v>
      </c>
      <c r="AH108" s="11">
        <f>-'OddsRatio_working_3-way'!U108/(3*'OddsRatio_working_3-way'!X108^(1/3))*COS(('OddsRatio_working_3-way'!Y108+4*PI())/3)</f>
        <v>-0.24437324008347078</v>
      </c>
      <c r="AI108" s="11">
        <f>'OddsRatio_working_3-way'!U108/(3*'OddsRatio_working_3-way'!X108^(1/3))*SIN(('OddsRatio_working_3-way'!Y108)/3)</f>
        <v>-6.1942759911956342E-3</v>
      </c>
      <c r="AJ108" s="11">
        <f>'OddsRatio_working_3-way'!U108/(3*'OddsRatio_working_3-way'!X108^(1/3))*SIN(('OddsRatio_working_3-way'!Y108+2*PI())/3)</f>
        <v>-0.42946114382599421</v>
      </c>
      <c r="AK108" s="11">
        <f>'OddsRatio_working_3-way'!U108/(3*'OddsRatio_working_3-way'!X108^(1/3))*SIN(('OddsRatio_working_3-way'!Y108+4*PI())/3)</f>
        <v>0.4356554198171898</v>
      </c>
      <c r="AL108" s="11">
        <f>'OddsRatio_working_3-way'!Z108+'OddsRatio_working_3-way'!AF108</f>
        <v>0.99895056179959263</v>
      </c>
      <c r="AM108" s="11">
        <f>'OddsRatio_working_3-way'!AA108+'OddsRatio_working_3-way'!AG108</f>
        <v>-0.51020408163265119</v>
      </c>
      <c r="AN108" s="11">
        <f>'OddsRatio_working_3-way'!AB108+'OddsRatio_working_3-way'!AH108</f>
        <v>-0.48874648016694155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0.99895056179959263</v>
      </c>
      <c r="AS108" s="11">
        <f>IF(('OddsRatio_working_3-way'!X108=0),IF(Q108&gt;0,-Q108^(1/3),(-Q108)^(1/3)),'OddsRatio_working_3-way'!AM108-'OddsRatio_working_3-way'!R108/3)</f>
        <v>-0.51020408163265119</v>
      </c>
      <c r="AT108" s="11">
        <f>IF(('OddsRatio_working_3-way'!X108=0),IF(Q108&gt;0,-Q108^(1/3),(-Q108)^(1/3)),'OddsRatio_working_3-way'!AN108-'OddsRatio_working_3-way'!R108/3)</f>
        <v>-0.48874648016694155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9">
        <f t="shared" si="26"/>
        <v>0.28389898394010099</v>
      </c>
      <c r="E109" s="9">
        <f t="shared" si="27"/>
        <v>0.31519512291780077</v>
      </c>
      <c r="F109" s="9">
        <f t="shared" si="28"/>
        <v>0.40090589314209851</v>
      </c>
      <c r="G109" s="9">
        <f t="shared" si="29"/>
        <v>1.059823376897266</v>
      </c>
      <c r="H109" s="9">
        <f t="shared" si="30"/>
        <v>3.5223796370154923</v>
      </c>
      <c r="I109" s="9">
        <f t="shared" si="31"/>
        <v>3.1726379226393941</v>
      </c>
      <c r="J109" s="9">
        <f t="shared" si="32"/>
        <v>2.4943509614251451</v>
      </c>
      <c r="K109" s="11">
        <f t="shared" si="33"/>
        <v>0.29585798816568049</v>
      </c>
      <c r="L109" s="11">
        <f t="shared" si="34"/>
        <v>0.32786885245901642</v>
      </c>
      <c r="M109" s="11">
        <f t="shared" si="35"/>
        <v>0.41493775933609955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-0.2768957873895791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0.23506028853650421</v>
      </c>
      <c r="Q109" s="11">
        <f>2*'OddsRatio_working_3-way'!K109*'OddsRatio_working_3-way'!L109*'OddsRatio_working_3-way'!M109</f>
        <v>8.0500098813871296E-2</v>
      </c>
      <c r="R109" s="11">
        <f t="shared" si="36"/>
        <v>0</v>
      </c>
      <c r="S109" s="11">
        <f t="shared" si="37"/>
        <v>-0.84891247625152799</v>
      </c>
      <c r="T109" s="11">
        <f t="shared" si="38"/>
        <v>-0.2907234507710712</v>
      </c>
      <c r="U109" s="11">
        <f>'OddsRatio_working_3-way'!S109-'OddsRatio_working_3-way'!R109^2/3</f>
        <v>-0.84891247625152799</v>
      </c>
      <c r="V109" s="11">
        <f>'OddsRatio_working_3-way'!S109*'OddsRatio_working_3-way'!R109/3-2*'OddsRatio_working_3-way'!R109^3/27-'OddsRatio_working_3-way'!T109</f>
        <v>0.2907234507710712</v>
      </c>
      <c r="W109" s="11">
        <f>'OddsRatio_working_3-way'!V109^2+4*'OddsRatio_working_3-way'!U109^3/27</f>
        <v>-6.1125873042224416E-3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0.15052633667606302</v>
      </c>
      <c r="Y109" s="11">
        <f>IF('OddsRatio_working_3-way'!W109&gt;=0,IF('OddsRatio_working_3-way'!V109+SQRT('OddsRatio_working_3-way'!W109)&gt;0,0,PI()),ACOS('OddsRatio_working_3-way'!V109/(2*'OddsRatio_working_3-way'!X109)))</f>
        <v>0.26271035436440449</v>
      </c>
      <c r="Z109" s="11">
        <f>'OddsRatio_working_3-way'!X109^(1/3)*COS('OddsRatio_working_3-way'!Y109/3)</f>
        <v>0.52991168844863312</v>
      </c>
      <c r="AA109" s="11">
        <f>'OddsRatio_working_3-way'!X109^(1/3)*COS(('OddsRatio_working_3-way'!Y109+2*PI())/3)</f>
        <v>-0.30524630087376547</v>
      </c>
      <c r="AB109" s="11">
        <f>'OddsRatio_working_3-way'!X109^(1/3)*COS(('OddsRatio_working_3-way'!Y109+4*PI())/3)</f>
        <v>-0.22466538757486781</v>
      </c>
      <c r="AC109" s="11">
        <f>'OddsRatio_working_3-way'!X109^(1/3)*SIN('OddsRatio_working_3-way'!Y109/3)</f>
        <v>4.652341198466442E-2</v>
      </c>
      <c r="AD109" s="11">
        <f>'OddsRatio_working_3-way'!X109^(1/3)*SIN(('OddsRatio_working_3-way'!Y109+2*PI())/3)</f>
        <v>0.4356552779664889</v>
      </c>
      <c r="AE109" s="11">
        <f>'OddsRatio_working_3-way'!X109^(1/3)*SIN(('OddsRatio_working_3-way'!Y109+4*PI())/3)</f>
        <v>-0.48217868995115337</v>
      </c>
      <c r="AF109" s="11">
        <f>-'OddsRatio_working_3-way'!U109/(3*'OddsRatio_working_3-way'!X109^(1/3))*COS(('OddsRatio_working_3-way'!Y109)/3)</f>
        <v>0.52991168844863301</v>
      </c>
      <c r="AG109" s="11">
        <f>-'OddsRatio_working_3-way'!U109/(3*'OddsRatio_working_3-way'!X109^(1/3))*COS(('OddsRatio_working_3-way'!Y109+2*PI())/3)</f>
        <v>-0.30524630087376536</v>
      </c>
      <c r="AH109" s="11">
        <f>-'OddsRatio_working_3-way'!U109/(3*'OddsRatio_working_3-way'!X109^(1/3))*COS(('OddsRatio_working_3-way'!Y109+4*PI())/3)</f>
        <v>-0.22466538757486776</v>
      </c>
      <c r="AI109" s="11">
        <f>'OddsRatio_working_3-way'!U109/(3*'OddsRatio_working_3-way'!X109^(1/3))*SIN(('OddsRatio_working_3-way'!Y109)/3)</f>
        <v>-4.6523411984664406E-2</v>
      </c>
      <c r="AJ109" s="11">
        <f>'OddsRatio_working_3-way'!U109/(3*'OddsRatio_working_3-way'!X109^(1/3))*SIN(('OddsRatio_working_3-way'!Y109+2*PI())/3)</f>
        <v>-0.43565527796648879</v>
      </c>
      <c r="AK109" s="11">
        <f>'OddsRatio_working_3-way'!U109/(3*'OddsRatio_working_3-way'!X109^(1/3))*SIN(('OddsRatio_working_3-way'!Y109+4*PI())/3)</f>
        <v>0.48217868995115326</v>
      </c>
      <c r="AL109" s="11">
        <f>'OddsRatio_working_3-way'!Z109+'OddsRatio_working_3-way'!AF109</f>
        <v>1.059823376897266</v>
      </c>
      <c r="AM109" s="11">
        <f>'OddsRatio_working_3-way'!AA109+'OddsRatio_working_3-way'!AG109</f>
        <v>-0.61049260174753084</v>
      </c>
      <c r="AN109" s="11">
        <f>'OddsRatio_working_3-way'!AB109+'OddsRatio_working_3-way'!AH109</f>
        <v>-0.44933077514973557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1.059823376897266</v>
      </c>
      <c r="AS109" s="11">
        <f>IF(('OddsRatio_working_3-way'!X109=0),IF(Q109&gt;0,-Q109^(1/3),(-Q109)^(1/3)),'OddsRatio_working_3-way'!AM109-'OddsRatio_working_3-way'!R109/3)</f>
        <v>-0.61049260174753084</v>
      </c>
      <c r="AT109" s="11">
        <f>IF(('OddsRatio_working_3-way'!X109=0),IF(Q109&gt;0,-Q109^(1/3),(-Q109)^(1/3)),'OddsRatio_working_3-way'!AN109-'OddsRatio_working_3-way'!R109/3)</f>
        <v>-0.44933077514973557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9">
        <f t="shared" si="26"/>
        <v>0.50977836092991302</v>
      </c>
      <c r="E110" s="9">
        <f t="shared" si="27"/>
        <v>0.26684215946778556</v>
      </c>
      <c r="F110" s="9">
        <f t="shared" si="28"/>
        <v>0.22337947960230134</v>
      </c>
      <c r="G110" s="9">
        <f t="shared" si="29"/>
        <v>1.0567437521210921</v>
      </c>
      <c r="H110" s="9">
        <f t="shared" si="30"/>
        <v>1.9616368144301934</v>
      </c>
      <c r="I110" s="9">
        <f t="shared" si="31"/>
        <v>3.7475337555148394</v>
      </c>
      <c r="J110" s="9">
        <f t="shared" si="32"/>
        <v>4.4766869444783932</v>
      </c>
      <c r="K110" s="11">
        <f t="shared" si="33"/>
        <v>0.52356020942408377</v>
      </c>
      <c r="L110" s="11">
        <f t="shared" si="34"/>
        <v>0.27777777777777779</v>
      </c>
      <c r="M110" s="11">
        <f t="shared" si="35"/>
        <v>0.23310023310023309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-0.26388668535265392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0.23052379073321483</v>
      </c>
      <c r="Q110" s="11">
        <f>2*'OddsRatio_working_3-way'!K110*'OddsRatio_working_3-way'!L110*'OddsRatio_working_3-way'!M110</f>
        <v>6.7801114921533762E-2</v>
      </c>
      <c r="R110" s="11">
        <f t="shared" si="36"/>
        <v>0</v>
      </c>
      <c r="S110" s="11">
        <f t="shared" si="37"/>
        <v>-0.8735711330988396</v>
      </c>
      <c r="T110" s="11">
        <f t="shared" si="38"/>
        <v>-0.25693268620554099</v>
      </c>
      <c r="U110" s="11">
        <f>'OddsRatio_working_3-way'!S110-'OddsRatio_working_3-way'!R110^2/3</f>
        <v>-0.8735711330988396</v>
      </c>
      <c r="V110" s="11">
        <f>'OddsRatio_working_3-way'!S110*'OddsRatio_working_3-way'!R110/3-2*'OddsRatio_working_3-way'!R110^3/27-'OddsRatio_working_3-way'!T110</f>
        <v>0.25693268620554099</v>
      </c>
      <c r="W110" s="11">
        <f>'OddsRatio_working_3-way'!V110^2+4*'OddsRatio_working_3-way'!U110^3/27</f>
        <v>-3.2747861837466724E-2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0.15713232248511261</v>
      </c>
      <c r="Y110" s="11">
        <f>IF('OddsRatio_working_3-way'!W110&gt;=0,IF('OddsRatio_working_3-way'!V110+SQRT('OddsRatio_working_3-way'!W110)&gt;0,0,PI()),ACOS('OddsRatio_working_3-way'!V110/(2*'OddsRatio_working_3-way'!X110)))</f>
        <v>0.61362168537223716</v>
      </c>
      <c r="Z110" s="11">
        <f>'OddsRatio_working_3-way'!X110^(1/3)*COS('OddsRatio_working_3-way'!Y110/3)</f>
        <v>0.52837187606054592</v>
      </c>
      <c r="AA110" s="11">
        <f>'OddsRatio_working_3-way'!X110^(1/3)*COS(('OddsRatio_working_3-way'!Y110+2*PI())/3)</f>
        <v>-0.35910776753173279</v>
      </c>
      <c r="AB110" s="11">
        <f>'OddsRatio_working_3-way'!X110^(1/3)*COS(('OddsRatio_working_3-way'!Y110+4*PI())/3)</f>
        <v>-0.16926410852881324</v>
      </c>
      <c r="AC110" s="11">
        <f>'OddsRatio_working_3-way'!X110^(1/3)*SIN('OddsRatio_working_3-way'!Y110/3)</f>
        <v>0.10960628762927913</v>
      </c>
      <c r="AD110" s="11">
        <f>'OddsRatio_working_3-way'!X110^(1/3)*SIN(('OddsRatio_working_3-way'!Y110+2*PI())/3)</f>
        <v>0.40278032349903603</v>
      </c>
      <c r="AE110" s="11">
        <f>'OddsRatio_working_3-way'!X110^(1/3)*SIN(('OddsRatio_working_3-way'!Y110+4*PI())/3)</f>
        <v>-0.51238661112831518</v>
      </c>
      <c r="AF110" s="11">
        <f>-'OddsRatio_working_3-way'!U110/(3*'OddsRatio_working_3-way'!X110^(1/3))*COS(('OddsRatio_working_3-way'!Y110)/3)</f>
        <v>0.52837187606054603</v>
      </c>
      <c r="AG110" s="11">
        <f>-'OddsRatio_working_3-way'!U110/(3*'OddsRatio_working_3-way'!X110^(1/3))*COS(('OddsRatio_working_3-way'!Y110+2*PI())/3)</f>
        <v>-0.35910776753173285</v>
      </c>
      <c r="AH110" s="11">
        <f>-'OddsRatio_working_3-way'!U110/(3*'OddsRatio_working_3-way'!X110^(1/3))*COS(('OddsRatio_working_3-way'!Y110+4*PI())/3)</f>
        <v>-0.16926410852881327</v>
      </c>
      <c r="AI110" s="11">
        <f>'OddsRatio_working_3-way'!U110/(3*'OddsRatio_working_3-way'!X110^(1/3))*SIN(('OddsRatio_working_3-way'!Y110)/3)</f>
        <v>-0.10960628762927914</v>
      </c>
      <c r="AJ110" s="11">
        <f>'OddsRatio_working_3-way'!U110/(3*'OddsRatio_working_3-way'!X110^(1/3))*SIN(('OddsRatio_working_3-way'!Y110+2*PI())/3)</f>
        <v>-0.40278032349903614</v>
      </c>
      <c r="AK110" s="11">
        <f>'OddsRatio_working_3-way'!U110/(3*'OddsRatio_working_3-way'!X110^(1/3))*SIN(('OddsRatio_working_3-way'!Y110+4*PI())/3)</f>
        <v>0.51238661112831529</v>
      </c>
      <c r="AL110" s="11">
        <f>'OddsRatio_working_3-way'!Z110+'OddsRatio_working_3-way'!AF110</f>
        <v>1.0567437521210921</v>
      </c>
      <c r="AM110" s="11">
        <f>'OddsRatio_working_3-way'!AA110+'OddsRatio_working_3-way'!AG110</f>
        <v>-0.71821553506346558</v>
      </c>
      <c r="AN110" s="11">
        <f>'OddsRatio_working_3-way'!AB110+'OddsRatio_working_3-way'!AH110</f>
        <v>-0.33852821705762648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1.0567437521210921</v>
      </c>
      <c r="AS110" s="11">
        <f>IF(('OddsRatio_working_3-way'!X110=0),IF(Q110&gt;0,-Q110^(1/3),(-Q110)^(1/3)),'OddsRatio_working_3-way'!AM110-'OddsRatio_working_3-way'!R110/3)</f>
        <v>-0.71821553506346558</v>
      </c>
      <c r="AT110" s="11">
        <f>IF(('OddsRatio_working_3-way'!X110=0),IF(Q110&gt;0,-Q110^(1/3),(-Q110)^(1/3)),'OddsRatio_working_3-way'!AN110-'OddsRatio_working_3-way'!R110/3)</f>
        <v>-0.33852821705762648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9">
        <f t="shared" si="26"/>
        <v>0.64670108877803445</v>
      </c>
      <c r="E111" s="9">
        <f t="shared" si="27"/>
        <v>0.22805141125108189</v>
      </c>
      <c r="F111" s="9">
        <f t="shared" si="28"/>
        <v>0.1252474999708833</v>
      </c>
      <c r="G111" s="9">
        <f t="shared" si="29"/>
        <v>1.0711949851349218</v>
      </c>
      <c r="H111" s="9">
        <f t="shared" si="30"/>
        <v>1.5463094424188104</v>
      </c>
      <c r="I111" s="9">
        <f t="shared" si="31"/>
        <v>4.3849761530263542</v>
      </c>
      <c r="J111" s="9">
        <f t="shared" si="32"/>
        <v>7.9841913030796885</v>
      </c>
      <c r="K111" s="11">
        <f t="shared" si="33"/>
        <v>0.66225165562913912</v>
      </c>
      <c r="L111" s="11">
        <f t="shared" si="34"/>
        <v>0.24038461538461536</v>
      </c>
      <c r="M111" s="11">
        <f t="shared" si="35"/>
        <v>0.13297872340425532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-0.22244197168901247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0.21571784123302373</v>
      </c>
      <c r="Q111" s="11">
        <f>2*'OddsRatio_working_3-way'!K111*'OddsRatio_working_3-way'!L111*'OddsRatio_working_3-way'!M111</f>
        <v>4.2339124873998768E-2</v>
      </c>
      <c r="R111" s="11">
        <f t="shared" si="36"/>
        <v>0</v>
      </c>
      <c r="S111" s="11">
        <f t="shared" si="37"/>
        <v>-0.96977130527601374</v>
      </c>
      <c r="T111" s="11">
        <f t="shared" si="38"/>
        <v>-0.19033784205613616</v>
      </c>
      <c r="U111" s="11">
        <f>'OddsRatio_working_3-way'!S111-'OddsRatio_working_3-way'!R111^2/3</f>
        <v>-0.96977130527601374</v>
      </c>
      <c r="V111" s="11">
        <f>'OddsRatio_working_3-way'!S111*'OddsRatio_working_3-way'!R111/3-2*'OddsRatio_working_3-way'!R111^3/27-'OddsRatio_working_3-way'!T111</f>
        <v>0.19033784205613616</v>
      </c>
      <c r="W111" s="11">
        <f>'OddsRatio_working_3-way'!V111^2+4*'OddsRatio_working_3-way'!U111^3/27</f>
        <v>-9.8886708190651623E-2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0.18379009923635595</v>
      </c>
      <c r="Y111" s="11">
        <f>IF('OddsRatio_working_3-way'!W111&gt;=0,IF('OddsRatio_working_3-way'!V111+SQRT('OddsRatio_working_3-way'!W111)&gt;0,0,PI()),ACOS('OddsRatio_working_3-way'!V111/(2*'OddsRatio_working_3-way'!X111)))</f>
        <v>1.0265036611422107</v>
      </c>
      <c r="Z111" s="11">
        <f>'OddsRatio_working_3-way'!X111^(1/3)*COS('OddsRatio_working_3-way'!Y111/3)</f>
        <v>0.53559749256746092</v>
      </c>
      <c r="AA111" s="11">
        <f>'OddsRatio_working_3-way'!X111^(1/3)*COS(('OddsRatio_working_3-way'!Y111+2*PI())/3)</f>
        <v>-0.43300867572379143</v>
      </c>
      <c r="AB111" s="11">
        <f>'OddsRatio_working_3-way'!X111^(1/3)*COS(('OddsRatio_working_3-way'!Y111+4*PI())/3)</f>
        <v>-0.1025888168436693</v>
      </c>
      <c r="AC111" s="11">
        <f>'OddsRatio_working_3-way'!X111^(1/3)*SIN('OddsRatio_working_3-way'!Y111/3)</f>
        <v>0.19076799447003659</v>
      </c>
      <c r="AD111" s="11">
        <f>'OddsRatio_working_3-way'!X111^(1/3)*SIN(('OddsRatio_working_3-way'!Y111+2*PI())/3)</f>
        <v>0.36845703753164982</v>
      </c>
      <c r="AE111" s="11">
        <f>'OddsRatio_working_3-way'!X111^(1/3)*SIN(('OddsRatio_working_3-way'!Y111+4*PI())/3)</f>
        <v>-0.5592250320016865</v>
      </c>
      <c r="AF111" s="11">
        <f>-'OddsRatio_working_3-way'!U111/(3*'OddsRatio_working_3-way'!X111^(1/3))*COS(('OddsRatio_working_3-way'!Y111)/3)</f>
        <v>0.53559749256746103</v>
      </c>
      <c r="AG111" s="11">
        <f>-'OddsRatio_working_3-way'!U111/(3*'OddsRatio_working_3-way'!X111^(1/3))*COS(('OddsRatio_working_3-way'!Y111+2*PI())/3)</f>
        <v>-0.43300867572379154</v>
      </c>
      <c r="AH111" s="11">
        <f>-'OddsRatio_working_3-way'!U111/(3*'OddsRatio_working_3-way'!X111^(1/3))*COS(('OddsRatio_working_3-way'!Y111+4*PI())/3)</f>
        <v>-0.10258881684366931</v>
      </c>
      <c r="AI111" s="11">
        <f>'OddsRatio_working_3-way'!U111/(3*'OddsRatio_working_3-way'!X111^(1/3))*SIN(('OddsRatio_working_3-way'!Y111)/3)</f>
        <v>-0.19076799447003662</v>
      </c>
      <c r="AJ111" s="11">
        <f>'OddsRatio_working_3-way'!U111/(3*'OddsRatio_working_3-way'!X111^(1/3))*SIN(('OddsRatio_working_3-way'!Y111+2*PI())/3)</f>
        <v>-0.36845703753164988</v>
      </c>
      <c r="AK111" s="11">
        <f>'OddsRatio_working_3-way'!U111/(3*'OddsRatio_working_3-way'!X111^(1/3))*SIN(('OddsRatio_working_3-way'!Y111+4*PI())/3)</f>
        <v>0.55922503200168661</v>
      </c>
      <c r="AL111" s="11">
        <f>'OddsRatio_working_3-way'!Z111+'OddsRatio_working_3-way'!AF111</f>
        <v>1.0711949851349218</v>
      </c>
      <c r="AM111" s="11">
        <f>'OddsRatio_working_3-way'!AA111+'OddsRatio_working_3-way'!AG111</f>
        <v>-0.86601735144758296</v>
      </c>
      <c r="AN111" s="11">
        <f>'OddsRatio_working_3-way'!AB111+'OddsRatio_working_3-way'!AH111</f>
        <v>-0.2051776336873386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1.0711949851349218</v>
      </c>
      <c r="AS111" s="11">
        <f>IF(('OddsRatio_working_3-way'!X111=0),IF(Q111&gt;0,-Q111^(1/3),(-Q111)^(1/3)),'OddsRatio_working_3-way'!AM111-'OddsRatio_working_3-way'!R111/3)</f>
        <v>-0.86601735144758296</v>
      </c>
      <c r="AT111" s="11">
        <f>IF(('OddsRatio_working_3-way'!X111=0),IF(Q111&gt;0,-Q111^(1/3),(-Q111)^(1/3)),'OddsRatio_working_3-way'!AN111-'OddsRatio_working_3-way'!R111/3)</f>
        <v>-0.2051776336873386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9">
        <f t="shared" si="26"/>
        <v>0.24410961374569468</v>
      </c>
      <c r="E112" s="9">
        <f t="shared" si="27"/>
        <v>0.29741600152046666</v>
      </c>
      <c r="F112" s="9">
        <f t="shared" si="28"/>
        <v>0.45847438473383889</v>
      </c>
      <c r="G112" s="9">
        <f t="shared" si="29"/>
        <v>1.0640963397277261</v>
      </c>
      <c r="H112" s="9">
        <f t="shared" si="30"/>
        <v>4.0965203486076831</v>
      </c>
      <c r="I112" s="9">
        <f t="shared" si="31"/>
        <v>3.3622938741955521</v>
      </c>
      <c r="J112" s="9">
        <f t="shared" si="32"/>
        <v>2.1811469370977759</v>
      </c>
      <c r="K112" s="11">
        <f t="shared" si="33"/>
        <v>0.25575447570332482</v>
      </c>
      <c r="L112" s="11">
        <f t="shared" si="34"/>
        <v>0.3105590062111801</v>
      </c>
      <c r="M112" s="11">
        <f t="shared" si="35"/>
        <v>0.47393364928909953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-0.26993168010536461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0.23489269205921914</v>
      </c>
      <c r="Q112" s="11">
        <f>2*'OddsRatio_working_3-way'!K112*'OddsRatio_working_3-way'!L112*'OddsRatio_working_3-way'!M112</f>
        <v>7.5286119249749733E-2</v>
      </c>
      <c r="R112" s="11">
        <f t="shared" si="36"/>
        <v>0</v>
      </c>
      <c r="S112" s="11">
        <f t="shared" si="37"/>
        <v>-0.87019312430290352</v>
      </c>
      <c r="T112" s="11">
        <f t="shared" si="38"/>
        <v>-0.27890805266118707</v>
      </c>
      <c r="U112" s="11">
        <f>'OddsRatio_working_3-way'!S112-'OddsRatio_working_3-way'!R112^2/3</f>
        <v>-0.87019312430290352</v>
      </c>
      <c r="V112" s="11">
        <f>'OddsRatio_working_3-way'!S112*'OddsRatio_working_3-way'!R112/3-2*'OddsRatio_working_3-way'!R112^3/27-'OddsRatio_working_3-way'!T112</f>
        <v>0.27890805266118707</v>
      </c>
      <c r="W112" s="11">
        <f>'OddsRatio_working_3-way'!V112^2+4*'OddsRatio_working_3-way'!U112^3/27</f>
        <v>-1.9831279598813631E-2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0.15622178260254643</v>
      </c>
      <c r="Y112" s="11">
        <f>IF('OddsRatio_working_3-way'!W112&gt;=0,IF('OddsRatio_working_3-way'!V112+SQRT('OddsRatio_working_3-way'!W112)&gt;0,0,PI()),ACOS('OddsRatio_working_3-way'!V112/(2*'OddsRatio_working_3-way'!X112)))</f>
        <v>0.46756820737364002</v>
      </c>
      <c r="Z112" s="11">
        <f>'OddsRatio_working_3-way'!X112^(1/3)*COS('OddsRatio_working_3-way'!Y112/3)</f>
        <v>0.53204816986386305</v>
      </c>
      <c r="AA112" s="11">
        <f>'OddsRatio_working_3-way'!X112^(1/3)*COS(('OddsRatio_working_3-way'!Y112+2*PI())/3)</f>
        <v>-0.33842463592507899</v>
      </c>
      <c r="AB112" s="11">
        <f>'OddsRatio_working_3-way'!X112^(1/3)*COS(('OddsRatio_working_3-way'!Y112+4*PI())/3)</f>
        <v>-0.19362353393878429</v>
      </c>
      <c r="AC112" s="11">
        <f>'OddsRatio_working_3-way'!X112^(1/3)*SIN('OddsRatio_working_3-way'!Y112/3)</f>
        <v>8.3600955210741706E-2</v>
      </c>
      <c r="AD112" s="11">
        <f>'OddsRatio_working_3-way'!X112^(1/3)*SIN(('OddsRatio_working_3-way'!Y112+2*PI())/3)</f>
        <v>0.41896675353375279</v>
      </c>
      <c r="AE112" s="11">
        <f>'OddsRatio_working_3-way'!X112^(1/3)*SIN(('OddsRatio_working_3-way'!Y112+4*PI())/3)</f>
        <v>-0.50256770874449441</v>
      </c>
      <c r="AF112" s="11">
        <f>-'OddsRatio_working_3-way'!U112/(3*'OddsRatio_working_3-way'!X112^(1/3))*COS(('OddsRatio_working_3-way'!Y112)/3)</f>
        <v>0.53204816986386294</v>
      </c>
      <c r="AG112" s="11">
        <f>-'OddsRatio_working_3-way'!U112/(3*'OddsRatio_working_3-way'!X112^(1/3))*COS(('OddsRatio_working_3-way'!Y112+2*PI())/3)</f>
        <v>-0.33842463592507888</v>
      </c>
      <c r="AH112" s="11">
        <f>-'OddsRatio_working_3-way'!U112/(3*'OddsRatio_working_3-way'!X112^(1/3))*COS(('OddsRatio_working_3-way'!Y112+4*PI())/3)</f>
        <v>-0.19362353393878423</v>
      </c>
      <c r="AI112" s="11">
        <f>'OddsRatio_working_3-way'!U112/(3*'OddsRatio_working_3-way'!X112^(1/3))*SIN(('OddsRatio_working_3-way'!Y112)/3)</f>
        <v>-8.3600955210741679E-2</v>
      </c>
      <c r="AJ112" s="11">
        <f>'OddsRatio_working_3-way'!U112/(3*'OddsRatio_working_3-way'!X112^(1/3))*SIN(('OddsRatio_working_3-way'!Y112+2*PI())/3)</f>
        <v>-0.41896675353375268</v>
      </c>
      <c r="AK112" s="11">
        <f>'OddsRatio_working_3-way'!U112/(3*'OddsRatio_working_3-way'!X112^(1/3))*SIN(('OddsRatio_working_3-way'!Y112+4*PI())/3)</f>
        <v>0.5025677087444943</v>
      </c>
      <c r="AL112" s="11">
        <f>'OddsRatio_working_3-way'!Z112+'OddsRatio_working_3-way'!AF112</f>
        <v>1.0640963397277261</v>
      </c>
      <c r="AM112" s="11">
        <f>'OddsRatio_working_3-way'!AA112+'OddsRatio_working_3-way'!AG112</f>
        <v>-0.67684927185015786</v>
      </c>
      <c r="AN112" s="11">
        <f>'OddsRatio_working_3-way'!AB112+'OddsRatio_working_3-way'!AH112</f>
        <v>-0.38724706787756852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1.0640963397277261</v>
      </c>
      <c r="AS112" s="11">
        <f>IF(('OddsRatio_working_3-way'!X112=0),IF(Q112&gt;0,-Q112^(1/3),(-Q112)^(1/3)),'OddsRatio_working_3-way'!AM112-'OddsRatio_working_3-way'!R112/3)</f>
        <v>-0.67684927185015786</v>
      </c>
      <c r="AT112" s="11">
        <f>IF(('OddsRatio_working_3-way'!X112=0),IF(Q112&gt;0,-Q112^(1/3),(-Q112)^(1/3)),'OddsRatio_working_3-way'!AN112-'OddsRatio_working_3-way'!R112/3)</f>
        <v>-0.38724706787756852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9">
        <f t="shared" si="26"/>
        <v>0.68013001553323404</v>
      </c>
      <c r="E113" s="9">
        <f t="shared" si="27"/>
        <v>0.20119643356010433</v>
      </c>
      <c r="F113" s="9">
        <f t="shared" si="28"/>
        <v>0.11867355090666179</v>
      </c>
      <c r="G113" s="9">
        <f t="shared" si="29"/>
        <v>1.0937374734494179</v>
      </c>
      <c r="H113" s="9">
        <f t="shared" si="30"/>
        <v>1.4703071135832495</v>
      </c>
      <c r="I113" s="9">
        <f t="shared" si="31"/>
        <v>4.9702670286213868</v>
      </c>
      <c r="J113" s="9">
        <f t="shared" si="32"/>
        <v>8.4264774447215487</v>
      </c>
      <c r="K113" s="11">
        <f t="shared" si="33"/>
        <v>0.69930069930069938</v>
      </c>
      <c r="L113" s="11">
        <f t="shared" si="34"/>
        <v>0.21598272138228941</v>
      </c>
      <c r="M113" s="11">
        <f t="shared" si="35"/>
        <v>0.12836970474967907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-0.20548984697793748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0.21036585608210631</v>
      </c>
      <c r="Q113" s="11">
        <f>2*'OddsRatio_working_3-way'!K113*'OddsRatio_working_3-way'!L113*'OddsRatio_working_3-way'!M113</f>
        <v>3.8777116328498867E-2</v>
      </c>
      <c r="R113" s="11">
        <f t="shared" si="36"/>
        <v>0</v>
      </c>
      <c r="S113" s="11">
        <f t="shared" si="37"/>
        <v>-1.023728710570758</v>
      </c>
      <c r="T113" s="11">
        <f t="shared" si="38"/>
        <v>-0.18870575310060059</v>
      </c>
      <c r="U113" s="11">
        <f>'OddsRatio_working_3-way'!S113-'OddsRatio_working_3-way'!R113^2/3</f>
        <v>-1.023728710570758</v>
      </c>
      <c r="V113" s="11">
        <f>'OddsRatio_working_3-way'!S113*'OddsRatio_working_3-way'!R113/3-2*'OddsRatio_working_3-way'!R113^3/27-'OddsRatio_working_3-way'!T113</f>
        <v>0.18870575310060059</v>
      </c>
      <c r="W113" s="11">
        <f>'OddsRatio_working_3-way'!V113^2+4*'OddsRatio_working_3-way'!U113^3/27</f>
        <v>-0.12333660501625798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0.19934045391585897</v>
      </c>
      <c r="Y113" s="11">
        <f>IF('OddsRatio_working_3-way'!W113&gt;=0,IF('OddsRatio_working_3-way'!V113+SQRT('OddsRatio_working_3-way'!W113)&gt;0,0,PI()),ACOS('OddsRatio_working_3-way'!V113/(2*'OddsRatio_working_3-way'!X113)))</f>
        <v>1.0777344391521049</v>
      </c>
      <c r="Z113" s="11">
        <f>'OddsRatio_working_3-way'!X113^(1/3)*COS('OddsRatio_working_3-way'!Y113/3)</f>
        <v>0.54686873672470893</v>
      </c>
      <c r="AA113" s="11">
        <f>'OddsRatio_working_3-way'!X113^(1/3)*COS(('OddsRatio_working_3-way'!Y113+2*PI())/3)</f>
        <v>-0.45129137901284933</v>
      </c>
      <c r="AB113" s="11">
        <f>'OddsRatio_working_3-way'!X113^(1/3)*COS(('OddsRatio_working_3-way'!Y113+4*PI())/3)</f>
        <v>-9.5577357711859795E-2</v>
      </c>
      <c r="AC113" s="11">
        <f>'OddsRatio_working_3-way'!X113^(1/3)*SIN('OddsRatio_working_3-way'!Y113/3)</f>
        <v>0.20537158595265068</v>
      </c>
      <c r="AD113" s="11">
        <f>'OddsRatio_working_3-way'!X113^(1/3)*SIN(('OddsRatio_working_3-way'!Y113+2*PI())/3)</f>
        <v>0.37091642556277665</v>
      </c>
      <c r="AE113" s="11">
        <f>'OddsRatio_working_3-way'!X113^(1/3)*SIN(('OddsRatio_working_3-way'!Y113+4*PI())/3)</f>
        <v>-0.5762880115154273</v>
      </c>
      <c r="AF113" s="11">
        <f>-'OddsRatio_working_3-way'!U113/(3*'OddsRatio_working_3-way'!X113^(1/3))*COS(('OddsRatio_working_3-way'!Y113)/3)</f>
        <v>0.54686873672470881</v>
      </c>
      <c r="AG113" s="11">
        <f>-'OddsRatio_working_3-way'!U113/(3*'OddsRatio_working_3-way'!X113^(1/3))*COS(('OddsRatio_working_3-way'!Y113+2*PI())/3)</f>
        <v>-0.45129137901284921</v>
      </c>
      <c r="AH113" s="11">
        <f>-'OddsRatio_working_3-way'!U113/(3*'OddsRatio_working_3-way'!X113^(1/3))*COS(('OddsRatio_working_3-way'!Y113+4*PI())/3)</f>
        <v>-9.5577357711859781E-2</v>
      </c>
      <c r="AI113" s="11">
        <f>'OddsRatio_working_3-way'!U113/(3*'OddsRatio_working_3-way'!X113^(1/3))*SIN(('OddsRatio_working_3-way'!Y113)/3)</f>
        <v>-0.20537158595265065</v>
      </c>
      <c r="AJ113" s="11">
        <f>'OddsRatio_working_3-way'!U113/(3*'OddsRatio_working_3-way'!X113^(1/3))*SIN(('OddsRatio_working_3-way'!Y113+2*PI())/3)</f>
        <v>-0.3709164255627766</v>
      </c>
      <c r="AK113" s="11">
        <f>'OddsRatio_working_3-way'!U113/(3*'OddsRatio_working_3-way'!X113^(1/3))*SIN(('OddsRatio_working_3-way'!Y113+4*PI())/3)</f>
        <v>0.57628801151542719</v>
      </c>
      <c r="AL113" s="11">
        <f>'OddsRatio_working_3-way'!Z113+'OddsRatio_working_3-way'!AF113</f>
        <v>1.0937374734494179</v>
      </c>
      <c r="AM113" s="11">
        <f>'OddsRatio_working_3-way'!AA113+'OddsRatio_working_3-way'!AG113</f>
        <v>-0.90258275802569854</v>
      </c>
      <c r="AN113" s="11">
        <f>'OddsRatio_working_3-way'!AB113+'OddsRatio_working_3-way'!AH113</f>
        <v>-0.19115471542371959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1.0937374734494179</v>
      </c>
      <c r="AS113" s="11">
        <f>IF(('OddsRatio_working_3-way'!X113=0),IF(Q113&gt;0,-Q113^(1/3),(-Q113)^(1/3)),'OddsRatio_working_3-way'!AM113-'OddsRatio_working_3-way'!R113/3)</f>
        <v>-0.90258275802569854</v>
      </c>
      <c r="AT113" s="11">
        <f>IF(('OddsRatio_working_3-way'!X113=0),IF(Q113&gt;0,-Q113^(1/3),(-Q113)^(1/3)),'OddsRatio_working_3-way'!AN113-'OddsRatio_working_3-way'!R113/3)</f>
        <v>-0.19115471542371959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9">
        <f t="shared" si="26"/>
        <v>0.48129690460675312</v>
      </c>
      <c r="E114" s="9">
        <f t="shared" si="27"/>
        <v>0.25583321983884133</v>
      </c>
      <c r="F114" s="9">
        <f t="shared" si="28"/>
        <v>0.26286987555440555</v>
      </c>
      <c r="G114" s="9">
        <f t="shared" si="29"/>
        <v>1.0463296842877825</v>
      </c>
      <c r="H114" s="9">
        <f t="shared" si="30"/>
        <v>2.0777195748164154</v>
      </c>
      <c r="I114" s="9">
        <f t="shared" si="31"/>
        <v>3.9087965223200349</v>
      </c>
      <c r="J114" s="9">
        <f t="shared" si="32"/>
        <v>3.8041635538912573</v>
      </c>
      <c r="K114" s="11">
        <f t="shared" si="33"/>
        <v>0.49261083743842371</v>
      </c>
      <c r="L114" s="11">
        <f t="shared" si="34"/>
        <v>0.26455026455026459</v>
      </c>
      <c r="M114" s="11">
        <f t="shared" si="35"/>
        <v>0.27173913043478259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-0.27175726195858985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0.22983122950996163</v>
      </c>
      <c r="Q114" s="11">
        <f>2*'OddsRatio_working_3-way'!K114*'OddsRatio_working_3-way'!L114*'OddsRatio_working_3-way'!M114</f>
        <v>7.0826264872099115E-2</v>
      </c>
      <c r="R114" s="11">
        <f t="shared" si="36"/>
        <v>0</v>
      </c>
      <c r="S114" s="11">
        <f t="shared" si="37"/>
        <v>-0.84572249460249249</v>
      </c>
      <c r="T114" s="11">
        <f t="shared" si="38"/>
        <v>-0.26062326490061399</v>
      </c>
      <c r="U114" s="11">
        <f>'OddsRatio_working_3-way'!S114-'OddsRatio_working_3-way'!R114^2/3</f>
        <v>-0.84572249460249249</v>
      </c>
      <c r="V114" s="11">
        <f>'OddsRatio_working_3-way'!S114*'OddsRatio_working_3-way'!R114/3-2*'OddsRatio_working_3-way'!R114^3/27-'OddsRatio_working_3-way'!T114</f>
        <v>0.26062326490061399</v>
      </c>
      <c r="W114" s="11">
        <f>'OddsRatio_working_3-way'!V114^2+4*'OddsRatio_working_3-way'!U114^3/27</f>
        <v>-2.1690341387929205E-2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0.14967867883852465</v>
      </c>
      <c r="Y114" s="11">
        <f>IF('OddsRatio_working_3-way'!W114&gt;=0,IF('OddsRatio_working_3-way'!V114+SQRT('OddsRatio_working_3-way'!W114)&gt;0,0,PI()),ACOS('OddsRatio_working_3-way'!V114/(2*'OddsRatio_working_3-way'!X114)))</f>
        <v>0.51435711838661713</v>
      </c>
      <c r="Z114" s="11">
        <f>'OddsRatio_working_3-way'!X114^(1/3)*COS('OddsRatio_working_3-way'!Y114/3)</f>
        <v>0.52316484214389125</v>
      </c>
      <c r="AA114" s="11">
        <f>'OddsRatio_working_3-way'!X114^(1/3)*COS(('OddsRatio_working_3-way'!Y114+2*PI())/3)</f>
        <v>-0.34003326306259046</v>
      </c>
      <c r="AB114" s="11">
        <f>'OddsRatio_working_3-way'!X114^(1/3)*COS(('OddsRatio_working_3-way'!Y114+4*PI())/3)</f>
        <v>-0.18313157908130109</v>
      </c>
      <c r="AC114" s="11">
        <f>'OddsRatio_working_3-way'!X114^(1/3)*SIN('OddsRatio_working_3-way'!Y114/3)</f>
        <v>9.058722948290325E-2</v>
      </c>
      <c r="AD114" s="11">
        <f>'OddsRatio_working_3-way'!X114^(1/3)*SIN(('OddsRatio_working_3-way'!Y114+2*PI())/3)</f>
        <v>0.40778042892203398</v>
      </c>
      <c r="AE114" s="11">
        <f>'OddsRatio_working_3-way'!X114^(1/3)*SIN(('OddsRatio_working_3-way'!Y114+4*PI())/3)</f>
        <v>-0.49836765840493702</v>
      </c>
      <c r="AF114" s="11">
        <f>-'OddsRatio_working_3-way'!U114/(3*'OddsRatio_working_3-way'!X114^(1/3))*COS(('OddsRatio_working_3-way'!Y114)/3)</f>
        <v>0.52316484214389125</v>
      </c>
      <c r="AG114" s="11">
        <f>-'OddsRatio_working_3-way'!U114/(3*'OddsRatio_working_3-way'!X114^(1/3))*COS(('OddsRatio_working_3-way'!Y114+2*PI())/3)</f>
        <v>-0.34003326306259046</v>
      </c>
      <c r="AH114" s="11">
        <f>-'OddsRatio_working_3-way'!U114/(3*'OddsRatio_working_3-way'!X114^(1/3))*COS(('OddsRatio_working_3-way'!Y114+4*PI())/3)</f>
        <v>-0.18313157908130109</v>
      </c>
      <c r="AI114" s="11">
        <f>'OddsRatio_working_3-way'!U114/(3*'OddsRatio_working_3-way'!X114^(1/3))*SIN(('OddsRatio_working_3-way'!Y114)/3)</f>
        <v>-9.058722948290325E-2</v>
      </c>
      <c r="AJ114" s="11">
        <f>'OddsRatio_working_3-way'!U114/(3*'OddsRatio_working_3-way'!X114^(1/3))*SIN(('OddsRatio_working_3-way'!Y114+2*PI())/3)</f>
        <v>-0.40778042892203398</v>
      </c>
      <c r="AK114" s="11">
        <f>'OddsRatio_working_3-way'!U114/(3*'OddsRatio_working_3-way'!X114^(1/3))*SIN(('OddsRatio_working_3-way'!Y114+4*PI())/3)</f>
        <v>0.49836765840493702</v>
      </c>
      <c r="AL114" s="11">
        <f>'OddsRatio_working_3-way'!Z114+'OddsRatio_working_3-way'!AF114</f>
        <v>1.0463296842877825</v>
      </c>
      <c r="AM114" s="11">
        <f>'OddsRatio_working_3-way'!AA114+'OddsRatio_working_3-way'!AG114</f>
        <v>-0.68006652612518093</v>
      </c>
      <c r="AN114" s="11">
        <f>'OddsRatio_working_3-way'!AB114+'OddsRatio_working_3-way'!AH114</f>
        <v>-0.36626315816260219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1.0463296842877825</v>
      </c>
      <c r="AS114" s="11">
        <f>IF(('OddsRatio_working_3-way'!X114=0),IF(Q114&gt;0,-Q114^(1/3),(-Q114)^(1/3)),'OddsRatio_working_3-way'!AM114-'OddsRatio_working_3-way'!R114/3)</f>
        <v>-0.68006652612518093</v>
      </c>
      <c r="AT114" s="11">
        <f>IF(('OddsRatio_working_3-way'!X114=0),IF(Q114&gt;0,-Q114^(1/3),(-Q114)^(1/3)),'OddsRatio_working_3-way'!AN114-'OddsRatio_working_3-way'!R114/3)</f>
        <v>-0.36626315816260219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9">
        <f t="shared" si="26"/>
        <v>0.85815900600774431</v>
      </c>
      <c r="E115" s="9">
        <f t="shared" si="27"/>
        <v>9.4354323813950883E-2</v>
      </c>
      <c r="F115" s="9">
        <f t="shared" si="28"/>
        <v>4.7486670178304415E-2</v>
      </c>
      <c r="G115" s="9">
        <f t="shared" si="29"/>
        <v>1.1806086634233794</v>
      </c>
      <c r="H115" s="9">
        <f t="shared" si="30"/>
        <v>1.1652852128792734</v>
      </c>
      <c r="I115" s="9">
        <f t="shared" si="31"/>
        <v>10.598348433632076</v>
      </c>
      <c r="J115" s="9">
        <f t="shared" si="32"/>
        <v>21.058541191563215</v>
      </c>
      <c r="K115" s="11">
        <f t="shared" si="33"/>
        <v>0.87719298245614041</v>
      </c>
      <c r="L115" s="11">
        <f t="shared" si="34"/>
        <v>0.10952902519167579</v>
      </c>
      <c r="M115" s="11">
        <f t="shared" si="35"/>
        <v>5.5586436909394112E-2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-0.10327736952688515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0.134904536455035</v>
      </c>
      <c r="Q115" s="11">
        <f>2*'OddsRatio_working_3-way'!K115*'OddsRatio_working_3-way'!L115*'OddsRatio_working_3-way'!M115</f>
        <v>1.068127762906057E-2</v>
      </c>
      <c r="R115" s="11">
        <f t="shared" si="36"/>
        <v>0</v>
      </c>
      <c r="S115" s="11">
        <f t="shared" si="37"/>
        <v>-1.3062352098338124</v>
      </c>
      <c r="T115" s="11">
        <f t="shared" si="38"/>
        <v>-0.1034232153470952</v>
      </c>
      <c r="U115" s="11">
        <f>'OddsRatio_working_3-way'!S115-'OddsRatio_working_3-way'!R115^2/3</f>
        <v>-1.3062352098338124</v>
      </c>
      <c r="V115" s="11">
        <f>'OddsRatio_working_3-way'!S115*'OddsRatio_working_3-way'!R115/3-2*'OddsRatio_working_3-way'!R115^3/27-'OddsRatio_working_3-way'!T115</f>
        <v>0.1034232153470952</v>
      </c>
      <c r="W115" s="11">
        <f>'OddsRatio_working_3-way'!V115^2+4*'OddsRatio_working_3-way'!U115^3/27</f>
        <v>-0.31949095406081635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0.28730963938473592</v>
      </c>
      <c r="Y115" s="11">
        <f>IF('OddsRatio_working_3-way'!W115&gt;=0,IF('OddsRatio_working_3-way'!V115+SQRT('OddsRatio_working_3-way'!W115)&gt;0,0,PI()),ACOS('OddsRatio_working_3-way'!V115/(2*'OddsRatio_working_3-way'!X115)))</f>
        <v>1.3898244798066357</v>
      </c>
      <c r="Z115" s="11">
        <f>'OddsRatio_working_3-way'!X115^(1/3)*COS('OddsRatio_working_3-way'!Y115/3)</f>
        <v>0.59030433171168972</v>
      </c>
      <c r="AA115" s="11">
        <f>'OddsRatio_working_3-way'!X115^(1/3)*COS(('OddsRatio_working_3-way'!Y115+2*PI())/3)</f>
        <v>-0.55052326725587519</v>
      </c>
      <c r="AB115" s="11">
        <f>'OddsRatio_working_3-way'!X115^(1/3)*COS(('OddsRatio_working_3-way'!Y115+4*PI())/3)</f>
        <v>-3.9781064455814349E-2</v>
      </c>
      <c r="AC115" s="11">
        <f>'OddsRatio_working_3-way'!X115^(1/3)*SIN('OddsRatio_working_3-way'!Y115/3)</f>
        <v>0.29487714827311751</v>
      </c>
      <c r="AD115" s="11">
        <f>'OddsRatio_working_3-way'!X115^(1/3)*SIN(('OddsRatio_working_3-way'!Y115+2*PI())/3)</f>
        <v>0.36377997308976057</v>
      </c>
      <c r="AE115" s="11">
        <f>'OddsRatio_working_3-way'!X115^(1/3)*SIN(('OddsRatio_working_3-way'!Y115+4*PI())/3)</f>
        <v>-0.65865712136287813</v>
      </c>
      <c r="AF115" s="11">
        <f>-'OddsRatio_working_3-way'!U115/(3*'OddsRatio_working_3-way'!X115^(1/3))*COS(('OddsRatio_working_3-way'!Y115)/3)</f>
        <v>0.59030433171168972</v>
      </c>
      <c r="AG115" s="11">
        <f>-'OddsRatio_working_3-way'!U115/(3*'OddsRatio_working_3-way'!X115^(1/3))*COS(('OddsRatio_working_3-way'!Y115+2*PI())/3)</f>
        <v>-0.55052326725587519</v>
      </c>
      <c r="AH115" s="11">
        <f>-'OddsRatio_working_3-way'!U115/(3*'OddsRatio_working_3-way'!X115^(1/3))*COS(('OddsRatio_working_3-way'!Y115+4*PI())/3)</f>
        <v>-3.9781064455814349E-2</v>
      </c>
      <c r="AI115" s="11">
        <f>'OddsRatio_working_3-way'!U115/(3*'OddsRatio_working_3-way'!X115^(1/3))*SIN(('OddsRatio_working_3-way'!Y115)/3)</f>
        <v>-0.29487714827311751</v>
      </c>
      <c r="AJ115" s="11">
        <f>'OddsRatio_working_3-way'!U115/(3*'OddsRatio_working_3-way'!X115^(1/3))*SIN(('OddsRatio_working_3-way'!Y115+2*PI())/3)</f>
        <v>-0.36377997308976057</v>
      </c>
      <c r="AK115" s="11">
        <f>'OddsRatio_working_3-way'!U115/(3*'OddsRatio_working_3-way'!X115^(1/3))*SIN(('OddsRatio_working_3-way'!Y115+4*PI())/3)</f>
        <v>0.65865712136287813</v>
      </c>
      <c r="AL115" s="11">
        <f>'OddsRatio_working_3-way'!Z115+'OddsRatio_working_3-way'!AF115</f>
        <v>1.1806086634233794</v>
      </c>
      <c r="AM115" s="11">
        <f>'OddsRatio_working_3-way'!AA115+'OddsRatio_working_3-way'!AG115</f>
        <v>-1.1010465345117504</v>
      </c>
      <c r="AN115" s="11">
        <f>'OddsRatio_working_3-way'!AB115+'OddsRatio_working_3-way'!AH115</f>
        <v>-7.9562128911628699E-2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1.1806086634233794</v>
      </c>
      <c r="AS115" s="11">
        <f>IF(('OddsRatio_working_3-way'!X115=0),IF(Q115&gt;0,-Q115^(1/3),(-Q115)^(1/3)),'OddsRatio_working_3-way'!AM115-'OddsRatio_working_3-way'!R115/3)</f>
        <v>-1.1010465345117504</v>
      </c>
      <c r="AT115" s="11">
        <f>IF(('OddsRatio_working_3-way'!X115=0),IF(Q115&gt;0,-Q115^(1/3),(-Q115)^(1/3)),'OddsRatio_working_3-way'!AN115-'OddsRatio_working_3-way'!R115/3)</f>
        <v>-7.9562128911628699E-2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9">
        <f t="shared" si="26"/>
        <v>0.2973962103043839</v>
      </c>
      <c r="E116" s="9">
        <f t="shared" si="27"/>
        <v>0.2570783097123252</v>
      </c>
      <c r="F116" s="9">
        <f t="shared" si="28"/>
        <v>0.4455254799832909</v>
      </c>
      <c r="G116" s="9">
        <f t="shared" si="29"/>
        <v>1.0546953701699224</v>
      </c>
      <c r="H116" s="9">
        <f t="shared" si="30"/>
        <v>3.3625176291806267</v>
      </c>
      <c r="I116" s="9">
        <f t="shared" si="31"/>
        <v>3.8898653142655877</v>
      </c>
      <c r="J116" s="9">
        <f t="shared" si="32"/>
        <v>2.2445405368005087</v>
      </c>
      <c r="K116" s="11">
        <f t="shared" si="33"/>
        <v>0.30864197530864196</v>
      </c>
      <c r="L116" s="11">
        <f t="shared" si="34"/>
        <v>0.26737967914438499</v>
      </c>
      <c r="M116" s="11">
        <f t="shared" si="35"/>
        <v>0.4587155963302752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-0.27416214068489664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0.23318875630442459</v>
      </c>
      <c r="Q116" s="11">
        <f>2*'OddsRatio_working_3-way'!K116*'OddsRatio_working_3-way'!L116*'OddsRatio_working_3-way'!M116</f>
        <v>7.5710635163774187E-2</v>
      </c>
      <c r="R116" s="11">
        <f t="shared" si="36"/>
        <v>0</v>
      </c>
      <c r="S116" s="11">
        <f t="shared" si="37"/>
        <v>-0.85055053816652215</v>
      </c>
      <c r="T116" s="11">
        <f t="shared" si="38"/>
        <v>-0.27615277213198758</v>
      </c>
      <c r="U116" s="11">
        <f>'OddsRatio_working_3-way'!S116-'OddsRatio_working_3-way'!R116^2/3</f>
        <v>-0.85055053816652215</v>
      </c>
      <c r="V116" s="11">
        <f>'OddsRatio_working_3-way'!S116*'OddsRatio_working_3-way'!R116/3-2*'OddsRatio_working_3-way'!R116^3/27-'OddsRatio_working_3-way'!T116</f>
        <v>0.27615277213198758</v>
      </c>
      <c r="W116" s="11">
        <f>'OddsRatio_working_3-way'!V116^2+4*'OddsRatio_working_3-way'!U116^3/27</f>
        <v>-1.4898026373906886E-2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0.15096223031779202</v>
      </c>
      <c r="Y116" s="11">
        <f>IF('OddsRatio_working_3-way'!W116&gt;=0,IF('OddsRatio_working_3-way'!V116+SQRT('OddsRatio_working_3-way'!W116)&gt;0,0,PI()),ACOS('OddsRatio_working_3-way'!V116/(2*'OddsRatio_working_3-way'!X116)))</f>
        <v>0.41617502043598154</v>
      </c>
      <c r="Z116" s="11">
        <f>'OddsRatio_working_3-way'!X116^(1/3)*COS('OddsRatio_working_3-way'!Y116/3)</f>
        <v>0.52734768508496122</v>
      </c>
      <c r="AA116" s="11">
        <f>'OddsRatio_working_3-way'!X116^(1/3)*COS(('OddsRatio_working_3-way'!Y116+2*PI())/3)</f>
        <v>-0.32743863547933544</v>
      </c>
      <c r="AB116" s="11">
        <f>'OddsRatio_working_3-way'!X116^(1/3)*COS(('OddsRatio_working_3-way'!Y116+4*PI())/3)</f>
        <v>-0.19990904960562608</v>
      </c>
      <c r="AC116" s="11">
        <f>'OddsRatio_working_3-way'!X116^(1/3)*SIN('OddsRatio_working_3-way'!Y116/3)</f>
        <v>7.3629240733827775E-2</v>
      </c>
      <c r="AD116" s="11">
        <f>'OddsRatio_working_3-way'!X116^(1/3)*SIN(('OddsRatio_working_3-way'!Y116+2*PI())/3)</f>
        <v>0.41988187154357864</v>
      </c>
      <c r="AE116" s="11">
        <f>'OddsRatio_working_3-way'!X116^(1/3)*SIN(('OddsRatio_working_3-way'!Y116+4*PI())/3)</f>
        <v>-0.49351111227740629</v>
      </c>
      <c r="AF116" s="11">
        <f>-'OddsRatio_working_3-way'!U116/(3*'OddsRatio_working_3-way'!X116^(1/3))*COS(('OddsRatio_working_3-way'!Y116)/3)</f>
        <v>0.52734768508496122</v>
      </c>
      <c r="AG116" s="11">
        <f>-'OddsRatio_working_3-way'!U116/(3*'OddsRatio_working_3-way'!X116^(1/3))*COS(('OddsRatio_working_3-way'!Y116+2*PI())/3)</f>
        <v>-0.32743863547933544</v>
      </c>
      <c r="AH116" s="11">
        <f>-'OddsRatio_working_3-way'!U116/(3*'OddsRatio_working_3-way'!X116^(1/3))*COS(('OddsRatio_working_3-way'!Y116+4*PI())/3)</f>
        <v>-0.19990904960562608</v>
      </c>
      <c r="AI116" s="11">
        <f>'OddsRatio_working_3-way'!U116/(3*'OddsRatio_working_3-way'!X116^(1/3))*SIN(('OddsRatio_working_3-way'!Y116)/3)</f>
        <v>-7.3629240733827775E-2</v>
      </c>
      <c r="AJ116" s="11">
        <f>'OddsRatio_working_3-way'!U116/(3*'OddsRatio_working_3-way'!X116^(1/3))*SIN(('OddsRatio_working_3-way'!Y116+2*PI())/3)</f>
        <v>-0.41988187154357864</v>
      </c>
      <c r="AK116" s="11">
        <f>'OddsRatio_working_3-way'!U116/(3*'OddsRatio_working_3-way'!X116^(1/3))*SIN(('OddsRatio_working_3-way'!Y116+4*PI())/3)</f>
        <v>0.49351111227740629</v>
      </c>
      <c r="AL116" s="11">
        <f>'OddsRatio_working_3-way'!Z116+'OddsRatio_working_3-way'!AF116</f>
        <v>1.0546953701699224</v>
      </c>
      <c r="AM116" s="11">
        <f>'OddsRatio_working_3-way'!AA116+'OddsRatio_working_3-way'!AG116</f>
        <v>-0.65487727095867088</v>
      </c>
      <c r="AN116" s="11">
        <f>'OddsRatio_working_3-way'!AB116+'OddsRatio_working_3-way'!AH116</f>
        <v>-0.39981809921125216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1.0546953701699224</v>
      </c>
      <c r="AS116" s="11">
        <f>IF(('OddsRatio_working_3-way'!X116=0),IF(Q116&gt;0,-Q116^(1/3),(-Q116)^(1/3)),'OddsRatio_working_3-way'!AM116-'OddsRatio_working_3-way'!R116/3)</f>
        <v>-0.65487727095867088</v>
      </c>
      <c r="AT116" s="11">
        <f>IF(('OddsRatio_working_3-way'!X116=0),IF(Q116&gt;0,-Q116^(1/3),(-Q116)^(1/3)),'OddsRatio_working_3-way'!AN116-'OddsRatio_working_3-way'!R116/3)</f>
        <v>-0.39981809921125216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9">
        <f t="shared" si="26"/>
        <v>0.57529119639469506</v>
      </c>
      <c r="E117" s="9">
        <f t="shared" si="27"/>
        <v>0.26668698663243529</v>
      </c>
      <c r="F117" s="9">
        <f t="shared" si="28"/>
        <v>0.15802181697286941</v>
      </c>
      <c r="G117" s="9">
        <f t="shared" si="29"/>
        <v>1.0699277323944734</v>
      </c>
      <c r="H117" s="9">
        <f t="shared" si="30"/>
        <v>1.7382501353521864</v>
      </c>
      <c r="I117" s="9">
        <f t="shared" si="31"/>
        <v>3.7497142722537964</v>
      </c>
      <c r="J117" s="9">
        <f t="shared" si="32"/>
        <v>6.3282401073244774</v>
      </c>
      <c r="K117" s="11">
        <f t="shared" si="33"/>
        <v>0.59171597633136097</v>
      </c>
      <c r="L117" s="11">
        <f t="shared" si="34"/>
        <v>0.28011204481792717</v>
      </c>
      <c r="M117" s="11">
        <f t="shared" si="35"/>
        <v>0.16722408026755853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-0.24476845813427761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0.22838685651379548</v>
      </c>
      <c r="Q117" s="11">
        <f>2*'OddsRatio_working_3-way'!K117*'OddsRatio_working_3-way'!L117*'OddsRatio_working_3-way'!M117</f>
        <v>5.5433703037329009E-2</v>
      </c>
      <c r="R117" s="11">
        <f t="shared" si="36"/>
        <v>0</v>
      </c>
      <c r="S117" s="11">
        <f t="shared" si="37"/>
        <v>-0.93307306935971568</v>
      </c>
      <c r="T117" s="11">
        <f t="shared" si="38"/>
        <v>-0.22647404596109608</v>
      </c>
      <c r="U117" s="11">
        <f>'OddsRatio_working_3-way'!S117-'OddsRatio_working_3-way'!R117^2/3</f>
        <v>-0.93307306935971568</v>
      </c>
      <c r="V117" s="11">
        <f>'OddsRatio_working_3-way'!S117*'OddsRatio_working_3-way'!R117/3-2*'OddsRatio_working_3-way'!R117^3/27-'OddsRatio_working_3-way'!T117</f>
        <v>0.22647404596109608</v>
      </c>
      <c r="W117" s="11">
        <f>'OddsRatio_working_3-way'!V117^2+4*'OddsRatio_working_3-way'!U117^3/27</f>
        <v>-6.9058702086193191E-2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0.17345690789082302</v>
      </c>
      <c r="Y117" s="11">
        <f>IF('OddsRatio_working_3-way'!W117&gt;=0,IF('OddsRatio_working_3-way'!V117+SQRT('OddsRatio_working_3-way'!W117)&gt;0,0,PI()),ACOS('OddsRatio_working_3-way'!V117/(2*'OddsRatio_working_3-way'!X117)))</f>
        <v>0.85948839539621158</v>
      </c>
      <c r="Z117" s="11">
        <f>'OddsRatio_working_3-way'!X117^(1/3)*COS('OddsRatio_working_3-way'!Y117/3)</f>
        <v>0.53496386619723668</v>
      </c>
      <c r="AA117" s="11">
        <f>'OddsRatio_working_3-way'!X117^(1/3)*COS(('OddsRatio_working_3-way'!Y117+2*PI())/3)</f>
        <v>-0.40396824646888907</v>
      </c>
      <c r="AB117" s="11">
        <f>'OddsRatio_working_3-way'!X117^(1/3)*COS(('OddsRatio_working_3-way'!Y117+4*PI())/3)</f>
        <v>-0.1309956197283475</v>
      </c>
      <c r="AC117" s="11">
        <f>'OddsRatio_working_3-way'!X117^(1/3)*SIN('OddsRatio_working_3-way'!Y117/3)</f>
        <v>0.15760081953005087</v>
      </c>
      <c r="AD117" s="11">
        <f>'OddsRatio_working_3-way'!X117^(1/3)*SIN(('OddsRatio_working_3-way'!Y117+2*PI())/3)</f>
        <v>0.38449188846852089</v>
      </c>
      <c r="AE117" s="11">
        <f>'OddsRatio_working_3-way'!X117^(1/3)*SIN(('OddsRatio_working_3-way'!Y117+4*PI())/3)</f>
        <v>-0.54209270799857179</v>
      </c>
      <c r="AF117" s="11">
        <f>-'OddsRatio_working_3-way'!U117/(3*'OddsRatio_working_3-way'!X117^(1/3))*COS(('OddsRatio_working_3-way'!Y117)/3)</f>
        <v>0.53496386619723657</v>
      </c>
      <c r="AG117" s="11">
        <f>-'OddsRatio_working_3-way'!U117/(3*'OddsRatio_working_3-way'!X117^(1/3))*COS(('OddsRatio_working_3-way'!Y117+2*PI())/3)</f>
        <v>-0.40396824646888901</v>
      </c>
      <c r="AH117" s="11">
        <f>-'OddsRatio_working_3-way'!U117/(3*'OddsRatio_working_3-way'!X117^(1/3))*COS(('OddsRatio_working_3-way'!Y117+4*PI())/3)</f>
        <v>-0.13099561972834747</v>
      </c>
      <c r="AI117" s="11">
        <f>'OddsRatio_working_3-way'!U117/(3*'OddsRatio_working_3-way'!X117^(1/3))*SIN(('OddsRatio_working_3-way'!Y117)/3)</f>
        <v>-0.15760081953005084</v>
      </c>
      <c r="AJ117" s="11">
        <f>'OddsRatio_working_3-way'!U117/(3*'OddsRatio_working_3-way'!X117^(1/3))*SIN(('OddsRatio_working_3-way'!Y117+2*PI())/3)</f>
        <v>-0.38449188846852084</v>
      </c>
      <c r="AK117" s="11">
        <f>'OddsRatio_working_3-way'!U117/(3*'OddsRatio_working_3-way'!X117^(1/3))*SIN(('OddsRatio_working_3-way'!Y117+4*PI())/3)</f>
        <v>0.54209270799857168</v>
      </c>
      <c r="AL117" s="11">
        <f>'OddsRatio_working_3-way'!Z117+'OddsRatio_working_3-way'!AF117</f>
        <v>1.0699277323944734</v>
      </c>
      <c r="AM117" s="11">
        <f>'OddsRatio_working_3-way'!AA117+'OddsRatio_working_3-way'!AG117</f>
        <v>-0.80793649293777814</v>
      </c>
      <c r="AN117" s="11">
        <f>'OddsRatio_working_3-way'!AB117+'OddsRatio_working_3-way'!AH117</f>
        <v>-0.261991239456695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1.0699277323944734</v>
      </c>
      <c r="AS117" s="11">
        <f>IF(('OddsRatio_working_3-way'!X117=0),IF(Q117&gt;0,-Q117^(1/3),(-Q117)^(1/3)),'OddsRatio_working_3-way'!AM117-'OddsRatio_working_3-way'!R117/3)</f>
        <v>-0.80793649293777814</v>
      </c>
      <c r="AT117" s="11">
        <f>IF(('OddsRatio_working_3-way'!X117=0),IF(Q117&gt;0,-Q117^(1/3),(-Q117)^(1/3)),'OddsRatio_working_3-way'!AN117-'OddsRatio_working_3-way'!R117/3)</f>
        <v>-0.261991239456695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9">
        <f t="shared" si="26"/>
        <v>0.47429199391880983</v>
      </c>
      <c r="E118" s="9">
        <f t="shared" si="27"/>
        <v>0.27884045074846714</v>
      </c>
      <c r="F118" s="9">
        <f t="shared" si="28"/>
        <v>0.24686755533272309</v>
      </c>
      <c r="G118" s="9">
        <f t="shared" si="29"/>
        <v>1.0556245897576797</v>
      </c>
      <c r="H118" s="9">
        <f t="shared" si="30"/>
        <v>2.1084058192455633</v>
      </c>
      <c r="I118" s="9">
        <f t="shared" si="31"/>
        <v>3.5862802449063151</v>
      </c>
      <c r="J118" s="9">
        <f t="shared" si="32"/>
        <v>4.050755064399695</v>
      </c>
      <c r="K118" s="11">
        <f t="shared" si="33"/>
        <v>0.48780487804878053</v>
      </c>
      <c r="L118" s="11">
        <f t="shared" si="34"/>
        <v>0.28985507246376813</v>
      </c>
      <c r="M118" s="11">
        <f t="shared" si="35"/>
        <v>0.25706940874035988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-0.27022820021426996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0.23226207449288083</v>
      </c>
      <c r="Q118" s="11">
        <f>2*'OddsRatio_working_3-way'!K118*'OddsRatio_working_3-way'!L118*'OddsRatio_working_3-way'!M118</f>
        <v>7.2695484974297606E-2</v>
      </c>
      <c r="R118" s="11">
        <f t="shared" si="36"/>
        <v>0</v>
      </c>
      <c r="S118" s="11">
        <f t="shared" si="37"/>
        <v>-0.85950346525164678</v>
      </c>
      <c r="T118" s="11">
        <f t="shared" si="38"/>
        <v>-0.26901516909284723</v>
      </c>
      <c r="U118" s="11">
        <f>'OddsRatio_working_3-way'!S118-'OddsRatio_working_3-way'!R118^2/3</f>
        <v>-0.85950346525164678</v>
      </c>
      <c r="V118" s="11">
        <f>'OddsRatio_working_3-way'!S118*'OddsRatio_working_3-way'!R118/3-2*'OddsRatio_working_3-way'!R118^3/27-'OddsRatio_working_3-way'!T118</f>
        <v>0.26901516909284723</v>
      </c>
      <c r="W118" s="11">
        <f>'OddsRatio_working_3-way'!V118^2+4*'OddsRatio_working_3-way'!U118^3/27</f>
        <v>-2.1698235045141803E-2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0.15335204290063678</v>
      </c>
      <c r="Y118" s="11">
        <f>IF('OddsRatio_working_3-way'!W118&gt;=0,IF('OddsRatio_working_3-way'!V118+SQRT('OddsRatio_working_3-way'!W118)&gt;0,0,PI()),ACOS('OddsRatio_working_3-way'!V118/(2*'OddsRatio_working_3-way'!X118)))</f>
        <v>0.50097156918341246</v>
      </c>
      <c r="Z118" s="11">
        <f>'OddsRatio_working_3-way'!X118^(1/3)*COS('OddsRatio_working_3-way'!Y118/3)</f>
        <v>0.52781229487883996</v>
      </c>
      <c r="AA118" s="11">
        <f>'OddsRatio_working_3-way'!X118^(1/3)*COS(('OddsRatio_working_3-way'!Y118+2*PI())/3)</f>
        <v>-0.34095484855735675</v>
      </c>
      <c r="AB118" s="11">
        <f>'OddsRatio_working_3-way'!X118^(1/3)*COS(('OddsRatio_working_3-way'!Y118+4*PI())/3)</f>
        <v>-0.18685744632148327</v>
      </c>
      <c r="AC118" s="11">
        <f>'OddsRatio_working_3-way'!X118^(1/3)*SIN('OddsRatio_working_3-way'!Y118/3)</f>
        <v>8.8968176662303652E-2</v>
      </c>
      <c r="AD118" s="11">
        <f>'OddsRatio_working_3-way'!X118^(1/3)*SIN(('OddsRatio_working_3-way'!Y118+2*PI())/3)</f>
        <v>0.41261476746368675</v>
      </c>
      <c r="AE118" s="11">
        <f>'OddsRatio_working_3-way'!X118^(1/3)*SIN(('OddsRatio_working_3-way'!Y118+4*PI())/3)</f>
        <v>-0.50158294412599036</v>
      </c>
      <c r="AF118" s="11">
        <f>-'OddsRatio_working_3-way'!U118/(3*'OddsRatio_working_3-way'!X118^(1/3))*COS(('OddsRatio_working_3-way'!Y118)/3)</f>
        <v>0.52781229487883974</v>
      </c>
      <c r="AG118" s="11">
        <f>-'OddsRatio_working_3-way'!U118/(3*'OddsRatio_working_3-way'!X118^(1/3))*COS(('OddsRatio_working_3-way'!Y118+2*PI())/3)</f>
        <v>-0.34095484855735664</v>
      </c>
      <c r="AH118" s="11">
        <f>-'OddsRatio_working_3-way'!U118/(3*'OddsRatio_working_3-way'!X118^(1/3))*COS(('OddsRatio_working_3-way'!Y118+4*PI())/3)</f>
        <v>-0.18685744632148321</v>
      </c>
      <c r="AI118" s="11">
        <f>'OddsRatio_working_3-way'!U118/(3*'OddsRatio_working_3-way'!X118^(1/3))*SIN(('OddsRatio_working_3-way'!Y118)/3)</f>
        <v>-8.8968176662303625E-2</v>
      </c>
      <c r="AJ118" s="11">
        <f>'OddsRatio_working_3-way'!U118/(3*'OddsRatio_working_3-way'!X118^(1/3))*SIN(('OddsRatio_working_3-way'!Y118+2*PI())/3)</f>
        <v>-0.41261476746368658</v>
      </c>
      <c r="AK118" s="11">
        <f>'OddsRatio_working_3-way'!U118/(3*'OddsRatio_working_3-way'!X118^(1/3))*SIN(('OddsRatio_working_3-way'!Y118+4*PI())/3)</f>
        <v>0.50158294412599014</v>
      </c>
      <c r="AL118" s="11">
        <f>'OddsRatio_working_3-way'!Z118+'OddsRatio_working_3-way'!AF118</f>
        <v>1.0556245897576797</v>
      </c>
      <c r="AM118" s="11">
        <f>'OddsRatio_working_3-way'!AA118+'OddsRatio_working_3-way'!AG118</f>
        <v>-0.68190969711471339</v>
      </c>
      <c r="AN118" s="11">
        <f>'OddsRatio_working_3-way'!AB118+'OddsRatio_working_3-way'!AH118</f>
        <v>-0.37371489264296648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1.0556245897576797</v>
      </c>
      <c r="AS118" s="11">
        <f>IF(('OddsRatio_working_3-way'!X118=0),IF(Q118&gt;0,-Q118^(1/3),(-Q118)^(1/3)),'OddsRatio_working_3-way'!AM118-'OddsRatio_working_3-way'!R118/3)</f>
        <v>-0.68190969711471339</v>
      </c>
      <c r="AT118" s="11">
        <f>IF(('OddsRatio_working_3-way'!X118=0),IF(Q118&gt;0,-Q118^(1/3),(-Q118)^(1/3)),'OddsRatio_working_3-way'!AN118-'OddsRatio_working_3-way'!R118/3)</f>
        <v>-0.37371489264296648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9">
        <f t="shared" si="26"/>
        <v>0.57865412768237112</v>
      </c>
      <c r="E119" s="9">
        <f t="shared" si="27"/>
        <v>0.25558503239940322</v>
      </c>
      <c r="F119" s="9">
        <f t="shared" si="28"/>
        <v>0.16576083991822546</v>
      </c>
      <c r="G119" s="9">
        <f t="shared" si="29"/>
        <v>1.0708059498370348</v>
      </c>
      <c r="H119" s="9">
        <f t="shared" si="30"/>
        <v>1.728148045889184</v>
      </c>
      <c r="I119" s="9">
        <f t="shared" si="31"/>
        <v>3.9125921835567352</v>
      </c>
      <c r="J119" s="9">
        <f t="shared" si="32"/>
        <v>6.032787964234064</v>
      </c>
      <c r="K119" s="11">
        <f t="shared" si="33"/>
        <v>0.59523809523809523</v>
      </c>
      <c r="L119" s="11">
        <f t="shared" si="34"/>
        <v>0.26881720430107525</v>
      </c>
      <c r="M119" s="11">
        <f t="shared" si="35"/>
        <v>0.17543859649122806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-0.24403302162215568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0.2273829735629396</v>
      </c>
      <c r="Q119" s="11">
        <f>2*'OddsRatio_working_3-way'!K119*'OddsRatio_working_3-way'!L119*'OddsRatio_working_3-way'!M119</f>
        <v>5.6143944089614706E-2</v>
      </c>
      <c r="R119" s="11">
        <f t="shared" si="36"/>
        <v>0</v>
      </c>
      <c r="S119" s="11">
        <f t="shared" si="37"/>
        <v>-0.93177133181182381</v>
      </c>
      <c r="T119" s="11">
        <f t="shared" si="38"/>
        <v>-0.23006699550909226</v>
      </c>
      <c r="U119" s="11">
        <f>'OddsRatio_working_3-way'!S119-'OddsRatio_working_3-way'!R119^2/3</f>
        <v>-0.93177133181182381</v>
      </c>
      <c r="V119" s="11">
        <f>'OddsRatio_working_3-way'!S119*'OddsRatio_working_3-way'!R119/3-2*'OddsRatio_working_3-way'!R119^3/27-'OddsRatio_working_3-way'!T119</f>
        <v>0.23006699550909226</v>
      </c>
      <c r="W119" s="11">
        <f>'OddsRatio_working_3-way'!V119^2+4*'OddsRatio_working_3-way'!U119^3/27</f>
        <v>-6.6915375230696406E-2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0.17309404788530214</v>
      </c>
      <c r="Y119" s="11">
        <f>IF('OddsRatio_working_3-way'!W119&gt;=0,IF('OddsRatio_working_3-way'!V119+SQRT('OddsRatio_working_3-way'!W119)&gt;0,0,PI()),ACOS('OddsRatio_working_3-way'!V119/(2*'OddsRatio_working_3-way'!X119)))</f>
        <v>0.8438751308328345</v>
      </c>
      <c r="Z119" s="11">
        <f>'OddsRatio_working_3-way'!X119^(1/3)*COS('OddsRatio_working_3-way'!Y119/3)</f>
        <v>0.53540297491851752</v>
      </c>
      <c r="AA119" s="11">
        <f>'OddsRatio_working_3-way'!X119^(1/3)*COS(('OddsRatio_working_3-way'!Y119+2*PI())/3)</f>
        <v>-0.40168123887437751</v>
      </c>
      <c r="AB119" s="11">
        <f>'OddsRatio_working_3-way'!X119^(1/3)*COS(('OddsRatio_working_3-way'!Y119+4*PI())/3)</f>
        <v>-0.13372173604413984</v>
      </c>
      <c r="AC119" s="11">
        <f>'OddsRatio_working_3-way'!X119^(1/3)*SIN('OddsRatio_working_3-way'!Y119/3)</f>
        <v>0.15470649109095591</v>
      </c>
      <c r="AD119" s="11">
        <f>'OddsRatio_working_3-way'!X119^(1/3)*SIN(('OddsRatio_working_3-way'!Y119+2*PI())/3)</f>
        <v>0.38631933199572077</v>
      </c>
      <c r="AE119" s="11">
        <f>'OddsRatio_working_3-way'!X119^(1/3)*SIN(('OddsRatio_working_3-way'!Y119+4*PI())/3)</f>
        <v>-0.54102582308667679</v>
      </c>
      <c r="AF119" s="11">
        <f>-'OddsRatio_working_3-way'!U119/(3*'OddsRatio_working_3-way'!X119^(1/3))*COS(('OddsRatio_working_3-way'!Y119)/3)</f>
        <v>0.5354029749185174</v>
      </c>
      <c r="AG119" s="11">
        <f>-'OddsRatio_working_3-way'!U119/(3*'OddsRatio_working_3-way'!X119^(1/3))*COS(('OddsRatio_working_3-way'!Y119+2*PI())/3)</f>
        <v>-0.4016812388743774</v>
      </c>
      <c r="AH119" s="11">
        <f>-'OddsRatio_working_3-way'!U119/(3*'OddsRatio_working_3-way'!X119^(1/3))*COS(('OddsRatio_working_3-way'!Y119+4*PI())/3)</f>
        <v>-0.13372173604413981</v>
      </c>
      <c r="AI119" s="11">
        <f>'OddsRatio_working_3-way'!U119/(3*'OddsRatio_working_3-way'!X119^(1/3))*SIN(('OddsRatio_working_3-way'!Y119)/3)</f>
        <v>-0.15470649109095588</v>
      </c>
      <c r="AJ119" s="11">
        <f>'OddsRatio_working_3-way'!U119/(3*'OddsRatio_working_3-way'!X119^(1/3))*SIN(('OddsRatio_working_3-way'!Y119+2*PI())/3)</f>
        <v>-0.38631933199572072</v>
      </c>
      <c r="AK119" s="11">
        <f>'OddsRatio_working_3-way'!U119/(3*'OddsRatio_working_3-way'!X119^(1/3))*SIN(('OddsRatio_working_3-way'!Y119+4*PI())/3)</f>
        <v>0.54102582308667668</v>
      </c>
      <c r="AL119" s="11">
        <f>'OddsRatio_working_3-way'!Z119+'OddsRatio_working_3-way'!AF119</f>
        <v>1.0708059498370348</v>
      </c>
      <c r="AM119" s="11">
        <f>'OddsRatio_working_3-way'!AA119+'OddsRatio_working_3-way'!AG119</f>
        <v>-0.80336247774875491</v>
      </c>
      <c r="AN119" s="11">
        <f>'OddsRatio_working_3-way'!AB119+'OddsRatio_working_3-way'!AH119</f>
        <v>-0.26744347208827968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1.0708059498370348</v>
      </c>
      <c r="AS119" s="11">
        <f>IF(('OddsRatio_working_3-way'!X119=0),IF(Q119&gt;0,-Q119^(1/3),(-Q119)^(1/3)),'OddsRatio_working_3-way'!AM119-'OddsRatio_working_3-way'!R119/3)</f>
        <v>-0.80336247774875491</v>
      </c>
      <c r="AT119" s="11">
        <f>IF(('OddsRatio_working_3-way'!X119=0),IF(Q119&gt;0,-Q119^(1/3),(-Q119)^(1/3)),'OddsRatio_working_3-way'!AN119-'OddsRatio_working_3-way'!R119/3)</f>
        <v>-0.26744347208827968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9">
        <f t="shared" si="26"/>
        <v>0.18890093373348663</v>
      </c>
      <c r="E120" s="9">
        <f t="shared" si="27"/>
        <v>0.23830163329190773</v>
      </c>
      <c r="F120" s="9">
        <f t="shared" si="28"/>
        <v>0.5727974329746055</v>
      </c>
      <c r="G120" s="9">
        <f t="shared" si="29"/>
        <v>1.0654541140234226</v>
      </c>
      <c r="H120" s="9">
        <f t="shared" si="30"/>
        <v>5.2937800795143932</v>
      </c>
      <c r="I120" s="9">
        <f t="shared" si="31"/>
        <v>4.1963623420702678</v>
      </c>
      <c r="J120" s="9">
        <f t="shared" si="32"/>
        <v>1.7458178798163961</v>
      </c>
      <c r="K120" s="11">
        <f t="shared" si="33"/>
        <v>0.19880715705765406</v>
      </c>
      <c r="L120" s="11">
        <f t="shared" si="34"/>
        <v>0.25</v>
      </c>
      <c r="M120" s="11">
        <f t="shared" si="35"/>
        <v>0.58823529411764708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-0.24742720149690089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0.22599695941995085</v>
      </c>
      <c r="Q120" s="11">
        <f>2*'OddsRatio_working_3-way'!K120*'OddsRatio_working_3-way'!L120*'OddsRatio_working_3-way'!M120</f>
        <v>5.8472693252251198E-2</v>
      </c>
      <c r="R120" s="11">
        <f t="shared" si="36"/>
        <v>0</v>
      </c>
      <c r="S120" s="11">
        <f t="shared" si="37"/>
        <v>-0.91338768758123601</v>
      </c>
      <c r="T120" s="11">
        <f t="shared" si="38"/>
        <v>-0.2363228169679783</v>
      </c>
      <c r="U120" s="11">
        <f>'OddsRatio_working_3-way'!S120-'OddsRatio_working_3-way'!R120^2/3</f>
        <v>-0.91338768758123601</v>
      </c>
      <c r="V120" s="11">
        <f>'OddsRatio_working_3-way'!S120*'OddsRatio_working_3-way'!R120/3-2*'OddsRatio_working_3-way'!R120^3/27-'OddsRatio_working_3-way'!T120</f>
        <v>0.2363228169679783</v>
      </c>
      <c r="W120" s="11">
        <f>'OddsRatio_working_3-way'!V120^2+4*'OddsRatio_working_3-way'!U120^3/27</f>
        <v>-5.7043141259242175E-2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0.16799673737823209</v>
      </c>
      <c r="Y120" s="11">
        <f>IF('OddsRatio_working_3-way'!W120&gt;=0,IF('OddsRatio_working_3-way'!V120+SQRT('OddsRatio_working_3-way'!W120)&gt;0,0,PI()),ACOS('OddsRatio_working_3-way'!V120/(2*'OddsRatio_working_3-way'!X120)))</f>
        <v>0.79068947638769249</v>
      </c>
      <c r="Z120" s="11">
        <f>'OddsRatio_working_3-way'!X120^(1/3)*COS('OddsRatio_working_3-way'!Y120/3)</f>
        <v>0.5327270570117113</v>
      </c>
      <c r="AA120" s="11">
        <f>'OddsRatio_working_3-way'!X120^(1/3)*COS(('OddsRatio_working_3-way'!Y120+2*PI())/3)</f>
        <v>-0.39085583325213186</v>
      </c>
      <c r="AB120" s="11">
        <f>'OddsRatio_working_3-way'!X120^(1/3)*COS(('OddsRatio_working_3-way'!Y120+4*PI())/3)</f>
        <v>-0.14187122375957953</v>
      </c>
      <c r="AC120" s="11">
        <f>'OddsRatio_working_3-way'!X120^(1/3)*SIN('OddsRatio_working_3-way'!Y120/3)</f>
        <v>0.14375133131459897</v>
      </c>
      <c r="AD120" s="11">
        <f>'OddsRatio_working_3-way'!X120^(1/3)*SIN(('OddsRatio_working_3-way'!Y120+2*PI())/3)</f>
        <v>0.38947949899816342</v>
      </c>
      <c r="AE120" s="11">
        <f>'OddsRatio_working_3-way'!X120^(1/3)*SIN(('OddsRatio_working_3-way'!Y120+4*PI())/3)</f>
        <v>-0.53323083031276242</v>
      </c>
      <c r="AF120" s="11">
        <f>-'OddsRatio_working_3-way'!U120/(3*'OddsRatio_working_3-way'!X120^(1/3))*COS(('OddsRatio_working_3-way'!Y120)/3)</f>
        <v>0.5327270570117113</v>
      </c>
      <c r="AG120" s="11">
        <f>-'OddsRatio_working_3-way'!U120/(3*'OddsRatio_working_3-way'!X120^(1/3))*COS(('OddsRatio_working_3-way'!Y120+2*PI())/3)</f>
        <v>-0.39085583325213186</v>
      </c>
      <c r="AH120" s="11">
        <f>-'OddsRatio_working_3-way'!U120/(3*'OddsRatio_working_3-way'!X120^(1/3))*COS(('OddsRatio_working_3-way'!Y120+4*PI())/3)</f>
        <v>-0.14187122375957953</v>
      </c>
      <c r="AI120" s="11">
        <f>'OddsRatio_working_3-way'!U120/(3*'OddsRatio_working_3-way'!X120^(1/3))*SIN(('OddsRatio_working_3-way'!Y120)/3)</f>
        <v>-0.14375133131459897</v>
      </c>
      <c r="AJ120" s="11">
        <f>'OddsRatio_working_3-way'!U120/(3*'OddsRatio_working_3-way'!X120^(1/3))*SIN(('OddsRatio_working_3-way'!Y120+2*PI())/3)</f>
        <v>-0.38947949899816342</v>
      </c>
      <c r="AK120" s="11">
        <f>'OddsRatio_working_3-way'!U120/(3*'OddsRatio_working_3-way'!X120^(1/3))*SIN(('OddsRatio_working_3-way'!Y120+4*PI())/3)</f>
        <v>0.53323083031276242</v>
      </c>
      <c r="AL120" s="11">
        <f>'OddsRatio_working_3-way'!Z120+'OddsRatio_working_3-way'!AF120</f>
        <v>1.0654541140234226</v>
      </c>
      <c r="AM120" s="11">
        <f>'OddsRatio_working_3-way'!AA120+'OddsRatio_working_3-way'!AG120</f>
        <v>-0.78171166650426371</v>
      </c>
      <c r="AN120" s="11">
        <f>'OddsRatio_working_3-way'!AB120+'OddsRatio_working_3-way'!AH120</f>
        <v>-0.28374244751915906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1.0654541140234226</v>
      </c>
      <c r="AS120" s="11">
        <f>IF(('OddsRatio_working_3-way'!X120=0),IF(Q120&gt;0,-Q120^(1/3),(-Q120)^(1/3)),'OddsRatio_working_3-way'!AM120-'OddsRatio_working_3-way'!R120/3)</f>
        <v>-0.78171166650426371</v>
      </c>
      <c r="AT120" s="11">
        <f>IF(('OddsRatio_working_3-way'!X120=0),IF(Q120&gt;0,-Q120^(1/3),(-Q120)^(1/3)),'OddsRatio_working_3-way'!AN120-'OddsRatio_working_3-way'!R120/3)</f>
        <v>-0.28374244751915906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9">
        <f t="shared" si="26"/>
        <v>0.52935136528247273</v>
      </c>
      <c r="E121" s="9">
        <f t="shared" si="27"/>
        <v>0.26502991250444075</v>
      </c>
      <c r="F121" s="9">
        <f t="shared" si="28"/>
        <v>0.20561872221308661</v>
      </c>
      <c r="G121" s="9">
        <f t="shared" si="29"/>
        <v>1.0584576341129421</v>
      </c>
      <c r="H121" s="9">
        <f t="shared" si="30"/>
        <v>1.8891044126548715</v>
      </c>
      <c r="I121" s="9">
        <f t="shared" si="31"/>
        <v>3.7731590013759084</v>
      </c>
      <c r="J121" s="9">
        <f t="shared" si="32"/>
        <v>4.8633703645122397</v>
      </c>
      <c r="K121" s="11">
        <f t="shared" si="33"/>
        <v>0.54347826086956519</v>
      </c>
      <c r="L121" s="11">
        <f t="shared" si="34"/>
        <v>0.27624309392265195</v>
      </c>
      <c r="M121" s="11">
        <f t="shared" si="35"/>
        <v>0.21505376344086019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-0.2593546837345897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0.22955684873656557</v>
      </c>
      <c r="Q121" s="11">
        <f>2*'OddsRatio_working_3-way'!K121*'OddsRatio_working_3-way'!L121*'OddsRatio_working_3-way'!M121</f>
        <v>6.4572953231101418E-2</v>
      </c>
      <c r="R121" s="11">
        <f t="shared" si="36"/>
        <v>0</v>
      </c>
      <c r="S121" s="11">
        <f t="shared" si="37"/>
        <v>-0.88510778147921276</v>
      </c>
      <c r="T121" s="11">
        <f t="shared" si="38"/>
        <v>-0.24897546595758444</v>
      </c>
      <c r="U121" s="11">
        <f>'OddsRatio_working_3-way'!S121-'OddsRatio_working_3-way'!R121^2/3</f>
        <v>-0.88510778147921276</v>
      </c>
      <c r="V121" s="11">
        <f>'OddsRatio_working_3-way'!S121*'OddsRatio_working_3-way'!R121/3-2*'OddsRatio_working_3-way'!R121^3/27-'OddsRatio_working_3-way'!T121</f>
        <v>0.24897546595758444</v>
      </c>
      <c r="W121" s="11">
        <f>'OddsRatio_working_3-way'!V121^2+4*'OddsRatio_working_3-way'!U121^3/27</f>
        <v>-4.0738240653596422E-2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0.16025528330010894</v>
      </c>
      <c r="Y121" s="11">
        <f>IF('OddsRatio_working_3-way'!W121&gt;=0,IF('OddsRatio_working_3-way'!V121+SQRT('OddsRatio_working_3-way'!W121)&gt;0,0,PI()),ACOS('OddsRatio_working_3-way'!V121/(2*'OddsRatio_working_3-way'!X121)))</f>
        <v>0.68121380110179808</v>
      </c>
      <c r="Z121" s="11">
        <f>'OddsRatio_working_3-way'!X121^(1/3)*COS('OddsRatio_working_3-way'!Y121/3)</f>
        <v>0.52922881705647107</v>
      </c>
      <c r="AA121" s="11">
        <f>'OddsRatio_working_3-way'!X121^(1/3)*COS(('OddsRatio_working_3-way'!Y121+2*PI())/3)</f>
        <v>-0.37051336870990748</v>
      </c>
      <c r="AB121" s="11">
        <f>'OddsRatio_working_3-way'!X121^(1/3)*COS(('OddsRatio_working_3-way'!Y121+4*PI())/3)</f>
        <v>-0.15871544834656356</v>
      </c>
      <c r="AC121" s="11">
        <f>'OddsRatio_working_3-way'!X121^(1/3)*SIN('OddsRatio_working_3-way'!Y121/3)</f>
        <v>0.12228158633557955</v>
      </c>
      <c r="AD121" s="11">
        <f>'OddsRatio_working_3-way'!X121^(1/3)*SIN(('OddsRatio_working_3-way'!Y121+2*PI())/3)</f>
        <v>0.39718480681790153</v>
      </c>
      <c r="AE121" s="11">
        <f>'OddsRatio_working_3-way'!X121^(1/3)*SIN(('OddsRatio_working_3-way'!Y121+4*PI())/3)</f>
        <v>-0.51946639315348098</v>
      </c>
      <c r="AF121" s="11">
        <f>-'OddsRatio_working_3-way'!U121/(3*'OddsRatio_working_3-way'!X121^(1/3))*COS(('OddsRatio_working_3-way'!Y121)/3)</f>
        <v>0.52922881705647107</v>
      </c>
      <c r="AG121" s="11">
        <f>-'OddsRatio_working_3-way'!U121/(3*'OddsRatio_working_3-way'!X121^(1/3))*COS(('OddsRatio_working_3-way'!Y121+2*PI())/3)</f>
        <v>-0.37051336870990748</v>
      </c>
      <c r="AH121" s="11">
        <f>-'OddsRatio_working_3-way'!U121/(3*'OddsRatio_working_3-way'!X121^(1/3))*COS(('OddsRatio_working_3-way'!Y121+4*PI())/3)</f>
        <v>-0.15871544834656356</v>
      </c>
      <c r="AI121" s="11">
        <f>'OddsRatio_working_3-way'!U121/(3*'OddsRatio_working_3-way'!X121^(1/3))*SIN(('OddsRatio_working_3-way'!Y121)/3)</f>
        <v>-0.12228158633557955</v>
      </c>
      <c r="AJ121" s="11">
        <f>'OddsRatio_working_3-way'!U121/(3*'OddsRatio_working_3-way'!X121^(1/3))*SIN(('OddsRatio_working_3-way'!Y121+2*PI())/3)</f>
        <v>-0.39718480681790153</v>
      </c>
      <c r="AK121" s="11">
        <f>'OddsRatio_working_3-way'!U121/(3*'OddsRatio_working_3-way'!X121^(1/3))*SIN(('OddsRatio_working_3-way'!Y121+4*PI())/3)</f>
        <v>0.51946639315348098</v>
      </c>
      <c r="AL121" s="11">
        <f>'OddsRatio_working_3-way'!Z121+'OddsRatio_working_3-way'!AF121</f>
        <v>1.0584576341129421</v>
      </c>
      <c r="AM121" s="11">
        <f>'OddsRatio_working_3-way'!AA121+'OddsRatio_working_3-way'!AG121</f>
        <v>-0.74102673741981495</v>
      </c>
      <c r="AN121" s="11">
        <f>'OddsRatio_working_3-way'!AB121+'OddsRatio_working_3-way'!AH121</f>
        <v>-0.31743089669312713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1.0584576341129421</v>
      </c>
      <c r="AS121" s="11">
        <f>IF(('OddsRatio_working_3-way'!X121=0),IF(Q121&gt;0,-Q121^(1/3),(-Q121)^(1/3)),'OddsRatio_working_3-way'!AM121-'OddsRatio_working_3-way'!R121/3)</f>
        <v>-0.74102673741981495</v>
      </c>
      <c r="AT121" s="11">
        <f>IF(('OddsRatio_working_3-way'!X121=0),IF(Q121&gt;0,-Q121^(1/3),(-Q121)^(1/3)),'OddsRatio_working_3-way'!AN121-'OddsRatio_working_3-way'!R121/3)</f>
        <v>-0.31743089669312713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9">
        <f t="shared" si="26"/>
        <v>0.24568502529766054</v>
      </c>
      <c r="E122" s="9">
        <f t="shared" si="27"/>
        <v>0.27019886272189919</v>
      </c>
      <c r="F122" s="9">
        <f t="shared" si="28"/>
        <v>0.48411611198044069</v>
      </c>
      <c r="G122" s="9">
        <f t="shared" si="29"/>
        <v>1.0550694639402454</v>
      </c>
      <c r="H122" s="9">
        <f t="shared" si="30"/>
        <v>4.0702521400661134</v>
      </c>
      <c r="I122" s="9">
        <f t="shared" si="31"/>
        <v>3.7009778276870282</v>
      </c>
      <c r="J122" s="9">
        <f t="shared" si="32"/>
        <v>2.0656201585796468</v>
      </c>
      <c r="K122" s="11">
        <f t="shared" si="33"/>
        <v>0.25575447570332482</v>
      </c>
      <c r="L122" s="11">
        <f t="shared" si="34"/>
        <v>0.2808988764044944</v>
      </c>
      <c r="M122" s="11">
        <f t="shared" si="35"/>
        <v>0.49751243781094534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-0.26892520929362806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0.23160727298305453</v>
      </c>
      <c r="Q122" s="11">
        <f>2*'OddsRatio_working_3-way'!K122*'OddsRatio_working_3-way'!L122*'OddsRatio_working_3-way'!M122</f>
        <v>7.1483726229337838E-2</v>
      </c>
      <c r="R122" s="11">
        <f t="shared" si="36"/>
        <v>0</v>
      </c>
      <c r="S122" s="11">
        <f t="shared" si="37"/>
        <v>-0.86123303051954625</v>
      </c>
      <c r="T122" s="11">
        <f t="shared" si="38"/>
        <v>-0.26581266374060075</v>
      </c>
      <c r="U122" s="11">
        <f>'OddsRatio_working_3-way'!S122-'OddsRatio_working_3-way'!R122^2/3</f>
        <v>-0.86123303051954625</v>
      </c>
      <c r="V122" s="11">
        <f>'OddsRatio_working_3-way'!S122*'OddsRatio_working_3-way'!R122/3-2*'OddsRatio_working_3-way'!R122^3/27-'OddsRatio_working_3-way'!T122</f>
        <v>0.26581266374060075</v>
      </c>
      <c r="W122" s="11">
        <f>'OddsRatio_working_3-way'!V122^2+4*'OddsRatio_working_3-way'!U122^3/27</f>
        <v>-2.398003854049241E-2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0.15381515753117936</v>
      </c>
      <c r="Y122" s="11">
        <f>IF('OddsRatio_working_3-way'!W122&gt;=0,IF('OddsRatio_working_3-way'!V122+SQRT('OddsRatio_working_3-way'!W122)&gt;0,0,PI()),ACOS('OddsRatio_working_3-way'!V122/(2*'OddsRatio_working_3-way'!X122)))</f>
        <v>0.5275058816187963</v>
      </c>
      <c r="Z122" s="11">
        <f>'OddsRatio_working_3-way'!X122^(1/3)*COS('OddsRatio_working_3-way'!Y122/3)</f>
        <v>0.52753473197012268</v>
      </c>
      <c r="AA122" s="11">
        <f>'OddsRatio_working_3-way'!X122^(1/3)*COS(('OddsRatio_working_3-way'!Y122+2*PI())/3)</f>
        <v>-0.34493748089070064</v>
      </c>
      <c r="AB122" s="11">
        <f>'OddsRatio_working_3-way'!X122^(1/3)*COS(('OddsRatio_working_3-way'!Y122+4*PI())/3)</f>
        <v>-0.18259725107942223</v>
      </c>
      <c r="AC122" s="11">
        <f>'OddsRatio_working_3-way'!X122^(1/3)*SIN('OddsRatio_working_3-way'!Y122/3)</f>
        <v>9.3727175381847327E-2</v>
      </c>
      <c r="AD122" s="11">
        <f>'OddsRatio_working_3-way'!X122^(1/3)*SIN(('OddsRatio_working_3-way'!Y122+2*PI())/3)</f>
        <v>0.40999489157381747</v>
      </c>
      <c r="AE122" s="11">
        <f>'OddsRatio_working_3-way'!X122^(1/3)*SIN(('OddsRatio_working_3-way'!Y122+4*PI())/3)</f>
        <v>-0.50372206695566479</v>
      </c>
      <c r="AF122" s="11">
        <f>-'OddsRatio_working_3-way'!U122/(3*'OddsRatio_working_3-way'!X122^(1/3))*COS(('OddsRatio_working_3-way'!Y122)/3)</f>
        <v>0.52753473197012257</v>
      </c>
      <c r="AG122" s="11">
        <f>-'OddsRatio_working_3-way'!U122/(3*'OddsRatio_working_3-way'!X122^(1/3))*COS(('OddsRatio_working_3-way'!Y122+2*PI())/3)</f>
        <v>-0.34493748089070059</v>
      </c>
      <c r="AH122" s="11">
        <f>-'OddsRatio_working_3-way'!U122/(3*'OddsRatio_working_3-way'!X122^(1/3))*COS(('OddsRatio_working_3-way'!Y122+4*PI())/3)</f>
        <v>-0.18259725107942218</v>
      </c>
      <c r="AI122" s="11">
        <f>'OddsRatio_working_3-way'!U122/(3*'OddsRatio_working_3-way'!X122^(1/3))*SIN(('OddsRatio_working_3-way'!Y122)/3)</f>
        <v>-9.37271753818473E-2</v>
      </c>
      <c r="AJ122" s="11">
        <f>'OddsRatio_working_3-way'!U122/(3*'OddsRatio_working_3-way'!X122^(1/3))*SIN(('OddsRatio_working_3-way'!Y122+2*PI())/3)</f>
        <v>-0.40999489157381741</v>
      </c>
      <c r="AK122" s="11">
        <f>'OddsRatio_working_3-way'!U122/(3*'OddsRatio_working_3-way'!X122^(1/3))*SIN(('OddsRatio_working_3-way'!Y122+4*PI())/3)</f>
        <v>0.50372206695566468</v>
      </c>
      <c r="AL122" s="11">
        <f>'OddsRatio_working_3-way'!Z122+'OddsRatio_working_3-way'!AF122</f>
        <v>1.0550694639402454</v>
      </c>
      <c r="AM122" s="11">
        <f>'OddsRatio_working_3-way'!AA122+'OddsRatio_working_3-way'!AG122</f>
        <v>-0.68987496178140129</v>
      </c>
      <c r="AN122" s="11">
        <f>'OddsRatio_working_3-way'!AB122+'OddsRatio_working_3-way'!AH122</f>
        <v>-0.36519450215884441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1.0550694639402454</v>
      </c>
      <c r="AS122" s="11">
        <f>IF(('OddsRatio_working_3-way'!X122=0),IF(Q122&gt;0,-Q122^(1/3),(-Q122)^(1/3)),'OddsRatio_working_3-way'!AM122-'OddsRatio_working_3-way'!R122/3)</f>
        <v>-0.68987496178140129</v>
      </c>
      <c r="AT122" s="11">
        <f>IF(('OddsRatio_working_3-way'!X122=0),IF(Q122&gt;0,-Q122^(1/3),(-Q122)^(1/3)),'OddsRatio_working_3-way'!AN122-'OddsRatio_working_3-way'!R122/3)</f>
        <v>-0.36519450215884441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9">
        <f t="shared" si="26"/>
        <v>0.34475833064963501</v>
      </c>
      <c r="E123" s="9">
        <f t="shared" si="27"/>
        <v>0.30020102149462052</v>
      </c>
      <c r="F123" s="9">
        <f t="shared" si="28"/>
        <v>0.35504064785574468</v>
      </c>
      <c r="G123" s="9">
        <f t="shared" si="29"/>
        <v>1.0500456111811132</v>
      </c>
      <c r="H123" s="9">
        <f t="shared" si="30"/>
        <v>2.9005825562378145</v>
      </c>
      <c r="I123" s="9">
        <f t="shared" si="31"/>
        <v>3.331101256822071</v>
      </c>
      <c r="J123" s="9">
        <f t="shared" si="32"/>
        <v>2.8165789073433261</v>
      </c>
      <c r="K123" s="11">
        <f t="shared" si="33"/>
        <v>0.35587188612099646</v>
      </c>
      <c r="L123" s="11">
        <f t="shared" si="34"/>
        <v>0.3105590062111801</v>
      </c>
      <c r="M123" s="11">
        <f t="shared" si="35"/>
        <v>0.36630036630036628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-0.28141861012487224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0.23318340773746271</v>
      </c>
      <c r="Q123" s="11">
        <f>2*'OddsRatio_working_3-way'!K123*'OddsRatio_working_3-way'!L123*'OddsRatio_working_3-way'!M123</f>
        <v>8.0966461019952321E-2</v>
      </c>
      <c r="R123" s="11">
        <f t="shared" si="36"/>
        <v>0</v>
      </c>
      <c r="S123" s="11">
        <f t="shared" si="37"/>
        <v>-0.82859981304716701</v>
      </c>
      <c r="T123" s="11">
        <f t="shared" si="38"/>
        <v>-0.2877082684191552</v>
      </c>
      <c r="U123" s="11">
        <f>'OddsRatio_working_3-way'!S123-'OddsRatio_working_3-way'!R123^2/3</f>
        <v>-0.82859981304716701</v>
      </c>
      <c r="V123" s="11">
        <f>'OddsRatio_working_3-way'!S123*'OddsRatio_working_3-way'!R123/3-2*'OddsRatio_working_3-way'!R123^3/27-'OddsRatio_working_3-way'!T123</f>
        <v>0.2877082684191552</v>
      </c>
      <c r="W123" s="11">
        <f>'OddsRatio_working_3-way'!V123^2+4*'OddsRatio_working_3-way'!U123^3/27</f>
        <v>-1.5051541473999203E-3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0.14515612445238796</v>
      </c>
      <c r="Y123" s="11">
        <f>IF('OddsRatio_working_3-way'!W123&gt;=0,IF('OddsRatio_working_3-way'!V123+SQRT('OddsRatio_working_3-way'!W123)&gt;0,0,PI()),ACOS('OddsRatio_working_3-way'!V123/(2*'OddsRatio_working_3-way'!X123)))</f>
        <v>0.13403750515617086</v>
      </c>
      <c r="Z123" s="11">
        <f>'OddsRatio_working_3-way'!X123^(1/3)*COS('OddsRatio_working_3-way'!Y123/3)</f>
        <v>0.5250228055905567</v>
      </c>
      <c r="AA123" s="11">
        <f>'OddsRatio_working_3-way'!X123^(1/3)*COS(('OddsRatio_working_3-way'!Y123+2*PI())/3)</f>
        <v>-0.28283979351262556</v>
      </c>
      <c r="AB123" s="11">
        <f>'OddsRatio_working_3-way'!X123^(1/3)*COS(('OddsRatio_working_3-way'!Y123+4*PI())/3)</f>
        <v>-0.24218301207793133</v>
      </c>
      <c r="AC123" s="11">
        <f>'OddsRatio_working_3-way'!X123^(1/3)*SIN('OddsRatio_working_3-way'!Y123/3)</f>
        <v>2.3473203705704583E-2</v>
      </c>
      <c r="AD123" s="11">
        <f>'OddsRatio_working_3-way'!X123^(1/3)*SIN(('OddsRatio_working_3-way'!Y123+2*PI())/3)</f>
        <v>0.44294648535474845</v>
      </c>
      <c r="AE123" s="11">
        <f>'OddsRatio_working_3-way'!X123^(1/3)*SIN(('OddsRatio_working_3-way'!Y123+4*PI())/3)</f>
        <v>-0.46641968906045295</v>
      </c>
      <c r="AF123" s="11">
        <f>-'OddsRatio_working_3-way'!U123/(3*'OddsRatio_working_3-way'!X123^(1/3))*COS(('OddsRatio_working_3-way'!Y123)/3)</f>
        <v>0.52502280559055658</v>
      </c>
      <c r="AG123" s="11">
        <f>-'OddsRatio_working_3-way'!U123/(3*'OddsRatio_working_3-way'!X123^(1/3))*COS(('OddsRatio_working_3-way'!Y123+2*PI())/3)</f>
        <v>-0.28283979351262545</v>
      </c>
      <c r="AH123" s="11">
        <f>-'OddsRatio_working_3-way'!U123/(3*'OddsRatio_working_3-way'!X123^(1/3))*COS(('OddsRatio_working_3-way'!Y123+4*PI())/3)</f>
        <v>-0.2421830120779313</v>
      </c>
      <c r="AI123" s="11">
        <f>'OddsRatio_working_3-way'!U123/(3*'OddsRatio_working_3-way'!X123^(1/3))*SIN(('OddsRatio_working_3-way'!Y123)/3)</f>
        <v>-2.3473203705704576E-2</v>
      </c>
      <c r="AJ123" s="11">
        <f>'OddsRatio_working_3-way'!U123/(3*'OddsRatio_working_3-way'!X123^(1/3))*SIN(('OddsRatio_working_3-way'!Y123+2*PI())/3)</f>
        <v>-0.44294648535474834</v>
      </c>
      <c r="AK123" s="11">
        <f>'OddsRatio_working_3-way'!U123/(3*'OddsRatio_working_3-way'!X123^(1/3))*SIN(('OddsRatio_working_3-way'!Y123+4*PI())/3)</f>
        <v>0.46641968906045284</v>
      </c>
      <c r="AL123" s="11">
        <f>'OddsRatio_working_3-way'!Z123+'OddsRatio_working_3-way'!AF123</f>
        <v>1.0500456111811132</v>
      </c>
      <c r="AM123" s="11">
        <f>'OddsRatio_working_3-way'!AA123+'OddsRatio_working_3-way'!AG123</f>
        <v>-0.56567958702525101</v>
      </c>
      <c r="AN123" s="11">
        <f>'OddsRatio_working_3-way'!AB123+'OddsRatio_working_3-way'!AH123</f>
        <v>-0.48436602415586261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1.0500456111811132</v>
      </c>
      <c r="AS123" s="11">
        <f>IF(('OddsRatio_working_3-way'!X123=0),IF(Q123&gt;0,-Q123^(1/3),(-Q123)^(1/3)),'OddsRatio_working_3-way'!AM123-'OddsRatio_working_3-way'!R123/3)</f>
        <v>-0.56567958702525101</v>
      </c>
      <c r="AT123" s="11">
        <f>IF(('OddsRatio_working_3-way'!X123=0),IF(Q123&gt;0,-Q123^(1/3),(-Q123)^(1/3)),'OddsRatio_working_3-way'!AN123-'OddsRatio_working_3-way'!R123/3)</f>
        <v>-0.48436602415586261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9">
        <f t="shared" si="26"/>
        <v>0.35745159788983177</v>
      </c>
      <c r="E124" s="9">
        <f t="shared" si="27"/>
        <v>0.29168874320267346</v>
      </c>
      <c r="F124" s="9">
        <f t="shared" si="28"/>
        <v>0.35085965890749465</v>
      </c>
      <c r="G124" s="9">
        <f t="shared" si="29"/>
        <v>1.0512172884325484</v>
      </c>
      <c r="H124" s="9">
        <f t="shared" si="30"/>
        <v>2.7975815632196577</v>
      </c>
      <c r="I124" s="9">
        <f t="shared" si="31"/>
        <v>3.428311936279187</v>
      </c>
      <c r="J124" s="9">
        <f t="shared" si="32"/>
        <v>2.850142427641285</v>
      </c>
      <c r="K124" s="11">
        <f t="shared" si="33"/>
        <v>0.36900369003690037</v>
      </c>
      <c r="L124" s="11">
        <f t="shared" si="34"/>
        <v>0.30211480362537763</v>
      </c>
      <c r="M124" s="11">
        <f t="shared" si="35"/>
        <v>0.3623188405797102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-0.28081117800538302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0.23346483300640181</v>
      </c>
      <c r="Q124" s="11">
        <f>2*'OddsRatio_working_3-way'!K124*'OddsRatio_working_3-way'!L124*'OddsRatio_working_3-way'!M124</f>
        <v>8.0783679240969478E-2</v>
      </c>
      <c r="R124" s="11">
        <f t="shared" si="36"/>
        <v>0</v>
      </c>
      <c r="S124" s="11">
        <f t="shared" si="37"/>
        <v>-0.83139437206422884</v>
      </c>
      <c r="T124" s="11">
        <f t="shared" si="38"/>
        <v>-0.2876797135170342</v>
      </c>
      <c r="U124" s="11">
        <f>'OddsRatio_working_3-way'!S124-'OddsRatio_working_3-way'!R124^2/3</f>
        <v>-0.83139437206422884</v>
      </c>
      <c r="V124" s="11">
        <f>'OddsRatio_working_3-way'!S124*'OddsRatio_working_3-way'!R124/3-2*'OddsRatio_working_3-way'!R124^3/27-'OddsRatio_working_3-way'!T124</f>
        <v>0.2876797135170342</v>
      </c>
      <c r="W124" s="11">
        <f>'OddsRatio_working_3-way'!V124^2+4*'OddsRatio_working_3-way'!U124^3/27</f>
        <v>-2.3772109784729045E-3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0.14589107970307486</v>
      </c>
      <c r="Y124" s="11">
        <f>IF('OddsRatio_working_3-way'!W124&gt;=0,IF('OddsRatio_working_3-way'!V124+SQRT('OddsRatio_working_3-way'!W124)&gt;0,0,PI()),ACOS('OddsRatio_working_3-way'!V124/(2*'OddsRatio_working_3-way'!X124)))</f>
        <v>0.16788706051345437</v>
      </c>
      <c r="Z124" s="11">
        <f>'OddsRatio_working_3-way'!X124^(1/3)*COS('OddsRatio_working_3-way'!Y124/3)</f>
        <v>0.52560864421627418</v>
      </c>
      <c r="AA124" s="11">
        <f>'OddsRatio_working_3-way'!X124^(1/3)*COS(('OddsRatio_working_3-way'!Y124+2*PI())/3)</f>
        <v>-0.28830447622345157</v>
      </c>
      <c r="AB124" s="11">
        <f>'OddsRatio_working_3-way'!X124^(1/3)*COS(('OddsRatio_working_3-way'!Y124+4*PI())/3)</f>
        <v>-0.23730416799282247</v>
      </c>
      <c r="AC124" s="11">
        <f>'OddsRatio_working_3-way'!X124^(1/3)*SIN('OddsRatio_working_3-way'!Y124/3)</f>
        <v>2.9445041685707624E-2</v>
      </c>
      <c r="AD124" s="11">
        <f>'OddsRatio_working_3-way'!X124^(1/3)*SIN(('OddsRatio_working_3-way'!Y124+2*PI())/3)</f>
        <v>0.44046791749713643</v>
      </c>
      <c r="AE124" s="11">
        <f>'OddsRatio_working_3-way'!X124^(1/3)*SIN(('OddsRatio_working_3-way'!Y124+4*PI())/3)</f>
        <v>-0.46991295918284398</v>
      </c>
      <c r="AF124" s="11">
        <f>-'OddsRatio_working_3-way'!U124/(3*'OddsRatio_working_3-way'!X124^(1/3))*COS(('OddsRatio_working_3-way'!Y124)/3)</f>
        <v>0.52560864421627418</v>
      </c>
      <c r="AG124" s="11">
        <f>-'OddsRatio_working_3-way'!U124/(3*'OddsRatio_working_3-way'!X124^(1/3))*COS(('OddsRatio_working_3-way'!Y124+2*PI())/3)</f>
        <v>-0.28830447622345157</v>
      </c>
      <c r="AH124" s="11">
        <f>-'OddsRatio_working_3-way'!U124/(3*'OddsRatio_working_3-way'!X124^(1/3))*COS(('OddsRatio_working_3-way'!Y124+4*PI())/3)</f>
        <v>-0.23730416799282247</v>
      </c>
      <c r="AI124" s="11">
        <f>'OddsRatio_working_3-way'!U124/(3*'OddsRatio_working_3-way'!X124^(1/3))*SIN(('OddsRatio_working_3-way'!Y124)/3)</f>
        <v>-2.9445041685707624E-2</v>
      </c>
      <c r="AJ124" s="11">
        <f>'OddsRatio_working_3-way'!U124/(3*'OddsRatio_working_3-way'!X124^(1/3))*SIN(('OddsRatio_working_3-way'!Y124+2*PI())/3)</f>
        <v>-0.44046791749713643</v>
      </c>
      <c r="AK124" s="11">
        <f>'OddsRatio_working_3-way'!U124/(3*'OddsRatio_working_3-way'!X124^(1/3))*SIN(('OddsRatio_working_3-way'!Y124+4*PI())/3)</f>
        <v>0.46991295918284398</v>
      </c>
      <c r="AL124" s="11">
        <f>'OddsRatio_working_3-way'!Z124+'OddsRatio_working_3-way'!AF124</f>
        <v>1.0512172884325484</v>
      </c>
      <c r="AM124" s="11">
        <f>'OddsRatio_working_3-way'!AA124+'OddsRatio_working_3-way'!AG124</f>
        <v>-0.57660895244690313</v>
      </c>
      <c r="AN124" s="11">
        <f>'OddsRatio_working_3-way'!AB124+'OddsRatio_working_3-way'!AH124</f>
        <v>-0.47460833598564495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1.0512172884325484</v>
      </c>
      <c r="AS124" s="11">
        <f>IF(('OddsRatio_working_3-way'!X124=0),IF(Q124&gt;0,-Q124^(1/3),(-Q124)^(1/3)),'OddsRatio_working_3-way'!AM124-'OddsRatio_working_3-way'!R124/3)</f>
        <v>-0.57660895244690313</v>
      </c>
      <c r="AT124" s="11">
        <f>IF(('OddsRatio_working_3-way'!X124=0),IF(Q124&gt;0,-Q124^(1/3),(-Q124)^(1/3)),'OddsRatio_working_3-way'!AN124-'OddsRatio_working_3-way'!R124/3)</f>
        <v>-0.47460833598564495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9">
        <f t="shared" si="26"/>
        <v>0.29272300347138508</v>
      </c>
      <c r="E125" s="9">
        <f t="shared" si="27"/>
        <v>0.2749663722205139</v>
      </c>
      <c r="F125" s="9">
        <f t="shared" si="28"/>
        <v>0.4323106243081008</v>
      </c>
      <c r="G125" s="9">
        <f t="shared" si="29"/>
        <v>1.0505212572103084</v>
      </c>
      <c r="H125" s="9">
        <f t="shared" si="30"/>
        <v>3.4161988915837092</v>
      </c>
      <c r="I125" s="9">
        <f t="shared" si="31"/>
        <v>3.6368083555978736</v>
      </c>
      <c r="J125" s="9">
        <f t="shared" si="32"/>
        <v>2.3131515715128854</v>
      </c>
      <c r="K125" s="11">
        <f t="shared" si="33"/>
        <v>0.30303030303030304</v>
      </c>
      <c r="L125" s="11">
        <f t="shared" si="34"/>
        <v>0.28490028490028491</v>
      </c>
      <c r="M125" s="11">
        <f t="shared" si="35"/>
        <v>0.44444444444444442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-0.27689046207564705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0.23252467696912144</v>
      </c>
      <c r="Q125" s="11">
        <f>2*'OddsRatio_working_3-way'!K125*'OddsRatio_working_3-way'!L125*'OddsRatio_working_3-way'!M125</f>
        <v>7.6740817481558227E-2</v>
      </c>
      <c r="R125" s="11">
        <f t="shared" si="36"/>
        <v>0</v>
      </c>
      <c r="S125" s="11">
        <f t="shared" si="37"/>
        <v>-0.83977134938506914</v>
      </c>
      <c r="T125" s="11">
        <f t="shared" si="38"/>
        <v>-0.27715226052312514</v>
      </c>
      <c r="U125" s="11">
        <f>'OddsRatio_working_3-way'!S125-'OddsRatio_working_3-way'!R125^2/3</f>
        <v>-0.83977134938506914</v>
      </c>
      <c r="V125" s="11">
        <f>'OddsRatio_working_3-way'!S125*'OddsRatio_working_3-way'!R125/3-2*'OddsRatio_working_3-way'!R125^3/27-'OddsRatio_working_3-way'!T125</f>
        <v>0.27715226052312514</v>
      </c>
      <c r="W125" s="11">
        <f>'OddsRatio_working_3-way'!V125^2+4*'OddsRatio_working_3-way'!U125^3/27</f>
        <v>-1.092293917058719E-2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0.1481015822701309</v>
      </c>
      <c r="Y125" s="11">
        <f>IF('OddsRatio_working_3-way'!W125&gt;=0,IF('OddsRatio_working_3-way'!V125+SQRT('OddsRatio_working_3-way'!W125)&gt;0,0,PI()),ACOS('OddsRatio_working_3-way'!V125/(2*'OddsRatio_working_3-way'!X125)))</f>
        <v>0.36060654080931354</v>
      </c>
      <c r="Z125" s="11">
        <f>'OddsRatio_working_3-way'!X125^(1/3)*COS('OddsRatio_working_3-way'!Y125/3)</f>
        <v>0.52526062860515421</v>
      </c>
      <c r="AA125" s="11">
        <f>'OddsRatio_working_3-way'!X125^(1/3)*COS(('OddsRatio_working_3-way'!Y125+2*PI())/3)</f>
        <v>-0.31757384325964344</v>
      </c>
      <c r="AB125" s="11">
        <f>'OddsRatio_working_3-way'!X125^(1/3)*COS(('OddsRatio_working_3-way'!Y125+4*PI())/3)</f>
        <v>-0.20768678534551091</v>
      </c>
      <c r="AC125" s="11">
        <f>'OddsRatio_working_3-way'!X125^(1/3)*SIN('OddsRatio_working_3-way'!Y125/3)</f>
        <v>6.344332246718043E-2</v>
      </c>
      <c r="AD125" s="11">
        <f>'OddsRatio_working_3-way'!X125^(1/3)*SIN(('OddsRatio_working_3-way'!Y125+2*PI())/3)</f>
        <v>0.42316738674625654</v>
      </c>
      <c r="AE125" s="11">
        <f>'OddsRatio_working_3-way'!X125^(1/3)*SIN(('OddsRatio_working_3-way'!Y125+4*PI())/3)</f>
        <v>-0.48661070921343691</v>
      </c>
      <c r="AF125" s="11">
        <f>-'OddsRatio_working_3-way'!U125/(3*'OddsRatio_working_3-way'!X125^(1/3))*COS(('OddsRatio_working_3-way'!Y125)/3)</f>
        <v>0.52526062860515421</v>
      </c>
      <c r="AG125" s="11">
        <f>-'OddsRatio_working_3-way'!U125/(3*'OddsRatio_working_3-way'!X125^(1/3))*COS(('OddsRatio_working_3-way'!Y125+2*PI())/3)</f>
        <v>-0.31757384325964344</v>
      </c>
      <c r="AH125" s="11">
        <f>-'OddsRatio_working_3-way'!U125/(3*'OddsRatio_working_3-way'!X125^(1/3))*COS(('OddsRatio_working_3-way'!Y125+4*PI())/3)</f>
        <v>-0.20768678534551091</v>
      </c>
      <c r="AI125" s="11">
        <f>'OddsRatio_working_3-way'!U125/(3*'OddsRatio_working_3-way'!X125^(1/3))*SIN(('OddsRatio_working_3-way'!Y125)/3)</f>
        <v>-6.344332246718043E-2</v>
      </c>
      <c r="AJ125" s="11">
        <f>'OddsRatio_working_3-way'!U125/(3*'OddsRatio_working_3-way'!X125^(1/3))*SIN(('OddsRatio_working_3-way'!Y125+2*PI())/3)</f>
        <v>-0.42316738674625654</v>
      </c>
      <c r="AK125" s="11">
        <f>'OddsRatio_working_3-way'!U125/(3*'OddsRatio_working_3-way'!X125^(1/3))*SIN(('OddsRatio_working_3-way'!Y125+4*PI())/3)</f>
        <v>0.48661070921343691</v>
      </c>
      <c r="AL125" s="11">
        <f>'OddsRatio_working_3-way'!Z125+'OddsRatio_working_3-way'!AF125</f>
        <v>1.0505212572103084</v>
      </c>
      <c r="AM125" s="11">
        <f>'OddsRatio_working_3-way'!AA125+'OddsRatio_working_3-way'!AG125</f>
        <v>-0.63514768651928688</v>
      </c>
      <c r="AN125" s="11">
        <f>'OddsRatio_working_3-way'!AB125+'OddsRatio_working_3-way'!AH125</f>
        <v>-0.41537357069102182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1.0505212572103084</v>
      </c>
      <c r="AS125" s="11">
        <f>IF(('OddsRatio_working_3-way'!X125=0),IF(Q125&gt;0,-Q125^(1/3),(-Q125)^(1/3)),'OddsRatio_working_3-way'!AM125-'OddsRatio_working_3-way'!R125/3)</f>
        <v>-0.63514768651928688</v>
      </c>
      <c r="AT125" s="11">
        <f>IF(('OddsRatio_working_3-way'!X125=0),IF(Q125&gt;0,-Q125^(1/3),(-Q125)^(1/3)),'OddsRatio_working_3-way'!AN125-'OddsRatio_working_3-way'!R125/3)</f>
        <v>-0.41537357069102182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9">
        <f t="shared" si="26"/>
        <v>0.29480827671857412</v>
      </c>
      <c r="E126" s="9">
        <f t="shared" si="27"/>
        <v>0.26967530817677304</v>
      </c>
      <c r="F126" s="9">
        <f t="shared" si="28"/>
        <v>0.43551641510465305</v>
      </c>
      <c r="G126" s="9">
        <f t="shared" si="29"/>
        <v>1.0537599224751981</v>
      </c>
      <c r="H126" s="9">
        <f t="shared" si="30"/>
        <v>3.3920350240186994</v>
      </c>
      <c r="I126" s="9">
        <f t="shared" si="31"/>
        <v>3.7081630007612589</v>
      </c>
      <c r="J126" s="9">
        <f t="shared" si="32"/>
        <v>2.2961247046444933</v>
      </c>
      <c r="K126" s="11">
        <f t="shared" si="33"/>
        <v>0.3058103975535168</v>
      </c>
      <c r="L126" s="11">
        <f t="shared" si="34"/>
        <v>0.28011204481792717</v>
      </c>
      <c r="M126" s="11">
        <f t="shared" si="35"/>
        <v>0.44843049327354262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-0.2756406466811846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0.2331674157025847</v>
      </c>
      <c r="Q126" s="11">
        <f>2*'OddsRatio_working_3-way'!K126*'OddsRatio_working_3-way'!L126*'OddsRatio_working_3-way'!M126</f>
        <v>7.6826166623586392E-2</v>
      </c>
      <c r="R126" s="11">
        <f t="shared" si="36"/>
        <v>0</v>
      </c>
      <c r="S126" s="11">
        <f t="shared" si="37"/>
        <v>-0.84591085716133196</v>
      </c>
      <c r="T126" s="11">
        <f t="shared" si="38"/>
        <v>-0.27871856908116371</v>
      </c>
      <c r="U126" s="11">
        <f>'OddsRatio_working_3-way'!S126-'OddsRatio_working_3-way'!R126^2/3</f>
        <v>-0.84591085716133196</v>
      </c>
      <c r="V126" s="11">
        <f>'OddsRatio_working_3-way'!S126*'OddsRatio_working_3-way'!R126/3-2*'OddsRatio_working_3-way'!R126^3/27-'OddsRatio_working_3-way'!T126</f>
        <v>0.27871856908116371</v>
      </c>
      <c r="W126" s="11">
        <f>'OddsRatio_working_3-way'!V126^2+4*'OddsRatio_working_3-way'!U126^3/27</f>
        <v>-1.1990678256698264E-2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0.1497286871372264</v>
      </c>
      <c r="Y126" s="11">
        <f>IF('OddsRatio_working_3-way'!W126&gt;=0,IF('OddsRatio_working_3-way'!V126+SQRT('OddsRatio_working_3-way'!W126)&gt;0,0,PI()),ACOS('OddsRatio_working_3-way'!V126/(2*'OddsRatio_working_3-way'!X126)))</f>
        <v>0.37435032151198855</v>
      </c>
      <c r="Z126" s="11">
        <f>'OddsRatio_working_3-way'!X126^(1/3)*COS('OddsRatio_working_3-way'!Y126/3)</f>
        <v>0.52687996123759906</v>
      </c>
      <c r="AA126" s="11">
        <f>'OddsRatio_working_3-way'!X126^(1/3)*COS(('OddsRatio_working_3-way'!Y126+2*PI())/3)</f>
        <v>-0.32067497100957848</v>
      </c>
      <c r="AB126" s="11">
        <f>'OddsRatio_working_3-way'!X126^(1/3)*COS(('OddsRatio_working_3-way'!Y126+4*PI())/3)</f>
        <v>-0.20620499022802047</v>
      </c>
      <c r="AC126" s="11">
        <f>'OddsRatio_working_3-way'!X126^(1/3)*SIN('OddsRatio_working_3-way'!Y126/3)</f>
        <v>6.6089274218363844E-2</v>
      </c>
      <c r="AD126" s="11">
        <f>'OddsRatio_working_3-way'!X126^(1/3)*SIN(('OddsRatio_working_3-way'!Y126+2*PI())/3)</f>
        <v>0.42324679406753923</v>
      </c>
      <c r="AE126" s="11">
        <f>'OddsRatio_working_3-way'!X126^(1/3)*SIN(('OddsRatio_working_3-way'!Y126+4*PI())/3)</f>
        <v>-0.48933606828590304</v>
      </c>
      <c r="AF126" s="11">
        <f>-'OddsRatio_working_3-way'!U126/(3*'OddsRatio_working_3-way'!X126^(1/3))*COS(('OddsRatio_working_3-way'!Y126)/3)</f>
        <v>0.52687996123759906</v>
      </c>
      <c r="AG126" s="11">
        <f>-'OddsRatio_working_3-way'!U126/(3*'OddsRatio_working_3-way'!X126^(1/3))*COS(('OddsRatio_working_3-way'!Y126+2*PI())/3)</f>
        <v>-0.32067497100957848</v>
      </c>
      <c r="AH126" s="11">
        <f>-'OddsRatio_working_3-way'!U126/(3*'OddsRatio_working_3-way'!X126^(1/3))*COS(('OddsRatio_working_3-way'!Y126+4*PI())/3)</f>
        <v>-0.20620499022802047</v>
      </c>
      <c r="AI126" s="11">
        <f>'OddsRatio_working_3-way'!U126/(3*'OddsRatio_working_3-way'!X126^(1/3))*SIN(('OddsRatio_working_3-way'!Y126)/3)</f>
        <v>-6.6089274218363844E-2</v>
      </c>
      <c r="AJ126" s="11">
        <f>'OddsRatio_working_3-way'!U126/(3*'OddsRatio_working_3-way'!X126^(1/3))*SIN(('OddsRatio_working_3-way'!Y126+2*PI())/3)</f>
        <v>-0.42324679406753923</v>
      </c>
      <c r="AK126" s="11">
        <f>'OddsRatio_working_3-way'!U126/(3*'OddsRatio_working_3-way'!X126^(1/3))*SIN(('OddsRatio_working_3-way'!Y126+4*PI())/3)</f>
        <v>0.48933606828590304</v>
      </c>
      <c r="AL126" s="11">
        <f>'OddsRatio_working_3-way'!Z126+'OddsRatio_working_3-way'!AF126</f>
        <v>1.0537599224751981</v>
      </c>
      <c r="AM126" s="11">
        <f>'OddsRatio_working_3-way'!AA126+'OddsRatio_working_3-way'!AG126</f>
        <v>-0.64134994201915696</v>
      </c>
      <c r="AN126" s="11">
        <f>'OddsRatio_working_3-way'!AB126+'OddsRatio_working_3-way'!AH126</f>
        <v>-0.41240998045604094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1.0537599224751981</v>
      </c>
      <c r="AS126" s="11">
        <f>IF(('OddsRatio_working_3-way'!X126=0),IF(Q126&gt;0,-Q126^(1/3),(-Q126)^(1/3)),'OddsRatio_working_3-way'!AM126-'OddsRatio_working_3-way'!R126/3)</f>
        <v>-0.64134994201915696</v>
      </c>
      <c r="AT126" s="11">
        <f>IF(('OddsRatio_working_3-way'!X126=0),IF(Q126&gt;0,-Q126^(1/3),(-Q126)^(1/3)),'OddsRatio_working_3-way'!AN126-'OddsRatio_working_3-way'!R126/3)</f>
        <v>-0.41240998045604094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9">
        <f t="shared" si="26"/>
        <v>0.60785061014080866</v>
      </c>
      <c r="E127" s="9">
        <f t="shared" si="27"/>
        <v>0.25176998508837756</v>
      </c>
      <c r="F127" s="9">
        <f t="shared" si="28"/>
        <v>0.14037940477081404</v>
      </c>
      <c r="G127" s="9">
        <f t="shared" si="29"/>
        <v>1.0576083029336143</v>
      </c>
      <c r="H127" s="9">
        <f t="shared" si="30"/>
        <v>1.6451410647895046</v>
      </c>
      <c r="I127" s="9">
        <f t="shared" si="31"/>
        <v>3.9718793312434562</v>
      </c>
      <c r="J127" s="9">
        <f t="shared" si="32"/>
        <v>7.1235520739856257</v>
      </c>
      <c r="K127" s="11">
        <f t="shared" si="33"/>
        <v>0.6211180124223602</v>
      </c>
      <c r="L127" s="11">
        <f t="shared" si="34"/>
        <v>0.26246719160104987</v>
      </c>
      <c r="M127" s="11">
        <f t="shared" si="35"/>
        <v>0.14727540500736377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-0.23828356699057385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0.22112558975527305</v>
      </c>
      <c r="Q127" s="11">
        <f>2*'OddsRatio_working_3-way'!K127*'OddsRatio_working_3-way'!L127*'OddsRatio_working_3-way'!M127</f>
        <v>4.8018586266074484E-2</v>
      </c>
      <c r="R127" s="11">
        <f t="shared" si="36"/>
        <v>0</v>
      </c>
      <c r="S127" s="11">
        <f t="shared" si="37"/>
        <v>-0.92799345144946754</v>
      </c>
      <c r="T127" s="11">
        <f t="shared" si="38"/>
        <v>-0.20151866480987349</v>
      </c>
      <c r="U127" s="11">
        <f>'OddsRatio_working_3-way'!S127-'OddsRatio_working_3-way'!R127^2/3</f>
        <v>-0.92799345144946754</v>
      </c>
      <c r="V127" s="11">
        <f>'OddsRatio_working_3-way'!S127*'OddsRatio_working_3-way'!R127/3-2*'OddsRatio_working_3-way'!R127^3/27-'OddsRatio_working_3-way'!T127</f>
        <v>0.20151866480987349</v>
      </c>
      <c r="W127" s="11">
        <f>'OddsRatio_working_3-way'!V127^2+4*'OddsRatio_working_3-way'!U127^3/27</f>
        <v>-7.7784573451551375E-2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0.17204239718620634</v>
      </c>
      <c r="Y127" s="11">
        <f>IF('OddsRatio_working_3-way'!W127&gt;=0,IF('OddsRatio_working_3-way'!V127+SQRT('OddsRatio_working_3-way'!W127)&gt;0,0,PI()),ACOS('OddsRatio_working_3-way'!V127/(2*'OddsRatio_working_3-way'!X127)))</f>
        <v>0.94509521080782843</v>
      </c>
      <c r="Z127" s="11">
        <f>'OddsRatio_working_3-way'!X127^(1/3)*COS('OddsRatio_working_3-way'!Y127/3)</f>
        <v>0.52880415146680715</v>
      </c>
      <c r="AA127" s="11">
        <f>'OddsRatio_working_3-way'!X127^(1/3)*COS(('OddsRatio_working_3-way'!Y127+2*PI())/3)</f>
        <v>-0.41364345707909284</v>
      </c>
      <c r="AB127" s="11">
        <f>'OddsRatio_working_3-way'!X127^(1/3)*COS(('OddsRatio_working_3-way'!Y127+4*PI())/3)</f>
        <v>-0.11516069438771449</v>
      </c>
      <c r="AC127" s="11">
        <f>'OddsRatio_working_3-way'!X127^(1/3)*SIN('OddsRatio_working_3-way'!Y127/3)</f>
        <v>0.17232910338833071</v>
      </c>
      <c r="AD127" s="11">
        <f>'OddsRatio_working_3-way'!X127^(1/3)*SIN(('OddsRatio_working_3-way'!Y127+2*PI())/3)</f>
        <v>0.37179327710276389</v>
      </c>
      <c r="AE127" s="11">
        <f>'OddsRatio_working_3-way'!X127^(1/3)*SIN(('OddsRatio_working_3-way'!Y127+4*PI())/3)</f>
        <v>-0.5441223804910944</v>
      </c>
      <c r="AF127" s="11">
        <f>-'OddsRatio_working_3-way'!U127/(3*'OddsRatio_working_3-way'!X127^(1/3))*COS(('OddsRatio_working_3-way'!Y127)/3)</f>
        <v>0.52880415146680715</v>
      </c>
      <c r="AG127" s="11">
        <f>-'OddsRatio_working_3-way'!U127/(3*'OddsRatio_working_3-way'!X127^(1/3))*COS(('OddsRatio_working_3-way'!Y127+2*PI())/3)</f>
        <v>-0.41364345707909284</v>
      </c>
      <c r="AH127" s="11">
        <f>-'OddsRatio_working_3-way'!U127/(3*'OddsRatio_working_3-way'!X127^(1/3))*COS(('OddsRatio_working_3-way'!Y127+4*PI())/3)</f>
        <v>-0.11516069438771449</v>
      </c>
      <c r="AI127" s="11">
        <f>'OddsRatio_working_3-way'!U127/(3*'OddsRatio_working_3-way'!X127^(1/3))*SIN(('OddsRatio_working_3-way'!Y127)/3)</f>
        <v>-0.17232910338833071</v>
      </c>
      <c r="AJ127" s="11">
        <f>'OddsRatio_working_3-way'!U127/(3*'OddsRatio_working_3-way'!X127^(1/3))*SIN(('OddsRatio_working_3-way'!Y127+2*PI())/3)</f>
        <v>-0.37179327710276389</v>
      </c>
      <c r="AK127" s="11">
        <f>'OddsRatio_working_3-way'!U127/(3*'OddsRatio_working_3-way'!X127^(1/3))*SIN(('OddsRatio_working_3-way'!Y127+4*PI())/3)</f>
        <v>0.5441223804910944</v>
      </c>
      <c r="AL127" s="11">
        <f>'OddsRatio_working_3-way'!Z127+'OddsRatio_working_3-way'!AF127</f>
        <v>1.0576083029336143</v>
      </c>
      <c r="AM127" s="11">
        <f>'OddsRatio_working_3-way'!AA127+'OddsRatio_working_3-way'!AG127</f>
        <v>-0.82728691415818567</v>
      </c>
      <c r="AN127" s="11">
        <f>'OddsRatio_working_3-way'!AB127+'OddsRatio_working_3-way'!AH127</f>
        <v>-0.23032138877542899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1.0576083029336143</v>
      </c>
      <c r="AS127" s="11">
        <f>IF(('OddsRatio_working_3-way'!X127=0),IF(Q127&gt;0,-Q127^(1/3),(-Q127)^(1/3)),'OddsRatio_working_3-way'!AM127-'OddsRatio_working_3-way'!R127/3)</f>
        <v>-0.82728691415818567</v>
      </c>
      <c r="AT127" s="11">
        <f>IF(('OddsRatio_working_3-way'!X127=0),IF(Q127&gt;0,-Q127^(1/3),(-Q127)^(1/3)),'OddsRatio_working_3-way'!AN127-'OddsRatio_working_3-way'!R127/3)</f>
        <v>-0.23032138877542899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9">
        <f t="shared" si="26"/>
        <v>0.6119252780392701</v>
      </c>
      <c r="E128" s="9">
        <f t="shared" si="27"/>
        <v>0.24220973730040088</v>
      </c>
      <c r="F128" s="9">
        <f t="shared" si="28"/>
        <v>0.14586498466032891</v>
      </c>
      <c r="G128" s="9">
        <f t="shared" si="29"/>
        <v>1.0569774227015603</v>
      </c>
      <c r="H128" s="9">
        <f t="shared" si="30"/>
        <v>1.6341864536209358</v>
      </c>
      <c r="I128" s="9">
        <f t="shared" si="31"/>
        <v>4.1286531711966186</v>
      </c>
      <c r="J128" s="9">
        <f t="shared" si="32"/>
        <v>6.8556549217666447</v>
      </c>
      <c r="K128" s="11">
        <f t="shared" si="33"/>
        <v>0.625</v>
      </c>
      <c r="L128" s="11">
        <f t="shared" si="34"/>
        <v>0.25252525252525254</v>
      </c>
      <c r="M128" s="11">
        <f t="shared" si="35"/>
        <v>0.1529051987767584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-0.23744323973681758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0.21960816112192261</v>
      </c>
      <c r="Q128" s="11">
        <f>2*'OddsRatio_working_3-way'!K128*'OddsRatio_working_3-way'!L128*'OddsRatio_working_3-way'!M128</f>
        <v>4.8265529916906066E-2</v>
      </c>
      <c r="R128" s="11">
        <f t="shared" si="36"/>
        <v>0</v>
      </c>
      <c r="S128" s="11">
        <f t="shared" si="37"/>
        <v>-0.92488698084366017</v>
      </c>
      <c r="T128" s="11">
        <f t="shared" si="38"/>
        <v>-0.20327186392168356</v>
      </c>
      <c r="U128" s="11">
        <f>'OddsRatio_working_3-way'!S128-'OddsRatio_working_3-way'!R128^2/3</f>
        <v>-0.92488698084366017</v>
      </c>
      <c r="V128" s="11">
        <f>'OddsRatio_working_3-way'!S128*'OddsRatio_working_3-way'!R128/3-2*'OddsRatio_working_3-way'!R128^3/27-'OddsRatio_working_3-way'!T128</f>
        <v>0.20327186392168356</v>
      </c>
      <c r="W128" s="11">
        <f>'OddsRatio_working_3-way'!V128^2+4*'OddsRatio_working_3-way'!U128^3/27</f>
        <v>-7.5889890730044041E-2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0.17117924917483388</v>
      </c>
      <c r="Y128" s="11">
        <f>IF('OddsRatio_working_3-way'!W128&gt;=0,IF('OddsRatio_working_3-way'!V128+SQRT('OddsRatio_working_3-way'!W128)&gt;0,0,PI()),ACOS('OddsRatio_working_3-way'!V128/(2*'OddsRatio_working_3-way'!X128)))</f>
        <v>0.93509772643273681</v>
      </c>
      <c r="Z128" s="11">
        <f>'OddsRatio_working_3-way'!X128^(1/3)*COS('OddsRatio_working_3-way'!Y128/3)</f>
        <v>0.52848871135078013</v>
      </c>
      <c r="AA128" s="11">
        <f>'OddsRatio_working_3-way'!X128^(1/3)*COS(('OddsRatio_working_3-way'!Y128+2*PI())/3)</f>
        <v>-0.41171132381405118</v>
      </c>
      <c r="AB128" s="11">
        <f>'OddsRatio_working_3-way'!X128^(1/3)*COS(('OddsRatio_working_3-way'!Y128+4*PI())/3)</f>
        <v>-0.11677738753672906</v>
      </c>
      <c r="AC128" s="11">
        <f>'OddsRatio_working_3-way'!X128^(1/3)*SIN('OddsRatio_working_3-way'!Y128/3)</f>
        <v>0.17028018750286789</v>
      </c>
      <c r="AD128" s="11">
        <f>'OddsRatio_working_3-way'!X128^(1/3)*SIN(('OddsRatio_working_3-way'!Y128+2*PI())/3)</f>
        <v>0.37254455589164304</v>
      </c>
      <c r="AE128" s="11">
        <f>'OddsRatio_working_3-way'!X128^(1/3)*SIN(('OddsRatio_working_3-way'!Y128+4*PI())/3)</f>
        <v>-0.54282474339451092</v>
      </c>
      <c r="AF128" s="11">
        <f>-'OddsRatio_working_3-way'!U128/(3*'OddsRatio_working_3-way'!X128^(1/3))*COS(('OddsRatio_working_3-way'!Y128)/3)</f>
        <v>0.52848871135078013</v>
      </c>
      <c r="AG128" s="11">
        <f>-'OddsRatio_working_3-way'!U128/(3*'OddsRatio_working_3-way'!X128^(1/3))*COS(('OddsRatio_working_3-way'!Y128+2*PI())/3)</f>
        <v>-0.41171132381405118</v>
      </c>
      <c r="AH128" s="11">
        <f>-'OddsRatio_working_3-way'!U128/(3*'OddsRatio_working_3-way'!X128^(1/3))*COS(('OddsRatio_working_3-way'!Y128+4*PI())/3)</f>
        <v>-0.11677738753672906</v>
      </c>
      <c r="AI128" s="11">
        <f>'OddsRatio_working_3-way'!U128/(3*'OddsRatio_working_3-way'!X128^(1/3))*SIN(('OddsRatio_working_3-way'!Y128)/3)</f>
        <v>-0.17028018750286789</v>
      </c>
      <c r="AJ128" s="11">
        <f>'OddsRatio_working_3-way'!U128/(3*'OddsRatio_working_3-way'!X128^(1/3))*SIN(('OddsRatio_working_3-way'!Y128+2*PI())/3)</f>
        <v>-0.37254455589164304</v>
      </c>
      <c r="AK128" s="11">
        <f>'OddsRatio_working_3-way'!U128/(3*'OddsRatio_working_3-way'!X128^(1/3))*SIN(('OddsRatio_working_3-way'!Y128+4*PI())/3)</f>
        <v>0.54282474339451092</v>
      </c>
      <c r="AL128" s="11">
        <f>'OddsRatio_working_3-way'!Z128+'OddsRatio_working_3-way'!AF128</f>
        <v>1.0569774227015603</v>
      </c>
      <c r="AM128" s="11">
        <f>'OddsRatio_working_3-way'!AA128+'OddsRatio_working_3-way'!AG128</f>
        <v>-0.82342264762810236</v>
      </c>
      <c r="AN128" s="11">
        <f>'OddsRatio_working_3-way'!AB128+'OddsRatio_working_3-way'!AH128</f>
        <v>-0.23355477507345812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1.0569774227015603</v>
      </c>
      <c r="AS128" s="11">
        <f>IF(('OddsRatio_working_3-way'!X128=0),IF(Q128&gt;0,-Q128^(1/3),(-Q128)^(1/3)),'OddsRatio_working_3-way'!AM128-'OddsRatio_working_3-way'!R128/3)</f>
        <v>-0.82342264762810236</v>
      </c>
      <c r="AT128" s="11">
        <f>IF(('OddsRatio_working_3-way'!X128=0),IF(Q128&gt;0,-Q128^(1/3),(-Q128)^(1/3)),'OddsRatio_working_3-way'!AN128-'OddsRatio_working_3-way'!R128/3)</f>
        <v>-0.23355477507345812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9">
        <f t="shared" si="26"/>
        <v>0.58972994128014133</v>
      </c>
      <c r="E129" s="9">
        <f t="shared" si="27"/>
        <v>0.24778576369714381</v>
      </c>
      <c r="F129" s="9">
        <f t="shared" si="28"/>
        <v>0.16248429502271469</v>
      </c>
      <c r="G129" s="9">
        <f t="shared" si="29"/>
        <v>1.0540779051192932</v>
      </c>
      <c r="H129" s="9">
        <f t="shared" si="30"/>
        <v>1.6956914173787332</v>
      </c>
      <c r="I129" s="9">
        <f t="shared" si="31"/>
        <v>4.0357443667435637</v>
      </c>
      <c r="J129" s="9">
        <f t="shared" si="32"/>
        <v>6.1544409560333433</v>
      </c>
      <c r="K129" s="11">
        <f t="shared" si="33"/>
        <v>0.60240963855421692</v>
      </c>
      <c r="L129" s="11">
        <f t="shared" si="34"/>
        <v>0.25773195876288663</v>
      </c>
      <c r="M129" s="11">
        <f t="shared" si="35"/>
        <v>0.16977928692699493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-0.24501359014550472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0.2222145368268798</v>
      </c>
      <c r="Q129" s="11">
        <f>2*'OddsRatio_working_3-way'!K129*'OddsRatio_working_3-way'!L129*'OddsRatio_working_3-way'!M129</f>
        <v>5.2719937562723564E-2</v>
      </c>
      <c r="R129" s="11">
        <f t="shared" si="36"/>
        <v>0</v>
      </c>
      <c r="S129" s="11">
        <f t="shared" si="37"/>
        <v>-0.90694780111958118</v>
      </c>
      <c r="T129" s="11">
        <f t="shared" si="38"/>
        <v>-0.21517148306514383</v>
      </c>
      <c r="U129" s="11">
        <f>'OddsRatio_working_3-way'!S129-'OddsRatio_working_3-way'!R129^2/3</f>
        <v>-0.90694780111958118</v>
      </c>
      <c r="V129" s="11">
        <f>'OddsRatio_working_3-way'!S129*'OddsRatio_working_3-way'!R129/3-2*'OddsRatio_working_3-way'!R129^3/27-'OddsRatio_working_3-way'!T129</f>
        <v>0.21517148306514383</v>
      </c>
      <c r="W129" s="11">
        <f>'OddsRatio_working_3-way'!V129^2+4*'OddsRatio_working_3-way'!U129^3/27</f>
        <v>-6.4221799741249683E-2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0.16622316841050103</v>
      </c>
      <c r="Y129" s="11">
        <f>IF('OddsRatio_working_3-way'!W129&gt;=0,IF('OddsRatio_working_3-way'!V129+SQRT('OddsRatio_working_3-way'!W129)&gt;0,0,PI()),ACOS('OddsRatio_working_3-way'!V129/(2*'OddsRatio_working_3-way'!X129)))</f>
        <v>0.86684244498993301</v>
      </c>
      <c r="Z129" s="11">
        <f>'OddsRatio_working_3-way'!X129^(1/3)*COS('OddsRatio_working_3-way'!Y129/3)</f>
        <v>0.52703895255964661</v>
      </c>
      <c r="AA129" s="11">
        <f>'OddsRatio_working_3-way'!X129^(1/3)*COS(('OddsRatio_working_3-way'!Y129+2*PI())/3)</f>
        <v>-0.39920074670252487</v>
      </c>
      <c r="AB129" s="11">
        <f>'OddsRatio_working_3-way'!X129^(1/3)*COS(('OddsRatio_working_3-way'!Y129+4*PI())/3)</f>
        <v>-0.12783820585712191</v>
      </c>
      <c r="AC129" s="11">
        <f>'OddsRatio_working_3-way'!X129^(1/3)*SIN('OddsRatio_working_3-way'!Y129/3)</f>
        <v>0.15667123600507427</v>
      </c>
      <c r="AD129" s="11">
        <f>'OddsRatio_working_3-way'!X129^(1/3)*SIN(('OddsRatio_working_3-way'!Y129+2*PI())/3)</f>
        <v>0.37809350369805844</v>
      </c>
      <c r="AE129" s="11">
        <f>'OddsRatio_working_3-way'!X129^(1/3)*SIN(('OddsRatio_working_3-way'!Y129+4*PI())/3)</f>
        <v>-0.53476473970313265</v>
      </c>
      <c r="AF129" s="11">
        <f>-'OddsRatio_working_3-way'!U129/(3*'OddsRatio_working_3-way'!X129^(1/3))*COS(('OddsRatio_working_3-way'!Y129)/3)</f>
        <v>0.5270389525596465</v>
      </c>
      <c r="AG129" s="11">
        <f>-'OddsRatio_working_3-way'!U129/(3*'OddsRatio_working_3-way'!X129^(1/3))*COS(('OddsRatio_working_3-way'!Y129+2*PI())/3)</f>
        <v>-0.39920074670252481</v>
      </c>
      <c r="AH129" s="11">
        <f>-'OddsRatio_working_3-way'!U129/(3*'OddsRatio_working_3-way'!X129^(1/3))*COS(('OddsRatio_working_3-way'!Y129+4*PI())/3)</f>
        <v>-0.12783820585712188</v>
      </c>
      <c r="AI129" s="11">
        <f>'OddsRatio_working_3-way'!U129/(3*'OddsRatio_working_3-way'!X129^(1/3))*SIN(('OddsRatio_working_3-way'!Y129)/3)</f>
        <v>-0.15667123600507424</v>
      </c>
      <c r="AJ129" s="11">
        <f>'OddsRatio_working_3-way'!U129/(3*'OddsRatio_working_3-way'!X129^(1/3))*SIN(('OddsRatio_working_3-way'!Y129+2*PI())/3)</f>
        <v>-0.37809350369805833</v>
      </c>
      <c r="AK129" s="11">
        <f>'OddsRatio_working_3-way'!U129/(3*'OddsRatio_working_3-way'!X129^(1/3))*SIN(('OddsRatio_working_3-way'!Y129+4*PI())/3)</f>
        <v>0.53476473970313254</v>
      </c>
      <c r="AL129" s="11">
        <f>'OddsRatio_working_3-way'!Z129+'OddsRatio_working_3-way'!AF129</f>
        <v>1.0540779051192932</v>
      </c>
      <c r="AM129" s="11">
        <f>'OddsRatio_working_3-way'!AA129+'OddsRatio_working_3-way'!AG129</f>
        <v>-0.79840149340504962</v>
      </c>
      <c r="AN129" s="11">
        <f>'OddsRatio_working_3-way'!AB129+'OddsRatio_working_3-way'!AH129</f>
        <v>-0.25567641171424382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1.0540779051192932</v>
      </c>
      <c r="AS129" s="11">
        <f>IF(('OddsRatio_working_3-way'!X129=0),IF(Q129&gt;0,-Q129^(1/3),(-Q129)^(1/3)),'OddsRatio_working_3-way'!AM129-'OddsRatio_working_3-way'!R129/3)</f>
        <v>-0.79840149340504962</v>
      </c>
      <c r="AT129" s="11">
        <f>IF(('OddsRatio_working_3-way'!X129=0),IF(Q129&gt;0,-Q129^(1/3),(-Q129)^(1/3)),'OddsRatio_working_3-way'!AN129-'OddsRatio_working_3-way'!R129/3)</f>
        <v>-0.25567641171424382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9">
        <f t="shared" si="26"/>
        <v>0.34779603680474963</v>
      </c>
      <c r="E130" s="9">
        <f t="shared" si="27"/>
        <v>0.29535704403202362</v>
      </c>
      <c r="F130" s="9">
        <f t="shared" si="28"/>
        <v>0.35684691916322675</v>
      </c>
      <c r="G130" s="9">
        <f t="shared" si="29"/>
        <v>1.0418046693035932</v>
      </c>
      <c r="H130" s="9">
        <f t="shared" si="30"/>
        <v>2.8752484047464675</v>
      </c>
      <c r="I130" s="9">
        <f t="shared" si="31"/>
        <v>3.3857326927052283</v>
      </c>
      <c r="J130" s="9">
        <f t="shared" si="32"/>
        <v>2.8023220778952167</v>
      </c>
      <c r="K130" s="11">
        <f t="shared" si="33"/>
        <v>0.35714285714285715</v>
      </c>
      <c r="L130" s="11">
        <f t="shared" si="34"/>
        <v>0.303951367781155</v>
      </c>
      <c r="M130" s="11">
        <f t="shared" si="35"/>
        <v>0.36630036630036628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-0.28355513353342277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0.23142294093227661</v>
      </c>
      <c r="Q130" s="11">
        <f>2*'OddsRatio_working_3-way'!K130*'OddsRatio_working_3-way'!L130*'OddsRatio_working_3-way'!M130</f>
        <v>7.9526783825524583E-2</v>
      </c>
      <c r="R130" s="11">
        <f t="shared" si="36"/>
        <v>0</v>
      </c>
      <c r="S130" s="11">
        <f t="shared" si="37"/>
        <v>-0.81614794995414419</v>
      </c>
      <c r="T130" s="11">
        <f t="shared" si="38"/>
        <v>-0.28046321304266114</v>
      </c>
      <c r="U130" s="11">
        <f>'OddsRatio_working_3-way'!S130-'OddsRatio_working_3-way'!R130^2/3</f>
        <v>-0.81614794995414419</v>
      </c>
      <c r="V130" s="11">
        <f>'OddsRatio_working_3-way'!S130*'OddsRatio_working_3-way'!R130/3-2*'OddsRatio_working_3-way'!R130^3/27-'OddsRatio_working_3-way'!T130</f>
        <v>0.28046321304266114</v>
      </c>
      <c r="W130" s="11">
        <f>'OddsRatio_working_3-way'!V130^2+4*'OddsRatio_working_3-way'!U130^3/27</f>
        <v>-1.8787697863754532E-3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0.1418964267138082</v>
      </c>
      <c r="Y130" s="11">
        <f>IF('OddsRatio_working_3-way'!W130&gt;=0,IF('OddsRatio_working_3-way'!V130+SQRT('OddsRatio_working_3-way'!W130)&gt;0,0,PI()),ACOS('OddsRatio_working_3-way'!V130/(2*'OddsRatio_working_3-way'!X130)))</f>
        <v>0.15333400188538793</v>
      </c>
      <c r="Z130" s="11">
        <f>'OddsRatio_working_3-way'!X130^(1/3)*COS('OddsRatio_working_3-way'!Y130/3)</f>
        <v>0.52090233465179658</v>
      </c>
      <c r="AA130" s="11">
        <f>'OddsRatio_working_3-way'!X130^(1/3)*COS(('OddsRatio_working_3-way'!Y130+2*PI())/3)</f>
        <v>-0.2835283379554806</v>
      </c>
      <c r="AB130" s="11">
        <f>'OddsRatio_working_3-way'!X130^(1/3)*COS(('OddsRatio_working_3-way'!Y130+4*PI())/3)</f>
        <v>-0.23737399669631626</v>
      </c>
      <c r="AC130" s="11">
        <f>'OddsRatio_working_3-way'!X130^(1/3)*SIN('OddsRatio_working_3-way'!Y130/3)</f>
        <v>2.66472213502486E-2</v>
      </c>
      <c r="AD130" s="11">
        <f>'OddsRatio_working_3-way'!X130^(1/3)*SIN(('OddsRatio_working_3-way'!Y130+2*PI())/3)</f>
        <v>0.43779104402395463</v>
      </c>
      <c r="AE130" s="11">
        <f>'OddsRatio_working_3-way'!X130^(1/3)*SIN(('OddsRatio_working_3-way'!Y130+4*PI())/3)</f>
        <v>-0.46443826537420302</v>
      </c>
      <c r="AF130" s="11">
        <f>-'OddsRatio_working_3-way'!U130/(3*'OddsRatio_working_3-way'!X130^(1/3))*COS(('OddsRatio_working_3-way'!Y130)/3)</f>
        <v>0.52090233465179658</v>
      </c>
      <c r="AG130" s="11">
        <f>-'OddsRatio_working_3-way'!U130/(3*'OddsRatio_working_3-way'!X130^(1/3))*COS(('OddsRatio_working_3-way'!Y130+2*PI())/3)</f>
        <v>-0.2835283379554806</v>
      </c>
      <c r="AH130" s="11">
        <f>-'OddsRatio_working_3-way'!U130/(3*'OddsRatio_working_3-way'!X130^(1/3))*COS(('OddsRatio_working_3-way'!Y130+4*PI())/3)</f>
        <v>-0.23737399669631626</v>
      </c>
      <c r="AI130" s="11">
        <f>'OddsRatio_working_3-way'!U130/(3*'OddsRatio_working_3-way'!X130^(1/3))*SIN(('OddsRatio_working_3-way'!Y130)/3)</f>
        <v>-2.66472213502486E-2</v>
      </c>
      <c r="AJ130" s="11">
        <f>'OddsRatio_working_3-way'!U130/(3*'OddsRatio_working_3-way'!X130^(1/3))*SIN(('OddsRatio_working_3-way'!Y130+2*PI())/3)</f>
        <v>-0.43779104402395463</v>
      </c>
      <c r="AK130" s="11">
        <f>'OddsRatio_working_3-way'!U130/(3*'OddsRatio_working_3-way'!X130^(1/3))*SIN(('OddsRatio_working_3-way'!Y130+4*PI())/3)</f>
        <v>0.46443826537420302</v>
      </c>
      <c r="AL130" s="11">
        <f>'OddsRatio_working_3-way'!Z130+'OddsRatio_working_3-way'!AF130</f>
        <v>1.0418046693035932</v>
      </c>
      <c r="AM130" s="11">
        <f>'OddsRatio_working_3-way'!AA130+'OddsRatio_working_3-way'!AG130</f>
        <v>-0.56705667591096121</v>
      </c>
      <c r="AN130" s="11">
        <f>'OddsRatio_working_3-way'!AB130+'OddsRatio_working_3-way'!AH130</f>
        <v>-0.47474799339263252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1.0418046693035932</v>
      </c>
      <c r="AS130" s="11">
        <f>IF(('OddsRatio_working_3-way'!X130=0),IF(Q130&gt;0,-Q130^(1/3),(-Q130)^(1/3)),'OddsRatio_working_3-way'!AM130-'OddsRatio_working_3-way'!R130/3)</f>
        <v>-0.56705667591096121</v>
      </c>
      <c r="AT130" s="11">
        <f>IF(('OddsRatio_working_3-way'!X130=0),IF(Q130&gt;0,-Q130^(1/3),(-Q130)^(1/3)),'OddsRatio_working_3-way'!AN130-'OddsRatio_working_3-way'!R130/3)</f>
        <v>-0.47474799339263252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9">
        <f t="shared" si="26"/>
        <v>0.2531406614791753</v>
      </c>
      <c r="E131" s="9">
        <f t="shared" si="27"/>
        <v>0.30525012597495976</v>
      </c>
      <c r="F131" s="9">
        <f t="shared" si="28"/>
        <v>0.44160921254586505</v>
      </c>
      <c r="G131" s="9">
        <f t="shared" si="29"/>
        <v>1.0537045944517085</v>
      </c>
      <c r="H131" s="9">
        <f t="shared" si="30"/>
        <v>3.9503728644647844</v>
      </c>
      <c r="I131" s="9">
        <f t="shared" si="31"/>
        <v>3.2760019240156901</v>
      </c>
      <c r="J131" s="9">
        <f t="shared" si="32"/>
        <v>2.2644455133420505</v>
      </c>
      <c r="K131" s="11">
        <f t="shared" si="33"/>
        <v>0.26315789473684209</v>
      </c>
      <c r="L131" s="11">
        <f t="shared" si="34"/>
        <v>0.31645569620253161</v>
      </c>
      <c r="M131" s="11">
        <f t="shared" si="35"/>
        <v>0.45454545454545453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-0.27472594028223607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0.23317788141239165</v>
      </c>
      <c r="Q131" s="11">
        <f>2*'OddsRatio_working_3-way'!K131*'OddsRatio_working_3-way'!L131*'OddsRatio_working_3-way'!M131</f>
        <v>7.5707104354672622E-2</v>
      </c>
      <c r="R131" s="11">
        <f t="shared" si="36"/>
        <v>0</v>
      </c>
      <c r="S131" s="11">
        <f t="shared" si="37"/>
        <v>-0.8487654320987652</v>
      </c>
      <c r="T131" s="11">
        <f t="shared" si="38"/>
        <v>-0.27557319223985882</v>
      </c>
      <c r="U131" s="11">
        <f>'OddsRatio_working_3-way'!S131-'OddsRatio_working_3-way'!R131^2/3</f>
        <v>-0.8487654320987652</v>
      </c>
      <c r="V131" s="11">
        <f>'OddsRatio_working_3-way'!S131*'OddsRatio_working_3-way'!R131/3-2*'OddsRatio_working_3-way'!R131^3/27-'OddsRatio_working_3-way'!T131</f>
        <v>0.27557319223985882</v>
      </c>
      <c r="W131" s="11">
        <f>'OddsRatio_working_3-way'!V131^2+4*'OddsRatio_working_3-way'!U131^3/27</f>
        <v>-1.4645039243926294E-2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0.15048722829960726</v>
      </c>
      <c r="Y131" s="11">
        <f>IF('OddsRatio_working_3-way'!W131&gt;=0,IF('OddsRatio_working_3-way'!V131+SQRT('OddsRatio_working_3-way'!W131)&gt;0,0,PI()),ACOS('OddsRatio_working_3-way'!V131/(2*'OddsRatio_working_3-way'!X131)))</f>
        <v>0.41379063402174499</v>
      </c>
      <c r="Z131" s="11">
        <f>'OddsRatio_working_3-way'!X131^(1/3)*COS('OddsRatio_working_3-way'!Y131/3)</f>
        <v>0.52685229722585425</v>
      </c>
      <c r="AA131" s="11">
        <f>'OddsRatio_working_3-way'!X131^(1/3)*COS(('OddsRatio_working_3-way'!Y131+2*PI())/3)</f>
        <v>-0.32676137345322703</v>
      </c>
      <c r="AB131" s="11">
        <f>'OddsRatio_working_3-way'!X131^(1/3)*COS(('OddsRatio_working_3-way'!Y131+4*PI())/3)</f>
        <v>-0.20009092377262758</v>
      </c>
      <c r="AC131" s="11">
        <f>'OddsRatio_working_3-way'!X131^(1/3)*SIN('OddsRatio_working_3-way'!Y131/3)</f>
        <v>7.313321822146529E-2</v>
      </c>
      <c r="AD131" s="11">
        <f>'OddsRatio_working_3-way'!X131^(1/3)*SIN(('OddsRatio_working_3-way'!Y131+2*PI())/3)</f>
        <v>0.41970086432904696</v>
      </c>
      <c r="AE131" s="11">
        <f>'OddsRatio_working_3-way'!X131^(1/3)*SIN(('OddsRatio_working_3-way'!Y131+4*PI())/3)</f>
        <v>-0.49283408255051203</v>
      </c>
      <c r="AF131" s="11">
        <f>-'OddsRatio_working_3-way'!U131/(3*'OddsRatio_working_3-way'!X131^(1/3))*COS(('OddsRatio_working_3-way'!Y131)/3)</f>
        <v>0.52685229722585425</v>
      </c>
      <c r="AG131" s="11">
        <f>-'OddsRatio_working_3-way'!U131/(3*'OddsRatio_working_3-way'!X131^(1/3))*COS(('OddsRatio_working_3-way'!Y131+2*PI())/3)</f>
        <v>-0.32676137345322703</v>
      </c>
      <c r="AH131" s="11">
        <f>-'OddsRatio_working_3-way'!U131/(3*'OddsRatio_working_3-way'!X131^(1/3))*COS(('OddsRatio_working_3-way'!Y131+4*PI())/3)</f>
        <v>-0.20009092377262758</v>
      </c>
      <c r="AI131" s="11">
        <f>'OddsRatio_working_3-way'!U131/(3*'OddsRatio_working_3-way'!X131^(1/3))*SIN(('OddsRatio_working_3-way'!Y131)/3)</f>
        <v>-7.313321822146529E-2</v>
      </c>
      <c r="AJ131" s="11">
        <f>'OddsRatio_working_3-way'!U131/(3*'OddsRatio_working_3-way'!X131^(1/3))*SIN(('OddsRatio_working_3-way'!Y131+2*PI())/3)</f>
        <v>-0.41970086432904696</v>
      </c>
      <c r="AK131" s="11">
        <f>'OddsRatio_working_3-way'!U131/(3*'OddsRatio_working_3-way'!X131^(1/3))*SIN(('OddsRatio_working_3-way'!Y131+4*PI())/3)</f>
        <v>0.49283408255051203</v>
      </c>
      <c r="AL131" s="11">
        <f>'OddsRatio_working_3-way'!Z131+'OddsRatio_working_3-way'!AF131</f>
        <v>1.0537045944517085</v>
      </c>
      <c r="AM131" s="11">
        <f>'OddsRatio_working_3-way'!AA131+'OddsRatio_working_3-way'!AG131</f>
        <v>-0.65352274690645407</v>
      </c>
      <c r="AN131" s="11">
        <f>'OddsRatio_working_3-way'!AB131+'OddsRatio_working_3-way'!AH131</f>
        <v>-0.40018184754525515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1.0537045944517085</v>
      </c>
      <c r="AS131" s="11">
        <f>IF(('OddsRatio_working_3-way'!X131=0),IF(Q131&gt;0,-Q131^(1/3),(-Q131)^(1/3)),'OddsRatio_working_3-way'!AM131-'OddsRatio_working_3-way'!R131/3)</f>
        <v>-0.65352274690645407</v>
      </c>
      <c r="AT131" s="11">
        <f>IF(('OddsRatio_working_3-way'!X131=0),IF(Q131&gt;0,-Q131^(1/3),(-Q131)^(1/3)),'OddsRatio_working_3-way'!AN131-'OddsRatio_working_3-way'!R131/3)</f>
        <v>-0.40018184754525515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9">
        <f t="shared" ref="D132:D195" si="39">(K132/(AR132+K132-(AR132*K132)))</f>
        <v>0.39961645556602826</v>
      </c>
      <c r="E132" s="9">
        <f t="shared" ref="E132:E195" si="40">(L132/(AR132+L132-(AR132*L132)))</f>
        <v>0.29451315278918005</v>
      </c>
      <c r="F132" s="9">
        <f t="shared" ref="F132:F195" si="41">(M132/(AR132+M132-(AR132*M132)))</f>
        <v>0.30587039164479179</v>
      </c>
      <c r="G132" s="9">
        <f t="shared" ref="G132:G195" si="42">AR132</f>
        <v>1.0506289884299762</v>
      </c>
      <c r="H132" s="9">
        <f t="shared" ref="H132:H195" si="43">IF(A132="","",1/D132)</f>
        <v>2.5023994534548661</v>
      </c>
      <c r="I132" s="9">
        <f t="shared" ref="I132:I195" si="44">IF(B132="","",1/E132)</f>
        <v>3.395434093620346</v>
      </c>
      <c r="J132" s="9">
        <f t="shared" ref="J132:J195" si="45">IF(C132="","",1/F132)</f>
        <v>3.2693586150087484</v>
      </c>
      <c r="K132" s="11">
        <f t="shared" ref="K132:K195" si="46">1/A132</f>
        <v>0.41152263374485593</v>
      </c>
      <c r="L132" s="11">
        <f t="shared" ref="L132:L195" si="47">1/B132</f>
        <v>0.3048780487804878</v>
      </c>
      <c r="M132" s="11">
        <f t="shared" ref="M132:M195" si="48">1/C132</f>
        <v>0.31645569620253161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-0.27961304929505004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0.23306169536144494</v>
      </c>
      <c r="Q132" s="11">
        <f>2*'OddsRatio_working_3-way'!K132*'OddsRatio_working_3-way'!L132*'OddsRatio_working_3-way'!M132</f>
        <v>7.9407732661480379E-2</v>
      </c>
      <c r="R132" s="11">
        <f t="shared" ref="R132:R195" si="49">O132/N132</f>
        <v>0</v>
      </c>
      <c r="S132" s="11">
        <f t="shared" ref="S132:S195" si="50">P132/N132</f>
        <v>-0.83351508790105244</v>
      </c>
      <c r="T132" s="11">
        <f t="shared" ref="T132:T195" si="51">Q132/N132</f>
        <v>-0.28399151206168732</v>
      </c>
      <c r="U132" s="11">
        <f>'OddsRatio_working_3-way'!S132-'OddsRatio_working_3-way'!R132^2/3</f>
        <v>-0.83351508790105244</v>
      </c>
      <c r="V132" s="11">
        <f>'OddsRatio_working_3-way'!S132*'OddsRatio_working_3-way'!R132/3-2*'OddsRatio_working_3-way'!R132^3/27-'OddsRatio_working_3-way'!T132</f>
        <v>0.28399151206168732</v>
      </c>
      <c r="W132" s="11">
        <f>'OddsRatio_working_3-way'!V132^2+4*'OddsRatio_working_3-way'!U132^3/27</f>
        <v>-5.1388124318690748E-3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0.14644964267193739</v>
      </c>
      <c r="Y132" s="11">
        <f>IF('OddsRatio_working_3-way'!W132&gt;=0,IF('OddsRatio_working_3-way'!V132+SQRT('OddsRatio_working_3-way'!W132)&gt;0,0,PI()),ACOS('OddsRatio_working_3-way'!V132/(2*'OddsRatio_working_3-way'!X132)))</f>
        <v>0.24725624527772916</v>
      </c>
      <c r="Z132" s="11">
        <f>'OddsRatio_working_3-way'!X132^(1/3)*COS('OddsRatio_working_3-way'!Y132/3)</f>
        <v>0.52531449421498821</v>
      </c>
      <c r="AA132" s="11">
        <f>'OddsRatio_working_3-way'!X132^(1/3)*COS(('OddsRatio_working_3-way'!Y132+2*PI())/3)</f>
        <v>-0.30023760901370128</v>
      </c>
      <c r="AB132" s="11">
        <f>'OddsRatio_working_3-way'!X132^(1/3)*COS(('OddsRatio_working_3-way'!Y132+4*PI())/3)</f>
        <v>-0.22507688520128685</v>
      </c>
      <c r="AC132" s="11">
        <f>'OddsRatio_working_3-way'!X132^(1/3)*SIN('OddsRatio_working_3-way'!Y132/3)</f>
        <v>4.3394064125584587E-2</v>
      </c>
      <c r="AD132" s="11">
        <f>'OddsRatio_working_3-way'!X132^(1/3)*SIN(('OddsRatio_working_3-way'!Y132+2*PI())/3)</f>
        <v>0.43323866490356111</v>
      </c>
      <c r="AE132" s="11">
        <f>'OddsRatio_working_3-way'!X132^(1/3)*SIN(('OddsRatio_working_3-way'!Y132+4*PI())/3)</f>
        <v>-0.47663272902914561</v>
      </c>
      <c r="AF132" s="11">
        <f>-'OddsRatio_working_3-way'!U132/(3*'OddsRatio_working_3-way'!X132^(1/3))*COS(('OddsRatio_working_3-way'!Y132)/3)</f>
        <v>0.5253144942149881</v>
      </c>
      <c r="AG132" s="11">
        <f>-'OddsRatio_working_3-way'!U132/(3*'OddsRatio_working_3-way'!X132^(1/3))*COS(('OddsRatio_working_3-way'!Y132+2*PI())/3)</f>
        <v>-0.30023760901370117</v>
      </c>
      <c r="AH132" s="11">
        <f>-'OddsRatio_working_3-way'!U132/(3*'OddsRatio_working_3-way'!X132^(1/3))*COS(('OddsRatio_working_3-way'!Y132+4*PI())/3)</f>
        <v>-0.22507688520128682</v>
      </c>
      <c r="AI132" s="11">
        <f>'OddsRatio_working_3-way'!U132/(3*'OddsRatio_working_3-way'!X132^(1/3))*SIN(('OddsRatio_working_3-way'!Y132)/3)</f>
        <v>-4.339406412558458E-2</v>
      </c>
      <c r="AJ132" s="11">
        <f>'OddsRatio_working_3-way'!U132/(3*'OddsRatio_working_3-way'!X132^(1/3))*SIN(('OddsRatio_working_3-way'!Y132+2*PI())/3)</f>
        <v>-0.433238664903561</v>
      </c>
      <c r="AK132" s="11">
        <f>'OddsRatio_working_3-way'!U132/(3*'OddsRatio_working_3-way'!X132^(1/3))*SIN(('OddsRatio_working_3-way'!Y132+4*PI())/3)</f>
        <v>0.4766327290291455</v>
      </c>
      <c r="AL132" s="11">
        <f>'OddsRatio_working_3-way'!Z132+'OddsRatio_working_3-way'!AF132</f>
        <v>1.0506289884299762</v>
      </c>
      <c r="AM132" s="11">
        <f>'OddsRatio_working_3-way'!AA132+'OddsRatio_working_3-way'!AG132</f>
        <v>-0.60047521802740245</v>
      </c>
      <c r="AN132" s="11">
        <f>'OddsRatio_working_3-way'!AB132+'OddsRatio_working_3-way'!AH132</f>
        <v>-0.45015377040257365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1.0506289884299762</v>
      </c>
      <c r="AS132" s="11">
        <f>IF(('OddsRatio_working_3-way'!X132=0),IF(Q132&gt;0,-Q132^(1/3),(-Q132)^(1/3)),'OddsRatio_working_3-way'!AM132-'OddsRatio_working_3-way'!R132/3)</f>
        <v>-0.60047521802740245</v>
      </c>
      <c r="AT132" s="11">
        <f>IF(('OddsRatio_working_3-way'!X132=0),IF(Q132&gt;0,-Q132^(1/3),(-Q132)^(1/3)),'OddsRatio_working_3-way'!AN132-'OddsRatio_working_3-way'!R132/3)</f>
        <v>-0.45015377040257365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9">
        <f t="shared" si="39"/>
        <v>0.30825527188439394</v>
      </c>
      <c r="E133" s="9">
        <f t="shared" si="40"/>
        <v>0.28769975387276864</v>
      </c>
      <c r="F133" s="9">
        <f t="shared" si="41"/>
        <v>0.40404497424283747</v>
      </c>
      <c r="G133" s="9">
        <f t="shared" si="42"/>
        <v>1.0535514321216981</v>
      </c>
      <c r="H133" s="9">
        <f t="shared" si="43"/>
        <v>3.2440645504192172</v>
      </c>
      <c r="I133" s="9">
        <f t="shared" si="44"/>
        <v>3.4758458654859905</v>
      </c>
      <c r="J133" s="9">
        <f t="shared" si="45"/>
        <v>2.4749720049703776</v>
      </c>
      <c r="K133" s="11">
        <f t="shared" si="46"/>
        <v>0.31948881789137379</v>
      </c>
      <c r="L133" s="11">
        <f t="shared" si="47"/>
        <v>0.29850746268656714</v>
      </c>
      <c r="M133" s="11">
        <f t="shared" si="48"/>
        <v>0.41666666666666669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-0.27846788422106727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0.23365600114443758</v>
      </c>
      <c r="Q133" s="11">
        <f>2*'OddsRatio_working_3-way'!K133*'OddsRatio_working_3-way'!L133*'OddsRatio_working_3-way'!M133</f>
        <v>7.9474830321237255E-2</v>
      </c>
      <c r="R133" s="11">
        <f t="shared" si="49"/>
        <v>0</v>
      </c>
      <c r="S133" s="11">
        <f t="shared" si="50"/>
        <v>-0.83907701528318834</v>
      </c>
      <c r="T133" s="11">
        <f t="shared" si="51"/>
        <v>-0.28540034533441772</v>
      </c>
      <c r="U133" s="11">
        <f>'OddsRatio_working_3-way'!S133-'OddsRatio_working_3-way'!R133^2/3</f>
        <v>-0.83907701528318834</v>
      </c>
      <c r="V133" s="11">
        <f>'OddsRatio_working_3-way'!S133*'OddsRatio_working_3-way'!R133/3-2*'OddsRatio_working_3-way'!R133^3/27-'OddsRatio_working_3-way'!T133</f>
        <v>0.28540034533441772</v>
      </c>
      <c r="W133" s="11">
        <f>'OddsRatio_working_3-way'!V133^2+4*'OddsRatio_working_3-way'!U133^3/27</f>
        <v>-6.0655128022760185E-3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0.14791794171032879</v>
      </c>
      <c r="Y133" s="11">
        <f>IF('OddsRatio_working_3-way'!W133&gt;=0,IF('OddsRatio_working_3-way'!V133+SQRT('OddsRatio_working_3-way'!W133)&gt;0,0,PI()),ACOS('OddsRatio_working_3-way'!V133/(2*'OddsRatio_working_3-way'!X133)))</f>
        <v>0.26639861917991836</v>
      </c>
      <c r="Z133" s="11">
        <f>'OddsRatio_working_3-way'!X133^(1/3)*COS('OddsRatio_working_3-way'!Y133/3)</f>
        <v>0.52677571606084916</v>
      </c>
      <c r="AA133" s="11">
        <f>'OddsRatio_working_3-way'!X133^(1/3)*COS(('OddsRatio_working_3-way'!Y133+2*PI())/3)</f>
        <v>-0.30400512710691302</v>
      </c>
      <c r="AB133" s="11">
        <f>'OddsRatio_working_3-way'!X133^(1/3)*COS(('OddsRatio_working_3-way'!Y133+4*PI())/3)</f>
        <v>-0.22277058895393601</v>
      </c>
      <c r="AC133" s="11">
        <f>'OddsRatio_working_3-way'!X133^(1/3)*SIN('OddsRatio_working_3-way'!Y133/3)</f>
        <v>4.6900782470116149E-2</v>
      </c>
      <c r="AD133" s="11">
        <f>'OddsRatio_working_3-way'!X133^(1/3)*SIN(('OddsRatio_working_3-way'!Y133+2*PI())/3)</f>
        <v>0.43275076097037563</v>
      </c>
      <c r="AE133" s="11">
        <f>'OddsRatio_working_3-way'!X133^(1/3)*SIN(('OddsRatio_working_3-way'!Y133+4*PI())/3)</f>
        <v>-0.47965154344049182</v>
      </c>
      <c r="AF133" s="11">
        <f>-'OddsRatio_working_3-way'!U133/(3*'OddsRatio_working_3-way'!X133^(1/3))*COS(('OddsRatio_working_3-way'!Y133)/3)</f>
        <v>0.52677571606084905</v>
      </c>
      <c r="AG133" s="11">
        <f>-'OddsRatio_working_3-way'!U133/(3*'OddsRatio_working_3-way'!X133^(1/3))*COS(('OddsRatio_working_3-way'!Y133+2*PI())/3)</f>
        <v>-0.30400512710691296</v>
      </c>
      <c r="AH133" s="11">
        <f>-'OddsRatio_working_3-way'!U133/(3*'OddsRatio_working_3-way'!X133^(1/3))*COS(('OddsRatio_working_3-way'!Y133+4*PI())/3)</f>
        <v>-0.22277058895393595</v>
      </c>
      <c r="AI133" s="11">
        <f>'OddsRatio_working_3-way'!U133/(3*'OddsRatio_working_3-way'!X133^(1/3))*SIN(('OddsRatio_working_3-way'!Y133)/3)</f>
        <v>-4.6900782470116142E-2</v>
      </c>
      <c r="AJ133" s="11">
        <f>'OddsRatio_working_3-way'!U133/(3*'OddsRatio_working_3-way'!X133^(1/3))*SIN(('OddsRatio_working_3-way'!Y133+2*PI())/3)</f>
        <v>-0.43275076097037551</v>
      </c>
      <c r="AK133" s="11">
        <f>'OddsRatio_working_3-way'!U133/(3*'OddsRatio_working_3-way'!X133^(1/3))*SIN(('OddsRatio_working_3-way'!Y133+4*PI())/3)</f>
        <v>0.47965154344049171</v>
      </c>
      <c r="AL133" s="11">
        <f>'OddsRatio_working_3-way'!Z133+'OddsRatio_working_3-way'!AF133</f>
        <v>1.0535514321216981</v>
      </c>
      <c r="AM133" s="11">
        <f>'OddsRatio_working_3-way'!AA133+'OddsRatio_working_3-way'!AG133</f>
        <v>-0.60801025421382593</v>
      </c>
      <c r="AN133" s="11">
        <f>'OddsRatio_working_3-way'!AB133+'OddsRatio_working_3-way'!AH133</f>
        <v>-0.44554117790787195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1.0535514321216981</v>
      </c>
      <c r="AS133" s="11">
        <f>IF(('OddsRatio_working_3-way'!X133=0),IF(Q133&gt;0,-Q133^(1/3),(-Q133)^(1/3)),'OddsRatio_working_3-way'!AM133-'OddsRatio_working_3-way'!R133/3)</f>
        <v>-0.60801025421382593</v>
      </c>
      <c r="AT133" s="11">
        <f>IF(('OddsRatio_working_3-way'!X133=0),IF(Q133&gt;0,-Q133^(1/3),(-Q133)^(1/3)),'OddsRatio_working_3-way'!AN133-'OddsRatio_working_3-way'!R133/3)</f>
        <v>-0.44554117790787195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9">
        <f t="shared" si="39"/>
        <v>0.4677240507895874</v>
      </c>
      <c r="E134" s="9">
        <f t="shared" si="40"/>
        <v>0.31762185427190376</v>
      </c>
      <c r="F134" s="9">
        <f t="shared" si="41"/>
        <v>0.21465409493850901</v>
      </c>
      <c r="G134" s="9">
        <f t="shared" si="42"/>
        <v>1.0635633495878531</v>
      </c>
      <c r="H134" s="9">
        <f t="shared" si="43"/>
        <v>2.1380127840590024</v>
      </c>
      <c r="I134" s="9">
        <f t="shared" si="44"/>
        <v>3.1483979661674626</v>
      </c>
      <c r="J134" s="9">
        <f t="shared" si="45"/>
        <v>4.6586579225822149</v>
      </c>
      <c r="K134" s="11">
        <f t="shared" si="46"/>
        <v>0.48309178743961356</v>
      </c>
      <c r="L134" s="11">
        <f t="shared" si="47"/>
        <v>0.33112582781456956</v>
      </c>
      <c r="M134" s="11">
        <f t="shared" si="48"/>
        <v>0.2252252252252252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-0.26787570755321988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0.23526261648922175</v>
      </c>
      <c r="Q134" s="11">
        <f>2*'OddsRatio_working_3-way'!K134*'OddsRatio_working_3-way'!L134*'OddsRatio_working_3-way'!M134</f>
        <v>7.2055931543406351E-2</v>
      </c>
      <c r="R134" s="11">
        <f t="shared" si="49"/>
        <v>0</v>
      </c>
      <c r="S134" s="11">
        <f t="shared" si="50"/>
        <v>-0.87825289810006846</v>
      </c>
      <c r="T134" s="11">
        <f t="shared" si="51"/>
        <v>-0.26899016787138391</v>
      </c>
      <c r="U134" s="11">
        <f>'OddsRatio_working_3-way'!S134-'OddsRatio_working_3-way'!R134^2/3</f>
        <v>-0.87825289810006846</v>
      </c>
      <c r="V134" s="11">
        <f>'OddsRatio_working_3-way'!S134*'OddsRatio_working_3-way'!R134/3-2*'OddsRatio_working_3-way'!R134^3/27-'OddsRatio_working_3-way'!T134</f>
        <v>0.26899016787138391</v>
      </c>
      <c r="W134" s="11">
        <f>'OddsRatio_working_3-way'!V134^2+4*'OddsRatio_working_3-way'!U134^3/27</f>
        <v>-2.8002983777712098E-2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0.15839720182912592</v>
      </c>
      <c r="Y134" s="11">
        <f>IF('OddsRatio_working_3-way'!W134&gt;=0,IF('OddsRatio_working_3-way'!V134+SQRT('OddsRatio_working_3-way'!W134)&gt;0,0,PI()),ACOS('OddsRatio_working_3-way'!V134/(2*'OddsRatio_working_3-way'!X134)))</f>
        <v>0.55651693233965571</v>
      </c>
      <c r="Z134" s="11">
        <f>'OddsRatio_working_3-way'!X134^(1/3)*COS('OddsRatio_working_3-way'!Y134/3)</f>
        <v>0.53178167479392657</v>
      </c>
      <c r="AA134" s="11">
        <f>'OddsRatio_working_3-way'!X134^(1/3)*COS(('OddsRatio_working_3-way'!Y134+2*PI())/3)</f>
        <v>-0.35231659912367325</v>
      </c>
      <c r="AB134" s="11">
        <f>'OddsRatio_working_3-way'!X134^(1/3)*COS(('OddsRatio_working_3-way'!Y134+4*PI())/3)</f>
        <v>-0.17946507567025349</v>
      </c>
      <c r="AC134" s="11">
        <f>'OddsRatio_working_3-way'!X134^(1/3)*SIN('OddsRatio_working_3-way'!Y134/3)</f>
        <v>9.9795873595668869E-2</v>
      </c>
      <c r="AD134" s="11">
        <f>'OddsRatio_working_3-way'!X134^(1/3)*SIN(('OddsRatio_working_3-way'!Y134+2*PI())/3)</f>
        <v>0.41063850284074088</v>
      </c>
      <c r="AE134" s="11">
        <f>'OddsRatio_working_3-way'!X134^(1/3)*SIN(('OddsRatio_working_3-way'!Y134+4*PI())/3)</f>
        <v>-0.51043437643640976</v>
      </c>
      <c r="AF134" s="11">
        <f>-'OddsRatio_working_3-way'!U134/(3*'OddsRatio_working_3-way'!X134^(1/3))*COS(('OddsRatio_working_3-way'!Y134)/3)</f>
        <v>0.53178167479392646</v>
      </c>
      <c r="AG134" s="11">
        <f>-'OddsRatio_working_3-way'!U134/(3*'OddsRatio_working_3-way'!X134^(1/3))*COS(('OddsRatio_working_3-way'!Y134+2*PI())/3)</f>
        <v>-0.35231659912367314</v>
      </c>
      <c r="AH134" s="11">
        <f>-'OddsRatio_working_3-way'!U134/(3*'OddsRatio_working_3-way'!X134^(1/3))*COS(('OddsRatio_working_3-way'!Y134+4*PI())/3)</f>
        <v>-0.17946507567025344</v>
      </c>
      <c r="AI134" s="11">
        <f>'OddsRatio_working_3-way'!U134/(3*'OddsRatio_working_3-way'!X134^(1/3))*SIN(('OddsRatio_working_3-way'!Y134)/3)</f>
        <v>-9.9795873595668841E-2</v>
      </c>
      <c r="AJ134" s="11">
        <f>'OddsRatio_working_3-way'!U134/(3*'OddsRatio_working_3-way'!X134^(1/3))*SIN(('OddsRatio_working_3-way'!Y134+2*PI())/3)</f>
        <v>-0.41063850284074083</v>
      </c>
      <c r="AK134" s="11">
        <f>'OddsRatio_working_3-way'!U134/(3*'OddsRatio_working_3-way'!X134^(1/3))*SIN(('OddsRatio_working_3-way'!Y134+4*PI())/3)</f>
        <v>0.51043437643640965</v>
      </c>
      <c r="AL134" s="11">
        <f>'OddsRatio_working_3-way'!Z134+'OddsRatio_working_3-way'!AF134</f>
        <v>1.0635633495878531</v>
      </c>
      <c r="AM134" s="11">
        <f>'OddsRatio_working_3-way'!AA134+'OddsRatio_working_3-way'!AG134</f>
        <v>-0.70463319824734638</v>
      </c>
      <c r="AN134" s="11">
        <f>'OddsRatio_working_3-way'!AB134+'OddsRatio_working_3-way'!AH134</f>
        <v>-0.35893015134050693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1.0635633495878531</v>
      </c>
      <c r="AS134" s="11">
        <f>IF(('OddsRatio_working_3-way'!X134=0),IF(Q134&gt;0,-Q134^(1/3),(-Q134)^(1/3)),'OddsRatio_working_3-way'!AM134-'OddsRatio_working_3-way'!R134/3)</f>
        <v>-0.70463319824734638</v>
      </c>
      <c r="AT134" s="11">
        <f>IF(('OddsRatio_working_3-way'!X134=0),IF(Q134&gt;0,-Q134^(1/3),(-Q134)^(1/3)),'OddsRatio_working_3-way'!AN134-'OddsRatio_working_3-way'!R134/3)</f>
        <v>-0.35893015134050693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9">
        <f t="shared" si="39"/>
        <v>0.20963440669906366</v>
      </c>
      <c r="E135" s="9">
        <f t="shared" si="40"/>
        <v>0.27487037653646279</v>
      </c>
      <c r="F135" s="9">
        <f t="shared" si="41"/>
        <v>0.51549521676447363</v>
      </c>
      <c r="G135" s="9">
        <f t="shared" si="42"/>
        <v>1.0680479651562929</v>
      </c>
      <c r="H135" s="9">
        <f t="shared" si="43"/>
        <v>4.7702093170017141</v>
      </c>
      <c r="I135" s="9">
        <f t="shared" si="44"/>
        <v>3.6380784739360426</v>
      </c>
      <c r="J135" s="9">
        <f t="shared" si="45"/>
        <v>1.9398822093375376</v>
      </c>
      <c r="K135" s="11">
        <f t="shared" si="46"/>
        <v>0.22075055187637968</v>
      </c>
      <c r="L135" s="11">
        <f t="shared" si="47"/>
        <v>0.28818443804034583</v>
      </c>
      <c r="M135" s="11">
        <f t="shared" si="48"/>
        <v>0.53191489361702127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-0.2596383285979369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0.23281068687679998</v>
      </c>
      <c r="Q135" s="11">
        <f>2*'OddsRatio_working_3-way'!K135*'OddsRatio_working_3-way'!L135*'OddsRatio_working_3-way'!M135</f>
        <v>6.76775252548837E-2</v>
      </c>
      <c r="R135" s="11">
        <f t="shared" si="49"/>
        <v>0</v>
      </c>
      <c r="S135" s="11">
        <f t="shared" si="50"/>
        <v>-0.89667303026480005</v>
      </c>
      <c r="T135" s="11">
        <f t="shared" si="51"/>
        <v>-0.26066076461186044</v>
      </c>
      <c r="U135" s="11">
        <f>'OddsRatio_working_3-way'!S135-'OddsRatio_working_3-way'!R135^2/3</f>
        <v>-0.89667303026480005</v>
      </c>
      <c r="V135" s="11">
        <f>'OddsRatio_working_3-way'!S135*'OddsRatio_working_3-way'!R135/3-2*'OddsRatio_working_3-way'!R135^3/27-'OddsRatio_working_3-way'!T135</f>
        <v>0.26066076461186044</v>
      </c>
      <c r="W135" s="11">
        <f>'OddsRatio_working_3-way'!V135^2+4*'OddsRatio_working_3-way'!U135^3/27</f>
        <v>-3.8862678722732663E-2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0.16340648161163343</v>
      </c>
      <c r="Y135" s="11">
        <f>IF('OddsRatio_working_3-way'!W135&gt;=0,IF('OddsRatio_working_3-way'!V135+SQRT('OddsRatio_working_3-way'!W135)&gt;0,0,PI()),ACOS('OddsRatio_working_3-way'!V135/(2*'OddsRatio_working_3-way'!X135)))</f>
        <v>0.64751716561162509</v>
      </c>
      <c r="Z135" s="11">
        <f>'OddsRatio_working_3-way'!X135^(1/3)*COS('OddsRatio_working_3-way'!Y135/3)</f>
        <v>0.53402398257814643</v>
      </c>
      <c r="AA135" s="11">
        <f>'OddsRatio_working_3-way'!X135^(1/3)*COS(('OddsRatio_working_3-way'!Y135+2*PI())/3)</f>
        <v>-0.36841242072471053</v>
      </c>
      <c r="AB135" s="11">
        <f>'OddsRatio_working_3-way'!X135^(1/3)*COS(('OddsRatio_working_3-way'!Y135+4*PI())/3)</f>
        <v>-0.16561156185343609</v>
      </c>
      <c r="AC135" s="11">
        <f>'OddsRatio_working_3-way'!X135^(1/3)*SIN('OddsRatio_working_3-way'!Y135/3)</f>
        <v>0.11708713046121774</v>
      </c>
      <c r="AD135" s="11">
        <f>'OddsRatio_working_3-way'!X135^(1/3)*SIN(('OddsRatio_working_3-way'!Y135+2*PI())/3)</f>
        <v>0.40393476991220451</v>
      </c>
      <c r="AE135" s="11">
        <f>'OddsRatio_working_3-way'!X135^(1/3)*SIN(('OddsRatio_working_3-way'!Y135+4*PI())/3)</f>
        <v>-0.52102190037342211</v>
      </c>
      <c r="AF135" s="11">
        <f>-'OddsRatio_working_3-way'!U135/(3*'OddsRatio_working_3-way'!X135^(1/3))*COS(('OddsRatio_working_3-way'!Y135)/3)</f>
        <v>0.53402398257814643</v>
      </c>
      <c r="AG135" s="11">
        <f>-'OddsRatio_working_3-way'!U135/(3*'OddsRatio_working_3-way'!X135^(1/3))*COS(('OddsRatio_working_3-way'!Y135+2*PI())/3)</f>
        <v>-0.36841242072471053</v>
      </c>
      <c r="AH135" s="11">
        <f>-'OddsRatio_working_3-way'!U135/(3*'OddsRatio_working_3-way'!X135^(1/3))*COS(('OddsRatio_working_3-way'!Y135+4*PI())/3)</f>
        <v>-0.16561156185343609</v>
      </c>
      <c r="AI135" s="11">
        <f>'OddsRatio_working_3-way'!U135/(3*'OddsRatio_working_3-way'!X135^(1/3))*SIN(('OddsRatio_working_3-way'!Y135)/3)</f>
        <v>-0.11708713046121774</v>
      </c>
      <c r="AJ135" s="11">
        <f>'OddsRatio_working_3-way'!U135/(3*'OddsRatio_working_3-way'!X135^(1/3))*SIN(('OddsRatio_working_3-way'!Y135+2*PI())/3)</f>
        <v>-0.40393476991220451</v>
      </c>
      <c r="AK135" s="11">
        <f>'OddsRatio_working_3-way'!U135/(3*'OddsRatio_working_3-way'!X135^(1/3))*SIN(('OddsRatio_working_3-way'!Y135+4*PI())/3)</f>
        <v>0.52102190037342211</v>
      </c>
      <c r="AL135" s="11">
        <f>'OddsRatio_working_3-way'!Z135+'OddsRatio_working_3-way'!AF135</f>
        <v>1.0680479651562929</v>
      </c>
      <c r="AM135" s="11">
        <f>'OddsRatio_working_3-way'!AA135+'OddsRatio_working_3-way'!AG135</f>
        <v>-0.73682484144942106</v>
      </c>
      <c r="AN135" s="11">
        <f>'OddsRatio_working_3-way'!AB135+'OddsRatio_working_3-way'!AH135</f>
        <v>-0.33122312370687218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1.0680479651562929</v>
      </c>
      <c r="AS135" s="11">
        <f>IF(('OddsRatio_working_3-way'!X135=0),IF(Q135&gt;0,-Q135^(1/3),(-Q135)^(1/3)),'OddsRatio_working_3-way'!AM135-'OddsRatio_working_3-way'!R135/3)</f>
        <v>-0.73682484144942106</v>
      </c>
      <c r="AT135" s="11">
        <f>IF(('OddsRatio_working_3-way'!X135=0),IF(Q135&gt;0,-Q135^(1/3),(-Q135)^(1/3)),'OddsRatio_working_3-way'!AN135-'OddsRatio_working_3-way'!R135/3)</f>
        <v>-0.33122312370687218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9">
        <f t="shared" si="39"/>
        <v>0.49152012156278818</v>
      </c>
      <c r="E136" s="9">
        <f t="shared" si="40"/>
        <v>0.28385505617190215</v>
      </c>
      <c r="F136" s="9">
        <f t="shared" si="41"/>
        <v>0.22462482226530961</v>
      </c>
      <c r="G136" s="9">
        <f t="shared" si="42"/>
        <v>1.0556170460809942</v>
      </c>
      <c r="H136" s="9">
        <f t="shared" si="43"/>
        <v>2.0345047051593741</v>
      </c>
      <c r="I136" s="9">
        <f t="shared" si="44"/>
        <v>3.5229247401335759</v>
      </c>
      <c r="J136" s="9">
        <f t="shared" si="45"/>
        <v>4.4518677406848504</v>
      </c>
      <c r="K136" s="11">
        <f t="shared" si="46"/>
        <v>0.50505050505050508</v>
      </c>
      <c r="L136" s="11">
        <f t="shared" si="47"/>
        <v>0.29498525073746312</v>
      </c>
      <c r="M136" s="11">
        <f t="shared" si="48"/>
        <v>0.23419203747072601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-0.26722615682429973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0.23167294311933803</v>
      </c>
      <c r="Q136" s="11">
        <f>2*'OddsRatio_working_3-way'!K136*'OddsRatio_working_3-way'!L136*'OddsRatio_working_3-way'!M136</f>
        <v>6.9781006963656037E-2</v>
      </c>
      <c r="R136" s="11">
        <f t="shared" si="49"/>
        <v>0</v>
      </c>
      <c r="S136" s="11">
        <f t="shared" si="50"/>
        <v>-0.86695458959753768</v>
      </c>
      <c r="T136" s="11">
        <f t="shared" si="51"/>
        <v>-0.26113090048118609</v>
      </c>
      <c r="U136" s="11">
        <f>'OddsRatio_working_3-way'!S136-'OddsRatio_working_3-way'!R136^2/3</f>
        <v>-0.86695458959753768</v>
      </c>
      <c r="V136" s="11">
        <f>'OddsRatio_working_3-way'!S136*'OddsRatio_working_3-way'!R136/3-2*'OddsRatio_working_3-way'!R136^3/27-'OddsRatio_working_3-way'!T136</f>
        <v>0.26113090048118609</v>
      </c>
      <c r="W136" s="11">
        <f>'OddsRatio_working_3-way'!V136^2+4*'OddsRatio_working_3-way'!U136^3/27</f>
        <v>-2.8345758719572442E-2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0.15535049557829511</v>
      </c>
      <c r="Y136" s="11">
        <f>IF('OddsRatio_working_3-way'!W136&gt;=0,IF('OddsRatio_working_3-way'!V136+SQRT('OddsRatio_working_3-way'!W136)&gt;0,0,PI()),ACOS('OddsRatio_working_3-way'!V136/(2*'OddsRatio_working_3-way'!X136)))</f>
        <v>0.57266983164747687</v>
      </c>
      <c r="Z136" s="11">
        <f>'OddsRatio_working_3-way'!X136^(1/3)*COS('OddsRatio_working_3-way'!Y136/3)</f>
        <v>0.52780852304049708</v>
      </c>
      <c r="AA136" s="11">
        <f>'OddsRatio_working_3-way'!X136^(1/3)*COS(('OddsRatio_working_3-way'!Y136+2*PI())/3)</f>
        <v>-0.35223471863296368</v>
      </c>
      <c r="AB136" s="11">
        <f>'OddsRatio_working_3-way'!X136^(1/3)*COS(('OddsRatio_working_3-way'!Y136+4*PI())/3)</f>
        <v>-0.17557380440753348</v>
      </c>
      <c r="AC136" s="11">
        <f>'OddsRatio_working_3-way'!X136^(1/3)*SIN('OddsRatio_working_3-way'!Y136/3)</f>
        <v>0.10199522638333762</v>
      </c>
      <c r="AD136" s="11">
        <f>'OddsRatio_working_3-way'!X136^(1/3)*SIN(('OddsRatio_working_3-way'!Y136+2*PI())/3)</f>
        <v>0.40609797609534592</v>
      </c>
      <c r="AE136" s="11">
        <f>'OddsRatio_working_3-way'!X136^(1/3)*SIN(('OddsRatio_working_3-way'!Y136+4*PI())/3)</f>
        <v>-0.5080932024786835</v>
      </c>
      <c r="AF136" s="11">
        <f>-'OddsRatio_working_3-way'!U136/(3*'OddsRatio_working_3-way'!X136^(1/3))*COS(('OddsRatio_working_3-way'!Y136)/3)</f>
        <v>0.52780852304049708</v>
      </c>
      <c r="AG136" s="11">
        <f>-'OddsRatio_working_3-way'!U136/(3*'OddsRatio_working_3-way'!X136^(1/3))*COS(('OddsRatio_working_3-way'!Y136+2*PI())/3)</f>
        <v>-0.35223471863296368</v>
      </c>
      <c r="AH136" s="11">
        <f>-'OddsRatio_working_3-way'!U136/(3*'OddsRatio_working_3-way'!X136^(1/3))*COS(('OddsRatio_working_3-way'!Y136+4*PI())/3)</f>
        <v>-0.17557380440753348</v>
      </c>
      <c r="AI136" s="11">
        <f>'OddsRatio_working_3-way'!U136/(3*'OddsRatio_working_3-way'!X136^(1/3))*SIN(('OddsRatio_working_3-way'!Y136)/3)</f>
        <v>-0.10199522638333762</v>
      </c>
      <c r="AJ136" s="11">
        <f>'OddsRatio_working_3-way'!U136/(3*'OddsRatio_working_3-way'!X136^(1/3))*SIN(('OddsRatio_working_3-way'!Y136+2*PI())/3)</f>
        <v>-0.40609797609534592</v>
      </c>
      <c r="AK136" s="11">
        <f>'OddsRatio_working_3-way'!U136/(3*'OddsRatio_working_3-way'!X136^(1/3))*SIN(('OddsRatio_working_3-way'!Y136+4*PI())/3)</f>
        <v>0.5080932024786835</v>
      </c>
      <c r="AL136" s="11">
        <f>'OddsRatio_working_3-way'!Z136+'OddsRatio_working_3-way'!AF136</f>
        <v>1.0556170460809942</v>
      </c>
      <c r="AM136" s="11">
        <f>'OddsRatio_working_3-way'!AA136+'OddsRatio_working_3-way'!AG136</f>
        <v>-0.70446943726592737</v>
      </c>
      <c r="AN136" s="11">
        <f>'OddsRatio_working_3-way'!AB136+'OddsRatio_working_3-way'!AH136</f>
        <v>-0.35114760881506696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1.0556170460809942</v>
      </c>
      <c r="AS136" s="11">
        <f>IF(('OddsRatio_working_3-way'!X136=0),IF(Q136&gt;0,-Q136^(1/3),(-Q136)^(1/3)),'OddsRatio_working_3-way'!AM136-'OddsRatio_working_3-way'!R136/3)</f>
        <v>-0.70446943726592737</v>
      </c>
      <c r="AT136" s="11">
        <f>IF(('OddsRatio_working_3-way'!X136=0),IF(Q136&gt;0,-Q136^(1/3),(-Q136)^(1/3)),'OddsRatio_working_3-way'!AN136-'OddsRatio_working_3-way'!R136/3)</f>
        <v>-0.35114760881506696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9">
        <f t="shared" si="39"/>
        <v>0.13554197069948545</v>
      </c>
      <c r="E137" s="9">
        <f t="shared" si="40"/>
        <v>0.23339613450078511</v>
      </c>
      <c r="F137" s="9">
        <f t="shared" si="41"/>
        <v>0.63106189479972941</v>
      </c>
      <c r="G137" s="9">
        <f t="shared" si="42"/>
        <v>1.0629647589836864</v>
      </c>
      <c r="H137" s="9">
        <f t="shared" si="43"/>
        <v>7.3777885539021177</v>
      </c>
      <c r="I137" s="9">
        <f t="shared" si="44"/>
        <v>4.2845611052595913</v>
      </c>
      <c r="J137" s="9">
        <f t="shared" si="45"/>
        <v>1.5846306174410276</v>
      </c>
      <c r="K137" s="11">
        <f t="shared" si="46"/>
        <v>0.14285714285714285</v>
      </c>
      <c r="L137" s="11">
        <f t="shared" si="47"/>
        <v>0.24449877750611249</v>
      </c>
      <c r="M137" s="11">
        <f t="shared" si="48"/>
        <v>0.64516129032258063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-0.22978378195666627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0.21723209356303452</v>
      </c>
      <c r="Q137" s="11">
        <f>2*'OddsRatio_working_3-way'!K137*'OddsRatio_working_3-way'!L137*'OddsRatio_working_3-way'!M137</f>
        <v>4.5068899079467734E-2</v>
      </c>
      <c r="R137" s="11">
        <f t="shared" si="49"/>
        <v>0</v>
      </c>
      <c r="S137" s="11">
        <f t="shared" si="50"/>
        <v>-0.94537609100715903</v>
      </c>
      <c r="T137" s="11">
        <f t="shared" si="51"/>
        <v>-0.19613611846621554</v>
      </c>
      <c r="U137" s="11">
        <f>'OddsRatio_working_3-way'!S137-'OddsRatio_working_3-way'!R137^2/3</f>
        <v>-0.94537609100715903</v>
      </c>
      <c r="V137" s="11">
        <f>'OddsRatio_working_3-way'!S137*'OddsRatio_working_3-way'!R137/3-2*'OddsRatio_working_3-way'!R137^3/27-'OddsRatio_working_3-way'!T137</f>
        <v>0.19613611846621554</v>
      </c>
      <c r="W137" s="11">
        <f>'OddsRatio_working_3-way'!V137^2+4*'OddsRatio_working_3-way'!U137^3/27</f>
        <v>-8.6703452968296138E-2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0.17689886230222729</v>
      </c>
      <c r="Y137" s="11">
        <f>IF('OddsRatio_working_3-way'!W137&gt;=0,IF('OddsRatio_working_3-way'!V137+SQRT('OddsRatio_working_3-way'!W137)&gt;0,0,PI()),ACOS('OddsRatio_working_3-way'!V137/(2*'OddsRatio_working_3-way'!X137)))</f>
        <v>0.98318619102803351</v>
      </c>
      <c r="Z137" s="11">
        <f>'OddsRatio_working_3-way'!X137^(1/3)*COS('OddsRatio_working_3-way'!Y137/3)</f>
        <v>0.53148237949184318</v>
      </c>
      <c r="AA137" s="11">
        <f>'OddsRatio_working_3-way'!X137^(1/3)*COS(('OddsRatio_working_3-way'!Y137+2*PI())/3)</f>
        <v>-0.42223043208882521</v>
      </c>
      <c r="AB137" s="11">
        <f>'OddsRatio_working_3-way'!X137^(1/3)*COS(('OddsRatio_working_3-way'!Y137+4*PI())/3)</f>
        <v>-0.10925194740301788</v>
      </c>
      <c r="AC137" s="11">
        <f>'OddsRatio_working_3-way'!X137^(1/3)*SIN('OddsRatio_working_3-way'!Y137/3)</f>
        <v>0.18069821238391204</v>
      </c>
      <c r="AD137" s="11">
        <f>'OddsRatio_working_3-way'!X137^(1/3)*SIN(('OddsRatio_working_3-way'!Y137+2*PI())/3)</f>
        <v>0.36992813611178177</v>
      </c>
      <c r="AE137" s="11">
        <f>'OddsRatio_working_3-way'!X137^(1/3)*SIN(('OddsRatio_working_3-way'!Y137+4*PI())/3)</f>
        <v>-0.5506263484956937</v>
      </c>
      <c r="AF137" s="11">
        <f>-'OddsRatio_working_3-way'!U137/(3*'OddsRatio_working_3-way'!X137^(1/3))*COS(('OddsRatio_working_3-way'!Y137)/3)</f>
        <v>0.53148237949184318</v>
      </c>
      <c r="AG137" s="11">
        <f>-'OddsRatio_working_3-way'!U137/(3*'OddsRatio_working_3-way'!X137^(1/3))*COS(('OddsRatio_working_3-way'!Y137+2*PI())/3)</f>
        <v>-0.42223043208882521</v>
      </c>
      <c r="AH137" s="11">
        <f>-'OddsRatio_working_3-way'!U137/(3*'OddsRatio_working_3-way'!X137^(1/3))*COS(('OddsRatio_working_3-way'!Y137+4*PI())/3)</f>
        <v>-0.10925194740301788</v>
      </c>
      <c r="AI137" s="11">
        <f>'OddsRatio_working_3-way'!U137/(3*'OddsRatio_working_3-way'!X137^(1/3))*SIN(('OddsRatio_working_3-way'!Y137)/3)</f>
        <v>-0.18069821238391204</v>
      </c>
      <c r="AJ137" s="11">
        <f>'OddsRatio_working_3-way'!U137/(3*'OddsRatio_working_3-way'!X137^(1/3))*SIN(('OddsRatio_working_3-way'!Y137+2*PI())/3)</f>
        <v>-0.36992813611178177</v>
      </c>
      <c r="AK137" s="11">
        <f>'OddsRatio_working_3-way'!U137/(3*'OddsRatio_working_3-way'!X137^(1/3))*SIN(('OddsRatio_working_3-way'!Y137+4*PI())/3)</f>
        <v>0.5506263484956937</v>
      </c>
      <c r="AL137" s="11">
        <f>'OddsRatio_working_3-way'!Z137+'OddsRatio_working_3-way'!AF137</f>
        <v>1.0629647589836864</v>
      </c>
      <c r="AM137" s="11">
        <f>'OddsRatio_working_3-way'!AA137+'OddsRatio_working_3-way'!AG137</f>
        <v>-0.84446086417765043</v>
      </c>
      <c r="AN137" s="11">
        <f>'OddsRatio_working_3-way'!AB137+'OddsRatio_working_3-way'!AH137</f>
        <v>-0.21850389480603577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1.0629647589836864</v>
      </c>
      <c r="AS137" s="11">
        <f>IF(('OddsRatio_working_3-way'!X137=0),IF(Q137&gt;0,-Q137^(1/3),(-Q137)^(1/3)),'OddsRatio_working_3-way'!AM137-'OddsRatio_working_3-way'!R137/3)</f>
        <v>-0.84446086417765043</v>
      </c>
      <c r="AT137" s="11">
        <f>IF(('OddsRatio_working_3-way'!X137=0),IF(Q137&gt;0,-Q137^(1/3),(-Q137)^(1/3)),'OddsRatio_working_3-way'!AN137-'OddsRatio_working_3-way'!R137/3)</f>
        <v>-0.21850389480603577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9">
        <f t="shared" si="39"/>
        <v>0.64503028084409419</v>
      </c>
      <c r="E138" s="9">
        <f t="shared" si="40"/>
        <v>0.21949654640395194</v>
      </c>
      <c r="F138" s="9">
        <f t="shared" si="41"/>
        <v>0.13547317275195406</v>
      </c>
      <c r="G138" s="9">
        <f t="shared" si="42"/>
        <v>1.0582977196148313</v>
      </c>
      <c r="H138" s="9">
        <f t="shared" si="43"/>
        <v>1.5503148141997121</v>
      </c>
      <c r="I138" s="9">
        <f t="shared" si="44"/>
        <v>4.5558803379058332</v>
      </c>
      <c r="J138" s="9">
        <f t="shared" si="45"/>
        <v>7.3815352492774338</v>
      </c>
      <c r="K138" s="11">
        <f t="shared" si="46"/>
        <v>0.65789473684210531</v>
      </c>
      <c r="L138" s="11">
        <f t="shared" si="47"/>
        <v>0.2293577981651376</v>
      </c>
      <c r="M138" s="11">
        <f t="shared" si="48"/>
        <v>0.14224751066856328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-0.22613851239737548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0.21271016880816368</v>
      </c>
      <c r="Q138" s="11">
        <f>2*'OddsRatio_working_3-way'!K138*'OddsRatio_working_3-way'!L138*'OddsRatio_working_3-way'!M138</f>
        <v>4.2928389265017894E-2</v>
      </c>
      <c r="R138" s="11">
        <f t="shared" si="49"/>
        <v>0</v>
      </c>
      <c r="S138" s="11">
        <f t="shared" si="50"/>
        <v>-0.94061894435028726</v>
      </c>
      <c r="T138" s="11">
        <f t="shared" si="51"/>
        <v>-0.1898322793845181</v>
      </c>
      <c r="U138" s="11">
        <f>'OddsRatio_working_3-way'!S138-'OddsRatio_working_3-way'!R138^2/3</f>
        <v>-0.94061894435028726</v>
      </c>
      <c r="V138" s="11">
        <f>'OddsRatio_working_3-way'!S138*'OddsRatio_working_3-way'!R138/3-2*'OddsRatio_working_3-way'!R138^3/27-'OddsRatio_working_3-way'!T138</f>
        <v>0.1898322793845181</v>
      </c>
      <c r="W138" s="11">
        <f>'OddsRatio_working_3-way'!V138^2+4*'OddsRatio_working_3-way'!U138^3/27</f>
        <v>-8.7256413591174697E-2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0.17556530685723221</v>
      </c>
      <c r="Y138" s="11">
        <f>IF('OddsRatio_working_3-way'!W138&gt;=0,IF('OddsRatio_working_3-way'!V138+SQRT('OddsRatio_working_3-way'!W138)&gt;0,0,PI()),ACOS('OddsRatio_working_3-way'!V138/(2*'OddsRatio_working_3-way'!X138)))</f>
        <v>0.99960870769227461</v>
      </c>
      <c r="Z138" s="11">
        <f>'OddsRatio_working_3-way'!X138^(1/3)*COS('OddsRatio_working_3-way'!Y138/3)</f>
        <v>0.52914885980741566</v>
      </c>
      <c r="AA138" s="11">
        <f>'OddsRatio_working_3-way'!X138^(1/3)*COS(('OddsRatio_working_3-way'!Y138+2*PI())/3)</f>
        <v>-0.42318038569022853</v>
      </c>
      <c r="AB138" s="11">
        <f>'OddsRatio_working_3-way'!X138^(1/3)*COS(('OddsRatio_working_3-way'!Y138+4*PI())/3)</f>
        <v>-0.10596847411718718</v>
      </c>
      <c r="AC138" s="11">
        <f>'OddsRatio_working_3-way'!X138^(1/3)*SIN('OddsRatio_working_3-way'!Y138/3)</f>
        <v>0.18314238253685119</v>
      </c>
      <c r="AD138" s="11">
        <f>'OddsRatio_working_3-way'!X138^(1/3)*SIN(('OddsRatio_working_3-way'!Y138+2*PI())/3)</f>
        <v>0.36668516370836679</v>
      </c>
      <c r="AE138" s="11">
        <f>'OddsRatio_working_3-way'!X138^(1/3)*SIN(('OddsRatio_working_3-way'!Y138+4*PI())/3)</f>
        <v>-0.54982754624521801</v>
      </c>
      <c r="AF138" s="11">
        <f>-'OddsRatio_working_3-way'!U138/(3*'OddsRatio_working_3-way'!X138^(1/3))*COS(('OddsRatio_working_3-way'!Y138)/3)</f>
        <v>0.52914885980741577</v>
      </c>
      <c r="AG138" s="11">
        <f>-'OddsRatio_working_3-way'!U138/(3*'OddsRatio_working_3-way'!X138^(1/3))*COS(('OddsRatio_working_3-way'!Y138+2*PI())/3)</f>
        <v>-0.42318038569022864</v>
      </c>
      <c r="AH138" s="11">
        <f>-'OddsRatio_working_3-way'!U138/(3*'OddsRatio_working_3-way'!X138^(1/3))*COS(('OddsRatio_working_3-way'!Y138+4*PI())/3)</f>
        <v>-0.1059684741171872</v>
      </c>
      <c r="AI138" s="11">
        <f>'OddsRatio_working_3-way'!U138/(3*'OddsRatio_working_3-way'!X138^(1/3))*SIN(('OddsRatio_working_3-way'!Y138)/3)</f>
        <v>-0.18314238253685122</v>
      </c>
      <c r="AJ138" s="11">
        <f>'OddsRatio_working_3-way'!U138/(3*'OddsRatio_working_3-way'!X138^(1/3))*SIN(('OddsRatio_working_3-way'!Y138+2*PI())/3)</f>
        <v>-0.36668516370836685</v>
      </c>
      <c r="AK138" s="11">
        <f>'OddsRatio_working_3-way'!U138/(3*'OddsRatio_working_3-way'!X138^(1/3))*SIN(('OddsRatio_working_3-way'!Y138+4*PI())/3)</f>
        <v>0.54982754624521812</v>
      </c>
      <c r="AL138" s="11">
        <f>'OddsRatio_working_3-way'!Z138+'OddsRatio_working_3-way'!AF138</f>
        <v>1.0582977196148313</v>
      </c>
      <c r="AM138" s="11">
        <f>'OddsRatio_working_3-way'!AA138+'OddsRatio_working_3-way'!AG138</f>
        <v>-0.84636077138045718</v>
      </c>
      <c r="AN138" s="11">
        <f>'OddsRatio_working_3-way'!AB138+'OddsRatio_working_3-way'!AH138</f>
        <v>-0.21193694823437437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1.0582977196148313</v>
      </c>
      <c r="AS138" s="11">
        <f>IF(('OddsRatio_working_3-way'!X138=0),IF(Q138&gt;0,-Q138^(1/3),(-Q138)^(1/3)),'OddsRatio_working_3-way'!AM138-'OddsRatio_working_3-way'!R138/3)</f>
        <v>-0.84636077138045718</v>
      </c>
      <c r="AT138" s="11">
        <f>IF(('OddsRatio_working_3-way'!X138=0),IF(Q138&gt;0,-Q138^(1/3),(-Q138)^(1/3)),'OddsRatio_working_3-way'!AN138-'OddsRatio_working_3-way'!R138/3)</f>
        <v>-0.21193694823437437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9">
        <f t="shared" si="39"/>
        <v>0.60367366807946166</v>
      </c>
      <c r="E139" s="9">
        <f t="shared" si="40"/>
        <v>0.22568941074802557</v>
      </c>
      <c r="F139" s="9">
        <f t="shared" si="41"/>
        <v>0.17063692117251267</v>
      </c>
      <c r="G139" s="9">
        <f t="shared" si="42"/>
        <v>1.0589098929233596</v>
      </c>
      <c r="H139" s="9">
        <f t="shared" si="43"/>
        <v>1.6565241336124832</v>
      </c>
      <c r="I139" s="9">
        <f t="shared" si="44"/>
        <v>4.430868053071686</v>
      </c>
      <c r="J139" s="9">
        <f t="shared" si="45"/>
        <v>5.8603964085182207</v>
      </c>
      <c r="K139" s="11">
        <f t="shared" si="46"/>
        <v>0.61728395061728392</v>
      </c>
      <c r="L139" s="11">
        <f t="shared" si="47"/>
        <v>0.23584905660377356</v>
      </c>
      <c r="M139" s="11">
        <f t="shared" si="48"/>
        <v>0.17889087656529518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-0.24013568704222499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0.220071614689137</v>
      </c>
      <c r="Q139" s="11">
        <f>2*'OddsRatio_working_3-way'!K139*'OddsRatio_working_3-way'!L139*'OddsRatio_working_3-way'!M139</f>
        <v>5.2087956139440707E-2</v>
      </c>
      <c r="R139" s="11">
        <f t="shared" si="49"/>
        <v>0</v>
      </c>
      <c r="S139" s="11">
        <f t="shared" si="50"/>
        <v>-0.91644693631246921</v>
      </c>
      <c r="T139" s="11">
        <f t="shared" si="51"/>
        <v>-0.21691051747040691</v>
      </c>
      <c r="U139" s="11">
        <f>'OddsRatio_working_3-way'!S139-'OddsRatio_working_3-way'!R139^2/3</f>
        <v>-0.91644693631246921</v>
      </c>
      <c r="V139" s="11">
        <f>'OddsRatio_working_3-way'!S139*'OddsRatio_working_3-way'!R139/3-2*'OddsRatio_working_3-way'!R139^3/27-'OddsRatio_working_3-way'!T139</f>
        <v>0.21691051747040691</v>
      </c>
      <c r="W139" s="11">
        <f>'OddsRatio_working_3-way'!V139^2+4*'OddsRatio_working_3-way'!U139^3/27</f>
        <v>-6.6979584268756318E-2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0.16884146177556331</v>
      </c>
      <c r="Y139" s="11">
        <f>IF('OddsRatio_working_3-way'!W139&gt;=0,IF('OddsRatio_working_3-way'!V139+SQRT('OddsRatio_working_3-way'!W139)&gt;0,0,PI()),ACOS('OddsRatio_working_3-way'!V139/(2*'OddsRatio_working_3-way'!X139)))</f>
        <v>0.87323616718435793</v>
      </c>
      <c r="Z139" s="11">
        <f>'OddsRatio_working_3-way'!X139^(1/3)*COS('OddsRatio_working_3-way'!Y139/3)</f>
        <v>0.52945494646167979</v>
      </c>
      <c r="AA139" s="11">
        <f>'OddsRatio_working_3-way'!X139^(1/3)*COS(('OddsRatio_working_3-way'!Y139+2*PI())/3)</f>
        <v>-0.40209496876221412</v>
      </c>
      <c r="AB139" s="11">
        <f>'OddsRatio_working_3-way'!X139^(1/3)*COS(('OddsRatio_working_3-way'!Y139+4*PI())/3)</f>
        <v>-0.12735997769946578</v>
      </c>
      <c r="AC139" s="11">
        <f>'OddsRatio_working_3-way'!X139^(1/3)*SIN('OddsRatio_working_3-way'!Y139/3)</f>
        <v>0.15861832104588716</v>
      </c>
      <c r="AD139" s="11">
        <f>'OddsRatio_working_3-way'!X139^(1/3)*SIN(('OddsRatio_working_3-way'!Y139+2*PI())/3)</f>
        <v>0.37921227327220092</v>
      </c>
      <c r="AE139" s="11">
        <f>'OddsRatio_working_3-way'!X139^(1/3)*SIN(('OddsRatio_working_3-way'!Y139+4*PI())/3)</f>
        <v>-0.53783059431808822</v>
      </c>
      <c r="AF139" s="11">
        <f>-'OddsRatio_working_3-way'!U139/(3*'OddsRatio_working_3-way'!X139^(1/3))*COS(('OddsRatio_working_3-way'!Y139)/3)</f>
        <v>0.52945494646167979</v>
      </c>
      <c r="AG139" s="11">
        <f>-'OddsRatio_working_3-way'!U139/(3*'OddsRatio_working_3-way'!X139^(1/3))*COS(('OddsRatio_working_3-way'!Y139+2*PI())/3)</f>
        <v>-0.40209496876221412</v>
      </c>
      <c r="AH139" s="11">
        <f>-'OddsRatio_working_3-way'!U139/(3*'OddsRatio_working_3-way'!X139^(1/3))*COS(('OddsRatio_working_3-way'!Y139+4*PI())/3)</f>
        <v>-0.12735997769946578</v>
      </c>
      <c r="AI139" s="11">
        <f>'OddsRatio_working_3-way'!U139/(3*'OddsRatio_working_3-way'!X139^(1/3))*SIN(('OddsRatio_working_3-way'!Y139)/3)</f>
        <v>-0.15861832104588716</v>
      </c>
      <c r="AJ139" s="11">
        <f>'OddsRatio_working_3-way'!U139/(3*'OddsRatio_working_3-way'!X139^(1/3))*SIN(('OddsRatio_working_3-way'!Y139+2*PI())/3)</f>
        <v>-0.37921227327220092</v>
      </c>
      <c r="AK139" s="11">
        <f>'OddsRatio_working_3-way'!U139/(3*'OddsRatio_working_3-way'!X139^(1/3))*SIN(('OddsRatio_working_3-way'!Y139+4*PI())/3)</f>
        <v>0.53783059431808822</v>
      </c>
      <c r="AL139" s="11">
        <f>'OddsRatio_working_3-way'!Z139+'OddsRatio_working_3-way'!AF139</f>
        <v>1.0589098929233596</v>
      </c>
      <c r="AM139" s="11">
        <f>'OddsRatio_working_3-way'!AA139+'OddsRatio_working_3-way'!AG139</f>
        <v>-0.80418993752442824</v>
      </c>
      <c r="AN139" s="11">
        <f>'OddsRatio_working_3-way'!AB139+'OddsRatio_working_3-way'!AH139</f>
        <v>-0.25471995539893155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1.0589098929233596</v>
      </c>
      <c r="AS139" s="11">
        <f>IF(('OddsRatio_working_3-way'!X139=0),IF(Q139&gt;0,-Q139^(1/3),(-Q139)^(1/3)),'OddsRatio_working_3-way'!AM139-'OddsRatio_working_3-way'!R139/3)</f>
        <v>-0.80418993752442824</v>
      </c>
      <c r="AT139" s="11">
        <f>IF(('OddsRatio_working_3-way'!X139=0),IF(Q139&gt;0,-Q139^(1/3),(-Q139)^(1/3)),'OddsRatio_working_3-way'!AN139-'OddsRatio_working_3-way'!R139/3)</f>
        <v>-0.25471995539893155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9">
        <f t="shared" si="39"/>
        <v>0.47868724225154524</v>
      </c>
      <c r="E140" s="9">
        <f t="shared" si="40"/>
        <v>0.28046221499431129</v>
      </c>
      <c r="F140" s="9">
        <f t="shared" si="41"/>
        <v>0.24085054275414344</v>
      </c>
      <c r="G140" s="9">
        <f t="shared" si="42"/>
        <v>1.0471602809134688</v>
      </c>
      <c r="H140" s="9">
        <f t="shared" si="43"/>
        <v>2.0890466921500077</v>
      </c>
      <c r="I140" s="9">
        <f t="shared" si="44"/>
        <v>3.5655426882379979</v>
      </c>
      <c r="J140" s="9">
        <f t="shared" si="45"/>
        <v>4.15195244554954</v>
      </c>
      <c r="K140" s="11">
        <f t="shared" si="46"/>
        <v>0.49019607843137253</v>
      </c>
      <c r="L140" s="11">
        <f t="shared" si="47"/>
        <v>0.28985507246376813</v>
      </c>
      <c r="M140" s="11">
        <f t="shared" si="48"/>
        <v>0.24937655860349128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-0.27175170910461832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0.23031367304954437</v>
      </c>
      <c r="Q140" s="11">
        <f>2*'OddsRatio_working_3-way'!K140*'OddsRatio_working_3-way'!L140*'OddsRatio_working_3-way'!M140</f>
        <v>7.0865745553705964E-2</v>
      </c>
      <c r="R140" s="11">
        <f t="shared" si="49"/>
        <v>0</v>
      </c>
      <c r="S140" s="11">
        <f t="shared" si="50"/>
        <v>-0.84751508576852685</v>
      </c>
      <c r="T140" s="11">
        <f t="shared" si="51"/>
        <v>-0.26077387254416212</v>
      </c>
      <c r="U140" s="11">
        <f>'OddsRatio_working_3-way'!S140-'OddsRatio_working_3-way'!R140^2/3</f>
        <v>-0.84751508576852685</v>
      </c>
      <c r="V140" s="11">
        <f>'OddsRatio_working_3-way'!S140*'OddsRatio_working_3-way'!R140/3-2*'OddsRatio_working_3-way'!R140^3/27-'OddsRatio_working_3-way'!T140</f>
        <v>0.26077387254416212</v>
      </c>
      <c r="W140" s="11">
        <f>'OddsRatio_working_3-way'!V140^2+4*'OddsRatio_working_3-way'!U140^3/27</f>
        <v>-2.2182865738501534E-2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0.15015481872069611</v>
      </c>
      <c r="Y140" s="11">
        <f>IF('OddsRatio_working_3-way'!W140&gt;=0,IF('OddsRatio_working_3-way'!V140+SQRT('OddsRatio_working_3-way'!W140)&gt;0,0,PI()),ACOS('OddsRatio_working_3-way'!V140/(2*'OddsRatio_working_3-way'!X140)))</f>
        <v>0.51893070228025362</v>
      </c>
      <c r="Z140" s="11">
        <f>'OddsRatio_working_3-way'!X140^(1/3)*COS('OddsRatio_working_3-way'!Y140/3)</f>
        <v>0.52358014045673451</v>
      </c>
      <c r="AA140" s="11">
        <f>'OddsRatio_working_3-way'!X140^(1/3)*COS(('OddsRatio_working_3-way'!Y140+2*PI())/3)</f>
        <v>-0.34101537446641617</v>
      </c>
      <c r="AB140" s="11">
        <f>'OddsRatio_working_3-way'!X140^(1/3)*COS(('OddsRatio_working_3-way'!Y140+4*PI())/3)</f>
        <v>-0.18256476599031796</v>
      </c>
      <c r="AC140" s="11">
        <f>'OddsRatio_working_3-way'!X140^(1/3)*SIN('OddsRatio_working_3-way'!Y140/3)</f>
        <v>9.1481501456935246E-2</v>
      </c>
      <c r="AD140" s="11">
        <f>'OddsRatio_working_3-way'!X140^(1/3)*SIN(('OddsRatio_working_3-way'!Y140+2*PI())/3)</f>
        <v>0.40769295182408904</v>
      </c>
      <c r="AE140" s="11">
        <f>'OddsRatio_working_3-way'!X140^(1/3)*SIN(('OddsRatio_working_3-way'!Y140+4*PI())/3)</f>
        <v>-0.49917445328102428</v>
      </c>
      <c r="AF140" s="11">
        <f>-'OddsRatio_working_3-way'!U140/(3*'OddsRatio_working_3-way'!X140^(1/3))*COS(('OddsRatio_working_3-way'!Y140)/3)</f>
        <v>0.5235801404567344</v>
      </c>
      <c r="AG140" s="11">
        <f>-'OddsRatio_working_3-way'!U140/(3*'OddsRatio_working_3-way'!X140^(1/3))*COS(('OddsRatio_working_3-way'!Y140+2*PI())/3)</f>
        <v>-0.34101537446641611</v>
      </c>
      <c r="AH140" s="11">
        <f>-'OddsRatio_working_3-way'!U140/(3*'OddsRatio_working_3-way'!X140^(1/3))*COS(('OddsRatio_working_3-way'!Y140+4*PI())/3)</f>
        <v>-0.1825647659903179</v>
      </c>
      <c r="AI140" s="11">
        <f>'OddsRatio_working_3-way'!U140/(3*'OddsRatio_working_3-way'!X140^(1/3))*SIN(('OddsRatio_working_3-way'!Y140)/3)</f>
        <v>-9.1481501456935232E-2</v>
      </c>
      <c r="AJ140" s="11">
        <f>'OddsRatio_working_3-way'!U140/(3*'OddsRatio_working_3-way'!X140^(1/3))*SIN(('OddsRatio_working_3-way'!Y140+2*PI())/3)</f>
        <v>-0.40769295182408893</v>
      </c>
      <c r="AK140" s="11">
        <f>'OddsRatio_working_3-way'!U140/(3*'OddsRatio_working_3-way'!X140^(1/3))*SIN(('OddsRatio_working_3-way'!Y140+4*PI())/3)</f>
        <v>0.49917445328102417</v>
      </c>
      <c r="AL140" s="11">
        <f>'OddsRatio_working_3-way'!Z140+'OddsRatio_working_3-way'!AF140</f>
        <v>1.0471602809134688</v>
      </c>
      <c r="AM140" s="11">
        <f>'OddsRatio_working_3-way'!AA140+'OddsRatio_working_3-way'!AG140</f>
        <v>-0.68203074893283233</v>
      </c>
      <c r="AN140" s="11">
        <f>'OddsRatio_working_3-way'!AB140+'OddsRatio_working_3-way'!AH140</f>
        <v>-0.36512953198063586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1.0471602809134688</v>
      </c>
      <c r="AS140" s="11">
        <f>IF(('OddsRatio_working_3-way'!X140=0),IF(Q140&gt;0,-Q140^(1/3),(-Q140)^(1/3)),'OddsRatio_working_3-way'!AM140-'OddsRatio_working_3-way'!R140/3)</f>
        <v>-0.68203074893283233</v>
      </c>
      <c r="AT140" s="11">
        <f>IF(('OddsRatio_working_3-way'!X140=0),IF(Q140&gt;0,-Q140^(1/3),(-Q140)^(1/3)),'OddsRatio_working_3-way'!AN140-'OddsRatio_working_3-way'!R140/3)</f>
        <v>-0.36512953198063586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9">
        <f t="shared" si="39"/>
        <v>0.1760080540938726</v>
      </c>
      <c r="E141" s="9">
        <f t="shared" si="40"/>
        <v>0.23173783791361113</v>
      </c>
      <c r="F141" s="9">
        <f t="shared" si="41"/>
        <v>0.5922541079925161</v>
      </c>
      <c r="G141" s="9">
        <f t="shared" si="42"/>
        <v>1.0591760594881892</v>
      </c>
      <c r="H141" s="9">
        <f t="shared" si="43"/>
        <v>5.6815581829377955</v>
      </c>
      <c r="I141" s="9">
        <f t="shared" si="44"/>
        <v>4.315221066198033</v>
      </c>
      <c r="J141" s="9">
        <f t="shared" si="45"/>
        <v>1.6884644386673233</v>
      </c>
      <c r="K141" s="11">
        <f t="shared" si="46"/>
        <v>0.18450184501845018</v>
      </c>
      <c r="L141" s="11">
        <f t="shared" si="47"/>
        <v>0.24213075060532688</v>
      </c>
      <c r="M141" s="11">
        <f t="shared" si="48"/>
        <v>0.60606060606060608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-0.24347068696308805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0.22201410655973167</v>
      </c>
      <c r="Q141" s="11">
        <f>2*'OddsRatio_working_3-way'!K141*'OddsRatio_working_3-way'!L141*'OddsRatio_working_3-way'!M141</f>
        <v>5.4149782087739434E-2</v>
      </c>
      <c r="R141" s="11">
        <f t="shared" si="49"/>
        <v>0</v>
      </c>
      <c r="S141" s="11">
        <f t="shared" si="50"/>
        <v>-0.91187201765028347</v>
      </c>
      <c r="T141" s="11">
        <f t="shared" si="51"/>
        <v>-0.22240780918299599</v>
      </c>
      <c r="U141" s="11">
        <f>'OddsRatio_working_3-way'!S141-'OddsRatio_working_3-way'!R141^2/3</f>
        <v>-0.91187201765028347</v>
      </c>
      <c r="V141" s="11">
        <f>'OddsRatio_working_3-way'!S141*'OddsRatio_working_3-way'!R141/3-2*'OddsRatio_working_3-way'!R141^3/27-'OddsRatio_working_3-way'!T141</f>
        <v>0.22240780918299599</v>
      </c>
      <c r="W141" s="11">
        <f>'OddsRatio_working_3-way'!V141^2+4*'OddsRatio_working_3-way'!U141^3/27</f>
        <v>-6.2865318585933846E-2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0.16757875176429274</v>
      </c>
      <c r="Y141" s="11">
        <f>IF('OddsRatio_working_3-way'!W141&gt;=0,IF('OddsRatio_working_3-way'!V141+SQRT('OddsRatio_working_3-way'!W141)&gt;0,0,PI()),ACOS('OddsRatio_working_3-way'!V141/(2*'OddsRatio_working_3-way'!X141)))</f>
        <v>0.84518631360119745</v>
      </c>
      <c r="Z141" s="11">
        <f>'OddsRatio_working_3-way'!X141^(1/3)*COS('OddsRatio_working_3-way'!Y141/3)</f>
        <v>0.52958802974409458</v>
      </c>
      <c r="AA141" s="11">
        <f>'OddsRatio_working_3-way'!X141^(1/3)*COS(('OddsRatio_working_3-way'!Y141+2*PI())/3)</f>
        <v>-0.39753584504022332</v>
      </c>
      <c r="AB141" s="11">
        <f>'OddsRatio_working_3-way'!X141^(1/3)*COS(('OddsRatio_working_3-way'!Y141+4*PI())/3)</f>
        <v>-0.13205218470387153</v>
      </c>
      <c r="AC141" s="11">
        <f>'OddsRatio_working_3-way'!X141^(1/3)*SIN('OddsRatio_working_3-way'!Y141/3)</f>
        <v>0.15327706276064015</v>
      </c>
      <c r="AD141" s="11">
        <f>'OddsRatio_working_3-way'!X141^(1/3)*SIN(('OddsRatio_working_3-way'!Y141+2*PI())/3)</f>
        <v>0.38199815591821473</v>
      </c>
      <c r="AE141" s="11">
        <f>'OddsRatio_working_3-way'!X141^(1/3)*SIN(('OddsRatio_working_3-way'!Y141+4*PI())/3)</f>
        <v>-0.53527521867885475</v>
      </c>
      <c r="AF141" s="11">
        <f>-'OddsRatio_working_3-way'!U141/(3*'OddsRatio_working_3-way'!X141^(1/3))*COS(('OddsRatio_working_3-way'!Y141)/3)</f>
        <v>0.52958802974409458</v>
      </c>
      <c r="AG141" s="11">
        <f>-'OddsRatio_working_3-way'!U141/(3*'OddsRatio_working_3-way'!X141^(1/3))*COS(('OddsRatio_working_3-way'!Y141+2*PI())/3)</f>
        <v>-0.39753584504022332</v>
      </c>
      <c r="AH141" s="11">
        <f>-'OddsRatio_working_3-way'!U141/(3*'OddsRatio_working_3-way'!X141^(1/3))*COS(('OddsRatio_working_3-way'!Y141+4*PI())/3)</f>
        <v>-0.13205218470387153</v>
      </c>
      <c r="AI141" s="11">
        <f>'OddsRatio_working_3-way'!U141/(3*'OddsRatio_working_3-way'!X141^(1/3))*SIN(('OddsRatio_working_3-way'!Y141)/3)</f>
        <v>-0.15327706276064015</v>
      </c>
      <c r="AJ141" s="11">
        <f>'OddsRatio_working_3-way'!U141/(3*'OddsRatio_working_3-way'!X141^(1/3))*SIN(('OddsRatio_working_3-way'!Y141+2*PI())/3)</f>
        <v>-0.38199815591821473</v>
      </c>
      <c r="AK141" s="11">
        <f>'OddsRatio_working_3-way'!U141/(3*'OddsRatio_working_3-way'!X141^(1/3))*SIN(('OddsRatio_working_3-way'!Y141+4*PI())/3)</f>
        <v>0.53527521867885475</v>
      </c>
      <c r="AL141" s="11">
        <f>'OddsRatio_working_3-way'!Z141+'OddsRatio_working_3-way'!AF141</f>
        <v>1.0591760594881892</v>
      </c>
      <c r="AM141" s="11">
        <f>'OddsRatio_working_3-way'!AA141+'OddsRatio_working_3-way'!AG141</f>
        <v>-0.79507169008044665</v>
      </c>
      <c r="AN141" s="11">
        <f>'OddsRatio_working_3-way'!AB141+'OddsRatio_working_3-way'!AH141</f>
        <v>-0.26410436940774307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1.0591760594881892</v>
      </c>
      <c r="AS141" s="11">
        <f>IF(('OddsRatio_working_3-way'!X141=0),IF(Q141&gt;0,-Q141^(1/3),(-Q141)^(1/3)),'OddsRatio_working_3-way'!AM141-'OddsRatio_working_3-way'!R141/3)</f>
        <v>-0.79507169008044665</v>
      </c>
      <c r="AT141" s="11">
        <f>IF(('OddsRatio_working_3-way'!X141=0),IF(Q141&gt;0,-Q141^(1/3),(-Q141)^(1/3)),'OddsRatio_working_3-way'!AN141-'OddsRatio_working_3-way'!R141/3)</f>
        <v>-0.26410436940774307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9">
        <f t="shared" si="39"/>
        <v>0.44575086784662427</v>
      </c>
      <c r="E142" s="9">
        <f t="shared" si="40"/>
        <v>0.25843816275555731</v>
      </c>
      <c r="F142" s="9">
        <f t="shared" si="41"/>
        <v>0.29581096939781831</v>
      </c>
      <c r="G142" s="9">
        <f t="shared" si="42"/>
        <v>1.0627398422288563</v>
      </c>
      <c r="H142" s="9">
        <f t="shared" si="43"/>
        <v>2.2434056154077617</v>
      </c>
      <c r="I142" s="9">
        <f t="shared" si="44"/>
        <v>3.869397574017913</v>
      </c>
      <c r="J142" s="9">
        <f t="shared" si="45"/>
        <v>3.3805372465926387</v>
      </c>
      <c r="K142" s="11">
        <f t="shared" si="46"/>
        <v>0.46082949308755761</v>
      </c>
      <c r="L142" s="11">
        <f t="shared" si="47"/>
        <v>0.27027027027027023</v>
      </c>
      <c r="M142" s="11">
        <f t="shared" si="48"/>
        <v>0.30864197530864196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-0.27201394943330426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0.2348738907878693</v>
      </c>
      <c r="Q142" s="11">
        <f>2*'OddsRatio_working_3-way'!K142*'OddsRatio_working_3-way'!L142*'OddsRatio_working_3-way'!M142</f>
        <v>7.6881797311904823E-2</v>
      </c>
      <c r="R142" s="11">
        <f t="shared" si="49"/>
        <v>0</v>
      </c>
      <c r="S142" s="11">
        <f t="shared" si="50"/>
        <v>-0.86346266901822466</v>
      </c>
      <c r="T142" s="11">
        <f t="shared" si="51"/>
        <v>-0.2826391715280604</v>
      </c>
      <c r="U142" s="11">
        <f>'OddsRatio_working_3-way'!S142-'OddsRatio_working_3-way'!R142^2/3</f>
        <v>-0.86346266901822466</v>
      </c>
      <c r="V142" s="11">
        <f>'OddsRatio_working_3-way'!S142*'OddsRatio_working_3-way'!R142/3-2*'OddsRatio_working_3-way'!R142^3/27-'OddsRatio_working_3-way'!T142</f>
        <v>0.2826391715280604</v>
      </c>
      <c r="W142" s="11">
        <f>'OddsRatio_working_3-way'!V142^2+4*'OddsRatio_working_3-way'!U142^3/27</f>
        <v>-1.5488424041378596E-2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0.15441285999184698</v>
      </c>
      <c r="Y142" s="11">
        <f>IF('OddsRatio_working_3-way'!W142&gt;=0,IF('OddsRatio_working_3-way'!V142+SQRT('OddsRatio_working_3-way'!W142)&gt;0,0,PI()),ACOS('OddsRatio_working_3-way'!V142/(2*'OddsRatio_working_3-way'!X142)))</f>
        <v>0.41477736101404661</v>
      </c>
      <c r="Z142" s="11">
        <f>'OddsRatio_working_3-way'!X142^(1/3)*COS('OddsRatio_working_3-way'!Y142/3)</f>
        <v>0.53136992111442816</v>
      </c>
      <c r="AA142" s="11">
        <f>'OddsRatio_working_3-way'!X142^(1/3)*COS(('OddsRatio_working_3-way'!Y142+2*PI())/3)</f>
        <v>-0.32971754957008292</v>
      </c>
      <c r="AB142" s="11">
        <f>'OddsRatio_working_3-way'!X142^(1/3)*COS(('OddsRatio_working_3-way'!Y142+4*PI())/3)</f>
        <v>-0.20165237154434537</v>
      </c>
      <c r="AC142" s="11">
        <f>'OddsRatio_working_3-way'!X142^(1/3)*SIN('OddsRatio_working_3-way'!Y142/3)</f>
        <v>7.3938465006977039E-2</v>
      </c>
      <c r="AD142" s="11">
        <f>'OddsRatio_working_3-way'!X142^(1/3)*SIN(('OddsRatio_working_3-way'!Y142+2*PI())/3)</f>
        <v>0.42321061798853948</v>
      </c>
      <c r="AE142" s="11">
        <f>'OddsRatio_working_3-way'!X142^(1/3)*SIN(('OddsRatio_working_3-way'!Y142+4*PI())/3)</f>
        <v>-0.49714908299551641</v>
      </c>
      <c r="AF142" s="11">
        <f>-'OddsRatio_working_3-way'!U142/(3*'OddsRatio_working_3-way'!X142^(1/3))*COS(('OddsRatio_working_3-way'!Y142)/3)</f>
        <v>0.53136992111442816</v>
      </c>
      <c r="AG142" s="11">
        <f>-'OddsRatio_working_3-way'!U142/(3*'OddsRatio_working_3-way'!X142^(1/3))*COS(('OddsRatio_working_3-way'!Y142+2*PI())/3)</f>
        <v>-0.32971754957008292</v>
      </c>
      <c r="AH142" s="11">
        <f>-'OddsRatio_working_3-way'!U142/(3*'OddsRatio_working_3-way'!X142^(1/3))*COS(('OddsRatio_working_3-way'!Y142+4*PI())/3)</f>
        <v>-0.20165237154434537</v>
      </c>
      <c r="AI142" s="11">
        <f>'OddsRatio_working_3-way'!U142/(3*'OddsRatio_working_3-way'!X142^(1/3))*SIN(('OddsRatio_working_3-way'!Y142)/3)</f>
        <v>-7.3938465006977039E-2</v>
      </c>
      <c r="AJ142" s="11">
        <f>'OddsRatio_working_3-way'!U142/(3*'OddsRatio_working_3-way'!X142^(1/3))*SIN(('OddsRatio_working_3-way'!Y142+2*PI())/3)</f>
        <v>-0.42321061798853948</v>
      </c>
      <c r="AK142" s="11">
        <f>'OddsRatio_working_3-way'!U142/(3*'OddsRatio_working_3-way'!X142^(1/3))*SIN(('OddsRatio_working_3-way'!Y142+4*PI())/3)</f>
        <v>0.49714908299551641</v>
      </c>
      <c r="AL142" s="11">
        <f>'OddsRatio_working_3-way'!Z142+'OddsRatio_working_3-way'!AF142</f>
        <v>1.0627398422288563</v>
      </c>
      <c r="AM142" s="11">
        <f>'OddsRatio_working_3-way'!AA142+'OddsRatio_working_3-way'!AG142</f>
        <v>-0.65943509914016585</v>
      </c>
      <c r="AN142" s="11">
        <f>'OddsRatio_working_3-way'!AB142+'OddsRatio_working_3-way'!AH142</f>
        <v>-0.40330474308869074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1.0627398422288563</v>
      </c>
      <c r="AS142" s="11">
        <f>IF(('OddsRatio_working_3-way'!X142=0),IF(Q142&gt;0,-Q142^(1/3),(-Q142)^(1/3)),'OddsRatio_working_3-way'!AM142-'OddsRatio_working_3-way'!R142/3)</f>
        <v>-0.65943509914016585</v>
      </c>
      <c r="AT142" s="11">
        <f>IF(('OddsRatio_working_3-way'!X142=0),IF(Q142&gt;0,-Q142^(1/3),(-Q142)^(1/3)),'OddsRatio_working_3-way'!AN142-'OddsRatio_working_3-way'!R142/3)</f>
        <v>-0.40330474308869074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9">
        <f t="shared" si="39"/>
        <v>0.6172413308588387</v>
      </c>
      <c r="E143" s="9">
        <f t="shared" si="40"/>
        <v>0.24451790014119024</v>
      </c>
      <c r="F143" s="9">
        <f t="shared" si="41"/>
        <v>0.13824076899997098</v>
      </c>
      <c r="G143" s="9">
        <f t="shared" si="42"/>
        <v>1.0879155421355411</v>
      </c>
      <c r="H143" s="9">
        <f t="shared" si="43"/>
        <v>1.6201118590172587</v>
      </c>
      <c r="I143" s="9">
        <f t="shared" si="44"/>
        <v>4.0896801396649369</v>
      </c>
      <c r="J143" s="9">
        <f t="shared" si="45"/>
        <v>7.2337560564366505</v>
      </c>
      <c r="K143" s="11">
        <f t="shared" si="46"/>
        <v>0.63694267515923564</v>
      </c>
      <c r="L143" s="11">
        <f t="shared" si="47"/>
        <v>0.26041666666666669</v>
      </c>
      <c r="M143" s="11">
        <f t="shared" si="48"/>
        <v>0.14858841010401189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-0.22861350214364817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0.22526838978746494</v>
      </c>
      <c r="Q143" s="11">
        <f>2*'OddsRatio_working_3-way'!K143*'OddsRatio_working_3-way'!L143*'OddsRatio_working_3-way'!M143</f>
        <v>4.929286428609736E-2</v>
      </c>
      <c r="R143" s="11">
        <f t="shared" si="49"/>
        <v>0</v>
      </c>
      <c r="S143" s="11">
        <f t="shared" si="50"/>
        <v>-0.98536782681330282</v>
      </c>
      <c r="T143" s="11">
        <f t="shared" si="51"/>
        <v>-0.2156165923005039</v>
      </c>
      <c r="U143" s="11">
        <f>'OddsRatio_working_3-way'!S143-'OddsRatio_working_3-way'!R143^2/3</f>
        <v>-0.98536782681330282</v>
      </c>
      <c r="V143" s="11">
        <f>'OddsRatio_working_3-way'!S143*'OddsRatio_working_3-way'!R143/3-2*'OddsRatio_working_3-way'!R143^3/27-'OddsRatio_working_3-way'!T143</f>
        <v>0.2156165923005039</v>
      </c>
      <c r="W143" s="11">
        <f>'OddsRatio_working_3-way'!V143^2+4*'OddsRatio_working_3-way'!U143^3/27</f>
        <v>-9.5249136852262606E-2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0.18824163442736594</v>
      </c>
      <c r="Y143" s="11">
        <f>IF('OddsRatio_working_3-way'!W143&gt;=0,IF('OddsRatio_working_3-way'!V143+SQRT('OddsRatio_working_3-way'!W143)&gt;0,0,PI()),ACOS('OddsRatio_working_3-way'!V143/(2*'OddsRatio_working_3-way'!X143)))</f>
        <v>0.96098563628199629</v>
      </c>
      <c r="Z143" s="11">
        <f>'OddsRatio_working_3-way'!X143^(1/3)*COS('OddsRatio_working_3-way'!Y143/3)</f>
        <v>0.54395777106777055</v>
      </c>
      <c r="AA143" s="11">
        <f>'OddsRatio_working_3-way'!X143^(1/3)*COS(('OddsRatio_working_3-way'!Y143+2*PI())/3)</f>
        <v>-0.4282620073819049</v>
      </c>
      <c r="AB143" s="11">
        <f>'OddsRatio_working_3-way'!X143^(1/3)*COS(('OddsRatio_working_3-way'!Y143+4*PI())/3)</f>
        <v>-0.11569576368586562</v>
      </c>
      <c r="AC143" s="11">
        <f>'OddsRatio_working_3-way'!X143^(1/3)*SIN('OddsRatio_working_3-way'!Y143/3)</f>
        <v>0.18046020493749845</v>
      </c>
      <c r="AD143" s="11">
        <f>'OddsRatio_working_3-way'!X143^(1/3)*SIN(('OddsRatio_working_3-way'!Y143+2*PI())/3)</f>
        <v>0.38085114586190011</v>
      </c>
      <c r="AE143" s="11">
        <f>'OddsRatio_working_3-way'!X143^(1/3)*SIN(('OddsRatio_working_3-way'!Y143+4*PI())/3)</f>
        <v>-0.56131135079939853</v>
      </c>
      <c r="AF143" s="11">
        <f>-'OddsRatio_working_3-way'!U143/(3*'OddsRatio_working_3-way'!X143^(1/3))*COS(('OddsRatio_working_3-way'!Y143)/3)</f>
        <v>0.54395777106777043</v>
      </c>
      <c r="AG143" s="11">
        <f>-'OddsRatio_working_3-way'!U143/(3*'OddsRatio_working_3-way'!X143^(1/3))*COS(('OddsRatio_working_3-way'!Y143+2*PI())/3)</f>
        <v>-0.42826200738190479</v>
      </c>
      <c r="AH143" s="11">
        <f>-'OddsRatio_working_3-way'!U143/(3*'OddsRatio_working_3-way'!X143^(1/3))*COS(('OddsRatio_working_3-way'!Y143+4*PI())/3)</f>
        <v>-0.11569576368586559</v>
      </c>
      <c r="AI143" s="11">
        <f>'OddsRatio_working_3-way'!U143/(3*'OddsRatio_working_3-way'!X143^(1/3))*SIN(('OddsRatio_working_3-way'!Y143)/3)</f>
        <v>-0.1804602049374984</v>
      </c>
      <c r="AJ143" s="11">
        <f>'OddsRatio_working_3-way'!U143/(3*'OddsRatio_working_3-way'!X143^(1/3))*SIN(('OddsRatio_working_3-way'!Y143+2*PI())/3)</f>
        <v>-0.38085114586190005</v>
      </c>
      <c r="AK143" s="11">
        <f>'OddsRatio_working_3-way'!U143/(3*'OddsRatio_working_3-way'!X143^(1/3))*SIN(('OddsRatio_working_3-way'!Y143+4*PI())/3)</f>
        <v>0.56131135079939842</v>
      </c>
      <c r="AL143" s="11">
        <f>'OddsRatio_working_3-way'!Z143+'OddsRatio_working_3-way'!AF143</f>
        <v>1.0879155421355411</v>
      </c>
      <c r="AM143" s="11">
        <f>'OddsRatio_working_3-way'!AA143+'OddsRatio_working_3-way'!AG143</f>
        <v>-0.85652401476380968</v>
      </c>
      <c r="AN143" s="11">
        <f>'OddsRatio_working_3-way'!AB143+'OddsRatio_working_3-way'!AH143</f>
        <v>-0.23139152737173121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1.0879155421355411</v>
      </c>
      <c r="AS143" s="11">
        <f>IF(('OddsRatio_working_3-way'!X143=0),IF(Q143&gt;0,-Q143^(1/3),(-Q143)^(1/3)),'OddsRatio_working_3-way'!AM143-'OddsRatio_working_3-way'!R143/3)</f>
        <v>-0.85652401476380968</v>
      </c>
      <c r="AT143" s="11">
        <f>IF(('OddsRatio_working_3-way'!X143=0),IF(Q143&gt;0,-Q143^(1/3),(-Q143)^(1/3)),'OddsRatio_working_3-way'!AN143-'OddsRatio_working_3-way'!R143/3)</f>
        <v>-0.23139152737173121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9">
        <f t="shared" si="39"/>
        <v>0.49899416961571125</v>
      </c>
      <c r="E144" s="9">
        <f t="shared" si="40"/>
        <v>0.2656899588070033</v>
      </c>
      <c r="F144" s="9">
        <f t="shared" si="41"/>
        <v>0.23531587157728562</v>
      </c>
      <c r="G144" s="9">
        <f t="shared" si="42"/>
        <v>1.0796036896877022</v>
      </c>
      <c r="H144" s="9">
        <f t="shared" si="43"/>
        <v>2.0040314314095626</v>
      </c>
      <c r="I144" s="9">
        <f t="shared" si="44"/>
        <v>3.7637854456005173</v>
      </c>
      <c r="J144" s="9">
        <f t="shared" si="45"/>
        <v>4.249607105959984</v>
      </c>
      <c r="K144" s="11">
        <f t="shared" si="46"/>
        <v>0.5181347150259068</v>
      </c>
      <c r="L144" s="11">
        <f t="shared" si="47"/>
        <v>0.2808988764044944</v>
      </c>
      <c r="M144" s="11">
        <f t="shared" si="48"/>
        <v>0.24937655860349128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-0.26009842948081863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0.23591832551124958</v>
      </c>
      <c r="Q144" s="11">
        <f>2*'OddsRatio_working_3-way'!K144*'OddsRatio_working_3-way'!L144*'OddsRatio_working_3-way'!M144</f>
        <v>7.2590254003461405E-2</v>
      </c>
      <c r="R144" s="11">
        <f t="shared" si="49"/>
        <v>0</v>
      </c>
      <c r="S144" s="11">
        <f t="shared" si="50"/>
        <v>-0.90703479441288881</v>
      </c>
      <c r="T144" s="11">
        <f t="shared" si="51"/>
        <v>-0.27908762905011963</v>
      </c>
      <c r="U144" s="11">
        <f>'OddsRatio_working_3-way'!S144-'OddsRatio_working_3-way'!R144^2/3</f>
        <v>-0.90703479441288881</v>
      </c>
      <c r="V144" s="11">
        <f>'OddsRatio_working_3-way'!S144*'OddsRatio_working_3-way'!R144/3-2*'OddsRatio_working_3-way'!R144^3/27-'OddsRatio_working_3-way'!T144</f>
        <v>0.27908762905011963</v>
      </c>
      <c r="W144" s="11">
        <f>'OddsRatio_working_3-way'!V144^2+4*'OddsRatio_working_3-way'!U144^3/27</f>
        <v>-3.2662468209127965E-2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0.16624708486011502</v>
      </c>
      <c r="Y144" s="11">
        <f>IF('OddsRatio_working_3-way'!W144&gt;=0,IF('OddsRatio_working_3-way'!V144+SQRT('OddsRatio_working_3-way'!W144)&gt;0,0,PI()),ACOS('OddsRatio_working_3-way'!V144/(2*'OddsRatio_working_3-way'!X144)))</f>
        <v>0.57466211420711732</v>
      </c>
      <c r="Z144" s="11">
        <f>'OddsRatio_working_3-way'!X144^(1/3)*COS('OddsRatio_working_3-way'!Y144/3)</f>
        <v>0.53980184484385119</v>
      </c>
      <c r="AA144" s="11">
        <f>'OddsRatio_working_3-way'!X144^(1/3)*COS(('OddsRatio_working_3-way'!Y144+2*PI())/3)</f>
        <v>-0.36056058727131352</v>
      </c>
      <c r="AB144" s="11">
        <f>'OddsRatio_working_3-way'!X144^(1/3)*COS(('OddsRatio_working_3-way'!Y144+4*PI())/3)</f>
        <v>-0.17924125757253781</v>
      </c>
      <c r="AC144" s="11">
        <f>'OddsRatio_working_3-way'!X144^(1/3)*SIN('OddsRatio_working_3-way'!Y144/3)</f>
        <v>0.10468476381087069</v>
      </c>
      <c r="AD144" s="11">
        <f>'OddsRatio_working_3-way'!X144^(1/3)*SIN(('OddsRatio_working_3-way'!Y144+2*PI())/3)</f>
        <v>0.41513972873904581</v>
      </c>
      <c r="AE144" s="11">
        <f>'OddsRatio_working_3-way'!X144^(1/3)*SIN(('OddsRatio_working_3-way'!Y144+4*PI())/3)</f>
        <v>-0.51982449254991647</v>
      </c>
      <c r="AF144" s="11">
        <f>-'OddsRatio_working_3-way'!U144/(3*'OddsRatio_working_3-way'!X144^(1/3))*COS(('OddsRatio_working_3-way'!Y144)/3)</f>
        <v>0.53980184484385108</v>
      </c>
      <c r="AG144" s="11">
        <f>-'OddsRatio_working_3-way'!U144/(3*'OddsRatio_working_3-way'!X144^(1/3))*COS(('OddsRatio_working_3-way'!Y144+2*PI())/3)</f>
        <v>-0.36056058727131346</v>
      </c>
      <c r="AH144" s="11">
        <f>-'OddsRatio_working_3-way'!U144/(3*'OddsRatio_working_3-way'!X144^(1/3))*COS(('OddsRatio_working_3-way'!Y144+4*PI())/3)</f>
        <v>-0.17924125757253778</v>
      </c>
      <c r="AI144" s="11">
        <f>'OddsRatio_working_3-way'!U144/(3*'OddsRatio_working_3-way'!X144^(1/3))*SIN(('OddsRatio_working_3-way'!Y144)/3)</f>
        <v>-0.10468476381087066</v>
      </c>
      <c r="AJ144" s="11">
        <f>'OddsRatio_working_3-way'!U144/(3*'OddsRatio_working_3-way'!X144^(1/3))*SIN(('OddsRatio_working_3-way'!Y144+2*PI())/3)</f>
        <v>-0.4151397287390457</v>
      </c>
      <c r="AK144" s="11">
        <f>'OddsRatio_working_3-way'!U144/(3*'OddsRatio_working_3-way'!X144^(1/3))*SIN(('OddsRatio_working_3-way'!Y144+4*PI())/3)</f>
        <v>0.51982449254991636</v>
      </c>
      <c r="AL144" s="11">
        <f>'OddsRatio_working_3-way'!Z144+'OddsRatio_working_3-way'!AF144</f>
        <v>1.0796036896877022</v>
      </c>
      <c r="AM144" s="11">
        <f>'OddsRatio_working_3-way'!AA144+'OddsRatio_working_3-way'!AG144</f>
        <v>-0.72112117454262692</v>
      </c>
      <c r="AN144" s="11">
        <f>'OddsRatio_working_3-way'!AB144+'OddsRatio_working_3-way'!AH144</f>
        <v>-0.35848251514507556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1.0796036896877022</v>
      </c>
      <c r="AS144" s="11">
        <f>IF(('OddsRatio_working_3-way'!X144=0),IF(Q144&gt;0,-Q144^(1/3),(-Q144)^(1/3)),'OddsRatio_working_3-way'!AM144-'OddsRatio_working_3-way'!R144/3)</f>
        <v>-0.72112117454262692</v>
      </c>
      <c r="AT144" s="11">
        <f>IF(('OddsRatio_working_3-way'!X144=0),IF(Q144&gt;0,-Q144^(1/3),(-Q144)^(1/3)),'OddsRatio_working_3-way'!AN144-'OddsRatio_working_3-way'!R144/3)</f>
        <v>-0.35848251514507556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9">
        <f t="shared" si="39"/>
        <v>0.34293658214347633</v>
      </c>
      <c r="E145" s="9">
        <f t="shared" si="40"/>
        <v>0.26673561823768294</v>
      </c>
      <c r="F145" s="9">
        <f t="shared" si="41"/>
        <v>0.39032779961884073</v>
      </c>
      <c r="G145" s="9">
        <f t="shared" si="42"/>
        <v>1.0412994769635691</v>
      </c>
      <c r="H145" s="9">
        <f t="shared" si="43"/>
        <v>2.915991037612967</v>
      </c>
      <c r="I145" s="9">
        <f t="shared" si="44"/>
        <v>3.7490306191838219</v>
      </c>
      <c r="J145" s="9">
        <f t="shared" si="45"/>
        <v>2.5619492154453529</v>
      </c>
      <c r="K145" s="11">
        <f t="shared" si="46"/>
        <v>0.35211267605633806</v>
      </c>
      <c r="L145" s="11">
        <f t="shared" si="47"/>
        <v>0.27472527472527469</v>
      </c>
      <c r="M145" s="11">
        <f t="shared" si="48"/>
        <v>0.4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-0.28193778052932972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0.23138832997987926</v>
      </c>
      <c r="Q145" s="11">
        <f>2*'OddsRatio_working_3-way'!K145*'OddsRatio_working_3-way'!L145*'OddsRatio_working_3-way'!M145</f>
        <v>7.738740133106331E-2</v>
      </c>
      <c r="R145" s="11">
        <f t="shared" si="49"/>
        <v>0</v>
      </c>
      <c r="S145" s="11">
        <f t="shared" si="50"/>
        <v>-0.82070707070707094</v>
      </c>
      <c r="T145" s="11">
        <f t="shared" si="51"/>
        <v>-0.27448397013614417</v>
      </c>
      <c r="U145" s="11">
        <f>'OddsRatio_working_3-way'!S145-'OddsRatio_working_3-way'!R145^2/3</f>
        <v>-0.82070707070707094</v>
      </c>
      <c r="V145" s="11">
        <f>'OddsRatio_working_3-way'!S145*'OddsRatio_working_3-way'!R145/3-2*'OddsRatio_working_3-way'!R145^3/27-'OddsRatio_working_3-way'!T145</f>
        <v>0.27448397013614417</v>
      </c>
      <c r="W145" s="11">
        <f>'OddsRatio_working_3-way'!V145^2+4*'OddsRatio_working_3-way'!U145^3/27</f>
        <v>-6.5541846950862848E-3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0.14308706663845092</v>
      </c>
      <c r="Y145" s="11">
        <f>IF('OddsRatio_working_3-way'!W145&gt;=0,IF('OddsRatio_working_3-way'!V145+SQRT('OddsRatio_working_3-way'!W145)&gt;0,0,PI()),ACOS('OddsRatio_working_3-way'!V145/(2*'OddsRatio_working_3-way'!X145)))</f>
        <v>0.28681357214637937</v>
      </c>
      <c r="Z145" s="11">
        <f>'OddsRatio_working_3-way'!X145^(1/3)*COS('OddsRatio_working_3-way'!Y145/3)</f>
        <v>0.52064973848178442</v>
      </c>
      <c r="AA145" s="11">
        <f>'OddsRatio_working_3-way'!X145^(1/3)*COS(('OddsRatio_working_3-way'!Y145+2*PI())/3)</f>
        <v>-0.3035643771116438</v>
      </c>
      <c r="AB145" s="11">
        <f>'OddsRatio_working_3-way'!X145^(1/3)*COS(('OddsRatio_working_3-way'!Y145+4*PI())/3)</f>
        <v>-0.21708536137014078</v>
      </c>
      <c r="AC145" s="11">
        <f>'OddsRatio_working_3-way'!X145^(1/3)*SIN('OddsRatio_working_3-way'!Y145/3)</f>
        <v>4.9928683017610644E-2</v>
      </c>
      <c r="AD145" s="11">
        <f>'OddsRatio_working_3-way'!X145^(1/3)*SIN(('OddsRatio_working_3-way'!Y145+2*PI())/3)</f>
        <v>0.42593155849014441</v>
      </c>
      <c r="AE145" s="11">
        <f>'OddsRatio_working_3-way'!X145^(1/3)*SIN(('OddsRatio_working_3-way'!Y145+4*PI())/3)</f>
        <v>-0.47586024150775508</v>
      </c>
      <c r="AF145" s="11">
        <f>-'OddsRatio_working_3-way'!U145/(3*'OddsRatio_working_3-way'!X145^(1/3))*COS(('OddsRatio_working_3-way'!Y145)/3)</f>
        <v>0.52064973848178453</v>
      </c>
      <c r="AG145" s="11">
        <f>-'OddsRatio_working_3-way'!U145/(3*'OddsRatio_working_3-way'!X145^(1/3))*COS(('OddsRatio_working_3-way'!Y145+2*PI())/3)</f>
        <v>-0.30356437711164386</v>
      </c>
      <c r="AH145" s="11">
        <f>-'OddsRatio_working_3-way'!U145/(3*'OddsRatio_working_3-way'!X145^(1/3))*COS(('OddsRatio_working_3-way'!Y145+4*PI())/3)</f>
        <v>-0.21708536137014084</v>
      </c>
      <c r="AI145" s="11">
        <f>'OddsRatio_working_3-way'!U145/(3*'OddsRatio_working_3-way'!X145^(1/3))*SIN(('OddsRatio_working_3-way'!Y145)/3)</f>
        <v>-4.9928683017610657E-2</v>
      </c>
      <c r="AJ145" s="11">
        <f>'OddsRatio_working_3-way'!U145/(3*'OddsRatio_working_3-way'!X145^(1/3))*SIN(('OddsRatio_working_3-way'!Y145+2*PI())/3)</f>
        <v>-0.42593155849014452</v>
      </c>
      <c r="AK145" s="11">
        <f>'OddsRatio_working_3-way'!U145/(3*'OddsRatio_working_3-way'!X145^(1/3))*SIN(('OddsRatio_working_3-way'!Y145+4*PI())/3)</f>
        <v>0.47586024150775519</v>
      </c>
      <c r="AL145" s="11">
        <f>'OddsRatio_working_3-way'!Z145+'OddsRatio_working_3-way'!AF145</f>
        <v>1.0412994769635691</v>
      </c>
      <c r="AM145" s="11">
        <f>'OddsRatio_working_3-way'!AA145+'OddsRatio_working_3-way'!AG145</f>
        <v>-0.60712875422328771</v>
      </c>
      <c r="AN145" s="11">
        <f>'OddsRatio_working_3-way'!AB145+'OddsRatio_working_3-way'!AH145</f>
        <v>-0.43417072274028162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1.0412994769635691</v>
      </c>
      <c r="AS145" s="11">
        <f>IF(('OddsRatio_working_3-way'!X145=0),IF(Q145&gt;0,-Q145^(1/3),(-Q145)^(1/3)),'OddsRatio_working_3-way'!AM145-'OddsRatio_working_3-way'!R145/3)</f>
        <v>-0.60712875422328771</v>
      </c>
      <c r="AT145" s="11">
        <f>IF(('OddsRatio_working_3-way'!X145=0),IF(Q145&gt;0,-Q145^(1/3),(-Q145)^(1/3)),'OddsRatio_working_3-way'!AN145-'OddsRatio_working_3-way'!R145/3)</f>
        <v>-0.43417072274028162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9">
        <f t="shared" si="39"/>
        <v>0.45451971336976843</v>
      </c>
      <c r="E146" s="9">
        <f t="shared" si="40"/>
        <v>0.25228405656110181</v>
      </c>
      <c r="F146" s="9">
        <f t="shared" si="41"/>
        <v>0.29319623006912993</v>
      </c>
      <c r="G146" s="9">
        <f t="shared" si="42"/>
        <v>1.0435866037792798</v>
      </c>
      <c r="H146" s="9">
        <f t="shared" si="43"/>
        <v>2.2001245943461716</v>
      </c>
      <c r="I146" s="9">
        <f t="shared" si="44"/>
        <v>3.963785954733154</v>
      </c>
      <c r="J146" s="9">
        <f t="shared" si="45"/>
        <v>3.4106850547301364</v>
      </c>
      <c r="K146" s="11">
        <f t="shared" si="46"/>
        <v>0.46511627906976744</v>
      </c>
      <c r="L146" s="11">
        <f t="shared" si="47"/>
        <v>0.26041666666666669</v>
      </c>
      <c r="M146" s="11">
        <f t="shared" si="48"/>
        <v>0.30211480362537763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-0.27607716222862366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0.23053818590599312</v>
      </c>
      <c r="Q146" s="11">
        <f>2*'OddsRatio_working_3-way'!K146*'OddsRatio_working_3-way'!L146*'OddsRatio_working_3-way'!M146</f>
        <v>7.3186725684442261E-2</v>
      </c>
      <c r="R146" s="11">
        <f t="shared" si="49"/>
        <v>0</v>
      </c>
      <c r="S146" s="11">
        <f t="shared" si="50"/>
        <v>-0.8350498246395367</v>
      </c>
      <c r="T146" s="11">
        <f t="shared" si="51"/>
        <v>-0.26509518242524976</v>
      </c>
      <c r="U146" s="11">
        <f>'OddsRatio_working_3-way'!S146-'OddsRatio_working_3-way'!R146^2/3</f>
        <v>-0.8350498246395367</v>
      </c>
      <c r="V146" s="11">
        <f>'OddsRatio_working_3-way'!S146*'OddsRatio_working_3-way'!R146/3-2*'OddsRatio_working_3-way'!R146^3/27-'OddsRatio_working_3-way'!T146</f>
        <v>0.26509518242524976</v>
      </c>
      <c r="W146" s="11">
        <f>'OddsRatio_working_3-way'!V146^2+4*'OddsRatio_working_3-way'!U146^3/27</f>
        <v>-1.5989299539616267E-2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0.14685431155118728</v>
      </c>
      <c r="Y146" s="11">
        <f>IF('OddsRatio_working_3-way'!W146&gt;=0,IF('OddsRatio_working_3-way'!V146+SQRT('OddsRatio_working_3-way'!W146)&gt;0,0,PI()),ACOS('OddsRatio_working_3-way'!V146/(2*'OddsRatio_working_3-way'!X146)))</f>
        <v>0.44507397484958822</v>
      </c>
      <c r="Z146" s="11">
        <f>'OddsRatio_working_3-way'!X146^(1/3)*COS('OddsRatio_working_3-way'!Y146/3)</f>
        <v>0.5217933018896399</v>
      </c>
      <c r="AA146" s="11">
        <f>'OddsRatio_working_3-way'!X146^(1/3)*COS(('OddsRatio_working_3-way'!Y146+2*PI())/3)</f>
        <v>-0.3284338165443213</v>
      </c>
      <c r="AB146" s="11">
        <f>'OddsRatio_working_3-way'!X146^(1/3)*COS(('OddsRatio_working_3-way'!Y146+4*PI())/3)</f>
        <v>-0.19335948534531849</v>
      </c>
      <c r="AC146" s="11">
        <f>'OddsRatio_working_3-way'!X146^(1/3)*SIN('OddsRatio_working_3-way'!Y146/3)</f>
        <v>7.7985201478352875E-2</v>
      </c>
      <c r="AD146" s="11">
        <f>'OddsRatio_working_3-way'!X146^(1/3)*SIN(('OddsRatio_working_3-way'!Y146+2*PI())/3)</f>
        <v>0.41289365422181445</v>
      </c>
      <c r="AE146" s="11">
        <f>'OddsRatio_working_3-way'!X146^(1/3)*SIN(('OddsRatio_working_3-way'!Y146+4*PI())/3)</f>
        <v>-0.49087885570016737</v>
      </c>
      <c r="AF146" s="11">
        <f>-'OddsRatio_working_3-way'!U146/(3*'OddsRatio_working_3-way'!X146^(1/3))*COS(('OddsRatio_working_3-way'!Y146)/3)</f>
        <v>0.52179330188964002</v>
      </c>
      <c r="AG146" s="11">
        <f>-'OddsRatio_working_3-way'!U146/(3*'OddsRatio_working_3-way'!X146^(1/3))*COS(('OddsRatio_working_3-way'!Y146+2*PI())/3)</f>
        <v>-0.32843381654432136</v>
      </c>
      <c r="AH146" s="11">
        <f>-'OddsRatio_working_3-way'!U146/(3*'OddsRatio_working_3-way'!X146^(1/3))*COS(('OddsRatio_working_3-way'!Y146+4*PI())/3)</f>
        <v>-0.19335948534531855</v>
      </c>
      <c r="AI146" s="11">
        <f>'OddsRatio_working_3-way'!U146/(3*'OddsRatio_working_3-way'!X146^(1/3))*SIN(('OddsRatio_working_3-way'!Y146)/3)</f>
        <v>-7.7985201478352889E-2</v>
      </c>
      <c r="AJ146" s="11">
        <f>'OddsRatio_working_3-way'!U146/(3*'OddsRatio_working_3-way'!X146^(1/3))*SIN(('OddsRatio_working_3-way'!Y146+2*PI())/3)</f>
        <v>-0.41289365422181451</v>
      </c>
      <c r="AK146" s="11">
        <f>'OddsRatio_working_3-way'!U146/(3*'OddsRatio_working_3-way'!X146^(1/3))*SIN(('OddsRatio_working_3-way'!Y146+4*PI())/3)</f>
        <v>0.49087885570016748</v>
      </c>
      <c r="AL146" s="11">
        <f>'OddsRatio_working_3-way'!Z146+'OddsRatio_working_3-way'!AF146</f>
        <v>1.0435866037792798</v>
      </c>
      <c r="AM146" s="11">
        <f>'OddsRatio_working_3-way'!AA146+'OddsRatio_working_3-way'!AG146</f>
        <v>-0.65686763308864271</v>
      </c>
      <c r="AN146" s="11">
        <f>'OddsRatio_working_3-way'!AB146+'OddsRatio_working_3-way'!AH146</f>
        <v>-0.38671897069063704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1.0435866037792798</v>
      </c>
      <c r="AS146" s="11">
        <f>IF(('OddsRatio_working_3-way'!X146=0),IF(Q146&gt;0,-Q146^(1/3),(-Q146)^(1/3)),'OddsRatio_working_3-way'!AM146-'OddsRatio_working_3-way'!R146/3)</f>
        <v>-0.65686763308864271</v>
      </c>
      <c r="AT146" s="11">
        <f>IF(('OddsRatio_working_3-way'!X146=0),IF(Q146&gt;0,-Q146^(1/3),(-Q146)^(1/3)),'OddsRatio_working_3-way'!AN146-'OddsRatio_working_3-way'!R146/3)</f>
        <v>-0.38671897069063704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9">
        <f t="shared" si="39"/>
        <v>0.45684617258815696</v>
      </c>
      <c r="E147" s="9">
        <f t="shared" si="40"/>
        <v>0.25853085717467589</v>
      </c>
      <c r="F147" s="9">
        <f t="shared" si="41"/>
        <v>0.28462297023716715</v>
      </c>
      <c r="G147" s="9">
        <f t="shared" si="42"/>
        <v>1.0429128104557388</v>
      </c>
      <c r="H147" s="9">
        <f t="shared" si="43"/>
        <v>2.1889206039195424</v>
      </c>
      <c r="I147" s="9">
        <f t="shared" si="44"/>
        <v>3.8680102287532816</v>
      </c>
      <c r="J147" s="9">
        <f t="shared" si="45"/>
        <v>3.5134198731983304</v>
      </c>
      <c r="K147" s="11">
        <f t="shared" si="46"/>
        <v>0.46728971962616822</v>
      </c>
      <c r="L147" s="11">
        <f t="shared" si="47"/>
        <v>0.26666666666666666</v>
      </c>
      <c r="M147" s="11">
        <f t="shared" si="48"/>
        <v>0.29325513196480935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-0.27609285498944824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0.23021898210321484</v>
      </c>
      <c r="Q147" s="11">
        <f>2*'OddsRatio_working_3-way'!K147*'OddsRatio_working_3-way'!L147*'OddsRatio_working_3-way'!M147</f>
        <v>7.3085391143877715E-2</v>
      </c>
      <c r="R147" s="11">
        <f t="shared" si="49"/>
        <v>0</v>
      </c>
      <c r="S147" s="11">
        <f t="shared" si="50"/>
        <v>-0.83384621493378874</v>
      </c>
      <c r="T147" s="11">
        <f t="shared" si="51"/>
        <v>-0.26471308410596467</v>
      </c>
      <c r="U147" s="11">
        <f>'OddsRatio_working_3-way'!S147-'OddsRatio_working_3-way'!R147^2/3</f>
        <v>-0.83384621493378874</v>
      </c>
      <c r="V147" s="11">
        <f>'OddsRatio_working_3-way'!S147*'OddsRatio_working_3-way'!R147/3-2*'OddsRatio_working_3-way'!R147^3/27-'OddsRatio_working_3-way'!T147</f>
        <v>0.26471308410596467</v>
      </c>
      <c r="W147" s="11">
        <f>'OddsRatio_working_3-way'!V147^2+4*'OddsRatio_working_3-way'!U147^3/27</f>
        <v>-1.5819259368551178E-2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0.14653692048886749</v>
      </c>
      <c r="Y147" s="11">
        <f>IF('OddsRatio_working_3-way'!W147&gt;=0,IF('OddsRatio_working_3-way'!V147+SQRT('OddsRatio_working_3-way'!W147)&gt;0,0,PI()),ACOS('OddsRatio_working_3-way'!V147/(2*'OddsRatio_working_3-way'!X147)))</f>
        <v>0.44355905179668742</v>
      </c>
      <c r="Z147" s="11">
        <f>'OddsRatio_working_3-way'!X147^(1/3)*COS('OddsRatio_working_3-way'!Y147/3)</f>
        <v>0.5214564052278694</v>
      </c>
      <c r="AA147" s="11">
        <f>'OddsRatio_working_3-way'!X147^(1/3)*COS(('OddsRatio_working_3-way'!Y147+2*PI())/3)</f>
        <v>-0.3279886428337862</v>
      </c>
      <c r="AB147" s="11">
        <f>'OddsRatio_working_3-way'!X147^(1/3)*COS(('OddsRatio_working_3-way'!Y147+4*PI())/3)</f>
        <v>-0.19346776239408336</v>
      </c>
      <c r="AC147" s="11">
        <f>'OddsRatio_working_3-way'!X147^(1/3)*SIN('OddsRatio_working_3-way'!Y147/3)</f>
        <v>7.7665666533487915E-2</v>
      </c>
      <c r="AD147" s="11">
        <f>'OddsRatio_working_3-way'!X147^(1/3)*SIN(('OddsRatio_working_3-way'!Y147+2*PI())/3)</f>
        <v>0.41276166062670355</v>
      </c>
      <c r="AE147" s="11">
        <f>'OddsRatio_working_3-way'!X147^(1/3)*SIN(('OddsRatio_working_3-way'!Y147+4*PI())/3)</f>
        <v>-0.49042732716019144</v>
      </c>
      <c r="AF147" s="11">
        <f>-'OddsRatio_working_3-way'!U147/(3*'OddsRatio_working_3-way'!X147^(1/3))*COS(('OddsRatio_working_3-way'!Y147)/3)</f>
        <v>0.52145640522786929</v>
      </c>
      <c r="AG147" s="11">
        <f>-'OddsRatio_working_3-way'!U147/(3*'OddsRatio_working_3-way'!X147^(1/3))*COS(('OddsRatio_working_3-way'!Y147+2*PI())/3)</f>
        <v>-0.32798864283378609</v>
      </c>
      <c r="AH147" s="11">
        <f>-'OddsRatio_working_3-way'!U147/(3*'OddsRatio_working_3-way'!X147^(1/3))*COS(('OddsRatio_working_3-way'!Y147+4*PI())/3)</f>
        <v>-0.19346776239408331</v>
      </c>
      <c r="AI147" s="11">
        <f>'OddsRatio_working_3-way'!U147/(3*'OddsRatio_working_3-way'!X147^(1/3))*SIN(('OddsRatio_working_3-way'!Y147)/3)</f>
        <v>-7.7665666533487901E-2</v>
      </c>
      <c r="AJ147" s="11">
        <f>'OddsRatio_working_3-way'!U147/(3*'OddsRatio_working_3-way'!X147^(1/3))*SIN(('OddsRatio_working_3-way'!Y147+2*PI())/3)</f>
        <v>-0.41276166062670344</v>
      </c>
      <c r="AK147" s="11">
        <f>'OddsRatio_working_3-way'!U147/(3*'OddsRatio_working_3-way'!X147^(1/3))*SIN(('OddsRatio_working_3-way'!Y147+4*PI())/3)</f>
        <v>0.49042732716019133</v>
      </c>
      <c r="AL147" s="11">
        <f>'OddsRatio_working_3-way'!Z147+'OddsRatio_working_3-way'!AF147</f>
        <v>1.0429128104557388</v>
      </c>
      <c r="AM147" s="11">
        <f>'OddsRatio_working_3-way'!AA147+'OddsRatio_working_3-way'!AG147</f>
        <v>-0.6559772856675723</v>
      </c>
      <c r="AN147" s="11">
        <f>'OddsRatio_working_3-way'!AB147+'OddsRatio_working_3-way'!AH147</f>
        <v>-0.38693552478816667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1.0429128104557388</v>
      </c>
      <c r="AS147" s="11">
        <f>IF(('OddsRatio_working_3-way'!X147=0),IF(Q147&gt;0,-Q147^(1/3),(-Q147)^(1/3)),'OddsRatio_working_3-way'!AM147-'OddsRatio_working_3-way'!R147/3)</f>
        <v>-0.6559772856675723</v>
      </c>
      <c r="AT147" s="11">
        <f>IF(('OddsRatio_working_3-way'!X147=0),IF(Q147&gt;0,-Q147^(1/3),(-Q147)^(1/3)),'OddsRatio_working_3-way'!AN147-'OddsRatio_working_3-way'!R147/3)</f>
        <v>-0.38693552478816667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9">
        <f t="shared" si="39"/>
        <v>0.63159328659068126</v>
      </c>
      <c r="E148" s="9">
        <f t="shared" si="40"/>
        <v>0.21415702893918728</v>
      </c>
      <c r="F148" s="9">
        <f t="shared" si="41"/>
        <v>0.15424968447013129</v>
      </c>
      <c r="G148" s="9">
        <f t="shared" si="42"/>
        <v>1.0605407027561424</v>
      </c>
      <c r="H148" s="9">
        <f t="shared" si="43"/>
        <v>1.5832973865158786</v>
      </c>
      <c r="I148" s="9">
        <f t="shared" si="44"/>
        <v>4.6694708315362519</v>
      </c>
      <c r="J148" s="9">
        <f t="shared" si="45"/>
        <v>6.4829954332492568</v>
      </c>
      <c r="K148" s="11">
        <f t="shared" si="46"/>
        <v>0.64516129032258063</v>
      </c>
      <c r="L148" s="11">
        <f t="shared" si="47"/>
        <v>0.22421524663677131</v>
      </c>
      <c r="M148" s="11">
        <f t="shared" si="48"/>
        <v>0.16207455429497569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-0.23066282701817753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0.2152241296727726</v>
      </c>
      <c r="Q148" s="11">
        <f>2*'OddsRatio_working_3-way'!K148*'OddsRatio_working_3-way'!L148*'OddsRatio_working_3-way'!M148</f>
        <v>4.6889788599732592E-2</v>
      </c>
      <c r="R148" s="11">
        <f t="shared" si="49"/>
        <v>0</v>
      </c>
      <c r="S148" s="11">
        <f t="shared" si="50"/>
        <v>-0.93306811702178494</v>
      </c>
      <c r="T148" s="11">
        <f t="shared" si="51"/>
        <v>-0.20328281416596622</v>
      </c>
      <c r="U148" s="11">
        <f>'OddsRatio_working_3-way'!S148-'OddsRatio_working_3-way'!R148^2/3</f>
        <v>-0.93306811702178494</v>
      </c>
      <c r="V148" s="11">
        <f>'OddsRatio_working_3-way'!S148*'OddsRatio_working_3-way'!R148/3-2*'OddsRatio_working_3-way'!R148^3/27-'OddsRatio_working_3-way'!T148</f>
        <v>0.20328281416596622</v>
      </c>
      <c r="W148" s="11">
        <f>'OddsRatio_working_3-way'!V148^2+4*'OddsRatio_working_3-way'!U148^3/27</f>
        <v>-7.9023376774692067E-2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0.17345552694417582</v>
      </c>
      <c r="Y148" s="11">
        <f>IF('OddsRatio_working_3-way'!W148&gt;=0,IF('OddsRatio_working_3-way'!V148+SQRT('OddsRatio_working_3-way'!W148)&gt;0,0,PI()),ACOS('OddsRatio_working_3-way'!V148/(2*'OddsRatio_working_3-way'!X148)))</f>
        <v>0.94470785193998563</v>
      </c>
      <c r="Z148" s="11">
        <f>'OddsRatio_working_3-way'!X148^(1/3)*COS('OddsRatio_working_3-way'!Y148/3)</f>
        <v>0.53027035137807121</v>
      </c>
      <c r="AA148" s="11">
        <f>'OddsRatio_working_3-way'!X148^(1/3)*COS(('OddsRatio_working_3-way'!Y148+2*PI())/3)</f>
        <v>-0.41472476453959328</v>
      </c>
      <c r="AB148" s="11">
        <f>'OddsRatio_working_3-way'!X148^(1/3)*COS(('OddsRatio_working_3-way'!Y148+4*PI())/3)</f>
        <v>-0.11554558683847764</v>
      </c>
      <c r="AC148" s="11">
        <f>'OddsRatio_working_3-way'!X148^(1/3)*SIN('OddsRatio_working_3-way'!Y148/3)</f>
        <v>0.17273117878166994</v>
      </c>
      <c r="AD148" s="11">
        <f>'OddsRatio_working_3-way'!X148^(1/3)*SIN(('OddsRatio_working_3-way'!Y148+2*PI())/3)</f>
        <v>0.37286200577627537</v>
      </c>
      <c r="AE148" s="11">
        <f>'OddsRatio_working_3-way'!X148^(1/3)*SIN(('OddsRatio_working_3-way'!Y148+4*PI())/3)</f>
        <v>-0.54559318455794525</v>
      </c>
      <c r="AF148" s="11">
        <f>-'OddsRatio_working_3-way'!U148/(3*'OddsRatio_working_3-way'!X148^(1/3))*COS(('OddsRatio_working_3-way'!Y148)/3)</f>
        <v>0.53027035137807121</v>
      </c>
      <c r="AG148" s="11">
        <f>-'OddsRatio_working_3-way'!U148/(3*'OddsRatio_working_3-way'!X148^(1/3))*COS(('OddsRatio_working_3-way'!Y148+2*PI())/3)</f>
        <v>-0.41472476453959328</v>
      </c>
      <c r="AH148" s="11">
        <f>-'OddsRatio_working_3-way'!U148/(3*'OddsRatio_working_3-way'!X148^(1/3))*COS(('OddsRatio_working_3-way'!Y148+4*PI())/3)</f>
        <v>-0.11554558683847764</v>
      </c>
      <c r="AI148" s="11">
        <f>'OddsRatio_working_3-way'!U148/(3*'OddsRatio_working_3-way'!X148^(1/3))*SIN(('OddsRatio_working_3-way'!Y148)/3)</f>
        <v>-0.17273117878166994</v>
      </c>
      <c r="AJ148" s="11">
        <f>'OddsRatio_working_3-way'!U148/(3*'OddsRatio_working_3-way'!X148^(1/3))*SIN(('OddsRatio_working_3-way'!Y148+2*PI())/3)</f>
        <v>-0.37286200577627537</v>
      </c>
      <c r="AK148" s="11">
        <f>'OddsRatio_working_3-way'!U148/(3*'OddsRatio_working_3-way'!X148^(1/3))*SIN(('OddsRatio_working_3-way'!Y148+4*PI())/3)</f>
        <v>0.54559318455794525</v>
      </c>
      <c r="AL148" s="11">
        <f>'OddsRatio_working_3-way'!Z148+'OddsRatio_working_3-way'!AF148</f>
        <v>1.0605407027561424</v>
      </c>
      <c r="AM148" s="11">
        <f>'OddsRatio_working_3-way'!AA148+'OddsRatio_working_3-way'!AG148</f>
        <v>-0.82944952907918656</v>
      </c>
      <c r="AN148" s="11">
        <f>'OddsRatio_working_3-way'!AB148+'OddsRatio_working_3-way'!AH148</f>
        <v>-0.23109117367695528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1.0605407027561424</v>
      </c>
      <c r="AS148" s="11">
        <f>IF(('OddsRatio_working_3-way'!X148=0),IF(Q148&gt;0,-Q148^(1/3),(-Q148)^(1/3)),'OddsRatio_working_3-way'!AM148-'OddsRatio_working_3-way'!R148/3)</f>
        <v>-0.82944952907918656</v>
      </c>
      <c r="AT148" s="11">
        <f>IF(('OddsRatio_working_3-way'!X148=0),IF(Q148&gt;0,-Q148^(1/3),(-Q148)^(1/3)),'OddsRatio_working_3-way'!AN148-'OddsRatio_working_3-way'!R148/3)</f>
        <v>-0.23109117367695528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9">
        <f t="shared" si="39"/>
        <v>0.41702901062419562</v>
      </c>
      <c r="E149" s="9">
        <f t="shared" si="40"/>
        <v>0.29148549468790225</v>
      </c>
      <c r="F149" s="9">
        <f t="shared" si="41"/>
        <v>0.29148549468790225</v>
      </c>
      <c r="G149" s="9">
        <f t="shared" si="42"/>
        <v>1.0432199344955628</v>
      </c>
      <c r="H149" s="9">
        <f t="shared" si="43"/>
        <v>2.3979147122240541</v>
      </c>
      <c r="I149" s="9">
        <f t="shared" si="44"/>
        <v>3.430702447374661</v>
      </c>
      <c r="J149" s="9">
        <f t="shared" si="45"/>
        <v>3.430702447374661</v>
      </c>
      <c r="K149" s="11">
        <f t="shared" si="46"/>
        <v>0.42735042735042739</v>
      </c>
      <c r="L149" s="11">
        <f t="shared" si="47"/>
        <v>0.3003003003003003</v>
      </c>
      <c r="M149" s="11">
        <f t="shared" si="48"/>
        <v>0.3003003003003003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-0.280357588665897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0.23123146246269374</v>
      </c>
      <c r="Q149" s="11">
        <f>2*'OddsRatio_working_3-way'!K149*'OddsRatio_working_3-way'!L149*'OddsRatio_working_3-way'!M149</f>
        <v>7.7077154154231248E-2</v>
      </c>
      <c r="R149" s="11">
        <f t="shared" si="49"/>
        <v>0</v>
      </c>
      <c r="S149" s="11">
        <f t="shared" si="50"/>
        <v>-0.82477333166912414</v>
      </c>
      <c r="T149" s="11">
        <f t="shared" si="51"/>
        <v>-0.27492444388970805</v>
      </c>
      <c r="U149" s="11">
        <f>'OddsRatio_working_3-way'!S149-'OddsRatio_working_3-way'!R149^2/3</f>
        <v>-0.82477333166912414</v>
      </c>
      <c r="V149" s="11">
        <f>'OddsRatio_working_3-way'!S149*'OddsRatio_working_3-way'!R149/3-2*'OddsRatio_working_3-way'!R149^3/27-'OddsRatio_working_3-way'!T149</f>
        <v>0.27492444388970805</v>
      </c>
      <c r="W149" s="11">
        <f>'OddsRatio_working_3-way'!V149^2+4*'OddsRatio_working_3-way'!U149^3/27</f>
        <v>-7.5355018189146444E-3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0.14415178776811952</v>
      </c>
      <c r="Y149" s="11">
        <f>IF('OddsRatio_working_3-way'!W149&gt;=0,IF('OddsRatio_working_3-way'!V149+SQRT('OddsRatio_working_3-way'!W149)&gt;0,0,PI()),ACOS('OddsRatio_working_3-way'!V149/(2*'OddsRatio_working_3-way'!X149)))</f>
        <v>0.30584256360467421</v>
      </c>
      <c r="Z149" s="11">
        <f>'OddsRatio_working_3-way'!X149^(1/3)*COS('OddsRatio_working_3-way'!Y149/3)</f>
        <v>0.52160996724778153</v>
      </c>
      <c r="AA149" s="11">
        <f>'OddsRatio_working_3-way'!X149^(1/3)*COS(('OddsRatio_working_3-way'!Y149+2*PI())/3)</f>
        <v>-0.30701769256966993</v>
      </c>
      <c r="AB149" s="11">
        <f>'OddsRatio_working_3-way'!X149^(1/3)*COS(('OddsRatio_working_3-way'!Y149+4*PI())/3)</f>
        <v>-0.21459227467811168</v>
      </c>
      <c r="AC149" s="11">
        <f>'OddsRatio_working_3-way'!X149^(1/3)*SIN('OddsRatio_working_3-way'!Y149/3)</f>
        <v>5.3361839899654838E-2</v>
      </c>
      <c r="AD149" s="11">
        <f>'OddsRatio_working_3-way'!X149^(1/3)*SIN(('OddsRatio_working_3-way'!Y149+2*PI())/3)</f>
        <v>0.42504656255392032</v>
      </c>
      <c r="AE149" s="11">
        <f>'OddsRatio_working_3-way'!X149^(1/3)*SIN(('OddsRatio_working_3-way'!Y149+4*PI())/3)</f>
        <v>-0.47840840245357519</v>
      </c>
      <c r="AF149" s="11">
        <f>-'OddsRatio_working_3-way'!U149/(3*'OddsRatio_working_3-way'!X149^(1/3))*COS(('OddsRatio_working_3-way'!Y149)/3)</f>
        <v>0.52160996724778141</v>
      </c>
      <c r="AG149" s="11">
        <f>-'OddsRatio_working_3-way'!U149/(3*'OddsRatio_working_3-way'!X149^(1/3))*COS(('OddsRatio_working_3-way'!Y149+2*PI())/3)</f>
        <v>-0.30701769256966988</v>
      </c>
      <c r="AH149" s="11">
        <f>-'OddsRatio_working_3-way'!U149/(3*'OddsRatio_working_3-way'!X149^(1/3))*COS(('OddsRatio_working_3-way'!Y149+4*PI())/3)</f>
        <v>-0.21459227467811165</v>
      </c>
      <c r="AI149" s="11">
        <f>'OddsRatio_working_3-way'!U149/(3*'OddsRatio_working_3-way'!X149^(1/3))*SIN(('OddsRatio_working_3-way'!Y149)/3)</f>
        <v>-5.3361839899654824E-2</v>
      </c>
      <c r="AJ149" s="11">
        <f>'OddsRatio_working_3-way'!U149/(3*'OddsRatio_working_3-way'!X149^(1/3))*SIN(('OddsRatio_working_3-way'!Y149+2*PI())/3)</f>
        <v>-0.42504656255392026</v>
      </c>
      <c r="AK149" s="11">
        <f>'OddsRatio_working_3-way'!U149/(3*'OddsRatio_working_3-way'!X149^(1/3))*SIN(('OddsRatio_working_3-way'!Y149+4*PI())/3)</f>
        <v>0.47840840245357508</v>
      </c>
      <c r="AL149" s="11">
        <f>'OddsRatio_working_3-way'!Z149+'OddsRatio_working_3-way'!AF149</f>
        <v>1.0432199344955628</v>
      </c>
      <c r="AM149" s="11">
        <f>'OddsRatio_working_3-way'!AA149+'OddsRatio_working_3-way'!AG149</f>
        <v>-0.61403538513933986</v>
      </c>
      <c r="AN149" s="11">
        <f>'OddsRatio_working_3-way'!AB149+'OddsRatio_working_3-way'!AH149</f>
        <v>-0.4291845493562233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1.0432199344955628</v>
      </c>
      <c r="AS149" s="11">
        <f>IF(('OddsRatio_working_3-way'!X149=0),IF(Q149&gt;0,-Q149^(1/3),(-Q149)^(1/3)),'OddsRatio_working_3-way'!AM149-'OddsRatio_working_3-way'!R149/3)</f>
        <v>-0.61403538513933986</v>
      </c>
      <c r="AT149" s="11">
        <f>IF(('OddsRatio_working_3-way'!X149=0),IF(Q149&gt;0,-Q149^(1/3),(-Q149)^(1/3)),'OddsRatio_working_3-way'!AN149-'OddsRatio_working_3-way'!R149/3)</f>
        <v>-0.4291845493562233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9">
        <f t="shared" si="39"/>
        <v>0.26095418797115616</v>
      </c>
      <c r="E150" s="9">
        <f t="shared" si="40"/>
        <v>0.25744380483834167</v>
      </c>
      <c r="F150" s="9">
        <f t="shared" si="41"/>
        <v>0.48160200719050206</v>
      </c>
      <c r="G150" s="9">
        <f t="shared" si="42"/>
        <v>1.0450517535863577</v>
      </c>
      <c r="H150" s="9">
        <f t="shared" si="43"/>
        <v>3.8320902522190301</v>
      </c>
      <c r="I150" s="9">
        <f t="shared" si="44"/>
        <v>3.8843428398983475</v>
      </c>
      <c r="J150" s="9">
        <f t="shared" si="45"/>
        <v>2.076403306193948</v>
      </c>
      <c r="K150" s="11">
        <f t="shared" si="46"/>
        <v>0.26954177897574122</v>
      </c>
      <c r="L150" s="11">
        <f t="shared" si="47"/>
        <v>0.26595744680851063</v>
      </c>
      <c r="M150" s="11">
        <f t="shared" si="48"/>
        <v>0.49261083743842371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-0.27205568477200537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0.22953851317240312</v>
      </c>
      <c r="Q150" s="11">
        <f>2*'OddsRatio_working_3-way'!K150*'OddsRatio_working_3-way'!L150*'OddsRatio_working_3-way'!M150</f>
        <v>7.0627234822277868E-2</v>
      </c>
      <c r="R150" s="11">
        <f t="shared" si="49"/>
        <v>0</v>
      </c>
      <c r="S150" s="11">
        <f t="shared" si="50"/>
        <v>-0.84371886352886361</v>
      </c>
      <c r="T150" s="11">
        <f t="shared" si="51"/>
        <v>-0.25960580416272722</v>
      </c>
      <c r="U150" s="11">
        <f>'OddsRatio_working_3-way'!S150-'OddsRatio_working_3-way'!R150^2/3</f>
        <v>-0.84371886352886361</v>
      </c>
      <c r="V150" s="11">
        <f>'OddsRatio_working_3-way'!S150*'OddsRatio_working_3-way'!R150/3-2*'OddsRatio_working_3-way'!R150^3/27-'OddsRatio_working_3-way'!T150</f>
        <v>0.25960580416272722</v>
      </c>
      <c r="W150" s="11">
        <f>'OddsRatio_working_3-way'!V150^2+4*'OddsRatio_working_3-way'!U150^3/27</f>
        <v>-2.1584232847003684E-2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0.14914708042900132</v>
      </c>
      <c r="Y150" s="11">
        <f>IF('OddsRatio_working_3-way'!W150&gt;=0,IF('OddsRatio_working_3-way'!V150+SQRT('OddsRatio_working_3-way'!W150)&gt;0,0,PI()),ACOS('OddsRatio_working_3-way'!V150/(2*'OddsRatio_working_3-way'!X150)))</f>
        <v>0.51498252859438587</v>
      </c>
      <c r="Z150" s="11">
        <f>'OddsRatio_working_3-way'!X150^(1/3)*COS('OddsRatio_working_3-way'!Y150/3)</f>
        <v>0.52252587679317875</v>
      </c>
      <c r="AA150" s="11">
        <f>'OddsRatio_working_3-way'!X150^(1/3)*COS(('OddsRatio_working_3-way'!Y150+2*PI())/3)</f>
        <v>-0.33971513367088157</v>
      </c>
      <c r="AB150" s="11">
        <f>'OddsRatio_working_3-way'!X150^(1/3)*COS(('OddsRatio_working_3-way'!Y150+4*PI())/3)</f>
        <v>-0.18281074312229711</v>
      </c>
      <c r="AC150" s="11">
        <f>'OddsRatio_working_3-way'!X150^(1/3)*SIN('OddsRatio_working_3-way'!Y150/3)</f>
        <v>9.0588792120259373E-2</v>
      </c>
      <c r="AD150" s="11">
        <f>'OddsRatio_working_3-way'!X150^(1/3)*SIN(('OddsRatio_working_3-way'!Y150+2*PI())/3)</f>
        <v>0.40722628737750083</v>
      </c>
      <c r="AE150" s="11">
        <f>'OddsRatio_working_3-way'!X150^(1/3)*SIN(('OddsRatio_working_3-way'!Y150+4*PI())/3)</f>
        <v>-0.49781507949776022</v>
      </c>
      <c r="AF150" s="11">
        <f>-'OddsRatio_working_3-way'!U150/(3*'OddsRatio_working_3-way'!X150^(1/3))*COS(('OddsRatio_working_3-way'!Y150)/3)</f>
        <v>0.52252587679317886</v>
      </c>
      <c r="AG150" s="11">
        <f>-'OddsRatio_working_3-way'!U150/(3*'OddsRatio_working_3-way'!X150^(1/3))*COS(('OddsRatio_working_3-way'!Y150+2*PI())/3)</f>
        <v>-0.33971513367088163</v>
      </c>
      <c r="AH150" s="11">
        <f>-'OddsRatio_working_3-way'!U150/(3*'OddsRatio_working_3-way'!X150^(1/3))*COS(('OddsRatio_working_3-way'!Y150+4*PI())/3)</f>
        <v>-0.18281074312229714</v>
      </c>
      <c r="AI150" s="11">
        <f>'OddsRatio_working_3-way'!U150/(3*'OddsRatio_working_3-way'!X150^(1/3))*SIN(('OddsRatio_working_3-way'!Y150)/3)</f>
        <v>-9.0588792120259387E-2</v>
      </c>
      <c r="AJ150" s="11">
        <f>'OddsRatio_working_3-way'!U150/(3*'OddsRatio_working_3-way'!X150^(1/3))*SIN(('OddsRatio_working_3-way'!Y150+2*PI())/3)</f>
        <v>-0.40722628737750088</v>
      </c>
      <c r="AK150" s="11">
        <f>'OddsRatio_working_3-way'!U150/(3*'OddsRatio_working_3-way'!X150^(1/3))*SIN(('OddsRatio_working_3-way'!Y150+4*PI())/3)</f>
        <v>0.49781507949776033</v>
      </c>
      <c r="AL150" s="11">
        <f>'OddsRatio_working_3-way'!Z150+'OddsRatio_working_3-way'!AF150</f>
        <v>1.0450517535863577</v>
      </c>
      <c r="AM150" s="11">
        <f>'OddsRatio_working_3-way'!AA150+'OddsRatio_working_3-way'!AG150</f>
        <v>-0.67943026734176315</v>
      </c>
      <c r="AN150" s="11">
        <f>'OddsRatio_working_3-way'!AB150+'OddsRatio_working_3-way'!AH150</f>
        <v>-0.36562148624459423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1.0450517535863577</v>
      </c>
      <c r="AS150" s="11">
        <f>IF(('OddsRatio_working_3-way'!X150=0),IF(Q150&gt;0,-Q150^(1/3),(-Q150)^(1/3)),'OddsRatio_working_3-way'!AM150-'OddsRatio_working_3-way'!R150/3)</f>
        <v>-0.67943026734176315</v>
      </c>
      <c r="AT150" s="11">
        <f>IF(('OddsRatio_working_3-way'!X150=0),IF(Q150&gt;0,-Q150^(1/3),(-Q150)^(1/3)),'OddsRatio_working_3-way'!AN150-'OddsRatio_working_3-way'!R150/3)</f>
        <v>-0.36562148624459423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9">
        <f t="shared" si="39"/>
        <v>0.54691586320219099</v>
      </c>
      <c r="E151" s="9">
        <f t="shared" si="40"/>
        <v>0.24181057458938876</v>
      </c>
      <c r="F151" s="9">
        <f t="shared" si="41"/>
        <v>0.21127356220842039</v>
      </c>
      <c r="G151" s="9">
        <f t="shared" si="42"/>
        <v>1.0486516526266247</v>
      </c>
      <c r="H151" s="9">
        <f t="shared" si="43"/>
        <v>1.8284348055750341</v>
      </c>
      <c r="I151" s="9">
        <f t="shared" si="44"/>
        <v>4.1354684413536082</v>
      </c>
      <c r="J151" s="9">
        <f t="shared" si="45"/>
        <v>4.7331998833507845</v>
      </c>
      <c r="K151" s="11">
        <f t="shared" si="46"/>
        <v>0.55865921787709494</v>
      </c>
      <c r="L151" s="11">
        <f t="shared" si="47"/>
        <v>0.25062656641604009</v>
      </c>
      <c r="M151" s="11">
        <f t="shared" si="48"/>
        <v>0.2192982456140351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-0.25820075524496844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0.22537476691827579</v>
      </c>
      <c r="Q151" s="11">
        <f>2*'OddsRatio_working_3-way'!K151*'OddsRatio_working_3-way'!L151*'OddsRatio_working_3-way'!M151</f>
        <v>6.1410018233862607E-2</v>
      </c>
      <c r="R151" s="11">
        <f t="shared" si="49"/>
        <v>0</v>
      </c>
      <c r="S151" s="11">
        <f t="shared" si="50"/>
        <v>-0.87286641243342245</v>
      </c>
      <c r="T151" s="11">
        <f t="shared" si="51"/>
        <v>-0.23783825951864371</v>
      </c>
      <c r="U151" s="11">
        <f>'OddsRatio_working_3-way'!S151-'OddsRatio_working_3-way'!R151^2/3</f>
        <v>-0.87286641243342245</v>
      </c>
      <c r="V151" s="11">
        <f>'OddsRatio_working_3-way'!S151*'OddsRatio_working_3-way'!R151/3-2*'OddsRatio_working_3-way'!R151^3/27-'OddsRatio_working_3-way'!T151</f>
        <v>0.23783825951864371</v>
      </c>
      <c r="W151" s="11">
        <f>'OddsRatio_working_3-way'!V151^2+4*'OddsRatio_working_3-way'!U151^3/27</f>
        <v>-4.1956403917995218E-2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0.15694221994802174</v>
      </c>
      <c r="Y151" s="11">
        <f>IF('OddsRatio_working_3-way'!W151&gt;=0,IF('OddsRatio_working_3-way'!V151+SQRT('OddsRatio_working_3-way'!W151)&gt;0,0,PI()),ACOS('OddsRatio_working_3-way'!V151/(2*'OddsRatio_working_3-way'!X151)))</f>
        <v>0.71097565706434118</v>
      </c>
      <c r="Z151" s="11">
        <f>'OddsRatio_working_3-way'!X151^(1/3)*COS('OddsRatio_working_3-way'!Y151/3)</f>
        <v>0.52432582631331248</v>
      </c>
      <c r="AA151" s="11">
        <f>'OddsRatio_working_3-way'!X151^(1/3)*COS(('OddsRatio_working_3-way'!Y151+2*PI())/3)</f>
        <v>-0.37183708515718777</v>
      </c>
      <c r="AB151" s="11">
        <f>'OddsRatio_working_3-way'!X151^(1/3)*COS(('OddsRatio_working_3-way'!Y151+4*PI())/3)</f>
        <v>-0.15248874115612449</v>
      </c>
      <c r="AC151" s="11">
        <f>'OddsRatio_working_3-way'!X151^(1/3)*SIN('OddsRatio_working_3-way'!Y151/3)</f>
        <v>0.12664082545531247</v>
      </c>
      <c r="AD151" s="11">
        <f>'OddsRatio_working_3-way'!X151^(1/3)*SIN(('OddsRatio_working_3-way'!Y151+2*PI())/3)</f>
        <v>0.39075907271993982</v>
      </c>
      <c r="AE151" s="11">
        <f>'OddsRatio_working_3-way'!X151^(1/3)*SIN(('OddsRatio_working_3-way'!Y151+4*PI())/3)</f>
        <v>-0.51739989817525223</v>
      </c>
      <c r="AF151" s="11">
        <f>-'OddsRatio_working_3-way'!U151/(3*'OddsRatio_working_3-way'!X151^(1/3))*COS(('OddsRatio_working_3-way'!Y151)/3)</f>
        <v>0.52432582631331237</v>
      </c>
      <c r="AG151" s="11">
        <f>-'OddsRatio_working_3-way'!U151/(3*'OddsRatio_working_3-way'!X151^(1/3))*COS(('OddsRatio_working_3-way'!Y151+2*PI())/3)</f>
        <v>-0.37183708515718766</v>
      </c>
      <c r="AH151" s="11">
        <f>-'OddsRatio_working_3-way'!U151/(3*'OddsRatio_working_3-way'!X151^(1/3))*COS(('OddsRatio_working_3-way'!Y151+4*PI())/3)</f>
        <v>-0.15248874115612446</v>
      </c>
      <c r="AI151" s="11">
        <f>'OddsRatio_working_3-way'!U151/(3*'OddsRatio_working_3-way'!X151^(1/3))*SIN(('OddsRatio_working_3-way'!Y151)/3)</f>
        <v>-0.12664082545531244</v>
      </c>
      <c r="AJ151" s="11">
        <f>'OddsRatio_working_3-way'!U151/(3*'OddsRatio_working_3-way'!X151^(1/3))*SIN(('OddsRatio_working_3-way'!Y151+2*PI())/3)</f>
        <v>-0.39075907271993976</v>
      </c>
      <c r="AK151" s="11">
        <f>'OddsRatio_working_3-way'!U151/(3*'OddsRatio_working_3-way'!X151^(1/3))*SIN(('OddsRatio_working_3-way'!Y151+4*PI())/3)</f>
        <v>0.51739989817525212</v>
      </c>
      <c r="AL151" s="11">
        <f>'OddsRatio_working_3-way'!Z151+'OddsRatio_working_3-way'!AF151</f>
        <v>1.0486516526266247</v>
      </c>
      <c r="AM151" s="11">
        <f>'OddsRatio_working_3-way'!AA151+'OddsRatio_working_3-way'!AG151</f>
        <v>-0.74367417031437544</v>
      </c>
      <c r="AN151" s="11">
        <f>'OddsRatio_working_3-way'!AB151+'OddsRatio_working_3-way'!AH151</f>
        <v>-0.30497748231224897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1.0486516526266247</v>
      </c>
      <c r="AS151" s="11">
        <f>IF(('OddsRatio_working_3-way'!X151=0),IF(Q151&gt;0,-Q151^(1/3),(-Q151)^(1/3)),'OddsRatio_working_3-way'!AM151-'OddsRatio_working_3-way'!R151/3)</f>
        <v>-0.74367417031437544</v>
      </c>
      <c r="AT151" s="11">
        <f>IF(('OddsRatio_working_3-way'!X151=0),IF(Q151&gt;0,-Q151^(1/3),(-Q151)^(1/3)),'OddsRatio_working_3-way'!AN151-'OddsRatio_working_3-way'!R151/3)</f>
        <v>-0.30497748231224897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9">
        <f t="shared" si="39"/>
        <v>0.39717686250083706</v>
      </c>
      <c r="E152" s="9">
        <f t="shared" si="40"/>
        <v>0.30820540072139951</v>
      </c>
      <c r="F152" s="9">
        <f t="shared" si="41"/>
        <v>0.29461773677776337</v>
      </c>
      <c r="G152" s="9">
        <f t="shared" si="42"/>
        <v>1.0688521320048481</v>
      </c>
      <c r="H152" s="9">
        <f t="shared" si="43"/>
        <v>2.5177700274468844</v>
      </c>
      <c r="I152" s="9">
        <f t="shared" si="44"/>
        <v>3.2445894772101811</v>
      </c>
      <c r="J152" s="9">
        <f t="shared" si="45"/>
        <v>3.3942287756908605</v>
      </c>
      <c r="K152" s="11">
        <f t="shared" si="46"/>
        <v>0.41322314049586778</v>
      </c>
      <c r="L152" s="11">
        <f t="shared" si="47"/>
        <v>0.32258064516129031</v>
      </c>
      <c r="M152" s="11">
        <f t="shared" si="48"/>
        <v>0.30864197530864196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-0.2748106677725447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0.23697384401196714</v>
      </c>
      <c r="Q152" s="11">
        <f>2*'OddsRatio_working_3-way'!K152*'OddsRatio_working_3-way'!L152*'OddsRatio_working_3-way'!M152</f>
        <v>8.2282584726377478E-2</v>
      </c>
      <c r="R152" s="11">
        <f t="shared" si="49"/>
        <v>0</v>
      </c>
      <c r="S152" s="11">
        <f t="shared" si="50"/>
        <v>-0.86231675768899063</v>
      </c>
      <c r="T152" s="11">
        <f t="shared" si="51"/>
        <v>-0.29941554086423283</v>
      </c>
      <c r="U152" s="11">
        <f>'OddsRatio_working_3-way'!S152-'OddsRatio_working_3-way'!R152^2/3</f>
        <v>-0.86231675768899063</v>
      </c>
      <c r="V152" s="11">
        <f>'OddsRatio_working_3-way'!S152*'OddsRatio_working_3-way'!R152/3-2*'OddsRatio_working_3-way'!R152^3/27-'OddsRatio_working_3-way'!T152</f>
        <v>0.29941554086423283</v>
      </c>
      <c r="W152" s="11">
        <f>'OddsRatio_working_3-way'!V152^2+4*'OddsRatio_working_3-way'!U152^3/27</f>
        <v>-5.3444497704586563E-3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0.15410557734997762</v>
      </c>
      <c r="Y152" s="11">
        <f>IF('OddsRatio_working_3-way'!W152&gt;=0,IF('OddsRatio_working_3-way'!V152+SQRT('OddsRatio_working_3-way'!W152)&gt;0,0,PI()),ACOS('OddsRatio_working_3-way'!V152/(2*'OddsRatio_working_3-way'!X152)))</f>
        <v>0.23947608848938184</v>
      </c>
      <c r="Z152" s="11">
        <f>'OddsRatio_working_3-way'!X152^(1/3)*COS('OddsRatio_working_3-way'!Y152/3)</f>
        <v>0.53442606600242404</v>
      </c>
      <c r="AA152" s="11">
        <f>'OddsRatio_working_3-way'!X152^(1/3)*COS(('OddsRatio_working_3-way'!Y152+2*PI())/3)</f>
        <v>-0.30423700368409867</v>
      </c>
      <c r="AB152" s="11">
        <f>'OddsRatio_working_3-way'!X152^(1/3)*COS(('OddsRatio_working_3-way'!Y152+4*PI())/3)</f>
        <v>-0.23018906231832545</v>
      </c>
      <c r="AC152" s="11">
        <f>'OddsRatio_working_3-way'!X152^(1/3)*SIN('OddsRatio_working_3-way'!Y152/3)</f>
        <v>4.2751598880466826E-2</v>
      </c>
      <c r="AD152" s="11">
        <f>'OddsRatio_working_3-way'!X152^(1/3)*SIN(('OddsRatio_working_3-way'!Y152+2*PI())/3)</f>
        <v>0.44145075016244489</v>
      </c>
      <c r="AE152" s="11">
        <f>'OddsRatio_working_3-way'!X152^(1/3)*SIN(('OddsRatio_working_3-way'!Y152+4*PI())/3)</f>
        <v>-0.48420234904291165</v>
      </c>
      <c r="AF152" s="11">
        <f>-'OddsRatio_working_3-way'!U152/(3*'OddsRatio_working_3-way'!X152^(1/3))*COS(('OddsRatio_working_3-way'!Y152)/3)</f>
        <v>0.53442606600242404</v>
      </c>
      <c r="AG152" s="11">
        <f>-'OddsRatio_working_3-way'!U152/(3*'OddsRatio_working_3-way'!X152^(1/3))*COS(('OddsRatio_working_3-way'!Y152+2*PI())/3)</f>
        <v>-0.30423700368409867</v>
      </c>
      <c r="AH152" s="11">
        <f>-'OddsRatio_working_3-way'!U152/(3*'OddsRatio_working_3-way'!X152^(1/3))*COS(('OddsRatio_working_3-way'!Y152+4*PI())/3)</f>
        <v>-0.23018906231832545</v>
      </c>
      <c r="AI152" s="11">
        <f>'OddsRatio_working_3-way'!U152/(3*'OddsRatio_working_3-way'!X152^(1/3))*SIN(('OddsRatio_working_3-way'!Y152)/3)</f>
        <v>-4.2751598880466826E-2</v>
      </c>
      <c r="AJ152" s="11">
        <f>'OddsRatio_working_3-way'!U152/(3*'OddsRatio_working_3-way'!X152^(1/3))*SIN(('OddsRatio_working_3-way'!Y152+2*PI())/3)</f>
        <v>-0.44145075016244489</v>
      </c>
      <c r="AK152" s="11">
        <f>'OddsRatio_working_3-way'!U152/(3*'OddsRatio_working_3-way'!X152^(1/3))*SIN(('OddsRatio_working_3-way'!Y152+4*PI())/3)</f>
        <v>0.48420234904291165</v>
      </c>
      <c r="AL152" s="11">
        <f>'OddsRatio_working_3-way'!Z152+'OddsRatio_working_3-way'!AF152</f>
        <v>1.0688521320048481</v>
      </c>
      <c r="AM152" s="11">
        <f>'OddsRatio_working_3-way'!AA152+'OddsRatio_working_3-way'!AG152</f>
        <v>-0.60847400736819734</v>
      </c>
      <c r="AN152" s="11">
        <f>'OddsRatio_working_3-way'!AB152+'OddsRatio_working_3-way'!AH152</f>
        <v>-0.4603781246366509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1.0688521320048481</v>
      </c>
      <c r="AS152" s="11">
        <f>IF(('OddsRatio_working_3-way'!X152=0),IF(Q152&gt;0,-Q152^(1/3),(-Q152)^(1/3)),'OddsRatio_working_3-way'!AM152-'OddsRatio_working_3-way'!R152/3)</f>
        <v>-0.60847400736819734</v>
      </c>
      <c r="AT152" s="11">
        <f>IF(('OddsRatio_working_3-way'!X152=0),IF(Q152&gt;0,-Q152^(1/3),(-Q152)^(1/3)),'OddsRatio_working_3-way'!AN152-'OddsRatio_working_3-way'!R152/3)</f>
        <v>-0.4603781246366509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9">
        <f t="shared" si="39"/>
        <v>0.38950700469912491</v>
      </c>
      <c r="E153" s="9">
        <f t="shared" si="40"/>
        <v>0.31894060099165694</v>
      </c>
      <c r="F153" s="9">
        <f t="shared" si="41"/>
        <v>0.29155239430921837</v>
      </c>
      <c r="G153" s="9">
        <f t="shared" si="42"/>
        <v>1.0519113585654325</v>
      </c>
      <c r="H153" s="9">
        <f t="shared" si="43"/>
        <v>2.5673479242624944</v>
      </c>
      <c r="I153" s="9">
        <f t="shared" si="44"/>
        <v>3.1353800578878279</v>
      </c>
      <c r="J153" s="9">
        <f t="shared" si="45"/>
        <v>3.4299152382861489</v>
      </c>
      <c r="K153" s="11">
        <f t="shared" si="46"/>
        <v>0.40160642570281119</v>
      </c>
      <c r="L153" s="11">
        <f t="shared" si="47"/>
        <v>0.33003300330033003</v>
      </c>
      <c r="M153" s="11">
        <f t="shared" si="48"/>
        <v>0.30211480362537763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-0.27978492895334761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0.23345253027104473</v>
      </c>
      <c r="Q153" s="11">
        <f>2*'OddsRatio_working_3-way'!K153*'OddsRatio_working_3-way'!L153*'OddsRatio_working_3-way'!M153</f>
        <v>8.0086631310821527E-2</v>
      </c>
      <c r="R153" s="11">
        <f t="shared" si="49"/>
        <v>0</v>
      </c>
      <c r="S153" s="11">
        <f t="shared" si="50"/>
        <v>-0.83439994836166276</v>
      </c>
      <c r="T153" s="11">
        <f t="shared" si="51"/>
        <v>-0.28624355003830626</v>
      </c>
      <c r="U153" s="11">
        <f>'OddsRatio_working_3-way'!S153-'OddsRatio_working_3-way'!R153^2/3</f>
        <v>-0.83439994836166276</v>
      </c>
      <c r="V153" s="11">
        <f>'OddsRatio_working_3-way'!S153*'OddsRatio_working_3-way'!R153/3-2*'OddsRatio_working_3-way'!R153^3/27-'OddsRatio_working_3-way'!T153</f>
        <v>0.28624355003830626</v>
      </c>
      <c r="W153" s="11">
        <f>'OddsRatio_working_3-way'!V153^2+4*'OddsRatio_working_3-way'!U153^3/27</f>
        <v>-4.1281357990316098E-3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0.1466829111873329</v>
      </c>
      <c r="Y153" s="11">
        <f>IF('OddsRatio_working_3-way'!W153&gt;=0,IF('OddsRatio_working_3-way'!V153+SQRT('OddsRatio_working_3-way'!W153)&gt;0,0,PI()),ACOS('OddsRatio_working_3-way'!V153/(2*'OddsRatio_working_3-way'!X153)))</f>
        <v>0.22080154456302226</v>
      </c>
      <c r="Z153" s="11">
        <f>'OddsRatio_working_3-way'!X153^(1/3)*COS('OddsRatio_working_3-way'!Y153/3)</f>
        <v>0.52595567928271614</v>
      </c>
      <c r="AA153" s="11">
        <f>'OddsRatio_working_3-way'!X153^(1/3)*COS(('OddsRatio_working_3-way'!Y153+2*PI())/3)</f>
        <v>-0.29656287593891362</v>
      </c>
      <c r="AB153" s="11">
        <f>'OddsRatio_working_3-way'!X153^(1/3)*COS(('OddsRatio_working_3-way'!Y153+4*PI())/3)</f>
        <v>-0.22939280334380246</v>
      </c>
      <c r="AC153" s="11">
        <f>'OddsRatio_working_3-way'!X153^(1/3)*SIN('OddsRatio_working_3-way'!Y153/3)</f>
        <v>3.8780659494274144E-2</v>
      </c>
      <c r="AD153" s="11">
        <f>'OddsRatio_working_3-way'!X153^(1/3)*SIN(('OddsRatio_working_3-way'!Y153+2*PI())/3)</f>
        <v>0.43610064977639595</v>
      </c>
      <c r="AE153" s="11">
        <f>'OddsRatio_working_3-way'!X153^(1/3)*SIN(('OddsRatio_working_3-way'!Y153+4*PI())/3)</f>
        <v>-0.47488130927067007</v>
      </c>
      <c r="AF153" s="11">
        <f>-'OddsRatio_working_3-way'!U153/(3*'OddsRatio_working_3-way'!X153^(1/3))*COS(('OddsRatio_working_3-way'!Y153)/3)</f>
        <v>0.52595567928271625</v>
      </c>
      <c r="AG153" s="11">
        <f>-'OddsRatio_working_3-way'!U153/(3*'OddsRatio_working_3-way'!X153^(1/3))*COS(('OddsRatio_working_3-way'!Y153+2*PI())/3)</f>
        <v>-0.29656287593891367</v>
      </c>
      <c r="AH153" s="11">
        <f>-'OddsRatio_working_3-way'!U153/(3*'OddsRatio_working_3-way'!X153^(1/3))*COS(('OddsRatio_working_3-way'!Y153+4*PI())/3)</f>
        <v>-0.22939280334380252</v>
      </c>
      <c r="AI153" s="11">
        <f>'OddsRatio_working_3-way'!U153/(3*'OddsRatio_working_3-way'!X153^(1/3))*SIN(('OddsRatio_working_3-way'!Y153)/3)</f>
        <v>-3.8780659494274151E-2</v>
      </c>
      <c r="AJ153" s="11">
        <f>'OddsRatio_working_3-way'!U153/(3*'OddsRatio_working_3-way'!X153^(1/3))*SIN(('OddsRatio_working_3-way'!Y153+2*PI())/3)</f>
        <v>-0.43610064977639601</v>
      </c>
      <c r="AK153" s="11">
        <f>'OddsRatio_working_3-way'!U153/(3*'OddsRatio_working_3-way'!X153^(1/3))*SIN(('OddsRatio_working_3-way'!Y153+4*PI())/3)</f>
        <v>0.47488130927067018</v>
      </c>
      <c r="AL153" s="11">
        <f>'OddsRatio_working_3-way'!Z153+'OddsRatio_working_3-way'!AF153</f>
        <v>1.0519113585654325</v>
      </c>
      <c r="AM153" s="11">
        <f>'OddsRatio_working_3-way'!AA153+'OddsRatio_working_3-way'!AG153</f>
        <v>-0.59312575187782723</v>
      </c>
      <c r="AN153" s="11">
        <f>'OddsRatio_working_3-way'!AB153+'OddsRatio_working_3-way'!AH153</f>
        <v>-0.45878560668760499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1.0519113585654325</v>
      </c>
      <c r="AS153" s="11">
        <f>IF(('OddsRatio_working_3-way'!X153=0),IF(Q153&gt;0,-Q153^(1/3),(-Q153)^(1/3)),'OddsRatio_working_3-way'!AM153-'OddsRatio_working_3-way'!R153/3)</f>
        <v>-0.59312575187782723</v>
      </c>
      <c r="AT153" s="11">
        <f>IF(('OddsRatio_working_3-way'!X153=0),IF(Q153&gt;0,-Q153^(1/3),(-Q153)^(1/3)),'OddsRatio_working_3-way'!AN153-'OddsRatio_working_3-way'!R153/3)</f>
        <v>-0.45878560668760499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9">
        <f t="shared" si="39"/>
        <v>0.33035289260718315</v>
      </c>
      <c r="E154" s="9">
        <f t="shared" si="40"/>
        <v>0.30791708199200951</v>
      </c>
      <c r="F154" s="9">
        <f t="shared" si="41"/>
        <v>0.36173002540080756</v>
      </c>
      <c r="G154" s="9">
        <f t="shared" si="42"/>
        <v>1.0502932497990045</v>
      </c>
      <c r="H154" s="9">
        <f t="shared" si="43"/>
        <v>3.0270659721120787</v>
      </c>
      <c r="I154" s="9">
        <f t="shared" si="44"/>
        <v>3.2476275545698701</v>
      </c>
      <c r="J154" s="9">
        <f t="shared" si="45"/>
        <v>2.764492659662328</v>
      </c>
      <c r="K154" s="11">
        <f t="shared" si="46"/>
        <v>0.34129692832764502</v>
      </c>
      <c r="L154" s="11">
        <f t="shared" si="47"/>
        <v>0.31847133757961782</v>
      </c>
      <c r="M154" s="11">
        <f t="shared" si="48"/>
        <v>0.37313432835820892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-0.28141568629105096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0.23320388557419416</v>
      </c>
      <c r="Q154" s="11">
        <f>2*'OddsRatio_working_3-way'!K154*'OddsRatio_working_3-way'!L154*'OddsRatio_working_3-way'!M154</f>
        <v>8.1114394982328392E-2</v>
      </c>
      <c r="R154" s="11">
        <f t="shared" si="49"/>
        <v>0</v>
      </c>
      <c r="S154" s="11">
        <f t="shared" si="50"/>
        <v>-0.82868118919641787</v>
      </c>
      <c r="T154" s="11">
        <f t="shared" si="51"/>
        <v>-0.28823693537266704</v>
      </c>
      <c r="U154" s="11">
        <f>'OddsRatio_working_3-way'!S154-'OddsRatio_working_3-way'!R154^2/3</f>
        <v>-0.82868118919641787</v>
      </c>
      <c r="V154" s="11">
        <f>'OddsRatio_working_3-way'!S154*'OddsRatio_working_3-way'!R154/3-2*'OddsRatio_working_3-way'!R154^3/27-'OddsRatio_working_3-way'!T154</f>
        <v>0.28823693537266704</v>
      </c>
      <c r="W154" s="11">
        <f>'OddsRatio_working_3-way'!V154^2+4*'OddsRatio_working_3-way'!U154^3/27</f>
        <v>-1.2255049655950645E-3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0.14517750848411584</v>
      </c>
      <c r="Y154" s="11">
        <f>IF('OddsRatio_working_3-way'!W154&gt;=0,IF('OddsRatio_working_3-way'!V154+SQRT('OddsRatio_working_3-way'!W154)&gt;0,0,PI()),ACOS('OddsRatio_working_3-way'!V154/(2*'OddsRatio_working_3-way'!X154)))</f>
        <v>0.12086095880830316</v>
      </c>
      <c r="Z154" s="11">
        <f>'OddsRatio_working_3-way'!X154^(1/3)*COS('OddsRatio_working_3-way'!Y154/3)</f>
        <v>0.52514662489950237</v>
      </c>
      <c r="AA154" s="11">
        <f>'OddsRatio_working_3-way'!X154^(1/3)*COS(('OddsRatio_working_3-way'!Y154+2*PI())/3)</f>
        <v>-0.2809053627060788</v>
      </c>
      <c r="AB154" s="11">
        <f>'OddsRatio_working_3-way'!X154^(1/3)*COS(('OddsRatio_working_3-way'!Y154+4*PI())/3)</f>
        <v>-0.24424126219342387</v>
      </c>
      <c r="AC154" s="11">
        <f>'OddsRatio_working_3-way'!X154^(1/3)*SIN('OddsRatio_working_3-way'!Y154/3)</f>
        <v>2.1168028300577006E-2</v>
      </c>
      <c r="AD154" s="11">
        <f>'OddsRatio_working_3-way'!X154^(1/3)*SIN(('OddsRatio_working_3-way'!Y154+2*PI())/3)</f>
        <v>0.44420630372433823</v>
      </c>
      <c r="AE154" s="11">
        <f>'OddsRatio_working_3-way'!X154^(1/3)*SIN(('OddsRatio_working_3-way'!Y154+4*PI())/3)</f>
        <v>-0.46537433202491502</v>
      </c>
      <c r="AF154" s="11">
        <f>-'OddsRatio_working_3-way'!U154/(3*'OddsRatio_working_3-way'!X154^(1/3))*COS(('OddsRatio_working_3-way'!Y154)/3)</f>
        <v>0.52514662489950226</v>
      </c>
      <c r="AG154" s="11">
        <f>-'OddsRatio_working_3-way'!U154/(3*'OddsRatio_working_3-way'!X154^(1/3))*COS(('OddsRatio_working_3-way'!Y154+2*PI())/3)</f>
        <v>-0.28090536270607874</v>
      </c>
      <c r="AH154" s="11">
        <f>-'OddsRatio_working_3-way'!U154/(3*'OddsRatio_working_3-way'!X154^(1/3))*COS(('OddsRatio_working_3-way'!Y154+4*PI())/3)</f>
        <v>-0.24424126219342382</v>
      </c>
      <c r="AI154" s="11">
        <f>'OddsRatio_working_3-way'!U154/(3*'OddsRatio_working_3-way'!X154^(1/3))*SIN(('OddsRatio_working_3-way'!Y154)/3)</f>
        <v>-2.1168028300577003E-2</v>
      </c>
      <c r="AJ154" s="11">
        <f>'OddsRatio_working_3-way'!U154/(3*'OddsRatio_working_3-way'!X154^(1/3))*SIN(('OddsRatio_working_3-way'!Y154+2*PI())/3)</f>
        <v>-0.44420630372433811</v>
      </c>
      <c r="AK154" s="11">
        <f>'OddsRatio_working_3-way'!U154/(3*'OddsRatio_working_3-way'!X154^(1/3))*SIN(('OddsRatio_working_3-way'!Y154+4*PI())/3)</f>
        <v>0.46537433202491491</v>
      </c>
      <c r="AL154" s="11">
        <f>'OddsRatio_working_3-way'!Z154+'OddsRatio_working_3-way'!AF154</f>
        <v>1.0502932497990045</v>
      </c>
      <c r="AM154" s="11">
        <f>'OddsRatio_working_3-way'!AA154+'OddsRatio_working_3-way'!AG154</f>
        <v>-0.5618107254121576</v>
      </c>
      <c r="AN154" s="11">
        <f>'OddsRatio_working_3-way'!AB154+'OddsRatio_working_3-way'!AH154</f>
        <v>-0.48848252438684769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1.0502932497990045</v>
      </c>
      <c r="AS154" s="11">
        <f>IF(('OddsRatio_working_3-way'!X154=0),IF(Q154&gt;0,-Q154^(1/3),(-Q154)^(1/3)),'OddsRatio_working_3-way'!AM154-'OddsRatio_working_3-way'!R154/3)</f>
        <v>-0.5618107254121576</v>
      </c>
      <c r="AT154" s="11">
        <f>IF(('OddsRatio_working_3-way'!X154=0),IF(Q154&gt;0,-Q154^(1/3),(-Q154)^(1/3)),'OddsRatio_working_3-way'!AN154-'OddsRatio_working_3-way'!R154/3)</f>
        <v>-0.48848252438684769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9">
        <f t="shared" si="39"/>
        <v>0.36747295078211728</v>
      </c>
      <c r="E155" s="9">
        <f t="shared" si="40"/>
        <v>0.30316349322679342</v>
      </c>
      <c r="F155" s="9">
        <f t="shared" si="41"/>
        <v>0.32936355599108935</v>
      </c>
      <c r="G155" s="9">
        <f t="shared" si="42"/>
        <v>1.0495662995384325</v>
      </c>
      <c r="H155" s="9">
        <f t="shared" si="43"/>
        <v>2.7212887312430292</v>
      </c>
      <c r="I155" s="9">
        <f t="shared" si="44"/>
        <v>3.2985501959891672</v>
      </c>
      <c r="J155" s="9">
        <f t="shared" si="45"/>
        <v>3.0361586211045588</v>
      </c>
      <c r="K155" s="11">
        <f t="shared" si="46"/>
        <v>0.37878787878787878</v>
      </c>
      <c r="L155" s="11">
        <f t="shared" si="47"/>
        <v>0.31347962382445144</v>
      </c>
      <c r="M155" s="11">
        <f t="shared" si="48"/>
        <v>0.3401360544217687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-0.28141533045250022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0.23304182507048607</v>
      </c>
      <c r="Q155" s="11">
        <f>2*'OddsRatio_working_3-way'!K155*'OddsRatio_working_3-way'!L155*'OddsRatio_working_3-way'!M155</f>
        <v>8.077706241611303E-2</v>
      </c>
      <c r="R155" s="11">
        <f t="shared" si="49"/>
        <v>0</v>
      </c>
      <c r="S155" s="11">
        <f t="shared" si="50"/>
        <v>-0.82810636043092523</v>
      </c>
      <c r="T155" s="11">
        <f t="shared" si="51"/>
        <v>-0.28703859980274704</v>
      </c>
      <c r="U155" s="11">
        <f>'OddsRatio_working_3-way'!S155-'OddsRatio_working_3-way'!R155^2/3</f>
        <v>-0.82810636043092523</v>
      </c>
      <c r="V155" s="11">
        <f>'OddsRatio_working_3-way'!S155*'OddsRatio_working_3-way'!R155/3-2*'OddsRatio_working_3-way'!R155^3/27-'OddsRatio_working_3-way'!T155</f>
        <v>0.28703859980274704</v>
      </c>
      <c r="W155" s="11">
        <f>'OddsRatio_working_3-way'!V155^2+4*'OddsRatio_working_3-way'!U155^3/27</f>
        <v>-1.7395588352165092E-3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0.14502647742045077</v>
      </c>
      <c r="Y155" s="11">
        <f>IF('OddsRatio_working_3-way'!W155&gt;=0,IF('OddsRatio_working_3-way'!V155+SQRT('OddsRatio_working_3-way'!W155)&gt;0,0,PI()),ACOS('OddsRatio_working_3-way'!V155/(2*'OddsRatio_working_3-way'!X155)))</f>
        <v>0.14429470202118533</v>
      </c>
      <c r="Z155" s="11">
        <f>'OddsRatio_working_3-way'!X155^(1/3)*COS('OddsRatio_working_3-way'!Y155/3)</f>
        <v>0.52478314976921625</v>
      </c>
      <c r="AA155" s="11">
        <f>'OddsRatio_working_3-way'!X155^(1/3)*COS(('OddsRatio_working_3-way'!Y155+2*PI())/3)</f>
        <v>-0.28426791819094221</v>
      </c>
      <c r="AB155" s="11">
        <f>'OddsRatio_working_3-way'!X155^(1/3)*COS(('OddsRatio_working_3-way'!Y155+4*PI())/3)</f>
        <v>-0.24051523157827415</v>
      </c>
      <c r="AC155" s="11">
        <f>'OddsRatio_working_3-way'!X155^(1/3)*SIN('OddsRatio_working_3-way'!Y155/3)</f>
        <v>2.5260625393593202E-2</v>
      </c>
      <c r="AD155" s="11">
        <f>'OddsRatio_working_3-way'!X155^(1/3)*SIN(('OddsRatio_working_3-way'!Y155+2*PI())/3)</f>
        <v>0.44184522648135838</v>
      </c>
      <c r="AE155" s="11">
        <f>'OddsRatio_working_3-way'!X155^(1/3)*SIN(('OddsRatio_working_3-way'!Y155+4*PI())/3)</f>
        <v>-0.46710585187495163</v>
      </c>
      <c r="AF155" s="11">
        <f>-'OddsRatio_working_3-way'!U155/(3*'OddsRatio_working_3-way'!X155^(1/3))*COS(('OddsRatio_working_3-way'!Y155)/3)</f>
        <v>0.52478314976921625</v>
      </c>
      <c r="AG155" s="11">
        <f>-'OddsRatio_working_3-way'!U155/(3*'OddsRatio_working_3-way'!X155^(1/3))*COS(('OddsRatio_working_3-way'!Y155+2*PI())/3)</f>
        <v>-0.28426791819094221</v>
      </c>
      <c r="AH155" s="11">
        <f>-'OddsRatio_working_3-way'!U155/(3*'OddsRatio_working_3-way'!X155^(1/3))*COS(('OddsRatio_working_3-way'!Y155+4*PI())/3)</f>
        <v>-0.24051523157827415</v>
      </c>
      <c r="AI155" s="11">
        <f>'OddsRatio_working_3-way'!U155/(3*'OddsRatio_working_3-way'!X155^(1/3))*SIN(('OddsRatio_working_3-way'!Y155)/3)</f>
        <v>-2.5260625393593202E-2</v>
      </c>
      <c r="AJ155" s="11">
        <f>'OddsRatio_working_3-way'!U155/(3*'OddsRatio_working_3-way'!X155^(1/3))*SIN(('OddsRatio_working_3-way'!Y155+2*PI())/3)</f>
        <v>-0.44184522648135838</v>
      </c>
      <c r="AK155" s="11">
        <f>'OddsRatio_working_3-way'!U155/(3*'OddsRatio_working_3-way'!X155^(1/3))*SIN(('OddsRatio_working_3-way'!Y155+4*PI())/3)</f>
        <v>0.46710585187495163</v>
      </c>
      <c r="AL155" s="11">
        <f>'OddsRatio_working_3-way'!Z155+'OddsRatio_working_3-way'!AF155</f>
        <v>1.0495662995384325</v>
      </c>
      <c r="AM155" s="11">
        <f>'OddsRatio_working_3-way'!AA155+'OddsRatio_working_3-way'!AG155</f>
        <v>-0.56853583638188443</v>
      </c>
      <c r="AN155" s="11">
        <f>'OddsRatio_working_3-way'!AB155+'OddsRatio_working_3-way'!AH155</f>
        <v>-0.48103046315654829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1.0495662995384325</v>
      </c>
      <c r="AS155" s="11">
        <f>IF(('OddsRatio_working_3-way'!X155=0),IF(Q155&gt;0,-Q155^(1/3),(-Q155)^(1/3)),'OddsRatio_working_3-way'!AM155-'OddsRatio_working_3-way'!R155/3)</f>
        <v>-0.56853583638188443</v>
      </c>
      <c r="AT155" s="11">
        <f>IF(('OddsRatio_working_3-way'!X155=0),IF(Q155&gt;0,-Q155^(1/3),(-Q155)^(1/3)),'OddsRatio_working_3-way'!AN155-'OddsRatio_working_3-way'!R155/3)</f>
        <v>-0.48103046315654829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9">
        <f t="shared" si="39"/>
        <v>0.55264829587640074</v>
      </c>
      <c r="E156" s="9">
        <f t="shared" si="40"/>
        <v>0.25451769302222849</v>
      </c>
      <c r="F156" s="9">
        <f t="shared" si="41"/>
        <v>0.19283401110137041</v>
      </c>
      <c r="G156" s="9">
        <f t="shared" si="42"/>
        <v>1.065090886396526</v>
      </c>
      <c r="H156" s="9">
        <f t="shared" si="43"/>
        <v>1.8094690736613599</v>
      </c>
      <c r="I156" s="9">
        <f t="shared" si="44"/>
        <v>3.9289999375904459</v>
      </c>
      <c r="J156" s="9">
        <f t="shared" si="45"/>
        <v>5.1858071835383468</v>
      </c>
      <c r="K156" s="11">
        <f t="shared" si="46"/>
        <v>0.56818181818181823</v>
      </c>
      <c r="L156" s="11">
        <f t="shared" si="47"/>
        <v>0.26666666666666666</v>
      </c>
      <c r="M156" s="11">
        <f t="shared" si="48"/>
        <v>0.20283975659229211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-0.25243407707910726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0.2286557256131293</v>
      </c>
      <c r="Q156" s="11">
        <f>2*'OddsRatio_working_3-way'!K156*'OddsRatio_working_3-way'!L156*'OddsRatio_working_3-way'!M156</f>
        <v>6.1466592906755185E-2</v>
      </c>
      <c r="R156" s="11">
        <f t="shared" si="49"/>
        <v>0</v>
      </c>
      <c r="S156" s="11">
        <f t="shared" si="50"/>
        <v>-0.90580371817816674</v>
      </c>
      <c r="T156" s="11">
        <f t="shared" si="51"/>
        <v>-0.24349562316617385</v>
      </c>
      <c r="U156" s="11">
        <f>'OddsRatio_working_3-way'!S156-'OddsRatio_working_3-way'!R156^2/3</f>
        <v>-0.90580371817816674</v>
      </c>
      <c r="V156" s="11">
        <f>'OddsRatio_working_3-way'!S156*'OddsRatio_working_3-way'!R156/3-2*'OddsRatio_working_3-way'!R156^3/27-'OddsRatio_working_3-way'!T156</f>
        <v>0.24349562316617385</v>
      </c>
      <c r="W156" s="11">
        <f>'OddsRatio_working_3-way'!V156^2+4*'OddsRatio_working_3-way'!U156^3/27</f>
        <v>-5.0812722262041331E-2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0.16590874054968041</v>
      </c>
      <c r="Y156" s="11">
        <f>IF('OddsRatio_working_3-way'!W156&gt;=0,IF('OddsRatio_working_3-way'!V156+SQRT('OddsRatio_working_3-way'!W156)&gt;0,0,PI()),ACOS('OddsRatio_working_3-way'!V156/(2*'OddsRatio_working_3-way'!X156)))</f>
        <v>0.74686239696217271</v>
      </c>
      <c r="Z156" s="11">
        <f>'OddsRatio_working_3-way'!X156^(1/3)*COS('OddsRatio_working_3-way'!Y156/3)</f>
        <v>0.53254544319826302</v>
      </c>
      <c r="AA156" s="11">
        <f>'OddsRatio_working_3-way'!X156^(1/3)*COS(('OddsRatio_working_3-way'!Y156+2*PI())/3)</f>
        <v>-0.38352221089915345</v>
      </c>
      <c r="AB156" s="11">
        <f>'OddsRatio_working_3-way'!X156^(1/3)*COS(('OddsRatio_working_3-way'!Y156+4*PI())/3)</f>
        <v>-0.14902323229910963</v>
      </c>
      <c r="AC156" s="11">
        <f>'OddsRatio_working_3-way'!X156^(1/3)*SIN('OddsRatio_working_3-way'!Y156/3)</f>
        <v>0.13538804841942764</v>
      </c>
      <c r="AD156" s="11">
        <f>'OddsRatio_working_3-way'!X156^(1/3)*SIN(('OddsRatio_working_3-way'!Y156+2*PI())/3)</f>
        <v>0.3935038582696247</v>
      </c>
      <c r="AE156" s="11">
        <f>'OddsRatio_working_3-way'!X156^(1/3)*SIN(('OddsRatio_working_3-way'!Y156+4*PI())/3)</f>
        <v>-0.52889190668905228</v>
      </c>
      <c r="AF156" s="11">
        <f>-'OddsRatio_working_3-way'!U156/(3*'OddsRatio_working_3-way'!X156^(1/3))*COS(('OddsRatio_working_3-way'!Y156)/3)</f>
        <v>0.53254544319826291</v>
      </c>
      <c r="AG156" s="11">
        <f>-'OddsRatio_working_3-way'!U156/(3*'OddsRatio_working_3-way'!X156^(1/3))*COS(('OddsRatio_working_3-way'!Y156+2*PI())/3)</f>
        <v>-0.38352221089915339</v>
      </c>
      <c r="AH156" s="11">
        <f>-'OddsRatio_working_3-way'!U156/(3*'OddsRatio_working_3-way'!X156^(1/3))*COS(('OddsRatio_working_3-way'!Y156+4*PI())/3)</f>
        <v>-0.1490232322991096</v>
      </c>
      <c r="AI156" s="11">
        <f>'OddsRatio_working_3-way'!U156/(3*'OddsRatio_working_3-way'!X156^(1/3))*SIN(('OddsRatio_working_3-way'!Y156)/3)</f>
        <v>-0.13538804841942761</v>
      </c>
      <c r="AJ156" s="11">
        <f>'OddsRatio_working_3-way'!U156/(3*'OddsRatio_working_3-way'!X156^(1/3))*SIN(('OddsRatio_working_3-way'!Y156+2*PI())/3)</f>
        <v>-0.39350385826962464</v>
      </c>
      <c r="AK156" s="11">
        <f>'OddsRatio_working_3-way'!U156/(3*'OddsRatio_working_3-way'!X156^(1/3))*SIN(('OddsRatio_working_3-way'!Y156+4*PI())/3)</f>
        <v>0.52889190668905217</v>
      </c>
      <c r="AL156" s="11">
        <f>'OddsRatio_working_3-way'!Z156+'OddsRatio_working_3-way'!AF156</f>
        <v>1.065090886396526</v>
      </c>
      <c r="AM156" s="11">
        <f>'OddsRatio_working_3-way'!AA156+'OddsRatio_working_3-way'!AG156</f>
        <v>-0.76704442179830679</v>
      </c>
      <c r="AN156" s="11">
        <f>'OddsRatio_working_3-way'!AB156+'OddsRatio_working_3-way'!AH156</f>
        <v>-0.29804646459821926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1.065090886396526</v>
      </c>
      <c r="AS156" s="11">
        <f>IF(('OddsRatio_working_3-way'!X156=0),IF(Q156&gt;0,-Q156^(1/3),(-Q156)^(1/3)),'OddsRatio_working_3-way'!AM156-'OddsRatio_working_3-way'!R156/3)</f>
        <v>-0.76704442179830679</v>
      </c>
      <c r="AT156" s="11">
        <f>IF(('OddsRatio_working_3-way'!X156=0),IF(Q156&gt;0,-Q156^(1/3),(-Q156)^(1/3)),'OddsRatio_working_3-way'!AN156-'OddsRatio_working_3-way'!R156/3)</f>
        <v>-0.29804646459821926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9">
        <f t="shared" si="39"/>
        <v>0.22995567744434475</v>
      </c>
      <c r="E157" s="9">
        <f t="shared" si="40"/>
        <v>0.27870025670900483</v>
      </c>
      <c r="F157" s="9">
        <f t="shared" si="41"/>
        <v>0.49134406584665041</v>
      </c>
      <c r="G157" s="9">
        <f t="shared" si="42"/>
        <v>1.0563609160701866</v>
      </c>
      <c r="H157" s="9">
        <f t="shared" si="43"/>
        <v>4.3486641039424914</v>
      </c>
      <c r="I157" s="9">
        <f t="shared" si="44"/>
        <v>3.5880842443719567</v>
      </c>
      <c r="J157" s="9">
        <f t="shared" si="45"/>
        <v>2.0352336977487835</v>
      </c>
      <c r="K157" s="11">
        <f t="shared" si="46"/>
        <v>0.23980815347721823</v>
      </c>
      <c r="L157" s="11">
        <f t="shared" si="47"/>
        <v>0.28985507246376813</v>
      </c>
      <c r="M157" s="11">
        <f t="shared" si="48"/>
        <v>0.50505050505050508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-0.267196694993588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0.23169869901180506</v>
      </c>
      <c r="Q157" s="11">
        <f>2*'OddsRatio_working_3-way'!K157*'OddsRatio_working_3-way'!L157*'OddsRatio_working_3-way'!M157</f>
        <v>7.0211726973274269E-2</v>
      </c>
      <c r="R157" s="11">
        <f t="shared" si="49"/>
        <v>0</v>
      </c>
      <c r="S157" s="11">
        <f t="shared" si="50"/>
        <v>-0.86714657536226336</v>
      </c>
      <c r="T157" s="11">
        <f t="shared" si="51"/>
        <v>-0.26277168950371621</v>
      </c>
      <c r="U157" s="11">
        <f>'OddsRatio_working_3-way'!S157-'OddsRatio_working_3-way'!R157^2/3</f>
        <v>-0.86714657536226336</v>
      </c>
      <c r="V157" s="11">
        <f>'OddsRatio_working_3-way'!S157*'OddsRatio_working_3-way'!R157/3-2*'OddsRatio_working_3-way'!R157^3/27-'OddsRatio_working_3-way'!T157</f>
        <v>0.26277168950371621</v>
      </c>
      <c r="W157" s="11">
        <f>'OddsRatio_working_3-way'!V157^2+4*'OddsRatio_working_3-way'!U157^3/27</f>
        <v>-2.7550291957786605E-2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0.15540210162866527</v>
      </c>
      <c r="Y157" s="11">
        <f>IF('OddsRatio_working_3-way'!W157&gt;=0,IF('OddsRatio_working_3-way'!V157+SQRT('OddsRatio_working_3-way'!W157)&gt;0,0,PI()),ACOS('OddsRatio_working_3-way'!V157/(2*'OddsRatio_working_3-way'!X157)))</f>
        <v>0.56337539909458423</v>
      </c>
      <c r="Z157" s="11">
        <f>'OddsRatio_working_3-way'!X157^(1/3)*COS('OddsRatio_working_3-way'!Y157/3)</f>
        <v>0.52818045803509339</v>
      </c>
      <c r="AA157" s="11">
        <f>'OddsRatio_working_3-way'!X157^(1/3)*COS(('OddsRatio_working_3-way'!Y157+2*PI())/3)</f>
        <v>-0.35101373937547631</v>
      </c>
      <c r="AB157" s="11">
        <f>'OddsRatio_working_3-way'!X157^(1/3)*COS(('OddsRatio_working_3-way'!Y157+4*PI())/3)</f>
        <v>-0.17716671865961717</v>
      </c>
      <c r="AC157" s="11">
        <f>'OddsRatio_working_3-way'!X157^(1/3)*SIN('OddsRatio_working_3-way'!Y157/3)</f>
        <v>0.10037062420811599</v>
      </c>
      <c r="AD157" s="11">
        <f>'OddsRatio_working_3-way'!X157^(1/3)*SIN(('OddsRatio_working_3-way'!Y157+2*PI())/3)</f>
        <v>0.40723238233683362</v>
      </c>
      <c r="AE157" s="11">
        <f>'OddsRatio_working_3-way'!X157^(1/3)*SIN(('OddsRatio_working_3-way'!Y157+4*PI())/3)</f>
        <v>-0.50760300654494939</v>
      </c>
      <c r="AF157" s="11">
        <f>-'OddsRatio_working_3-way'!U157/(3*'OddsRatio_working_3-way'!X157^(1/3))*COS(('OddsRatio_working_3-way'!Y157)/3)</f>
        <v>0.52818045803509328</v>
      </c>
      <c r="AG157" s="11">
        <f>-'OddsRatio_working_3-way'!U157/(3*'OddsRatio_working_3-way'!X157^(1/3))*COS(('OddsRatio_working_3-way'!Y157+2*PI())/3)</f>
        <v>-0.35101373937547625</v>
      </c>
      <c r="AH157" s="11">
        <f>-'OddsRatio_working_3-way'!U157/(3*'OddsRatio_working_3-way'!X157^(1/3))*COS(('OddsRatio_working_3-way'!Y157+4*PI())/3)</f>
        <v>-0.17716671865961714</v>
      </c>
      <c r="AI157" s="11">
        <f>'OddsRatio_working_3-way'!U157/(3*'OddsRatio_working_3-way'!X157^(1/3))*SIN(('OddsRatio_working_3-way'!Y157)/3)</f>
        <v>-0.10037062420811597</v>
      </c>
      <c r="AJ157" s="11">
        <f>'OddsRatio_working_3-way'!U157/(3*'OddsRatio_working_3-way'!X157^(1/3))*SIN(('OddsRatio_working_3-way'!Y157+2*PI())/3)</f>
        <v>-0.40723238233683351</v>
      </c>
      <c r="AK157" s="11">
        <f>'OddsRatio_working_3-way'!U157/(3*'OddsRatio_working_3-way'!X157^(1/3))*SIN(('OddsRatio_working_3-way'!Y157+4*PI())/3)</f>
        <v>0.50760300654494928</v>
      </c>
      <c r="AL157" s="11">
        <f>'OddsRatio_working_3-way'!Z157+'OddsRatio_working_3-way'!AF157</f>
        <v>1.0563609160701866</v>
      </c>
      <c r="AM157" s="11">
        <f>'OddsRatio_working_3-way'!AA157+'OddsRatio_working_3-way'!AG157</f>
        <v>-0.70202747875095262</v>
      </c>
      <c r="AN157" s="11">
        <f>'OddsRatio_working_3-way'!AB157+'OddsRatio_working_3-way'!AH157</f>
        <v>-0.35433343731923428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1.0563609160701866</v>
      </c>
      <c r="AS157" s="11">
        <f>IF(('OddsRatio_working_3-way'!X157=0),IF(Q157&gt;0,-Q157^(1/3),(-Q157)^(1/3)),'OddsRatio_working_3-way'!AM157-'OddsRatio_working_3-way'!R157/3)</f>
        <v>-0.70202747875095262</v>
      </c>
      <c r="AT157" s="11">
        <f>IF(('OddsRatio_working_3-way'!X157=0),IF(Q157&gt;0,-Q157^(1/3),(-Q157)^(1/3)),'OddsRatio_working_3-way'!AN157-'OddsRatio_working_3-way'!R157/3)</f>
        <v>-0.35433343731923428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9">
        <f t="shared" si="39"/>
        <v>0.33571026825013106</v>
      </c>
      <c r="E158" s="9">
        <f t="shared" si="40"/>
        <v>0.28877334430564111</v>
      </c>
      <c r="F158" s="9">
        <f t="shared" si="41"/>
        <v>0.37551638744422772</v>
      </c>
      <c r="G158" s="9">
        <f t="shared" si="42"/>
        <v>1.0525314100054286</v>
      </c>
      <c r="H158" s="9">
        <f t="shared" si="43"/>
        <v>2.978759050810206</v>
      </c>
      <c r="I158" s="9">
        <f t="shared" si="44"/>
        <v>3.4629234994127027</v>
      </c>
      <c r="J158" s="9">
        <f t="shared" si="45"/>
        <v>2.6629996278085777</v>
      </c>
      <c r="K158" s="11">
        <f t="shared" si="46"/>
        <v>0.34722222222222221</v>
      </c>
      <c r="L158" s="11">
        <f t="shared" si="47"/>
        <v>0.29940119760479045</v>
      </c>
      <c r="M158" s="11">
        <f t="shared" si="48"/>
        <v>0.38759689922480617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-0.28007357378266717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0.23370571518461786</v>
      </c>
      <c r="Q158" s="11">
        <f>2*'OddsRatio_working_3-way'!K158*'OddsRatio_working_3-way'!L158*'OddsRatio_working_3-way'!M158</f>
        <v>8.0588177649868226E-2</v>
      </c>
      <c r="R158" s="11">
        <f t="shared" si="49"/>
        <v>0</v>
      </c>
      <c r="S158" s="11">
        <f t="shared" si="50"/>
        <v>-0.83444400708068922</v>
      </c>
      <c r="T158" s="11">
        <f t="shared" si="51"/>
        <v>-0.28773931278644455</v>
      </c>
      <c r="U158" s="11">
        <f>'OddsRatio_working_3-way'!S158-'OddsRatio_working_3-way'!R158^2/3</f>
        <v>-0.83444400708068922</v>
      </c>
      <c r="V158" s="11">
        <f>'OddsRatio_working_3-way'!S158*'OddsRatio_working_3-way'!R158/3-2*'OddsRatio_working_3-way'!R158^3/27-'OddsRatio_working_3-way'!T158</f>
        <v>0.28773931278644455</v>
      </c>
      <c r="W158" s="11">
        <f>'OddsRatio_working_3-way'!V158^2+4*'OddsRatio_working_3-way'!U158^3/27</f>
        <v>-3.2832275371229985E-3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0.14669452926058488</v>
      </c>
      <c r="Y158" s="11">
        <f>IF('OddsRatio_working_3-way'!W158&gt;=0,IF('OddsRatio_working_3-way'!V158+SQRT('OddsRatio_working_3-way'!W158)&gt;0,0,PI()),ACOS('OddsRatio_working_3-way'!V158/(2*'OddsRatio_working_3-way'!X158)))</f>
        <v>0.1965653184890972</v>
      </c>
      <c r="Z158" s="11">
        <f>'OddsRatio_working_3-way'!X158^(1/3)*COS('OddsRatio_working_3-way'!Y158/3)</f>
        <v>0.5262657050027143</v>
      </c>
      <c r="AA158" s="11">
        <f>'OddsRatio_working_3-way'!X158^(1/3)*COS(('OddsRatio_working_3-way'!Y158+2*PI())/3)</f>
        <v>-0.29303782823566216</v>
      </c>
      <c r="AB158" s="11">
        <f>'OddsRatio_working_3-way'!X158^(1/3)*COS(('OddsRatio_working_3-way'!Y158+4*PI())/3)</f>
        <v>-0.23322787676705234</v>
      </c>
      <c r="AC158" s="11">
        <f>'OddsRatio_working_3-way'!X158^(1/3)*SIN('OddsRatio_working_3-way'!Y158/3)</f>
        <v>3.4531291580620391E-2</v>
      </c>
      <c r="AD158" s="11">
        <f>'OddsRatio_working_3-way'!X158^(1/3)*SIN(('OddsRatio_working_3-way'!Y158+2*PI())/3)</f>
        <v>0.43849382388256775</v>
      </c>
      <c r="AE158" s="11">
        <f>'OddsRatio_working_3-way'!X158^(1/3)*SIN(('OddsRatio_working_3-way'!Y158+4*PI())/3)</f>
        <v>-0.47302511546318809</v>
      </c>
      <c r="AF158" s="11">
        <f>-'OddsRatio_working_3-way'!U158/(3*'OddsRatio_working_3-way'!X158^(1/3))*COS(('OddsRatio_working_3-way'!Y158)/3)</f>
        <v>0.5262657050027143</v>
      </c>
      <c r="AG158" s="11">
        <f>-'OddsRatio_working_3-way'!U158/(3*'OddsRatio_working_3-way'!X158^(1/3))*COS(('OddsRatio_working_3-way'!Y158+2*PI())/3)</f>
        <v>-0.29303782823566216</v>
      </c>
      <c r="AH158" s="11">
        <f>-'OddsRatio_working_3-way'!U158/(3*'OddsRatio_working_3-way'!X158^(1/3))*COS(('OddsRatio_working_3-way'!Y158+4*PI())/3)</f>
        <v>-0.23322787676705234</v>
      </c>
      <c r="AI158" s="11">
        <f>'OddsRatio_working_3-way'!U158/(3*'OddsRatio_working_3-way'!X158^(1/3))*SIN(('OddsRatio_working_3-way'!Y158)/3)</f>
        <v>-3.4531291580620391E-2</v>
      </c>
      <c r="AJ158" s="11">
        <f>'OddsRatio_working_3-way'!U158/(3*'OddsRatio_working_3-way'!X158^(1/3))*SIN(('OddsRatio_working_3-way'!Y158+2*PI())/3)</f>
        <v>-0.43849382388256775</v>
      </c>
      <c r="AK158" s="11">
        <f>'OddsRatio_working_3-way'!U158/(3*'OddsRatio_working_3-way'!X158^(1/3))*SIN(('OddsRatio_working_3-way'!Y158+4*PI())/3)</f>
        <v>0.47302511546318809</v>
      </c>
      <c r="AL158" s="11">
        <f>'OddsRatio_working_3-way'!Z158+'OddsRatio_working_3-way'!AF158</f>
        <v>1.0525314100054286</v>
      </c>
      <c r="AM158" s="11">
        <f>'OddsRatio_working_3-way'!AA158+'OddsRatio_working_3-way'!AG158</f>
        <v>-0.58607565647132431</v>
      </c>
      <c r="AN158" s="11">
        <f>'OddsRatio_working_3-way'!AB158+'OddsRatio_working_3-way'!AH158</f>
        <v>-0.46645575353410468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1.0525314100054286</v>
      </c>
      <c r="AS158" s="11">
        <f>IF(('OddsRatio_working_3-way'!X158=0),IF(Q158&gt;0,-Q158^(1/3),(-Q158)^(1/3)),'OddsRatio_working_3-way'!AM158-'OddsRatio_working_3-way'!R158/3)</f>
        <v>-0.58607565647132431</v>
      </c>
      <c r="AT158" s="11">
        <f>IF(('OddsRatio_working_3-way'!X158=0),IF(Q158&gt;0,-Q158^(1/3),(-Q158)^(1/3)),'OddsRatio_working_3-way'!AN158-'OddsRatio_working_3-way'!R158/3)</f>
        <v>-0.46645575353410468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9">
        <f t="shared" si="39"/>
        <v>0.39685469918381344</v>
      </c>
      <c r="E159" s="9">
        <f t="shared" si="40"/>
        <v>0.30393930420566778</v>
      </c>
      <c r="F159" s="9">
        <f t="shared" si="41"/>
        <v>0.29920599661051889</v>
      </c>
      <c r="G159" s="9">
        <f t="shared" si="42"/>
        <v>1.0409684466046103</v>
      </c>
      <c r="H159" s="9">
        <f t="shared" si="43"/>
        <v>2.5198139320427306</v>
      </c>
      <c r="I159" s="9">
        <f t="shared" si="44"/>
        <v>3.2901305825301428</v>
      </c>
      <c r="J159" s="9">
        <f t="shared" si="45"/>
        <v>3.3421790048603723</v>
      </c>
      <c r="K159" s="11">
        <f t="shared" si="46"/>
        <v>0.4065040650406504</v>
      </c>
      <c r="L159" s="11">
        <f t="shared" si="47"/>
        <v>0.3125</v>
      </c>
      <c r="M159" s="11">
        <f t="shared" si="48"/>
        <v>0.30769230769230771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-0.28248123827392113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0.23100375234521572</v>
      </c>
      <c r="Q159" s="11">
        <f>2*'OddsRatio_working_3-way'!K159*'OddsRatio_working_3-way'!L159*'OddsRatio_working_3-way'!M159</f>
        <v>7.8173858661663528E-2</v>
      </c>
      <c r="R159" s="11">
        <f t="shared" si="49"/>
        <v>0</v>
      </c>
      <c r="S159" s="11">
        <f t="shared" si="50"/>
        <v>-0.81776670817766717</v>
      </c>
      <c r="T159" s="11">
        <f t="shared" si="51"/>
        <v>-0.27674000276740007</v>
      </c>
      <c r="U159" s="11">
        <f>'OddsRatio_working_3-way'!S159-'OddsRatio_working_3-way'!R159^2/3</f>
        <v>-0.81776670817766717</v>
      </c>
      <c r="V159" s="11">
        <f>'OddsRatio_working_3-way'!S159*'OddsRatio_working_3-way'!R159/3-2*'OddsRatio_working_3-way'!R159^3/27-'OddsRatio_working_3-way'!T159</f>
        <v>0.27674000276740007</v>
      </c>
      <c r="W159" s="11">
        <f>'OddsRatio_working_3-way'!V159^2+4*'OddsRatio_working_3-way'!U159^3/27</f>
        <v>-4.4335282126632125E-3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0.14231879473945439</v>
      </c>
      <c r="Y159" s="11">
        <f>IF('OddsRatio_working_3-way'!W159&gt;=0,IF('OddsRatio_working_3-way'!V159+SQRT('OddsRatio_working_3-way'!W159)&gt;0,0,PI()),ACOS('OddsRatio_working_3-way'!V159/(2*'OddsRatio_working_3-way'!X159)))</f>
        <v>0.23611598275964085</v>
      </c>
      <c r="Z159" s="11">
        <f>'OddsRatio_working_3-way'!X159^(1/3)*COS('OddsRatio_working_3-way'!Y159/3)</f>
        <v>0.52048422330230515</v>
      </c>
      <c r="AA159" s="11">
        <f>'OddsRatio_working_3-way'!X159^(1/3)*COS(('OddsRatio_working_3-way'!Y159+2*PI())/3)</f>
        <v>-0.29579217514566514</v>
      </c>
      <c r="AB159" s="11">
        <f>'OddsRatio_working_3-way'!X159^(1/3)*COS(('OddsRatio_working_3-way'!Y159+4*PI())/3)</f>
        <v>-0.22469204815663993</v>
      </c>
      <c r="AC159" s="11">
        <f>'OddsRatio_working_3-way'!X159^(1/3)*SIN('OddsRatio_working_3-way'!Y159/3)</f>
        <v>4.1049677456530299E-2</v>
      </c>
      <c r="AD159" s="11">
        <f>'OddsRatio_working_3-way'!X159^(1/3)*SIN(('OddsRatio_working_3-way'!Y159+2*PI())/3)</f>
        <v>0.43022772092054368</v>
      </c>
      <c r="AE159" s="11">
        <f>'OddsRatio_working_3-way'!X159^(1/3)*SIN(('OddsRatio_working_3-way'!Y159+4*PI())/3)</f>
        <v>-0.47127739837707394</v>
      </c>
      <c r="AF159" s="11">
        <f>-'OddsRatio_working_3-way'!U159/(3*'OddsRatio_working_3-way'!X159^(1/3))*COS(('OddsRatio_working_3-way'!Y159)/3)</f>
        <v>0.52048422330230515</v>
      </c>
      <c r="AG159" s="11">
        <f>-'OddsRatio_working_3-way'!U159/(3*'OddsRatio_working_3-way'!X159^(1/3))*COS(('OddsRatio_working_3-way'!Y159+2*PI())/3)</f>
        <v>-0.29579217514566514</v>
      </c>
      <c r="AH159" s="11">
        <f>-'OddsRatio_working_3-way'!U159/(3*'OddsRatio_working_3-way'!X159^(1/3))*COS(('OddsRatio_working_3-way'!Y159+4*PI())/3)</f>
        <v>-0.22469204815663993</v>
      </c>
      <c r="AI159" s="11">
        <f>'OddsRatio_working_3-way'!U159/(3*'OddsRatio_working_3-way'!X159^(1/3))*SIN(('OddsRatio_working_3-way'!Y159)/3)</f>
        <v>-4.1049677456530299E-2</v>
      </c>
      <c r="AJ159" s="11">
        <f>'OddsRatio_working_3-way'!U159/(3*'OddsRatio_working_3-way'!X159^(1/3))*SIN(('OddsRatio_working_3-way'!Y159+2*PI())/3)</f>
        <v>-0.43022772092054368</v>
      </c>
      <c r="AK159" s="11">
        <f>'OddsRatio_working_3-way'!U159/(3*'OddsRatio_working_3-way'!X159^(1/3))*SIN(('OddsRatio_working_3-way'!Y159+4*PI())/3)</f>
        <v>0.47127739837707394</v>
      </c>
      <c r="AL159" s="11">
        <f>'OddsRatio_working_3-way'!Z159+'OddsRatio_working_3-way'!AF159</f>
        <v>1.0409684466046103</v>
      </c>
      <c r="AM159" s="11">
        <f>'OddsRatio_working_3-way'!AA159+'OddsRatio_working_3-way'!AG159</f>
        <v>-0.59158435029133027</v>
      </c>
      <c r="AN159" s="11">
        <f>'OddsRatio_working_3-way'!AB159+'OddsRatio_working_3-way'!AH159</f>
        <v>-0.44938409631327986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1.0409684466046103</v>
      </c>
      <c r="AS159" s="11">
        <f>IF(('OddsRatio_working_3-way'!X159=0),IF(Q159&gt;0,-Q159^(1/3),(-Q159)^(1/3)),'OddsRatio_working_3-way'!AM159-'OddsRatio_working_3-way'!R159/3)</f>
        <v>-0.59158435029133027</v>
      </c>
      <c r="AT159" s="11">
        <f>IF(('OddsRatio_working_3-way'!X159=0),IF(Q159&gt;0,-Q159^(1/3),(-Q159)^(1/3)),'OddsRatio_working_3-way'!AN159-'OddsRatio_working_3-way'!R159/3)</f>
        <v>-0.44938409631327986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9">
        <f t="shared" si="39"/>
        <v>0.43563957523413976</v>
      </c>
      <c r="E160" s="9">
        <f t="shared" si="40"/>
        <v>0.26074394584894695</v>
      </c>
      <c r="F160" s="9">
        <f t="shared" si="41"/>
        <v>0.30361647891691335</v>
      </c>
      <c r="G160" s="9">
        <f t="shared" si="42"/>
        <v>1.0618652170307052</v>
      </c>
      <c r="H160" s="9">
        <f t="shared" si="43"/>
        <v>2.2954755647774605</v>
      </c>
      <c r="I160" s="9">
        <f t="shared" si="44"/>
        <v>3.8351801294719827</v>
      </c>
      <c r="J160" s="9">
        <f t="shared" si="45"/>
        <v>3.2936288687863238</v>
      </c>
      <c r="K160" s="11">
        <f t="shared" si="46"/>
        <v>0.4504504504504504</v>
      </c>
      <c r="L160" s="11">
        <f t="shared" si="47"/>
        <v>0.27247956403269757</v>
      </c>
      <c r="M160" s="11">
        <f t="shared" si="48"/>
        <v>0.31645569620253161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-0.27328684183787144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0.23498993077856936</v>
      </c>
      <c r="Q160" s="11">
        <f>2*'OddsRatio_working_3-way'!K160*'OddsRatio_working_3-way'!L160*'OddsRatio_working_3-way'!M160</f>
        <v>7.7682621744981611E-2</v>
      </c>
      <c r="R160" s="11">
        <f t="shared" si="49"/>
        <v>0</v>
      </c>
      <c r="S160" s="11">
        <f t="shared" si="50"/>
        <v>-0.85986551419104951</v>
      </c>
      <c r="T160" s="11">
        <f t="shared" si="51"/>
        <v>-0.28425306254249572</v>
      </c>
      <c r="U160" s="11">
        <f>'OddsRatio_working_3-way'!S160-'OddsRatio_working_3-way'!R160^2/3</f>
        <v>-0.85986551419104951</v>
      </c>
      <c r="V160" s="11">
        <f>'OddsRatio_working_3-way'!S160*'OddsRatio_working_3-way'!R160/3-2*'OddsRatio_working_3-way'!R160^3/27-'OddsRatio_working_3-way'!T160</f>
        <v>0.28425306254249572</v>
      </c>
      <c r="W160" s="11">
        <f>'OddsRatio_working_3-way'!V160^2+4*'OddsRatio_working_3-way'!U160^3/27</f>
        <v>-1.3386514886717923E-2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0.15344894790410418</v>
      </c>
      <c r="Y160" s="11">
        <f>IF('OddsRatio_working_3-way'!W160&gt;=0,IF('OddsRatio_working_3-way'!V160+SQRT('OddsRatio_working_3-way'!W160)&gt;0,0,PI()),ACOS('OddsRatio_working_3-way'!V160/(2*'OddsRatio_working_3-way'!X160)))</f>
        <v>0.38655375370142431</v>
      </c>
      <c r="Z160" s="11">
        <f>'OddsRatio_working_3-way'!X160^(1/3)*COS('OddsRatio_working_3-way'!Y160/3)</f>
        <v>0.53093260851535262</v>
      </c>
      <c r="AA160" s="11">
        <f>'OddsRatio_working_3-way'!X160^(1/3)*COS(('OddsRatio_working_3-way'!Y160+2*PI())/3)</f>
        <v>-0.32504232677575701</v>
      </c>
      <c r="AB160" s="11">
        <f>'OddsRatio_working_3-way'!X160^(1/3)*COS(('OddsRatio_working_3-way'!Y160+4*PI())/3)</f>
        <v>-0.20589028173959575</v>
      </c>
      <c r="AC160" s="11">
        <f>'OddsRatio_working_3-way'!X160^(1/3)*SIN('OddsRatio_working_3-way'!Y160/3)</f>
        <v>6.8792465276122344E-2</v>
      </c>
      <c r="AD160" s="11">
        <f>'OddsRatio_working_3-way'!X160^(1/3)*SIN(('OddsRatio_working_3-way'!Y160+2*PI())/3)</f>
        <v>0.42540489403377246</v>
      </c>
      <c r="AE160" s="11">
        <f>'OddsRatio_working_3-way'!X160^(1/3)*SIN(('OddsRatio_working_3-way'!Y160+4*PI())/3)</f>
        <v>-0.49419735930989461</v>
      </c>
      <c r="AF160" s="11">
        <f>-'OddsRatio_working_3-way'!U160/(3*'OddsRatio_working_3-way'!X160^(1/3))*COS(('OddsRatio_working_3-way'!Y160)/3)</f>
        <v>0.53093260851535262</v>
      </c>
      <c r="AG160" s="11">
        <f>-'OddsRatio_working_3-way'!U160/(3*'OddsRatio_working_3-way'!X160^(1/3))*COS(('OddsRatio_working_3-way'!Y160+2*PI())/3)</f>
        <v>-0.32504232677575701</v>
      </c>
      <c r="AH160" s="11">
        <f>-'OddsRatio_working_3-way'!U160/(3*'OddsRatio_working_3-way'!X160^(1/3))*COS(('OddsRatio_working_3-way'!Y160+4*PI())/3)</f>
        <v>-0.20589028173959575</v>
      </c>
      <c r="AI160" s="11">
        <f>'OddsRatio_working_3-way'!U160/(3*'OddsRatio_working_3-way'!X160^(1/3))*SIN(('OddsRatio_working_3-way'!Y160)/3)</f>
        <v>-6.8792465276122344E-2</v>
      </c>
      <c r="AJ160" s="11">
        <f>'OddsRatio_working_3-way'!U160/(3*'OddsRatio_working_3-way'!X160^(1/3))*SIN(('OddsRatio_working_3-way'!Y160+2*PI())/3)</f>
        <v>-0.42540489403377246</v>
      </c>
      <c r="AK160" s="11">
        <f>'OddsRatio_working_3-way'!U160/(3*'OddsRatio_working_3-way'!X160^(1/3))*SIN(('OddsRatio_working_3-way'!Y160+4*PI())/3)</f>
        <v>0.49419735930989461</v>
      </c>
      <c r="AL160" s="11">
        <f>'OddsRatio_working_3-way'!Z160+'OddsRatio_working_3-way'!AF160</f>
        <v>1.0618652170307052</v>
      </c>
      <c r="AM160" s="11">
        <f>'OddsRatio_working_3-way'!AA160+'OddsRatio_working_3-way'!AG160</f>
        <v>-0.65008465355151401</v>
      </c>
      <c r="AN160" s="11">
        <f>'OddsRatio_working_3-way'!AB160+'OddsRatio_working_3-way'!AH160</f>
        <v>-0.41178056347919151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1.0618652170307052</v>
      </c>
      <c r="AS160" s="11">
        <f>IF(('OddsRatio_working_3-way'!X160=0),IF(Q160&gt;0,-Q160^(1/3),(-Q160)^(1/3)),'OddsRatio_working_3-way'!AM160-'OddsRatio_working_3-way'!R160/3)</f>
        <v>-0.65008465355151401</v>
      </c>
      <c r="AT160" s="11">
        <f>IF(('OddsRatio_working_3-way'!X160=0),IF(Q160&gt;0,-Q160^(1/3),(-Q160)^(1/3)),'OddsRatio_working_3-way'!AN160-'OddsRatio_working_3-way'!R160/3)</f>
        <v>-0.41178056347919151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9">
        <f t="shared" si="39"/>
        <v>0.45191961271499098</v>
      </c>
      <c r="E161" s="9">
        <f t="shared" si="40"/>
        <v>0.29010472873917825</v>
      </c>
      <c r="F161" s="9">
        <f t="shared" si="41"/>
        <v>0.2579756585458306</v>
      </c>
      <c r="G161" s="9">
        <f t="shared" si="42"/>
        <v>1.0732592207910021</v>
      </c>
      <c r="H161" s="9">
        <f t="shared" si="43"/>
        <v>2.2127829194938329</v>
      </c>
      <c r="I161" s="9">
        <f t="shared" si="44"/>
        <v>3.4470310234034849</v>
      </c>
      <c r="J161" s="9">
        <f t="shared" si="45"/>
        <v>3.8763347117198861</v>
      </c>
      <c r="K161" s="11">
        <f t="shared" si="46"/>
        <v>0.46948356807511737</v>
      </c>
      <c r="L161" s="11">
        <f t="shared" si="47"/>
        <v>0.3048780487804878</v>
      </c>
      <c r="M161" s="11">
        <f t="shared" si="48"/>
        <v>0.27173913043478259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-0.26856339521754058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0.23687325437247025</v>
      </c>
      <c r="Q161" s="11">
        <f>2*'OddsRatio_working_3-way'!K161*'OddsRatio_working_3-way'!L161*'OddsRatio_working_3-way'!M161</f>
        <v>7.7790888135458203E-2</v>
      </c>
      <c r="R161" s="11">
        <f t="shared" si="49"/>
        <v>0</v>
      </c>
      <c r="S161" s="11">
        <f t="shared" si="50"/>
        <v>-0.8820012652156084</v>
      </c>
      <c r="T161" s="11">
        <f t="shared" si="51"/>
        <v>-0.28965558791974</v>
      </c>
      <c r="U161" s="11">
        <f>'OddsRatio_working_3-way'!S161-'OddsRatio_working_3-way'!R161^2/3</f>
        <v>-0.8820012652156084</v>
      </c>
      <c r="V161" s="11">
        <f>'OddsRatio_working_3-way'!S161*'OddsRatio_working_3-way'!R161/3-2*'OddsRatio_working_3-way'!R161^3/27-'OddsRatio_working_3-way'!T161</f>
        <v>0.28965558791974</v>
      </c>
      <c r="W161" s="11">
        <f>'OddsRatio_working_3-way'!V161^2+4*'OddsRatio_working_3-way'!U161^3/27</f>
        <v>-1.7748813828202592E-2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0.15941233754114895</v>
      </c>
      <c r="Y161" s="11">
        <f>IF('OddsRatio_working_3-way'!W161&gt;=0,IF('OddsRatio_working_3-way'!V161+SQRT('OddsRatio_working_3-way'!W161)&gt;0,0,PI()),ACOS('OddsRatio_working_3-way'!V161/(2*'OddsRatio_working_3-way'!X161)))</f>
        <v>0.4310905950321775</v>
      </c>
      <c r="Z161" s="11">
        <f>'OddsRatio_working_3-way'!X161^(1/3)*COS('OddsRatio_working_3-way'!Y161/3)</f>
        <v>0.53662961039550106</v>
      </c>
      <c r="AA161" s="11">
        <f>'OddsRatio_working_3-way'!X161^(1/3)*COS(('OddsRatio_working_3-way'!Y161+2*PI())/3)</f>
        <v>-0.3355592268175519</v>
      </c>
      <c r="AB161" s="11">
        <f>'OddsRatio_working_3-way'!X161^(1/3)*COS(('OddsRatio_working_3-way'!Y161+4*PI())/3)</f>
        <v>-0.20107038357794907</v>
      </c>
      <c r="AC161" s="11">
        <f>'OddsRatio_working_3-way'!X161^(1/3)*SIN('OddsRatio_working_3-way'!Y161/3)</f>
        <v>7.7647169847386094E-2</v>
      </c>
      <c r="AD161" s="11">
        <f>'OddsRatio_working_3-way'!X161^(1/3)*SIN(('OddsRatio_working_3-way'!Y161+2*PI())/3)</f>
        <v>0.42591129010175682</v>
      </c>
      <c r="AE161" s="11">
        <f>'OddsRatio_working_3-way'!X161^(1/3)*SIN(('OddsRatio_working_3-way'!Y161+4*PI())/3)</f>
        <v>-0.50355845994914294</v>
      </c>
      <c r="AF161" s="11">
        <f>-'OddsRatio_working_3-way'!U161/(3*'OddsRatio_working_3-way'!X161^(1/3))*COS(('OddsRatio_working_3-way'!Y161)/3)</f>
        <v>0.53662961039550106</v>
      </c>
      <c r="AG161" s="11">
        <f>-'OddsRatio_working_3-way'!U161/(3*'OddsRatio_working_3-way'!X161^(1/3))*COS(('OddsRatio_working_3-way'!Y161+2*PI())/3)</f>
        <v>-0.3355592268175519</v>
      </c>
      <c r="AH161" s="11">
        <f>-'OddsRatio_working_3-way'!U161/(3*'OddsRatio_working_3-way'!X161^(1/3))*COS(('OddsRatio_working_3-way'!Y161+4*PI())/3)</f>
        <v>-0.20107038357794907</v>
      </c>
      <c r="AI161" s="11">
        <f>'OddsRatio_working_3-way'!U161/(3*'OddsRatio_working_3-way'!X161^(1/3))*SIN(('OddsRatio_working_3-way'!Y161)/3)</f>
        <v>-7.7647169847386094E-2</v>
      </c>
      <c r="AJ161" s="11">
        <f>'OddsRatio_working_3-way'!U161/(3*'OddsRatio_working_3-way'!X161^(1/3))*SIN(('OddsRatio_working_3-way'!Y161+2*PI())/3)</f>
        <v>-0.42591129010175682</v>
      </c>
      <c r="AK161" s="11">
        <f>'OddsRatio_working_3-way'!U161/(3*'OddsRatio_working_3-way'!X161^(1/3))*SIN(('OddsRatio_working_3-way'!Y161+4*PI())/3)</f>
        <v>0.50355845994914294</v>
      </c>
      <c r="AL161" s="11">
        <f>'OddsRatio_working_3-way'!Z161+'OddsRatio_working_3-way'!AF161</f>
        <v>1.0732592207910021</v>
      </c>
      <c r="AM161" s="11">
        <f>'OddsRatio_working_3-way'!AA161+'OddsRatio_working_3-way'!AG161</f>
        <v>-0.67111845363510381</v>
      </c>
      <c r="AN161" s="11">
        <f>'OddsRatio_working_3-way'!AB161+'OddsRatio_working_3-way'!AH161</f>
        <v>-0.40214076715589814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1.0732592207910021</v>
      </c>
      <c r="AS161" s="11">
        <f>IF(('OddsRatio_working_3-way'!X161=0),IF(Q161&gt;0,-Q161^(1/3),(-Q161)^(1/3)),'OddsRatio_working_3-way'!AM161-'OddsRatio_working_3-way'!R161/3)</f>
        <v>-0.67111845363510381</v>
      </c>
      <c r="AT161" s="11">
        <f>IF(('OddsRatio_working_3-way'!X161=0),IF(Q161&gt;0,-Q161^(1/3),(-Q161)^(1/3)),'OddsRatio_working_3-way'!AN161-'OddsRatio_working_3-way'!R161/3)</f>
        <v>-0.40214076715589814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9">
        <f t="shared" si="39"/>
        <v>0.38098479478060099</v>
      </c>
      <c r="E162" s="9">
        <f t="shared" si="40"/>
        <v>0.32533781862531647</v>
      </c>
      <c r="F162" s="9">
        <f t="shared" si="41"/>
        <v>0.2936773865940826</v>
      </c>
      <c r="G162" s="9">
        <f t="shared" si="42"/>
        <v>1.0689320180706976</v>
      </c>
      <c r="H162" s="9">
        <f t="shared" si="43"/>
        <v>2.6247766674674602</v>
      </c>
      <c r="I162" s="9">
        <f t="shared" si="44"/>
        <v>3.0737281150571532</v>
      </c>
      <c r="J162" s="9">
        <f t="shared" si="45"/>
        <v>3.405097040659069</v>
      </c>
      <c r="K162" s="11">
        <f t="shared" si="46"/>
        <v>0.3968253968253968</v>
      </c>
      <c r="L162" s="11">
        <f t="shared" si="47"/>
        <v>0.3401360544217687</v>
      </c>
      <c r="M162" s="11">
        <f t="shared" si="48"/>
        <v>0.30769230769230771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-0.27554758167003057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0.2371400330584004</v>
      </c>
      <c r="Q162" s="11">
        <f>2*'OddsRatio_working_3-way'!K162*'OddsRatio_working_3-way'!L162*'OddsRatio_working_3-way'!M162</f>
        <v>8.3061307551103455E-2</v>
      </c>
      <c r="R162" s="11">
        <f t="shared" si="49"/>
        <v>0</v>
      </c>
      <c r="S162" s="11">
        <f t="shared" si="50"/>
        <v>-0.86061373364683202</v>
      </c>
      <c r="T162" s="11">
        <f t="shared" si="51"/>
        <v>-0.30144088744197267</v>
      </c>
      <c r="U162" s="11">
        <f>'OddsRatio_working_3-way'!S162-'OddsRatio_working_3-way'!R162^2/3</f>
        <v>-0.86061373364683202</v>
      </c>
      <c r="V162" s="11">
        <f>'OddsRatio_working_3-way'!S162*'OddsRatio_working_3-way'!R162/3-2*'OddsRatio_working_3-way'!R162^3/27-'OddsRatio_working_3-way'!T162</f>
        <v>0.30144088744197267</v>
      </c>
      <c r="W162" s="11">
        <f>'OddsRatio_working_3-way'!V162^2+4*'OddsRatio_working_3-way'!U162^3/27</f>
        <v>-3.5657949711970782E-3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0.15364927887318663</v>
      </c>
      <c r="Y162" s="11">
        <f>IF('OddsRatio_working_3-way'!W162&gt;=0,IF('OddsRatio_working_3-way'!V162+SQRT('OddsRatio_working_3-way'!W162)&gt;0,0,PI()),ACOS('OddsRatio_working_3-way'!V162/(2*'OddsRatio_working_3-way'!X162)))</f>
        <v>0.19556426171706764</v>
      </c>
      <c r="Z162" s="11">
        <f>'OddsRatio_working_3-way'!X162^(1/3)*COS('OddsRatio_working_3-way'!Y162/3)</f>
        <v>0.5344660090353488</v>
      </c>
      <c r="AA162" s="11">
        <f>'OddsRatio_working_3-way'!X162^(1/3)*COS(('OddsRatio_working_3-way'!Y162+2*PI())/3)</f>
        <v>-0.29744884971647434</v>
      </c>
      <c r="AB162" s="11">
        <f>'OddsRatio_working_3-way'!X162^(1/3)*COS(('OddsRatio_working_3-way'!Y162+4*PI())/3)</f>
        <v>-0.23701715931887479</v>
      </c>
      <c r="AC162" s="11">
        <f>'OddsRatio_working_3-way'!X162^(1/3)*SIN('OddsRatio_working_3-way'!Y162/3)</f>
        <v>3.4890252718638458E-2</v>
      </c>
      <c r="AD162" s="11">
        <f>'OddsRatio_working_3-way'!X162^(1/3)*SIN(('OddsRatio_working_3-way'!Y162+2*PI())/3)</f>
        <v>0.44541601492457622</v>
      </c>
      <c r="AE162" s="11">
        <f>'OddsRatio_working_3-way'!X162^(1/3)*SIN(('OddsRatio_working_3-way'!Y162+4*PI())/3)</f>
        <v>-0.48030626764321449</v>
      </c>
      <c r="AF162" s="11">
        <f>-'OddsRatio_working_3-way'!U162/(3*'OddsRatio_working_3-way'!X162^(1/3))*COS(('OddsRatio_working_3-way'!Y162)/3)</f>
        <v>0.53446600903534869</v>
      </c>
      <c r="AG162" s="11">
        <f>-'OddsRatio_working_3-way'!U162/(3*'OddsRatio_working_3-way'!X162^(1/3))*COS(('OddsRatio_working_3-way'!Y162+2*PI())/3)</f>
        <v>-0.29744884971647428</v>
      </c>
      <c r="AH162" s="11">
        <f>-'OddsRatio_working_3-way'!U162/(3*'OddsRatio_working_3-way'!X162^(1/3))*COS(('OddsRatio_working_3-way'!Y162+4*PI())/3)</f>
        <v>-0.23701715931887474</v>
      </c>
      <c r="AI162" s="11">
        <f>'OddsRatio_working_3-way'!U162/(3*'OddsRatio_working_3-way'!X162^(1/3))*SIN(('OddsRatio_working_3-way'!Y162)/3)</f>
        <v>-3.4890252718638451E-2</v>
      </c>
      <c r="AJ162" s="11">
        <f>'OddsRatio_working_3-way'!U162/(3*'OddsRatio_working_3-way'!X162^(1/3))*SIN(('OddsRatio_working_3-way'!Y162+2*PI())/3)</f>
        <v>-0.44541601492457611</v>
      </c>
      <c r="AK162" s="11">
        <f>'OddsRatio_working_3-way'!U162/(3*'OddsRatio_working_3-way'!X162^(1/3))*SIN(('OddsRatio_working_3-way'!Y162+4*PI())/3)</f>
        <v>0.48030626764321438</v>
      </c>
      <c r="AL162" s="11">
        <f>'OddsRatio_working_3-way'!Z162+'OddsRatio_working_3-way'!AF162</f>
        <v>1.0689320180706976</v>
      </c>
      <c r="AM162" s="11">
        <f>'OddsRatio_working_3-way'!AA162+'OddsRatio_working_3-way'!AG162</f>
        <v>-0.59489769943294868</v>
      </c>
      <c r="AN162" s="11">
        <f>'OddsRatio_working_3-way'!AB162+'OddsRatio_working_3-way'!AH162</f>
        <v>-0.47403431863774953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1.0689320180706976</v>
      </c>
      <c r="AS162" s="11">
        <f>IF(('OddsRatio_working_3-way'!X162=0),IF(Q162&gt;0,-Q162^(1/3),(-Q162)^(1/3)),'OddsRatio_working_3-way'!AM162-'OddsRatio_working_3-way'!R162/3)</f>
        <v>-0.59489769943294868</v>
      </c>
      <c r="AT162" s="11">
        <f>IF(('OddsRatio_working_3-way'!X162=0),IF(Q162&gt;0,-Q162^(1/3),(-Q162)^(1/3)),'OddsRatio_working_3-way'!AN162-'OddsRatio_working_3-way'!R162/3)</f>
        <v>-0.47403431863774953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9">
        <f t="shared" si="39"/>
        <v>0.34123822277084681</v>
      </c>
      <c r="E163" s="9">
        <f t="shared" si="40"/>
        <v>0.30616207141665619</v>
      </c>
      <c r="F163" s="9">
        <f t="shared" si="41"/>
        <v>0.352599705812497</v>
      </c>
      <c r="G163" s="9">
        <f t="shared" si="42"/>
        <v>1.0491869934988753</v>
      </c>
      <c r="H163" s="9">
        <f t="shared" si="43"/>
        <v>2.93050406803793</v>
      </c>
      <c r="I163" s="9">
        <f t="shared" si="44"/>
        <v>3.2662439059575714</v>
      </c>
      <c r="J163" s="9">
        <f t="shared" si="45"/>
        <v>2.836077238623032</v>
      </c>
      <c r="K163" s="11">
        <f t="shared" si="46"/>
        <v>0.35211267605633806</v>
      </c>
      <c r="L163" s="11">
        <f t="shared" si="47"/>
        <v>0.31645569620253161</v>
      </c>
      <c r="M163" s="11">
        <f t="shared" si="48"/>
        <v>0.36363636363636365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-0.28181980258999328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0.232985947908394</v>
      </c>
      <c r="Q163" s="11">
        <f>2*'OddsRatio_working_3-way'!K163*'OddsRatio_working_3-way'!L163*'OddsRatio_working_3-way'!M163</f>
        <v>8.1038590576832686E-2</v>
      </c>
      <c r="R163" s="11">
        <f t="shared" si="49"/>
        <v>0</v>
      </c>
      <c r="S163" s="11">
        <f t="shared" si="50"/>
        <v>-0.82671957671957697</v>
      </c>
      <c r="T163" s="11">
        <f t="shared" si="51"/>
        <v>-0.2875546353807224</v>
      </c>
      <c r="U163" s="11">
        <f>'OddsRatio_working_3-way'!S163-'OddsRatio_working_3-way'!R163^2/3</f>
        <v>-0.82671957671957697</v>
      </c>
      <c r="V163" s="11">
        <f>'OddsRatio_working_3-way'!S163*'OddsRatio_working_3-way'!R163/3-2*'OddsRatio_working_3-way'!R163^3/27-'OddsRatio_working_3-way'!T163</f>
        <v>0.2875546353807224</v>
      </c>
      <c r="W163" s="11">
        <f>'OddsRatio_working_3-way'!V163^2+4*'OddsRatio_working_3-way'!U163^3/27</f>
        <v>-1.0210885948542248E-3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0.1446623283061233</v>
      </c>
      <c r="Y163" s="11">
        <f>IF('OddsRatio_working_3-way'!W163&gt;=0,IF('OddsRatio_working_3-way'!V163+SQRT('OddsRatio_working_3-way'!W163)&gt;0,0,PI()),ACOS('OddsRatio_working_3-way'!V163/(2*'OddsRatio_working_3-way'!X163)))</f>
        <v>0.11067083093668484</v>
      </c>
      <c r="Z163" s="11">
        <f>'OddsRatio_working_3-way'!X163^(1/3)*COS('OddsRatio_working_3-way'!Y163/3)</f>
        <v>0.52459349674943767</v>
      </c>
      <c r="AA163" s="11">
        <f>'OddsRatio_working_3-way'!X163^(1/3)*COS(('OddsRatio_working_3-way'!Y163+2*PI())/3)</f>
        <v>-0.2790640247201025</v>
      </c>
      <c r="AB163" s="11">
        <f>'OddsRatio_working_3-way'!X163^(1/3)*COS(('OddsRatio_working_3-way'!Y163+4*PI())/3)</f>
        <v>-0.24552947202933506</v>
      </c>
      <c r="AC163" s="11">
        <f>'OddsRatio_working_3-way'!X163^(1/3)*SIN('OddsRatio_working_3-way'!Y163/3)</f>
        <v>1.9361183023168315E-2</v>
      </c>
      <c r="AD163" s="11">
        <f>'OddsRatio_working_3-way'!X163^(1/3)*SIN(('OddsRatio_working_3-way'!Y163+2*PI())/3)</f>
        <v>0.44463070333353827</v>
      </c>
      <c r="AE163" s="11">
        <f>'OddsRatio_working_3-way'!X163^(1/3)*SIN(('OddsRatio_working_3-way'!Y163+4*PI())/3)</f>
        <v>-0.46399188635670657</v>
      </c>
      <c r="AF163" s="11">
        <f>-'OddsRatio_working_3-way'!U163/(3*'OddsRatio_working_3-way'!X163^(1/3))*COS(('OddsRatio_working_3-way'!Y163)/3)</f>
        <v>0.52459349674943778</v>
      </c>
      <c r="AG163" s="11">
        <f>-'OddsRatio_working_3-way'!U163/(3*'OddsRatio_working_3-way'!X163^(1/3))*COS(('OddsRatio_working_3-way'!Y163+2*PI())/3)</f>
        <v>-0.27906402472010261</v>
      </c>
      <c r="AH163" s="11">
        <f>-'OddsRatio_working_3-way'!U163/(3*'OddsRatio_working_3-way'!X163^(1/3))*COS(('OddsRatio_working_3-way'!Y163+4*PI())/3)</f>
        <v>-0.24552947202933512</v>
      </c>
      <c r="AI163" s="11">
        <f>'OddsRatio_working_3-way'!U163/(3*'OddsRatio_working_3-way'!X163^(1/3))*SIN(('OddsRatio_working_3-way'!Y163)/3)</f>
        <v>-1.9361183023168319E-2</v>
      </c>
      <c r="AJ163" s="11">
        <f>'OddsRatio_working_3-way'!U163/(3*'OddsRatio_working_3-way'!X163^(1/3))*SIN(('OddsRatio_working_3-way'!Y163+2*PI())/3)</f>
        <v>-0.44463070333353838</v>
      </c>
      <c r="AK163" s="11">
        <f>'OddsRatio_working_3-way'!U163/(3*'OddsRatio_working_3-way'!X163^(1/3))*SIN(('OddsRatio_working_3-way'!Y163+4*PI())/3)</f>
        <v>0.46399188635670668</v>
      </c>
      <c r="AL163" s="11">
        <f>'OddsRatio_working_3-way'!Z163+'OddsRatio_working_3-way'!AF163</f>
        <v>1.0491869934988753</v>
      </c>
      <c r="AM163" s="11">
        <f>'OddsRatio_working_3-way'!AA163+'OddsRatio_working_3-way'!AG163</f>
        <v>-0.55812804944020511</v>
      </c>
      <c r="AN163" s="11">
        <f>'OddsRatio_working_3-way'!AB163+'OddsRatio_working_3-way'!AH163</f>
        <v>-0.49105894405867018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1.0491869934988753</v>
      </c>
      <c r="AS163" s="11">
        <f>IF(('OddsRatio_working_3-way'!X163=0),IF(Q163&gt;0,-Q163^(1/3),(-Q163)^(1/3)),'OddsRatio_working_3-way'!AM163-'OddsRatio_working_3-way'!R163/3)</f>
        <v>-0.55812804944020511</v>
      </c>
      <c r="AT163" s="11">
        <f>IF(('OddsRatio_working_3-way'!X163=0),IF(Q163&gt;0,-Q163^(1/3),(-Q163)^(1/3)),'OddsRatio_working_3-way'!AN163-'OddsRatio_working_3-way'!R163/3)</f>
        <v>-0.49105894405867018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9">
        <f t="shared" si="39"/>
        <v>0.55633511806794833</v>
      </c>
      <c r="E164" s="9">
        <f t="shared" si="40"/>
        <v>0.26488504327334716</v>
      </c>
      <c r="F164" s="9">
        <f t="shared" si="41"/>
        <v>0.17877983865870445</v>
      </c>
      <c r="G164" s="9">
        <f t="shared" si="42"/>
        <v>1.0633036756043008</v>
      </c>
      <c r="H164" s="9">
        <f t="shared" si="43"/>
        <v>1.7974777567032258</v>
      </c>
      <c r="I164" s="9">
        <f t="shared" si="44"/>
        <v>3.7752225933272254</v>
      </c>
      <c r="J164" s="9">
        <f t="shared" si="45"/>
        <v>5.5934718786105799</v>
      </c>
      <c r="K164" s="11">
        <f t="shared" si="46"/>
        <v>0.5714285714285714</v>
      </c>
      <c r="L164" s="11">
        <f t="shared" si="47"/>
        <v>0.2770083102493075</v>
      </c>
      <c r="M164" s="11">
        <f t="shared" si="48"/>
        <v>0.18796992481203006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-0.25161042693794244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0.22850954057085732</v>
      </c>
      <c r="Q164" s="11">
        <f>2*'OddsRatio_working_3-way'!K164*'OddsRatio_working_3-way'!L164*'OddsRatio_working_3-way'!M164</f>
        <v>5.9507692856994088E-2</v>
      </c>
      <c r="R164" s="11">
        <f t="shared" si="49"/>
        <v>0</v>
      </c>
      <c r="S164" s="11">
        <f t="shared" si="50"/>
        <v>-0.90818788136795792</v>
      </c>
      <c r="T164" s="11">
        <f t="shared" si="51"/>
        <v>-0.23650726077290568</v>
      </c>
      <c r="U164" s="11">
        <f>'OddsRatio_working_3-way'!S164-'OddsRatio_working_3-way'!R164^2/3</f>
        <v>-0.90818788136795792</v>
      </c>
      <c r="V164" s="11">
        <f>'OddsRatio_working_3-way'!S164*'OddsRatio_working_3-way'!R164/3-2*'OddsRatio_working_3-way'!R164^3/27-'OddsRatio_working_3-way'!T164</f>
        <v>0.23650726077290568</v>
      </c>
      <c r="W164" s="11">
        <f>'OddsRatio_working_3-way'!V164^2+4*'OddsRatio_working_3-way'!U164^3/27</f>
        <v>-5.5038850777204468E-2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0.16656420321868959</v>
      </c>
      <c r="Y164" s="11">
        <f>IF('OddsRatio_working_3-way'!W164&gt;=0,IF('OddsRatio_working_3-way'!V164+SQRT('OddsRatio_working_3-way'!W164)&gt;0,0,PI()),ACOS('OddsRatio_working_3-way'!V164/(2*'OddsRatio_working_3-way'!X164)))</f>
        <v>0.78135740133458853</v>
      </c>
      <c r="Z164" s="11">
        <f>'OddsRatio_working_3-way'!X164^(1/3)*COS('OddsRatio_working_3-way'!Y164/3)</f>
        <v>0.53165183780215042</v>
      </c>
      <c r="AA164" s="11">
        <f>'OddsRatio_working_3-way'!X164^(1/3)*COS(('OddsRatio_working_3-way'!Y164+2*PI())/3)</f>
        <v>-0.38853171690258148</v>
      </c>
      <c r="AB164" s="11">
        <f>'OddsRatio_working_3-way'!X164^(1/3)*COS(('OddsRatio_working_3-way'!Y164+4*PI())/3)</f>
        <v>-0.14312012089956908</v>
      </c>
      <c r="AC164" s="11">
        <f>'OddsRatio_working_3-way'!X164^(1/3)*SIN('OddsRatio_working_3-way'!Y164/3)</f>
        <v>0.14168845101459496</v>
      </c>
      <c r="AD164" s="11">
        <f>'OddsRatio_working_3-way'!X164^(1/3)*SIN(('OddsRatio_working_3-way'!Y164+2*PI())/3)</f>
        <v>0.38957977199804877</v>
      </c>
      <c r="AE164" s="11">
        <f>'OddsRatio_working_3-way'!X164^(1/3)*SIN(('OddsRatio_working_3-way'!Y164+4*PI())/3)</f>
        <v>-0.53126822301264365</v>
      </c>
      <c r="AF164" s="11">
        <f>-'OddsRatio_working_3-way'!U164/(3*'OddsRatio_working_3-way'!X164^(1/3))*COS(('OddsRatio_working_3-way'!Y164)/3)</f>
        <v>0.53165183780215031</v>
      </c>
      <c r="AG164" s="11">
        <f>-'OddsRatio_working_3-way'!U164/(3*'OddsRatio_working_3-way'!X164^(1/3))*COS(('OddsRatio_working_3-way'!Y164+2*PI())/3)</f>
        <v>-0.38853171690258143</v>
      </c>
      <c r="AH164" s="11">
        <f>-'OddsRatio_working_3-way'!U164/(3*'OddsRatio_working_3-way'!X164^(1/3))*COS(('OddsRatio_working_3-way'!Y164+4*PI())/3)</f>
        <v>-0.14312012089956905</v>
      </c>
      <c r="AI164" s="11">
        <f>'OddsRatio_working_3-way'!U164/(3*'OddsRatio_working_3-way'!X164^(1/3))*SIN(('OddsRatio_working_3-way'!Y164)/3)</f>
        <v>-0.14168845101459493</v>
      </c>
      <c r="AJ164" s="11">
        <f>'OddsRatio_working_3-way'!U164/(3*'OddsRatio_working_3-way'!X164^(1/3))*SIN(('OddsRatio_working_3-way'!Y164+2*PI())/3)</f>
        <v>-0.38957977199804866</v>
      </c>
      <c r="AK164" s="11">
        <f>'OddsRatio_working_3-way'!U164/(3*'OddsRatio_working_3-way'!X164^(1/3))*SIN(('OddsRatio_working_3-way'!Y164+4*PI())/3)</f>
        <v>0.53126822301264354</v>
      </c>
      <c r="AL164" s="11">
        <f>'OddsRatio_working_3-way'!Z164+'OddsRatio_working_3-way'!AF164</f>
        <v>1.0633036756043008</v>
      </c>
      <c r="AM164" s="11">
        <f>'OddsRatio_working_3-way'!AA164+'OddsRatio_working_3-way'!AG164</f>
        <v>-0.77706343380516296</v>
      </c>
      <c r="AN164" s="11">
        <f>'OddsRatio_working_3-way'!AB164+'OddsRatio_working_3-way'!AH164</f>
        <v>-0.2862402417991381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1.0633036756043008</v>
      </c>
      <c r="AS164" s="11">
        <f>IF(('OddsRatio_working_3-way'!X164=0),IF(Q164&gt;0,-Q164^(1/3),(-Q164)^(1/3)),'OddsRatio_working_3-way'!AM164-'OddsRatio_working_3-way'!R164/3)</f>
        <v>-0.77706343380516296</v>
      </c>
      <c r="AT164" s="11">
        <f>IF(('OddsRatio_working_3-way'!X164=0),IF(Q164&gt;0,-Q164^(1/3),(-Q164)^(1/3)),'OddsRatio_working_3-way'!AN164-'OddsRatio_working_3-way'!R164/3)</f>
        <v>-0.2862402417991381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9">
        <f t="shared" si="39"/>
        <v>0.39825881895590148</v>
      </c>
      <c r="E165" s="9">
        <f t="shared" si="40"/>
        <v>0.276805136737513</v>
      </c>
      <c r="F165" s="9">
        <f t="shared" si="41"/>
        <v>0.32493604430658568</v>
      </c>
      <c r="G165" s="9">
        <f t="shared" si="42"/>
        <v>1.0492569160553442</v>
      </c>
      <c r="H165" s="9">
        <f t="shared" si="43"/>
        <v>2.5109299591196956</v>
      </c>
      <c r="I165" s="9">
        <f t="shared" si="44"/>
        <v>3.6126497209778066</v>
      </c>
      <c r="J165" s="9">
        <f t="shared" si="45"/>
        <v>3.0775286937895809</v>
      </c>
      <c r="K165" s="11">
        <f t="shared" si="46"/>
        <v>0.4098360655737705</v>
      </c>
      <c r="L165" s="11">
        <f t="shared" si="47"/>
        <v>0.28653295128939826</v>
      </c>
      <c r="M165" s="11">
        <f t="shared" si="48"/>
        <v>0.33557046979865773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-0.27976637271477445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0.23289274701842116</v>
      </c>
      <c r="Q165" s="11">
        <f>2*'OddsRatio_working_3-way'!K165*'OddsRatio_working_3-way'!L165*'OddsRatio_working_3-way'!M165</f>
        <v>7.8813112358179754E-2</v>
      </c>
      <c r="R165" s="11">
        <f t="shared" si="49"/>
        <v>0</v>
      </c>
      <c r="S165" s="11">
        <f t="shared" si="50"/>
        <v>-0.83245439671142474</v>
      </c>
      <c r="T165" s="11">
        <f t="shared" si="51"/>
        <v>-0.28171045573990688</v>
      </c>
      <c r="U165" s="11">
        <f>'OddsRatio_working_3-way'!S165-'OddsRatio_working_3-way'!R165^2/3</f>
        <v>-0.83245439671142474</v>
      </c>
      <c r="V165" s="11">
        <f>'OddsRatio_working_3-way'!S165*'OddsRatio_working_3-way'!R165/3-2*'OddsRatio_working_3-way'!R165^3/27-'OddsRatio_working_3-way'!T165</f>
        <v>0.28171045573990688</v>
      </c>
      <c r="W165" s="11">
        <f>'OddsRatio_working_3-way'!V165^2+4*'OddsRatio_working_3-way'!U165^3/27</f>
        <v>-6.1021104433107015E-3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0.14617018447386657</v>
      </c>
      <c r="Y165" s="11">
        <f>IF('OddsRatio_working_3-way'!W165&gt;=0,IF('OddsRatio_working_3-way'!V165+SQRT('OddsRatio_working_3-way'!W165)&gt;0,0,PI()),ACOS('OddsRatio_working_3-way'!V165/(2*'OddsRatio_working_3-way'!X165)))</f>
        <v>0.27049565117457885</v>
      </c>
      <c r="Z165" s="11">
        <f>'OddsRatio_working_3-way'!X165^(1/3)*COS('OddsRatio_working_3-way'!Y165/3)</f>
        <v>0.52462845802767211</v>
      </c>
      <c r="AA165" s="11">
        <f>'OddsRatio_working_3-way'!X165^(1/3)*COS(('OddsRatio_working_3-way'!Y165+2*PI())/3)</f>
        <v>-0.30339141183455121</v>
      </c>
      <c r="AB165" s="11">
        <f>'OddsRatio_working_3-way'!X165^(1/3)*COS(('OddsRatio_working_3-way'!Y165+4*PI())/3)</f>
        <v>-0.22123704619312079</v>
      </c>
      <c r="AC165" s="11">
        <f>'OddsRatio_working_3-way'!X165^(1/3)*SIN('OddsRatio_working_3-way'!Y165/3)</f>
        <v>4.7431845118182832E-2</v>
      </c>
      <c r="AD165" s="11">
        <f>'OddsRatio_working_3-way'!X165^(1/3)*SIN(('OddsRatio_working_3-way'!Y165+2*PI())/3)</f>
        <v>0.43062564964113081</v>
      </c>
      <c r="AE165" s="11">
        <f>'OddsRatio_working_3-way'!X165^(1/3)*SIN(('OddsRatio_working_3-way'!Y165+4*PI())/3)</f>
        <v>-0.47805749475931358</v>
      </c>
      <c r="AF165" s="11">
        <f>-'OddsRatio_working_3-way'!U165/(3*'OddsRatio_working_3-way'!X165^(1/3))*COS(('OddsRatio_working_3-way'!Y165)/3)</f>
        <v>0.52462845802767222</v>
      </c>
      <c r="AG165" s="11">
        <f>-'OddsRatio_working_3-way'!U165/(3*'OddsRatio_working_3-way'!X165^(1/3))*COS(('OddsRatio_working_3-way'!Y165+2*PI())/3)</f>
        <v>-0.30339141183455126</v>
      </c>
      <c r="AH165" s="11">
        <f>-'OddsRatio_working_3-way'!U165/(3*'OddsRatio_working_3-way'!X165^(1/3))*COS(('OddsRatio_working_3-way'!Y165+4*PI())/3)</f>
        <v>-0.22123704619312085</v>
      </c>
      <c r="AI165" s="11">
        <f>'OddsRatio_working_3-way'!U165/(3*'OddsRatio_working_3-way'!X165^(1/3))*SIN(('OddsRatio_working_3-way'!Y165)/3)</f>
        <v>-4.7431845118182839E-2</v>
      </c>
      <c r="AJ165" s="11">
        <f>'OddsRatio_working_3-way'!U165/(3*'OddsRatio_working_3-way'!X165^(1/3))*SIN(('OddsRatio_working_3-way'!Y165+2*PI())/3)</f>
        <v>-0.43062564964113093</v>
      </c>
      <c r="AK165" s="11">
        <f>'OddsRatio_working_3-way'!U165/(3*'OddsRatio_working_3-way'!X165^(1/3))*SIN(('OddsRatio_working_3-way'!Y165+4*PI())/3)</f>
        <v>0.47805749475931369</v>
      </c>
      <c r="AL165" s="11">
        <f>'OddsRatio_working_3-way'!Z165+'OddsRatio_working_3-way'!AF165</f>
        <v>1.0492569160553442</v>
      </c>
      <c r="AM165" s="11">
        <f>'OddsRatio_working_3-way'!AA165+'OddsRatio_working_3-way'!AG165</f>
        <v>-0.60678282366910241</v>
      </c>
      <c r="AN165" s="11">
        <f>'OddsRatio_working_3-way'!AB165+'OddsRatio_working_3-way'!AH165</f>
        <v>-0.44247409238624164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1.0492569160553442</v>
      </c>
      <c r="AS165" s="11">
        <f>IF(('OddsRatio_working_3-way'!X165=0),IF(Q165&gt;0,-Q165^(1/3),(-Q165)^(1/3)),'OddsRatio_working_3-way'!AM165-'OddsRatio_working_3-way'!R165/3)</f>
        <v>-0.60678282366910241</v>
      </c>
      <c r="AT165" s="11">
        <f>IF(('OddsRatio_working_3-way'!X165=0),IF(Q165&gt;0,-Q165^(1/3),(-Q165)^(1/3)),'OddsRatio_working_3-way'!AN165-'OddsRatio_working_3-way'!R165/3)</f>
        <v>-0.44247409238624164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9">
        <f t="shared" si="39"/>
        <v>0.4815744300035133</v>
      </c>
      <c r="E166" s="9">
        <f t="shared" si="40"/>
        <v>0.25283433549496714</v>
      </c>
      <c r="F166" s="9">
        <f t="shared" si="41"/>
        <v>0.26559123450151972</v>
      </c>
      <c r="G166" s="9">
        <f t="shared" si="42"/>
        <v>1.0554139320435796</v>
      </c>
      <c r="H166" s="9">
        <f t="shared" si="43"/>
        <v>2.0765222106844514</v>
      </c>
      <c r="I166" s="9">
        <f t="shared" si="44"/>
        <v>3.9551590097220233</v>
      </c>
      <c r="J166" s="9">
        <f t="shared" si="45"/>
        <v>3.7651845019541788</v>
      </c>
      <c r="K166" s="11">
        <f t="shared" si="46"/>
        <v>0.49504950495049505</v>
      </c>
      <c r="L166" s="11">
        <f t="shared" si="47"/>
        <v>0.26315789473684209</v>
      </c>
      <c r="M166" s="11">
        <f t="shared" si="48"/>
        <v>0.27624309392265195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-0.26928735327734588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0.23176205378607062</v>
      </c>
      <c r="Q166" s="11">
        <f>2*'OddsRatio_working_3-way'!K166*'OddsRatio_working_3-way'!L166*'OddsRatio_working_3-way'!M166</f>
        <v>7.1975793101264174E-2</v>
      </c>
      <c r="R166" s="11">
        <f t="shared" si="49"/>
        <v>0</v>
      </c>
      <c r="S166" s="11">
        <f t="shared" si="50"/>
        <v>-0.86064960335279095</v>
      </c>
      <c r="T166" s="11">
        <f t="shared" si="51"/>
        <v>-0.26728248551328915</v>
      </c>
      <c r="U166" s="11">
        <f>'OddsRatio_working_3-way'!S166-'OddsRatio_working_3-way'!R166^2/3</f>
        <v>-0.86064960335279095</v>
      </c>
      <c r="V166" s="11">
        <f>'OddsRatio_working_3-way'!S166*'OddsRatio_working_3-way'!R166/3-2*'OddsRatio_working_3-way'!R166^3/27-'OddsRatio_working_3-way'!T166</f>
        <v>0.26728248551328915</v>
      </c>
      <c r="W166" s="11">
        <f>'OddsRatio_working_3-way'!V166^2+4*'OddsRatio_working_3-way'!U166^3/27</f>
        <v>-2.3004284628704491E-2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0.15365888494557198</v>
      </c>
      <c r="Y166" s="11">
        <f>IF('OddsRatio_working_3-way'!W166&gt;=0,IF('OddsRatio_working_3-way'!V166+SQRT('OddsRatio_working_3-way'!W166)&gt;0,0,PI()),ACOS('OddsRatio_working_3-way'!V166/(2*'OddsRatio_working_3-way'!X166)))</f>
        <v>0.51614793515204282</v>
      </c>
      <c r="Z166" s="11">
        <f>'OddsRatio_working_3-way'!X166^(1/3)*COS('OddsRatio_working_3-way'!Y166/3)</f>
        <v>0.52770696602178979</v>
      </c>
      <c r="AA166" s="11">
        <f>'OddsRatio_working_3-way'!X166^(1/3)*COS(('OddsRatio_working_3-way'!Y166+2*PI())/3)</f>
        <v>-0.34326645013375146</v>
      </c>
      <c r="AB166" s="11">
        <f>'OddsRatio_working_3-way'!X166^(1/3)*COS(('OddsRatio_working_3-way'!Y166+4*PI())/3)</f>
        <v>-0.18444051588803828</v>
      </c>
      <c r="AC166" s="11">
        <f>'OddsRatio_working_3-way'!X166^(1/3)*SIN('OddsRatio_working_3-way'!Y166/3)</f>
        <v>9.1698195891056267E-2</v>
      </c>
      <c r="AD166" s="11">
        <f>'OddsRatio_working_3-way'!X166^(1/3)*SIN(('OddsRatio_working_3-way'!Y166+2*PI())/3)</f>
        <v>0.41115854038335342</v>
      </c>
      <c r="AE166" s="11">
        <f>'OddsRatio_working_3-way'!X166^(1/3)*SIN(('OddsRatio_working_3-way'!Y166+4*PI())/3)</f>
        <v>-0.50285673627440974</v>
      </c>
      <c r="AF166" s="11">
        <f>-'OddsRatio_working_3-way'!U166/(3*'OddsRatio_working_3-way'!X166^(1/3))*COS(('OddsRatio_working_3-way'!Y166)/3)</f>
        <v>0.52770696602178979</v>
      </c>
      <c r="AG166" s="11">
        <f>-'OddsRatio_working_3-way'!U166/(3*'OddsRatio_working_3-way'!X166^(1/3))*COS(('OddsRatio_working_3-way'!Y166+2*PI())/3)</f>
        <v>-0.34326645013375146</v>
      </c>
      <c r="AH166" s="11">
        <f>-'OddsRatio_working_3-way'!U166/(3*'OddsRatio_working_3-way'!X166^(1/3))*COS(('OddsRatio_working_3-way'!Y166+4*PI())/3)</f>
        <v>-0.18444051588803828</v>
      </c>
      <c r="AI166" s="11">
        <f>'OddsRatio_working_3-way'!U166/(3*'OddsRatio_working_3-way'!X166^(1/3))*SIN(('OddsRatio_working_3-way'!Y166)/3)</f>
        <v>-9.1698195891056267E-2</v>
      </c>
      <c r="AJ166" s="11">
        <f>'OddsRatio_working_3-way'!U166/(3*'OddsRatio_working_3-way'!X166^(1/3))*SIN(('OddsRatio_working_3-way'!Y166+2*PI())/3)</f>
        <v>-0.41115854038335342</v>
      </c>
      <c r="AK166" s="11">
        <f>'OddsRatio_working_3-way'!U166/(3*'OddsRatio_working_3-way'!X166^(1/3))*SIN(('OddsRatio_working_3-way'!Y166+4*PI())/3)</f>
        <v>0.50285673627440974</v>
      </c>
      <c r="AL166" s="11">
        <f>'OddsRatio_working_3-way'!Z166+'OddsRatio_working_3-way'!AF166</f>
        <v>1.0554139320435796</v>
      </c>
      <c r="AM166" s="11">
        <f>'OddsRatio_working_3-way'!AA166+'OddsRatio_working_3-way'!AG166</f>
        <v>-0.68653290026750291</v>
      </c>
      <c r="AN166" s="11">
        <f>'OddsRatio_working_3-way'!AB166+'OddsRatio_working_3-way'!AH166</f>
        <v>-0.36888103177607656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1.0554139320435796</v>
      </c>
      <c r="AS166" s="11">
        <f>IF(('OddsRatio_working_3-way'!X166=0),IF(Q166&gt;0,-Q166^(1/3),(-Q166)^(1/3)),'OddsRatio_working_3-way'!AM166-'OddsRatio_working_3-way'!R166/3)</f>
        <v>-0.68653290026750291</v>
      </c>
      <c r="AT166" s="11">
        <f>IF(('OddsRatio_working_3-way'!X166=0),IF(Q166&gt;0,-Q166^(1/3),(-Q166)^(1/3)),'OddsRatio_working_3-way'!AN166-'OddsRatio_working_3-way'!R166/3)</f>
        <v>-0.36888103177607656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9">
        <f t="shared" si="39"/>
        <v>0.40314911034165551</v>
      </c>
      <c r="E167" s="9">
        <f t="shared" si="40"/>
        <v>0.27489579980050016</v>
      </c>
      <c r="F167" s="9">
        <f t="shared" si="41"/>
        <v>0.32195508985784427</v>
      </c>
      <c r="G167" s="9">
        <f t="shared" si="42"/>
        <v>1.0425857757002279</v>
      </c>
      <c r="H167" s="9">
        <f t="shared" si="43"/>
        <v>2.4804718014943234</v>
      </c>
      <c r="I167" s="9">
        <f t="shared" si="44"/>
        <v>3.6377420125215769</v>
      </c>
      <c r="J167" s="9">
        <f t="shared" si="45"/>
        <v>3.1060232669144598</v>
      </c>
      <c r="K167" s="11">
        <f t="shared" si="46"/>
        <v>0.41322314049586778</v>
      </c>
      <c r="L167" s="11">
        <f t="shared" si="47"/>
        <v>0.28328611898016998</v>
      </c>
      <c r="M167" s="11">
        <f t="shared" si="48"/>
        <v>0.33112582781456956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-0.281295782430803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0.23140743942745534</v>
      </c>
      <c r="Q167" s="11">
        <f>2*'OddsRatio_working_3-way'!K167*'OddsRatio_working_3-way'!L167*'OddsRatio_working_3-way'!M167</f>
        <v>7.7523430293954906E-2</v>
      </c>
      <c r="R167" s="11">
        <f t="shared" si="49"/>
        <v>0</v>
      </c>
      <c r="S167" s="11">
        <f t="shared" si="50"/>
        <v>-0.8226480945706327</v>
      </c>
      <c r="T167" s="11">
        <f t="shared" si="51"/>
        <v>-0.27559400153120028</v>
      </c>
      <c r="U167" s="11">
        <f>'OddsRatio_working_3-way'!S167-'OddsRatio_working_3-way'!R167^2/3</f>
        <v>-0.8226480945706327</v>
      </c>
      <c r="V167" s="11">
        <f>'OddsRatio_working_3-way'!S167*'OddsRatio_working_3-way'!R167/3-2*'OddsRatio_working_3-way'!R167^3/27-'OddsRatio_working_3-way'!T167</f>
        <v>0.27559400153120028</v>
      </c>
      <c r="W167" s="11">
        <f>'OddsRatio_working_3-way'!V167^2+4*'OddsRatio_working_3-way'!U167^3/27</f>
        <v>-6.5260212019963154E-3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0.14359498152962688</v>
      </c>
      <c r="Y167" s="11">
        <f>IF('OddsRatio_working_3-way'!W167&gt;=0,IF('OddsRatio_working_3-way'!V167+SQRT('OddsRatio_working_3-way'!W167)&gt;0,0,PI()),ACOS('OddsRatio_working_3-way'!V167/(2*'OddsRatio_working_3-way'!X167)))</f>
        <v>0.28513858833707539</v>
      </c>
      <c r="Z167" s="11">
        <f>'OddsRatio_working_3-way'!X167^(1/3)*COS('OddsRatio_working_3-way'!Y167/3)</f>
        <v>0.52129288785011396</v>
      </c>
      <c r="AA167" s="11">
        <f>'OddsRatio_working_3-way'!X167^(1/3)*COS(('OddsRatio_working_3-way'!Y167+2*PI())/3)</f>
        <v>-0.30368500164165135</v>
      </c>
      <c r="AB167" s="11">
        <f>'OddsRatio_working_3-way'!X167^(1/3)*COS(('OddsRatio_working_3-way'!Y167+4*PI())/3)</f>
        <v>-0.21760788620846266</v>
      </c>
      <c r="AC167" s="11">
        <f>'OddsRatio_working_3-way'!X167^(1/3)*SIN('OddsRatio_working_3-way'!Y167/3)</f>
        <v>4.9696645766418253E-2</v>
      </c>
      <c r="AD167" s="11">
        <f>'OddsRatio_working_3-way'!X167^(1/3)*SIN(('OddsRatio_working_3-way'!Y167+2*PI())/3)</f>
        <v>0.42660456080714199</v>
      </c>
      <c r="AE167" s="11">
        <f>'OddsRatio_working_3-way'!X167^(1/3)*SIN(('OddsRatio_working_3-way'!Y167+4*PI())/3)</f>
        <v>-0.47630120657355995</v>
      </c>
      <c r="AF167" s="11">
        <f>-'OddsRatio_working_3-way'!U167/(3*'OddsRatio_working_3-way'!X167^(1/3))*COS(('OddsRatio_working_3-way'!Y167)/3)</f>
        <v>0.52129288785011385</v>
      </c>
      <c r="AG167" s="11">
        <f>-'OddsRatio_working_3-way'!U167/(3*'OddsRatio_working_3-way'!X167^(1/3))*COS(('OddsRatio_working_3-way'!Y167+2*PI())/3)</f>
        <v>-0.3036850016416513</v>
      </c>
      <c r="AH167" s="11">
        <f>-'OddsRatio_working_3-way'!U167/(3*'OddsRatio_working_3-way'!X167^(1/3))*COS(('OddsRatio_working_3-way'!Y167+4*PI())/3)</f>
        <v>-0.21760788620846261</v>
      </c>
      <c r="AI167" s="11">
        <f>'OddsRatio_working_3-way'!U167/(3*'OddsRatio_working_3-way'!X167^(1/3))*SIN(('OddsRatio_working_3-way'!Y167)/3)</f>
        <v>-4.9696645766418239E-2</v>
      </c>
      <c r="AJ167" s="11">
        <f>'OddsRatio_working_3-way'!U167/(3*'OddsRatio_working_3-way'!X167^(1/3))*SIN(('OddsRatio_working_3-way'!Y167+2*PI())/3)</f>
        <v>-0.42660456080714187</v>
      </c>
      <c r="AK167" s="11">
        <f>'OddsRatio_working_3-way'!U167/(3*'OddsRatio_working_3-way'!X167^(1/3))*SIN(('OddsRatio_working_3-way'!Y167+4*PI())/3)</f>
        <v>0.4763012065735599</v>
      </c>
      <c r="AL167" s="11">
        <f>'OddsRatio_working_3-way'!Z167+'OddsRatio_working_3-way'!AF167</f>
        <v>1.0425857757002279</v>
      </c>
      <c r="AM167" s="11">
        <f>'OddsRatio_working_3-way'!AA167+'OddsRatio_working_3-way'!AG167</f>
        <v>-0.60737000328330271</v>
      </c>
      <c r="AN167" s="11">
        <f>'OddsRatio_working_3-way'!AB167+'OddsRatio_working_3-way'!AH167</f>
        <v>-0.43521577241692527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1.0425857757002279</v>
      </c>
      <c r="AS167" s="11">
        <f>IF(('OddsRatio_working_3-way'!X167=0),IF(Q167&gt;0,-Q167^(1/3),(-Q167)^(1/3)),'OddsRatio_working_3-way'!AM167-'OddsRatio_working_3-way'!R167/3)</f>
        <v>-0.60737000328330271</v>
      </c>
      <c r="AT167" s="11">
        <f>IF(('OddsRatio_working_3-way'!X167=0),IF(Q167&gt;0,-Q167^(1/3),(-Q167)^(1/3)),'OddsRatio_working_3-way'!AN167-'OddsRatio_working_3-way'!R167/3)</f>
        <v>-0.43521577241692527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9">
        <f t="shared" si="39"/>
        <v>0.3156589033273568</v>
      </c>
      <c r="E168" s="9">
        <f t="shared" si="40"/>
        <v>0.30845109682445387</v>
      </c>
      <c r="F168" s="9">
        <f t="shared" si="41"/>
        <v>0.37588999984818944</v>
      </c>
      <c r="G168" s="9">
        <f t="shared" si="42"/>
        <v>1.0575495311151464</v>
      </c>
      <c r="H168" s="9">
        <f t="shared" si="43"/>
        <v>3.1679765387860495</v>
      </c>
      <c r="I168" s="9">
        <f t="shared" si="44"/>
        <v>3.2420050059641103</v>
      </c>
      <c r="J168" s="9">
        <f t="shared" si="45"/>
        <v>2.66035276385078</v>
      </c>
      <c r="K168" s="11">
        <f t="shared" si="46"/>
        <v>0.32786885245901642</v>
      </c>
      <c r="L168" s="11">
        <f t="shared" si="47"/>
        <v>0.32051282051282048</v>
      </c>
      <c r="M168" s="11">
        <f t="shared" si="48"/>
        <v>0.38910505836575876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-0.27899846745926993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0.2347060776607246</v>
      </c>
      <c r="Q168" s="11">
        <f>2*'OddsRatio_working_3-way'!K168*'OddsRatio_working_3-way'!L168*'OddsRatio_working_3-way'!M168</f>
        <v>8.177912113614097E-2</v>
      </c>
      <c r="R168" s="11">
        <f t="shared" si="49"/>
        <v>0</v>
      </c>
      <c r="S168" s="11">
        <f t="shared" si="50"/>
        <v>-0.84124504266314137</v>
      </c>
      <c r="T168" s="11">
        <f t="shared" si="51"/>
        <v>-0.29311673960388201</v>
      </c>
      <c r="U168" s="11">
        <f>'OddsRatio_working_3-way'!S168-'OddsRatio_working_3-way'!R168^2/3</f>
        <v>-0.84124504266314137</v>
      </c>
      <c r="V168" s="11">
        <f>'OddsRatio_working_3-way'!S168*'OddsRatio_working_3-way'!R168/3-2*'OddsRatio_working_3-way'!R168^3/27-'OddsRatio_working_3-way'!T168</f>
        <v>0.29311673960388201</v>
      </c>
      <c r="W168" s="11">
        <f>'OddsRatio_working_3-way'!V168^2+4*'OddsRatio_working_3-way'!U168^3/27</f>
        <v>-2.281601344734388E-3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0.14849160277667586</v>
      </c>
      <c r="Y168" s="11">
        <f>IF('OddsRatio_working_3-way'!W168&gt;=0,IF('OddsRatio_working_3-way'!V168+SQRT('OddsRatio_working_3-way'!W168)&gt;0,0,PI()),ACOS('OddsRatio_working_3-way'!V168/(2*'OddsRatio_working_3-way'!X168)))</f>
        <v>0.16153939593633404</v>
      </c>
      <c r="Z168" s="11">
        <f>'OddsRatio_working_3-way'!X168^(1/3)*COS('OddsRatio_working_3-way'!Y168/3)</f>
        <v>0.52877476555757319</v>
      </c>
      <c r="AA168" s="11">
        <f>'OddsRatio_working_3-way'!X168^(1/3)*COS(('OddsRatio_working_3-way'!Y168+2*PI())/3)</f>
        <v>-0.28906928197506893</v>
      </c>
      <c r="AB168" s="11">
        <f>'OddsRatio_working_3-way'!X168^(1/3)*COS(('OddsRatio_working_3-way'!Y168+4*PI())/3)</f>
        <v>-0.2397054835825044</v>
      </c>
      <c r="AC168" s="11">
        <f>'OddsRatio_working_3-way'!X168^(1/3)*SIN('OddsRatio_working_3-way'!Y168/3)</f>
        <v>2.8500202290169616E-2</v>
      </c>
      <c r="AD168" s="11">
        <f>'OddsRatio_working_3-way'!X168^(1/3)*SIN(('OddsRatio_working_3-way'!Y168+2*PI())/3)</f>
        <v>0.44368227870793442</v>
      </c>
      <c r="AE168" s="11">
        <f>'OddsRatio_working_3-way'!X168^(1/3)*SIN(('OddsRatio_working_3-way'!Y168+4*PI())/3)</f>
        <v>-0.47218248099810395</v>
      </c>
      <c r="AF168" s="11">
        <f>-'OddsRatio_working_3-way'!U168/(3*'OddsRatio_working_3-way'!X168^(1/3))*COS(('OddsRatio_working_3-way'!Y168)/3)</f>
        <v>0.52877476555757319</v>
      </c>
      <c r="AG168" s="11">
        <f>-'OddsRatio_working_3-way'!U168/(3*'OddsRatio_working_3-way'!X168^(1/3))*COS(('OddsRatio_working_3-way'!Y168+2*PI())/3)</f>
        <v>-0.28906928197506893</v>
      </c>
      <c r="AH168" s="11">
        <f>-'OddsRatio_working_3-way'!U168/(3*'OddsRatio_working_3-way'!X168^(1/3))*COS(('OddsRatio_working_3-way'!Y168+4*PI())/3)</f>
        <v>-0.2397054835825044</v>
      </c>
      <c r="AI168" s="11">
        <f>'OddsRatio_working_3-way'!U168/(3*'OddsRatio_working_3-way'!X168^(1/3))*SIN(('OddsRatio_working_3-way'!Y168)/3)</f>
        <v>-2.8500202290169616E-2</v>
      </c>
      <c r="AJ168" s="11">
        <f>'OddsRatio_working_3-way'!U168/(3*'OddsRatio_working_3-way'!X168^(1/3))*SIN(('OddsRatio_working_3-way'!Y168+2*PI())/3)</f>
        <v>-0.44368227870793442</v>
      </c>
      <c r="AK168" s="11">
        <f>'OddsRatio_working_3-way'!U168/(3*'OddsRatio_working_3-way'!X168^(1/3))*SIN(('OddsRatio_working_3-way'!Y168+4*PI())/3)</f>
        <v>0.47218248099810395</v>
      </c>
      <c r="AL168" s="11">
        <f>'OddsRatio_working_3-way'!Z168+'OddsRatio_working_3-way'!AF168</f>
        <v>1.0575495311151464</v>
      </c>
      <c r="AM168" s="11">
        <f>'OddsRatio_working_3-way'!AA168+'OddsRatio_working_3-way'!AG168</f>
        <v>-0.57813856395013785</v>
      </c>
      <c r="AN168" s="11">
        <f>'OddsRatio_working_3-way'!AB168+'OddsRatio_working_3-way'!AH168</f>
        <v>-0.47941096716500881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1.0575495311151464</v>
      </c>
      <c r="AS168" s="11">
        <f>IF(('OddsRatio_working_3-way'!X168=0),IF(Q168&gt;0,-Q168^(1/3),(-Q168)^(1/3)),'OddsRatio_working_3-way'!AM168-'OddsRatio_working_3-way'!R168/3)</f>
        <v>-0.57813856395013785</v>
      </c>
      <c r="AT168" s="11">
        <f>IF(('OddsRatio_working_3-way'!X168=0),IF(Q168&gt;0,-Q168^(1/3),(-Q168)^(1/3)),'OddsRatio_working_3-way'!AN168-'OddsRatio_working_3-way'!R168/3)</f>
        <v>-0.47941096716500881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9">
        <f t="shared" si="39"/>
        <v>0.34084615861540846</v>
      </c>
      <c r="E169" s="9">
        <f t="shared" si="40"/>
        <v>0.2706300604650117</v>
      </c>
      <c r="F169" s="9">
        <f t="shared" si="41"/>
        <v>0.38852378091958006</v>
      </c>
      <c r="G169" s="9">
        <f t="shared" si="42"/>
        <v>1.0286568780519794</v>
      </c>
      <c r="H169" s="9">
        <f t="shared" si="43"/>
        <v>2.9338749307377219</v>
      </c>
      <c r="I169" s="9">
        <f t="shared" si="44"/>
        <v>3.6950810204961861</v>
      </c>
      <c r="J169" s="9">
        <f t="shared" si="45"/>
        <v>2.5738450234195276</v>
      </c>
      <c r="K169" s="11">
        <f t="shared" si="46"/>
        <v>0.34722222222222221</v>
      </c>
      <c r="L169" s="11">
        <f t="shared" si="47"/>
        <v>0.27624309392265195</v>
      </c>
      <c r="M169" s="11">
        <f t="shared" si="48"/>
        <v>0.39525691699604748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-0.28571233594654222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0.22861026794488246</v>
      </c>
      <c r="Q169" s="11">
        <f>2*'OddsRatio_working_3-way'!K169*'OddsRatio_working_3-way'!L169*'OddsRatio_working_3-way'!M169</f>
        <v>7.5824301142581249E-2</v>
      </c>
      <c r="R169" s="11">
        <f t="shared" si="49"/>
        <v>0</v>
      </c>
      <c r="S169" s="11">
        <f t="shared" si="50"/>
        <v>-0.8001413981216976</v>
      </c>
      <c r="T169" s="11">
        <f t="shared" si="51"/>
        <v>-0.26538686504865594</v>
      </c>
      <c r="U169" s="11">
        <f>'OddsRatio_working_3-way'!S169-'OddsRatio_working_3-way'!R169^2/3</f>
        <v>-0.8001413981216976</v>
      </c>
      <c r="V169" s="11">
        <f>'OddsRatio_working_3-way'!S169*'OddsRatio_working_3-way'!R169/3-2*'OddsRatio_working_3-way'!R169^3/27-'OddsRatio_working_3-way'!T169</f>
        <v>0.26538686504865594</v>
      </c>
      <c r="W169" s="11">
        <f>'OddsRatio_working_3-way'!V169^2+4*'OddsRatio_working_3-way'!U169^3/27</f>
        <v>-5.4618907308635889E-3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0.13774258498301925</v>
      </c>
      <c r="Y169" s="11">
        <f>IF('OddsRatio_working_3-way'!W169&gt;=0,IF('OddsRatio_working_3-way'!V169+SQRT('OddsRatio_working_3-way'!W169)&gt;0,0,PI()),ACOS('OddsRatio_working_3-way'!V169/(2*'OddsRatio_working_3-way'!X169)))</f>
        <v>0.27159750302350161</v>
      </c>
      <c r="Z169" s="11">
        <f>'OddsRatio_working_3-way'!X169^(1/3)*COS('OddsRatio_working_3-way'!Y169/3)</f>
        <v>0.51432843902598968</v>
      </c>
      <c r="AA169" s="11">
        <f>'OddsRatio_working_3-way'!X169^(1/3)*COS(('OddsRatio_working_3-way'!Y169+2*PI())/3)</f>
        <v>-0.29759987379533537</v>
      </c>
      <c r="AB169" s="11">
        <f>'OddsRatio_working_3-way'!X169^(1/3)*COS(('OddsRatio_working_3-way'!Y169+4*PI())/3)</f>
        <v>-0.21672856523065454</v>
      </c>
      <c r="AC169" s="11">
        <f>'OddsRatio_working_3-way'!X169^(1/3)*SIN('OddsRatio_working_3-way'!Y169/3)</f>
        <v>4.6691071769535915E-2</v>
      </c>
      <c r="AD169" s="11">
        <f>'OddsRatio_working_3-way'!X169^(1/3)*SIN(('OddsRatio_working_3-way'!Y169+2*PI())/3)</f>
        <v>0.4220759582005349</v>
      </c>
      <c r="AE169" s="11">
        <f>'OddsRatio_working_3-way'!X169^(1/3)*SIN(('OddsRatio_working_3-way'!Y169+4*PI())/3)</f>
        <v>-0.46876702997007064</v>
      </c>
      <c r="AF169" s="11">
        <f>-'OddsRatio_working_3-way'!U169/(3*'OddsRatio_working_3-way'!X169^(1/3))*COS(('OddsRatio_working_3-way'!Y169)/3)</f>
        <v>0.51432843902598968</v>
      </c>
      <c r="AG169" s="11">
        <f>-'OddsRatio_working_3-way'!U169/(3*'OddsRatio_working_3-way'!X169^(1/3))*COS(('OddsRatio_working_3-way'!Y169+2*PI())/3)</f>
        <v>-0.29759987379533537</v>
      </c>
      <c r="AH169" s="11">
        <f>-'OddsRatio_working_3-way'!U169/(3*'OddsRatio_working_3-way'!X169^(1/3))*COS(('OddsRatio_working_3-way'!Y169+4*PI())/3)</f>
        <v>-0.21672856523065454</v>
      </c>
      <c r="AI169" s="11">
        <f>'OddsRatio_working_3-way'!U169/(3*'OddsRatio_working_3-way'!X169^(1/3))*SIN(('OddsRatio_working_3-way'!Y169)/3)</f>
        <v>-4.6691071769535915E-2</v>
      </c>
      <c r="AJ169" s="11">
        <f>'OddsRatio_working_3-way'!U169/(3*'OddsRatio_working_3-way'!X169^(1/3))*SIN(('OddsRatio_working_3-way'!Y169+2*PI())/3)</f>
        <v>-0.4220759582005349</v>
      </c>
      <c r="AK169" s="11">
        <f>'OddsRatio_working_3-way'!U169/(3*'OddsRatio_working_3-way'!X169^(1/3))*SIN(('OddsRatio_working_3-way'!Y169+4*PI())/3)</f>
        <v>0.46876702997007064</v>
      </c>
      <c r="AL169" s="11">
        <f>'OddsRatio_working_3-way'!Z169+'OddsRatio_working_3-way'!AF169</f>
        <v>1.0286568780519794</v>
      </c>
      <c r="AM169" s="11">
        <f>'OddsRatio_working_3-way'!AA169+'OddsRatio_working_3-way'!AG169</f>
        <v>-0.59519974759067074</v>
      </c>
      <c r="AN169" s="11">
        <f>'OddsRatio_working_3-way'!AB169+'OddsRatio_working_3-way'!AH169</f>
        <v>-0.43345713046130907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1.0286568780519794</v>
      </c>
      <c r="AS169" s="11">
        <f>IF(('OddsRatio_working_3-way'!X169=0),IF(Q169&gt;0,-Q169^(1/3),(-Q169)^(1/3)),'OddsRatio_working_3-way'!AM169-'OddsRatio_working_3-way'!R169/3)</f>
        <v>-0.59519974759067074</v>
      </c>
      <c r="AT169" s="11">
        <f>IF(('OddsRatio_working_3-way'!X169=0),IF(Q169&gt;0,-Q169^(1/3),(-Q169)^(1/3)),'OddsRatio_working_3-way'!AN169-'OddsRatio_working_3-way'!R169/3)</f>
        <v>-0.43345713046130907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9">
        <f t="shared" si="39"/>
        <v>0.41537766952221467</v>
      </c>
      <c r="E170" s="9">
        <f t="shared" si="40"/>
        <v>0.29186243302788156</v>
      </c>
      <c r="F170" s="9">
        <f t="shared" si="41"/>
        <v>0.29275989744990399</v>
      </c>
      <c r="G170" s="9">
        <f t="shared" si="42"/>
        <v>1.0503340773082792</v>
      </c>
      <c r="H170" s="9">
        <f t="shared" si="43"/>
        <v>2.4074476635930941</v>
      </c>
      <c r="I170" s="9">
        <f t="shared" si="44"/>
        <v>3.4262717185821248</v>
      </c>
      <c r="J170" s="9">
        <f t="shared" si="45"/>
        <v>3.4157683778090417</v>
      </c>
      <c r="K170" s="11">
        <f t="shared" si="46"/>
        <v>0.42735042735042739</v>
      </c>
      <c r="L170" s="11">
        <f t="shared" si="47"/>
        <v>0.30211480362537763</v>
      </c>
      <c r="M170" s="11">
        <f t="shared" si="48"/>
        <v>0.30303030303030304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-0.27853952023136319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0.23278724185068594</v>
      </c>
      <c r="Q170" s="11">
        <f>2*'OddsRatio_working_3-way'!K170*'OddsRatio_working_3-way'!L170*'OddsRatio_working_3-way'!M170</f>
        <v>7.8247812386785201E-2</v>
      </c>
      <c r="R170" s="11">
        <f t="shared" si="49"/>
        <v>0</v>
      </c>
      <c r="S170" s="11">
        <f t="shared" si="50"/>
        <v>-0.83574223742945331</v>
      </c>
      <c r="T170" s="11">
        <f t="shared" si="51"/>
        <v>-0.28092176048048856</v>
      </c>
      <c r="U170" s="11">
        <f>'OddsRatio_working_3-way'!S170-'OddsRatio_working_3-way'!R170^2/3</f>
        <v>-0.83574223742945331</v>
      </c>
      <c r="V170" s="11">
        <f>'OddsRatio_working_3-way'!S170*'OddsRatio_working_3-way'!R170/3-2*'OddsRatio_working_3-way'!R170^3/27-'OddsRatio_working_3-way'!T170</f>
        <v>0.28092176048048856</v>
      </c>
      <c r="W170" s="11">
        <f>'OddsRatio_working_3-way'!V170^2+4*'OddsRatio_working_3-way'!U170^3/27</f>
        <v>-7.5624867003576401E-3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0.14703700402603984</v>
      </c>
      <c r="Y170" s="11">
        <f>IF('OddsRatio_working_3-way'!W170&gt;=0,IF('OddsRatio_working_3-way'!V170+SQRT('OddsRatio_working_3-way'!W170)&gt;0,0,PI()),ACOS('OddsRatio_working_3-way'!V170/(2*'OddsRatio_working_3-way'!X170)))</f>
        <v>0.30020555800588911</v>
      </c>
      <c r="Z170" s="11">
        <f>'OddsRatio_working_3-way'!X170^(1/3)*COS('OddsRatio_working_3-way'!Y170/3)</f>
        <v>0.52516703865413972</v>
      </c>
      <c r="AA170" s="11">
        <f>'OddsRatio_working_3-way'!X170^(1/3)*COS(('OddsRatio_working_3-way'!Y170+2*PI())/3)</f>
        <v>-0.30824800761714444</v>
      </c>
      <c r="AB170" s="11">
        <f>'OddsRatio_working_3-way'!X170^(1/3)*COS(('OddsRatio_working_3-way'!Y170+4*PI())/3)</f>
        <v>-0.21691903103699522</v>
      </c>
      <c r="AC170" s="11">
        <f>'OddsRatio_working_3-way'!X170^(1/3)*SIN('OddsRatio_working_3-way'!Y170/3)</f>
        <v>5.2728809213362246E-2</v>
      </c>
      <c r="AD170" s="11">
        <f>'OddsRatio_working_3-way'!X170^(1/3)*SIN(('OddsRatio_working_3-way'!Y170+2*PI())/3)</f>
        <v>0.42844359209804822</v>
      </c>
      <c r="AE170" s="11">
        <f>'OddsRatio_working_3-way'!X170^(1/3)*SIN(('OddsRatio_working_3-way'!Y170+4*PI())/3)</f>
        <v>-0.48117240131141042</v>
      </c>
      <c r="AF170" s="11">
        <f>-'OddsRatio_working_3-way'!U170/(3*'OddsRatio_working_3-way'!X170^(1/3))*COS(('OddsRatio_working_3-way'!Y170)/3)</f>
        <v>0.5251670386541395</v>
      </c>
      <c r="AG170" s="11">
        <f>-'OddsRatio_working_3-way'!U170/(3*'OddsRatio_working_3-way'!X170^(1/3))*COS(('OddsRatio_working_3-way'!Y170+2*PI())/3)</f>
        <v>-0.30824800761714433</v>
      </c>
      <c r="AH170" s="11">
        <f>-'OddsRatio_working_3-way'!U170/(3*'OddsRatio_working_3-way'!X170^(1/3))*COS(('OddsRatio_working_3-way'!Y170+4*PI())/3)</f>
        <v>-0.21691903103699511</v>
      </c>
      <c r="AI170" s="11">
        <f>'OddsRatio_working_3-way'!U170/(3*'OddsRatio_working_3-way'!X170^(1/3))*SIN(('OddsRatio_working_3-way'!Y170)/3)</f>
        <v>-5.2728809213362225E-2</v>
      </c>
      <c r="AJ170" s="11">
        <f>'OddsRatio_working_3-way'!U170/(3*'OddsRatio_working_3-way'!X170^(1/3))*SIN(('OddsRatio_working_3-way'!Y170+2*PI())/3)</f>
        <v>-0.428443592098048</v>
      </c>
      <c r="AK170" s="11">
        <f>'OddsRatio_working_3-way'!U170/(3*'OddsRatio_working_3-way'!X170^(1/3))*SIN(('OddsRatio_working_3-way'!Y170+4*PI())/3)</f>
        <v>0.4811724013114102</v>
      </c>
      <c r="AL170" s="11">
        <f>'OddsRatio_working_3-way'!Z170+'OddsRatio_working_3-way'!AF170</f>
        <v>1.0503340773082792</v>
      </c>
      <c r="AM170" s="11">
        <f>'OddsRatio_working_3-way'!AA170+'OddsRatio_working_3-way'!AG170</f>
        <v>-0.61649601523428876</v>
      </c>
      <c r="AN170" s="11">
        <f>'OddsRatio_working_3-way'!AB170+'OddsRatio_working_3-way'!AH170</f>
        <v>-0.43383806207399034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1.0503340773082792</v>
      </c>
      <c r="AS170" s="11">
        <f>IF(('OddsRatio_working_3-way'!X170=0),IF(Q170&gt;0,-Q170^(1/3),(-Q170)^(1/3)),'OddsRatio_working_3-way'!AM170-'OddsRatio_working_3-way'!R170/3)</f>
        <v>-0.61649601523428876</v>
      </c>
      <c r="AT170" s="11">
        <f>IF(('OddsRatio_working_3-way'!X170=0),IF(Q170&gt;0,-Q170^(1/3),(-Q170)^(1/3)),'OddsRatio_working_3-way'!AN170-'OddsRatio_working_3-way'!R170/3)</f>
        <v>-0.43383806207399034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9">
        <f t="shared" si="39"/>
        <v>0.64216438297131584</v>
      </c>
      <c r="E171" s="9">
        <f t="shared" si="40"/>
        <v>0.21736357619952687</v>
      </c>
      <c r="F171" s="9">
        <f t="shared" si="41"/>
        <v>0.14047204082915735</v>
      </c>
      <c r="G171" s="9">
        <f t="shared" si="42"/>
        <v>1.0716032150191555</v>
      </c>
      <c r="H171" s="9">
        <f t="shared" si="43"/>
        <v>1.5572336718099609</v>
      </c>
      <c r="I171" s="9">
        <f t="shared" si="44"/>
        <v>4.6005868024643615</v>
      </c>
      <c r="J171" s="9">
        <f t="shared" si="45"/>
        <v>7.1188543577593775</v>
      </c>
      <c r="K171" s="11">
        <f t="shared" si="46"/>
        <v>0.65789473684210531</v>
      </c>
      <c r="L171" s="11">
        <f t="shared" si="47"/>
        <v>0.2293577981651376</v>
      </c>
      <c r="M171" s="11">
        <f t="shared" si="48"/>
        <v>0.14903129657228018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-0.22435002997176967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0.21565821676245883</v>
      </c>
      <c r="Q171" s="11">
        <f>2*'OddsRatio_working_3-way'!K171*'OddsRatio_working_3-way'!L171*'OddsRatio_working_3-way'!M171</f>
        <v>4.4975644788833952E-2</v>
      </c>
      <c r="R171" s="11">
        <f t="shared" si="49"/>
        <v>0</v>
      </c>
      <c r="S171" s="11">
        <f t="shared" si="50"/>
        <v>-0.96125780232610381</v>
      </c>
      <c r="T171" s="11">
        <f t="shared" si="51"/>
        <v>-0.20047086596999034</v>
      </c>
      <c r="U171" s="11">
        <f>'OddsRatio_working_3-way'!S171-'OddsRatio_working_3-way'!R171^2/3</f>
        <v>-0.96125780232610381</v>
      </c>
      <c r="V171" s="11">
        <f>'OddsRatio_working_3-way'!S171*'OddsRatio_working_3-way'!R171/3-2*'OddsRatio_working_3-way'!R171^3/27-'OddsRatio_working_3-way'!T171</f>
        <v>0.20047086596999034</v>
      </c>
      <c r="W171" s="11">
        <f>'OddsRatio_working_3-way'!V171^2+4*'OddsRatio_working_3-way'!U171^3/27</f>
        <v>-9.1399303039940039E-2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0.18137521271021151</v>
      </c>
      <c r="Y171" s="11">
        <f>IF('OddsRatio_working_3-way'!W171&gt;=0,IF('OddsRatio_working_3-way'!V171+SQRT('OddsRatio_working_3-way'!W171)&gt;0,0,PI()),ACOS('OddsRatio_working_3-way'!V171/(2*'OddsRatio_working_3-way'!X171)))</f>
        <v>0.98526617574927178</v>
      </c>
      <c r="Z171" s="11">
        <f>'OddsRatio_working_3-way'!X171^(1/3)*COS('OddsRatio_working_3-way'!Y171/3)</f>
        <v>0.53580160750957784</v>
      </c>
      <c r="AA171" s="11">
        <f>'OddsRatio_working_3-way'!X171^(1/3)*COS(('OddsRatio_working_3-way'!Y171+2*PI())/3)</f>
        <v>-0.42602078549062222</v>
      </c>
      <c r="AB171" s="11">
        <f>'OddsRatio_working_3-way'!X171^(1/3)*COS(('OddsRatio_working_3-way'!Y171+4*PI())/3)</f>
        <v>-0.10978082201895575</v>
      </c>
      <c r="AC171" s="11">
        <f>'OddsRatio_working_3-way'!X171^(1/3)*SIN('OddsRatio_working_3-way'!Y171/3)</f>
        <v>0.18258122803888399</v>
      </c>
      <c r="AD171" s="11">
        <f>'OddsRatio_working_3-way'!X171^(1/3)*SIN(('OddsRatio_working_3-way'!Y171+2*PI())/3)</f>
        <v>0.37272718947239136</v>
      </c>
      <c r="AE171" s="11">
        <f>'OddsRatio_working_3-way'!X171^(1/3)*SIN(('OddsRatio_working_3-way'!Y171+4*PI())/3)</f>
        <v>-0.55530841751127547</v>
      </c>
      <c r="AF171" s="11">
        <f>-'OddsRatio_working_3-way'!U171/(3*'OddsRatio_working_3-way'!X171^(1/3))*COS(('OddsRatio_working_3-way'!Y171)/3)</f>
        <v>0.53580160750957773</v>
      </c>
      <c r="AG171" s="11">
        <f>-'OddsRatio_working_3-way'!U171/(3*'OddsRatio_working_3-way'!X171^(1/3))*COS(('OddsRatio_working_3-way'!Y171+2*PI())/3)</f>
        <v>-0.42602078549062211</v>
      </c>
      <c r="AH171" s="11">
        <f>-'OddsRatio_working_3-way'!U171/(3*'OddsRatio_working_3-way'!X171^(1/3))*COS(('OddsRatio_working_3-way'!Y171+4*PI())/3)</f>
        <v>-0.10978082201895574</v>
      </c>
      <c r="AI171" s="11">
        <f>'OddsRatio_working_3-way'!U171/(3*'OddsRatio_working_3-way'!X171^(1/3))*SIN(('OddsRatio_working_3-way'!Y171)/3)</f>
        <v>-0.18258122803888396</v>
      </c>
      <c r="AJ171" s="11">
        <f>'OddsRatio_working_3-way'!U171/(3*'OddsRatio_working_3-way'!X171^(1/3))*SIN(('OddsRatio_working_3-way'!Y171+2*PI())/3)</f>
        <v>-0.37272718947239131</v>
      </c>
      <c r="AK171" s="11">
        <f>'OddsRatio_working_3-way'!U171/(3*'OddsRatio_working_3-way'!X171^(1/3))*SIN(('OddsRatio_working_3-way'!Y171+4*PI())/3)</f>
        <v>0.55530841751127535</v>
      </c>
      <c r="AL171" s="11">
        <f>'OddsRatio_working_3-way'!Z171+'OddsRatio_working_3-way'!AF171</f>
        <v>1.0716032150191555</v>
      </c>
      <c r="AM171" s="11">
        <f>'OddsRatio_working_3-way'!AA171+'OddsRatio_working_3-way'!AG171</f>
        <v>-0.85204157098124433</v>
      </c>
      <c r="AN171" s="11">
        <f>'OddsRatio_working_3-way'!AB171+'OddsRatio_working_3-way'!AH171</f>
        <v>-0.21956164403791151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1.0716032150191555</v>
      </c>
      <c r="AS171" s="11">
        <f>IF(('OddsRatio_working_3-way'!X171=0),IF(Q171&gt;0,-Q171^(1/3),(-Q171)^(1/3)),'OddsRatio_working_3-way'!AM171-'OddsRatio_working_3-way'!R171/3)</f>
        <v>-0.85204157098124433</v>
      </c>
      <c r="AT171" s="11">
        <f>IF(('OddsRatio_working_3-way'!X171=0),IF(Q171&gt;0,-Q171^(1/3),(-Q171)^(1/3)),'OddsRatio_working_3-way'!AN171-'OddsRatio_working_3-way'!R171/3)</f>
        <v>-0.21956164403791151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9">
        <f t="shared" si="39"/>
        <v>0.61579967698356319</v>
      </c>
      <c r="E172" s="9">
        <f t="shared" si="40"/>
        <v>0.25754145307336884</v>
      </c>
      <c r="F172" s="9">
        <f t="shared" si="41"/>
        <v>0.12665886994306791</v>
      </c>
      <c r="G172" s="9">
        <f t="shared" si="42"/>
        <v>1.0756977874251472</v>
      </c>
      <c r="H172" s="9">
        <f t="shared" si="43"/>
        <v>1.6239047167065854</v>
      </c>
      <c r="I172" s="9">
        <f t="shared" si="44"/>
        <v>3.8828700702993948</v>
      </c>
      <c r="J172" s="9">
        <f t="shared" si="45"/>
        <v>7.8952228173951937</v>
      </c>
      <c r="K172" s="11">
        <f t="shared" si="46"/>
        <v>0.63291139240506322</v>
      </c>
      <c r="L172" s="11">
        <f t="shared" si="47"/>
        <v>0.27173913043478259</v>
      </c>
      <c r="M172" s="11">
        <f t="shared" si="48"/>
        <v>0.1349527665317139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-0.2312584995361695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0.22444160229115179</v>
      </c>
      <c r="Q172" s="11">
        <f>2*'OddsRatio_working_3-way'!K172*'OddsRatio_working_3-way'!L172*'OddsRatio_working_3-way'!M172</f>
        <v>4.6420186616577416E-2</v>
      </c>
      <c r="R172" s="11">
        <f t="shared" si="49"/>
        <v>0</v>
      </c>
      <c r="S172" s="11">
        <f t="shared" si="50"/>
        <v>-0.97052260886112196</v>
      </c>
      <c r="T172" s="11">
        <f t="shared" si="51"/>
        <v>-0.20072856439733652</v>
      </c>
      <c r="U172" s="11">
        <f>'OddsRatio_working_3-way'!S172-'OddsRatio_working_3-way'!R172^2/3</f>
        <v>-0.97052260886112196</v>
      </c>
      <c r="V172" s="11">
        <f>'OddsRatio_working_3-way'!S172*'OddsRatio_working_3-way'!R172/3-2*'OddsRatio_working_3-way'!R172^3/27-'OddsRatio_working_3-way'!T172</f>
        <v>0.20072856439733652</v>
      </c>
      <c r="W172" s="11">
        <f>'OddsRatio_working_3-way'!V172^2+4*'OddsRatio_working_3-way'!U172^3/27</f>
        <v>-9.5137519428212039E-2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0.18400372006648921</v>
      </c>
      <c r="Y172" s="11">
        <f>IF('OddsRatio_working_3-way'!W172&gt;=0,IF('OddsRatio_working_3-way'!V172+SQRT('OddsRatio_working_3-way'!W172)&gt;0,0,PI()),ACOS('OddsRatio_working_3-way'!V172/(2*'OddsRatio_working_3-way'!X172)))</f>
        <v>0.99387395107966459</v>
      </c>
      <c r="Z172" s="11">
        <f>'OddsRatio_working_3-way'!X172^(1/3)*COS('OddsRatio_working_3-way'!Y172/3)</f>
        <v>0.53784889371257361</v>
      </c>
      <c r="AA172" s="11">
        <f>'OddsRatio_working_3-way'!X172^(1/3)*COS(('OddsRatio_working_3-way'!Y172+2*PI())/3)</f>
        <v>-0.42914173014495416</v>
      </c>
      <c r="AB172" s="11">
        <f>'OddsRatio_working_3-way'!X172^(1/3)*COS(('OddsRatio_working_3-way'!Y172+4*PI())/3)</f>
        <v>-0.10870716356761981</v>
      </c>
      <c r="AC172" s="11">
        <f>'OddsRatio_working_3-way'!X172^(1/3)*SIN('OddsRatio_working_3-way'!Y172/3)</f>
        <v>0.1850029832710853</v>
      </c>
      <c r="AD172" s="11">
        <f>'OddsRatio_working_3-way'!X172^(1/3)*SIN(('OddsRatio_working_3-way'!Y172+2*PI())/3)</f>
        <v>0.37328931371690249</v>
      </c>
      <c r="AE172" s="11">
        <f>'OddsRatio_working_3-way'!X172^(1/3)*SIN(('OddsRatio_working_3-way'!Y172+4*PI())/3)</f>
        <v>-0.55829229698798766</v>
      </c>
      <c r="AF172" s="11">
        <f>-'OddsRatio_working_3-way'!U172/(3*'OddsRatio_working_3-way'!X172^(1/3))*COS(('OddsRatio_working_3-way'!Y172)/3)</f>
        <v>0.53784889371257349</v>
      </c>
      <c r="AG172" s="11">
        <f>-'OddsRatio_working_3-way'!U172/(3*'OddsRatio_working_3-way'!X172^(1/3))*COS(('OddsRatio_working_3-way'!Y172+2*PI())/3)</f>
        <v>-0.4291417301449541</v>
      </c>
      <c r="AH172" s="11">
        <f>-'OddsRatio_working_3-way'!U172/(3*'OddsRatio_working_3-way'!X172^(1/3))*COS(('OddsRatio_working_3-way'!Y172+4*PI())/3)</f>
        <v>-0.10870716356761979</v>
      </c>
      <c r="AI172" s="11">
        <f>'OddsRatio_working_3-way'!U172/(3*'OddsRatio_working_3-way'!X172^(1/3))*SIN(('OddsRatio_working_3-way'!Y172)/3)</f>
        <v>-0.18500298327108528</v>
      </c>
      <c r="AJ172" s="11">
        <f>'OddsRatio_working_3-way'!U172/(3*'OddsRatio_working_3-way'!X172^(1/3))*SIN(('OddsRatio_working_3-way'!Y172+2*PI())/3)</f>
        <v>-0.37328931371690244</v>
      </c>
      <c r="AK172" s="11">
        <f>'OddsRatio_working_3-way'!U172/(3*'OddsRatio_working_3-way'!X172^(1/3))*SIN(('OddsRatio_working_3-way'!Y172+4*PI())/3)</f>
        <v>0.55829229698798766</v>
      </c>
      <c r="AL172" s="11">
        <f>'OddsRatio_working_3-way'!Z172+'OddsRatio_working_3-way'!AF172</f>
        <v>1.0756977874251472</v>
      </c>
      <c r="AM172" s="11">
        <f>'OddsRatio_working_3-way'!AA172+'OddsRatio_working_3-way'!AG172</f>
        <v>-0.85828346028990832</v>
      </c>
      <c r="AN172" s="11">
        <f>'OddsRatio_working_3-way'!AB172+'OddsRatio_working_3-way'!AH172</f>
        <v>-0.21741432713523962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1.0756977874251472</v>
      </c>
      <c r="AS172" s="11">
        <f>IF(('OddsRatio_working_3-way'!X172=0),IF(Q172&gt;0,-Q172^(1/3),(-Q172)^(1/3)),'OddsRatio_working_3-way'!AM172-'OddsRatio_working_3-way'!R172/3)</f>
        <v>-0.85828346028990832</v>
      </c>
      <c r="AT172" s="11">
        <f>IF(('OddsRatio_working_3-way'!X172=0),IF(Q172&gt;0,-Q172^(1/3),(-Q172)^(1/3)),'OddsRatio_working_3-way'!AN172-'OddsRatio_working_3-way'!R172/3)</f>
        <v>-0.21741432713523962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9">
        <f t="shared" si="39"/>
        <v>0.35493414989780758</v>
      </c>
      <c r="E173" s="9">
        <f t="shared" si="40"/>
        <v>0.2991601605162662</v>
      </c>
      <c r="F173" s="9">
        <f t="shared" si="41"/>
        <v>0.34590568958592605</v>
      </c>
      <c r="G173" s="9">
        <f t="shared" si="42"/>
        <v>1.0505341165183424</v>
      </c>
      <c r="H173" s="9">
        <f t="shared" si="43"/>
        <v>2.8174240215767328</v>
      </c>
      <c r="I173" s="9">
        <f t="shared" si="44"/>
        <v>3.3426910798359031</v>
      </c>
      <c r="J173" s="9">
        <f t="shared" si="45"/>
        <v>2.8909614097330167</v>
      </c>
      <c r="K173" s="11">
        <f t="shared" si="46"/>
        <v>0.36630036630036628</v>
      </c>
      <c r="L173" s="11">
        <f t="shared" si="47"/>
        <v>0.30959752321981426</v>
      </c>
      <c r="M173" s="11">
        <f t="shared" si="48"/>
        <v>0.35714285714285715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-0.28125501212630799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0.23329169724569987</v>
      </c>
      <c r="Q173" s="11">
        <f>2*'OddsRatio_working_3-way'!K173*'OddsRatio_working_3-way'!L173*'OddsRatio_working_3-way'!M173</f>
        <v>8.1004061543645797E-2</v>
      </c>
      <c r="R173" s="11">
        <f t="shared" si="49"/>
        <v>0</v>
      </c>
      <c r="S173" s="11">
        <f t="shared" si="50"/>
        <v>-0.8294668083672464</v>
      </c>
      <c r="T173" s="11">
        <f t="shared" si="51"/>
        <v>-0.28800930846084949</v>
      </c>
      <c r="U173" s="11">
        <f>'OddsRatio_working_3-way'!S173-'OddsRatio_working_3-way'!R173^2/3</f>
        <v>-0.8294668083672464</v>
      </c>
      <c r="V173" s="11">
        <f>'OddsRatio_working_3-way'!S173*'OddsRatio_working_3-way'!R173/3-2*'OddsRatio_working_3-way'!R173^3/27-'OddsRatio_working_3-way'!T173</f>
        <v>0.28800930846084949</v>
      </c>
      <c r="W173" s="11">
        <f>'OddsRatio_working_3-way'!V173^2+4*'OddsRatio_working_3-way'!U173^3/27</f>
        <v>-1.5966768460314307E-3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0.14538400755080336</v>
      </c>
      <c r="Y173" s="11">
        <f>IF('OddsRatio_working_3-way'!W173&gt;=0,IF('OddsRatio_working_3-way'!V173+SQRT('OddsRatio_working_3-way'!W173)&gt;0,0,PI()),ACOS('OddsRatio_working_3-way'!V173/(2*'OddsRatio_working_3-way'!X173)))</f>
        <v>0.13786004331222768</v>
      </c>
      <c r="Z173" s="11">
        <f>'OddsRatio_working_3-way'!X173^(1/3)*COS('OddsRatio_working_3-way'!Y173/3)</f>
        <v>0.52526705825917119</v>
      </c>
      <c r="AA173" s="11">
        <f>'OddsRatio_working_3-way'!X173^(1/3)*COS(('OddsRatio_working_3-way'!Y173+2*PI())/3)</f>
        <v>-0.28355218641510449</v>
      </c>
      <c r="AB173" s="11">
        <f>'OddsRatio_working_3-way'!X173^(1/3)*COS(('OddsRatio_working_3-way'!Y173+4*PI())/3)</f>
        <v>-0.24171487184406681</v>
      </c>
      <c r="AC173" s="11">
        <f>'OddsRatio_working_3-way'!X173^(1/3)*SIN('OddsRatio_working_3-way'!Y173/3)</f>
        <v>2.4154784829759728E-2</v>
      </c>
      <c r="AD173" s="11">
        <f>'OddsRatio_working_3-way'!X173^(1/3)*SIN(('OddsRatio_working_3-way'!Y173+2*PI())/3)</f>
        <v>0.44281722380868316</v>
      </c>
      <c r="AE173" s="11">
        <f>'OddsRatio_working_3-way'!X173^(1/3)*SIN(('OddsRatio_working_3-way'!Y173+4*PI())/3)</f>
        <v>-0.46697200863844279</v>
      </c>
      <c r="AF173" s="11">
        <f>-'OddsRatio_working_3-way'!U173/(3*'OddsRatio_working_3-way'!X173^(1/3))*COS(('OddsRatio_working_3-way'!Y173)/3)</f>
        <v>0.52526705825917108</v>
      </c>
      <c r="AG173" s="11">
        <f>-'OddsRatio_working_3-way'!U173/(3*'OddsRatio_working_3-way'!X173^(1/3))*COS(('OddsRatio_working_3-way'!Y173+2*PI())/3)</f>
        <v>-0.28355218641510443</v>
      </c>
      <c r="AH173" s="11">
        <f>-'OddsRatio_working_3-way'!U173/(3*'OddsRatio_working_3-way'!X173^(1/3))*COS(('OddsRatio_working_3-way'!Y173+4*PI())/3)</f>
        <v>-0.24171487184406676</v>
      </c>
      <c r="AI173" s="11">
        <f>'OddsRatio_working_3-way'!U173/(3*'OddsRatio_working_3-way'!X173^(1/3))*SIN(('OddsRatio_working_3-way'!Y173)/3)</f>
        <v>-2.4154784829759725E-2</v>
      </c>
      <c r="AJ173" s="11">
        <f>'OddsRatio_working_3-way'!U173/(3*'OddsRatio_working_3-way'!X173^(1/3))*SIN(('OddsRatio_working_3-way'!Y173+2*PI())/3)</f>
        <v>-0.44281722380868305</v>
      </c>
      <c r="AK173" s="11">
        <f>'OddsRatio_working_3-way'!U173/(3*'OddsRatio_working_3-way'!X173^(1/3))*SIN(('OddsRatio_working_3-way'!Y173+4*PI())/3)</f>
        <v>0.46697200863844268</v>
      </c>
      <c r="AL173" s="11">
        <f>'OddsRatio_working_3-way'!Z173+'OddsRatio_working_3-way'!AF173</f>
        <v>1.0505341165183424</v>
      </c>
      <c r="AM173" s="11">
        <f>'OddsRatio_working_3-way'!AA173+'OddsRatio_working_3-way'!AG173</f>
        <v>-0.56710437283020898</v>
      </c>
      <c r="AN173" s="11">
        <f>'OddsRatio_working_3-way'!AB173+'OddsRatio_working_3-way'!AH173</f>
        <v>-0.48342974368813357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1.0505341165183424</v>
      </c>
      <c r="AS173" s="11">
        <f>IF(('OddsRatio_working_3-way'!X173=0),IF(Q173&gt;0,-Q173^(1/3),(-Q173)^(1/3)),'OddsRatio_working_3-way'!AM173-'OddsRatio_working_3-way'!R173/3)</f>
        <v>-0.56710437283020898</v>
      </c>
      <c r="AT173" s="11">
        <f>IF(('OddsRatio_working_3-way'!X173=0),IF(Q173&gt;0,-Q173^(1/3),(-Q173)^(1/3)),'OddsRatio_working_3-way'!AN173-'OddsRatio_working_3-way'!R173/3)</f>
        <v>-0.48342974368813357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9">
        <f t="shared" si="39"/>
        <v>0.17012218818846511</v>
      </c>
      <c r="E174" s="9">
        <f t="shared" si="40"/>
        <v>0.23896978653483419</v>
      </c>
      <c r="F174" s="9">
        <f t="shared" si="41"/>
        <v>0.59090802527670072</v>
      </c>
      <c r="G174" s="9">
        <f t="shared" si="42"/>
        <v>1.0650934525899594</v>
      </c>
      <c r="H174" s="9">
        <f t="shared" si="43"/>
        <v>5.8781280128620139</v>
      </c>
      <c r="I174" s="9">
        <f t="shared" si="44"/>
        <v>4.1846294232439787</v>
      </c>
      <c r="J174" s="9">
        <f t="shared" si="45"/>
        <v>1.6923107441834733</v>
      </c>
      <c r="K174" s="11">
        <f t="shared" si="46"/>
        <v>0.17921146953405018</v>
      </c>
      <c r="L174" s="11">
        <f t="shared" si="47"/>
        <v>0.25062656641604009</v>
      </c>
      <c r="M174" s="11">
        <f t="shared" si="48"/>
        <v>0.60606060606060608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-0.24230310761153995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0.22375913717170087</v>
      </c>
      <c r="Q174" s="11">
        <f>2*'OddsRatio_working_3-way'!K174*'OddsRatio_working_3-way'!L174*'OddsRatio_working_3-way'!M174</f>
        <v>5.4442612450535485E-2</v>
      </c>
      <c r="R174" s="11">
        <f t="shared" si="49"/>
        <v>0</v>
      </c>
      <c r="S174" s="11">
        <f t="shared" si="50"/>
        <v>-0.92346788028171412</v>
      </c>
      <c r="T174" s="11">
        <f t="shared" si="51"/>
        <v>-0.22468804873034404</v>
      </c>
      <c r="U174" s="11">
        <f>'OddsRatio_working_3-way'!S174-'OddsRatio_working_3-way'!R174^2/3</f>
        <v>-0.92346788028171412</v>
      </c>
      <c r="V174" s="11">
        <f>'OddsRatio_working_3-way'!S174*'OddsRatio_working_3-way'!R174/3-2*'OddsRatio_working_3-way'!R174^3/27-'OddsRatio_working_3-way'!T174</f>
        <v>0.22468804873034404</v>
      </c>
      <c r="W174" s="11">
        <f>'OddsRatio_working_3-way'!V174^2+4*'OddsRatio_working_3-way'!U174^3/27</f>
        <v>-6.6185928996446486E-2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0.17078542695345522</v>
      </c>
      <c r="Y174" s="11">
        <f>IF('OddsRatio_working_3-way'!W174&gt;=0,IF('OddsRatio_working_3-way'!V174+SQRT('OddsRatio_working_3-way'!W174)&gt;0,0,PI()),ACOS('OddsRatio_working_3-way'!V174/(2*'OddsRatio_working_3-way'!X174)))</f>
        <v>0.85289155026623298</v>
      </c>
      <c r="Z174" s="11">
        <f>'OddsRatio_working_3-way'!X174^(1/3)*COS('OddsRatio_working_3-way'!Y174/3)</f>
        <v>0.53254672629497968</v>
      </c>
      <c r="AA174" s="11">
        <f>'OddsRatio_working_3-way'!X174^(1/3)*COS(('OddsRatio_working_3-way'!Y174+2*PI())/3)</f>
        <v>-0.40104152817470812</v>
      </c>
      <c r="AB174" s="11">
        <f>'OddsRatio_working_3-way'!X174^(1/3)*COS(('OddsRatio_working_3-way'!Y174+4*PI())/3)</f>
        <v>-0.1315051981202717</v>
      </c>
      <c r="AC174" s="11">
        <f>'OddsRatio_working_3-way'!X174^(1/3)*SIN('OddsRatio_working_3-way'!Y174/3)</f>
        <v>0.15561687271331273</v>
      </c>
      <c r="AD174" s="11">
        <f>'OddsRatio_working_3-way'!X174^(1/3)*SIN(('OddsRatio_working_3-way'!Y174+2*PI())/3)</f>
        <v>0.38339055731703436</v>
      </c>
      <c r="AE174" s="11">
        <f>'OddsRatio_working_3-way'!X174^(1/3)*SIN(('OddsRatio_working_3-way'!Y174+4*PI())/3)</f>
        <v>-0.53900743003034712</v>
      </c>
      <c r="AF174" s="11">
        <f>-'OddsRatio_working_3-way'!U174/(3*'OddsRatio_working_3-way'!X174^(1/3))*COS(('OddsRatio_working_3-way'!Y174)/3)</f>
        <v>0.53254672629497957</v>
      </c>
      <c r="AG174" s="11">
        <f>-'OddsRatio_working_3-way'!U174/(3*'OddsRatio_working_3-way'!X174^(1/3))*COS(('OddsRatio_working_3-way'!Y174+2*PI())/3)</f>
        <v>-0.40104152817470806</v>
      </c>
      <c r="AH174" s="11">
        <f>-'OddsRatio_working_3-way'!U174/(3*'OddsRatio_working_3-way'!X174^(1/3))*COS(('OddsRatio_working_3-way'!Y174+4*PI())/3)</f>
        <v>-0.13150519812027167</v>
      </c>
      <c r="AI174" s="11">
        <f>'OddsRatio_working_3-way'!U174/(3*'OddsRatio_working_3-way'!X174^(1/3))*SIN(('OddsRatio_working_3-way'!Y174)/3)</f>
        <v>-0.1556168727133127</v>
      </c>
      <c r="AJ174" s="11">
        <f>'OddsRatio_working_3-way'!U174/(3*'OddsRatio_working_3-way'!X174^(1/3))*SIN(('OddsRatio_working_3-way'!Y174+2*PI())/3)</f>
        <v>-0.38339055731703431</v>
      </c>
      <c r="AK174" s="11">
        <f>'OddsRatio_working_3-way'!U174/(3*'OddsRatio_working_3-way'!X174^(1/3))*SIN(('OddsRatio_working_3-way'!Y174+4*PI())/3)</f>
        <v>0.53900743003034701</v>
      </c>
      <c r="AL174" s="11">
        <f>'OddsRatio_working_3-way'!Z174+'OddsRatio_working_3-way'!AF174</f>
        <v>1.0650934525899594</v>
      </c>
      <c r="AM174" s="11">
        <f>'OddsRatio_working_3-way'!AA174+'OddsRatio_working_3-way'!AG174</f>
        <v>-0.80208305634941612</v>
      </c>
      <c r="AN174" s="11">
        <f>'OddsRatio_working_3-way'!AB174+'OddsRatio_working_3-way'!AH174</f>
        <v>-0.26301039624054334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1.0650934525899594</v>
      </c>
      <c r="AS174" s="11">
        <f>IF(('OddsRatio_working_3-way'!X174=0),IF(Q174&gt;0,-Q174^(1/3),(-Q174)^(1/3)),'OddsRatio_working_3-way'!AM174-'OddsRatio_working_3-way'!R174/3)</f>
        <v>-0.80208305634941612</v>
      </c>
      <c r="AT174" s="11">
        <f>IF(('OddsRatio_working_3-way'!X174=0),IF(Q174&gt;0,-Q174^(1/3),(-Q174)^(1/3)),'OddsRatio_working_3-way'!AN174-'OddsRatio_working_3-way'!R174/3)</f>
        <v>-0.26301039624054334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9">
        <f t="shared" si="39"/>
        <v>0.56544367344594504</v>
      </c>
      <c r="E175" s="9">
        <f t="shared" si="40"/>
        <v>0.24866637406410572</v>
      </c>
      <c r="F175" s="9">
        <f t="shared" si="41"/>
        <v>0.18588995248994933</v>
      </c>
      <c r="G175" s="9">
        <f t="shared" si="42"/>
        <v>1.0527708896048888</v>
      </c>
      <c r="H175" s="9">
        <f t="shared" si="43"/>
        <v>1.7685227494115687</v>
      </c>
      <c r="I175" s="9">
        <f t="shared" si="44"/>
        <v>4.0214524531660318</v>
      </c>
      <c r="J175" s="9">
        <f t="shared" si="45"/>
        <v>5.3795269007563382</v>
      </c>
      <c r="K175" s="11">
        <f t="shared" si="46"/>
        <v>0.5780346820809249</v>
      </c>
      <c r="L175" s="11">
        <f t="shared" si="47"/>
        <v>0.25839793281653745</v>
      </c>
      <c r="M175" s="11">
        <f t="shared" si="48"/>
        <v>0.19379844961240308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-0.25228493498484783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0.22462337664743587</v>
      </c>
      <c r="Q175" s="11">
        <f>2*'OddsRatio_working_3-way'!K175*'OddsRatio_working_3-way'!L175*'OddsRatio_working_3-way'!M175</f>
        <v>5.7892622847277288E-2</v>
      </c>
      <c r="R175" s="11">
        <f t="shared" si="49"/>
        <v>0</v>
      </c>
      <c r="S175" s="11">
        <f t="shared" si="50"/>
        <v>-0.89035588534419108</v>
      </c>
      <c r="T175" s="11">
        <f t="shared" si="51"/>
        <v>-0.22947316632582243</v>
      </c>
      <c r="U175" s="11">
        <f>'OddsRatio_working_3-way'!S175-'OddsRatio_working_3-way'!R175^2/3</f>
        <v>-0.89035588534419108</v>
      </c>
      <c r="V175" s="11">
        <f>'OddsRatio_working_3-way'!S175*'OddsRatio_working_3-way'!R175/3-2*'OddsRatio_working_3-way'!R175^3/27-'OddsRatio_working_3-way'!T175</f>
        <v>0.22947316632582243</v>
      </c>
      <c r="W175" s="11">
        <f>'OddsRatio_working_3-way'!V175^2+4*'OddsRatio_working_3-way'!U175^3/27</f>
        <v>-5.1907255352055572E-2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0.16168270579722971</v>
      </c>
      <c r="Y175" s="11">
        <f>IF('OddsRatio_working_3-way'!W175&gt;=0,IF('OddsRatio_working_3-way'!V175+SQRT('OddsRatio_working_3-way'!W175)&gt;0,0,PI()),ACOS('OddsRatio_working_3-way'!V175/(2*'OddsRatio_working_3-way'!X175)))</f>
        <v>0.78180860761859738</v>
      </c>
      <c r="Z175" s="11">
        <f>'OddsRatio_working_3-way'!X175^(1/3)*COS('OddsRatio_working_3-way'!Y175/3)</f>
        <v>0.52638544480244442</v>
      </c>
      <c r="AA175" s="11">
        <f>'OddsRatio_working_3-way'!X175^(1/3)*COS(('OddsRatio_working_3-way'!Y175+2*PI())/3)</f>
        <v>-0.38475646683658943</v>
      </c>
      <c r="AB175" s="11">
        <f>'OddsRatio_working_3-way'!X175^(1/3)*COS(('OddsRatio_working_3-way'!Y175+4*PI())/3)</f>
        <v>-0.14162897796585516</v>
      </c>
      <c r="AC175" s="11">
        <f>'OddsRatio_working_3-way'!X175^(1/3)*SIN('OddsRatio_working_3-way'!Y175/3)</f>
        <v>0.14036972114691643</v>
      </c>
      <c r="AD175" s="11">
        <f>'OddsRatio_working_3-way'!X175^(1/3)*SIN(('OddsRatio_working_3-way'!Y175+2*PI())/3)</f>
        <v>0.38567830680783022</v>
      </c>
      <c r="AE175" s="11">
        <f>'OddsRatio_working_3-way'!X175^(1/3)*SIN(('OddsRatio_working_3-way'!Y175+4*PI())/3)</f>
        <v>-0.52604802795474648</v>
      </c>
      <c r="AF175" s="11">
        <f>-'OddsRatio_working_3-way'!U175/(3*'OddsRatio_working_3-way'!X175^(1/3))*COS(('OddsRatio_working_3-way'!Y175)/3)</f>
        <v>0.52638544480244442</v>
      </c>
      <c r="AG175" s="11">
        <f>-'OddsRatio_working_3-way'!U175/(3*'OddsRatio_working_3-way'!X175^(1/3))*COS(('OddsRatio_working_3-way'!Y175+2*PI())/3)</f>
        <v>-0.38475646683658943</v>
      </c>
      <c r="AH175" s="11">
        <f>-'OddsRatio_working_3-way'!U175/(3*'OddsRatio_working_3-way'!X175^(1/3))*COS(('OddsRatio_working_3-way'!Y175+4*PI())/3)</f>
        <v>-0.14162897796585516</v>
      </c>
      <c r="AI175" s="11">
        <f>'OddsRatio_working_3-way'!U175/(3*'OddsRatio_working_3-way'!X175^(1/3))*SIN(('OddsRatio_working_3-way'!Y175)/3)</f>
        <v>-0.14036972114691643</v>
      </c>
      <c r="AJ175" s="11">
        <f>'OddsRatio_working_3-way'!U175/(3*'OddsRatio_working_3-way'!X175^(1/3))*SIN(('OddsRatio_working_3-way'!Y175+2*PI())/3)</f>
        <v>-0.38567830680783022</v>
      </c>
      <c r="AK175" s="11">
        <f>'OddsRatio_working_3-way'!U175/(3*'OddsRatio_working_3-way'!X175^(1/3))*SIN(('OddsRatio_working_3-way'!Y175+4*PI())/3)</f>
        <v>0.52604802795474648</v>
      </c>
      <c r="AL175" s="11">
        <f>'OddsRatio_working_3-way'!Z175+'OddsRatio_working_3-way'!AF175</f>
        <v>1.0527708896048888</v>
      </c>
      <c r="AM175" s="11">
        <f>'OddsRatio_working_3-way'!AA175+'OddsRatio_working_3-way'!AG175</f>
        <v>-0.76951293367317886</v>
      </c>
      <c r="AN175" s="11">
        <f>'OddsRatio_working_3-way'!AB175+'OddsRatio_working_3-way'!AH175</f>
        <v>-0.28325795593171033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1.0527708896048888</v>
      </c>
      <c r="AS175" s="11">
        <f>IF(('OddsRatio_working_3-way'!X175=0),IF(Q175&gt;0,-Q175^(1/3),(-Q175)^(1/3)),'OddsRatio_working_3-way'!AM175-'OddsRatio_working_3-way'!R175/3)</f>
        <v>-0.76951293367317886</v>
      </c>
      <c r="AT175" s="11">
        <f>IF(('OddsRatio_working_3-way'!X175=0),IF(Q175&gt;0,-Q175^(1/3),(-Q175)^(1/3)),'OddsRatio_working_3-way'!AN175-'OddsRatio_working_3-way'!R175/3)</f>
        <v>-0.28325795593171033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9">
        <f t="shared" si="39"/>
        <v>0.65377641980845147</v>
      </c>
      <c r="E176" s="9">
        <f t="shared" si="40"/>
        <v>0.22351306858360087</v>
      </c>
      <c r="F176" s="9">
        <f t="shared" si="41"/>
        <v>0.12271051160794788</v>
      </c>
      <c r="G176" s="9">
        <f t="shared" si="42"/>
        <v>1.0591497940319958</v>
      </c>
      <c r="H176" s="9">
        <f t="shared" si="43"/>
        <v>1.5295748970159979</v>
      </c>
      <c r="I176" s="9">
        <f t="shared" si="44"/>
        <v>4.4740113244249464</v>
      </c>
      <c r="J176" s="9">
        <f t="shared" si="45"/>
        <v>8.1492611097159724</v>
      </c>
      <c r="K176" s="11">
        <f t="shared" si="46"/>
        <v>0.66666666666666663</v>
      </c>
      <c r="L176" s="11">
        <f t="shared" si="47"/>
        <v>0.23364485981308411</v>
      </c>
      <c r="M176" s="11">
        <f t="shared" si="48"/>
        <v>0.12903225806451613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-0.22249020198975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0.21163702140488391</v>
      </c>
      <c r="Q176" s="11">
        <f>2*'OddsRatio_working_3-way'!K176*'OddsRatio_working_3-way'!L176*'OddsRatio_working_3-way'!M176</f>
        <v>4.0196965129132747E-2</v>
      </c>
      <c r="R176" s="11">
        <f t="shared" si="49"/>
        <v>0</v>
      </c>
      <c r="S176" s="11">
        <f t="shared" si="50"/>
        <v>-0.95121951219512091</v>
      </c>
      <c r="T176" s="11">
        <f t="shared" si="51"/>
        <v>-0.18066847335139999</v>
      </c>
      <c r="U176" s="11">
        <f>'OddsRatio_working_3-way'!S176-'OddsRatio_working_3-way'!R176^2/3</f>
        <v>-0.95121951219512091</v>
      </c>
      <c r="V176" s="11">
        <f>'OddsRatio_working_3-way'!S176*'OddsRatio_working_3-way'!R176/3-2*'OddsRatio_working_3-way'!R176^3/27-'OddsRatio_working_3-way'!T176</f>
        <v>0.18066847335139999</v>
      </c>
      <c r="W176" s="11">
        <f>'OddsRatio_working_3-way'!V176^2+4*'OddsRatio_working_3-way'!U176^3/27</f>
        <v>-9.4867209348792031E-2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0.17854152641046672</v>
      </c>
      <c r="Y176" s="11">
        <f>IF('OddsRatio_working_3-way'!W176&gt;=0,IF('OddsRatio_working_3-way'!V176+SQRT('OddsRatio_working_3-way'!W176)&gt;0,0,PI()),ACOS('OddsRatio_working_3-way'!V176/(2*'OddsRatio_working_3-way'!X176)))</f>
        <v>1.0403058713000006</v>
      </c>
      <c r="Z176" s="11">
        <f>'OddsRatio_working_3-way'!X176^(1/3)*COS('OddsRatio_working_3-way'!Y176/3)</f>
        <v>0.52957489701599791</v>
      </c>
      <c r="AA176" s="11">
        <f>'OddsRatio_working_3-way'!X176^(1/3)*COS(('OddsRatio_working_3-way'!Y176+2*PI())/3)</f>
        <v>-0.43052126939755558</v>
      </c>
      <c r="AB176" s="11">
        <f>'OddsRatio_working_3-way'!X176^(1/3)*COS(('OddsRatio_working_3-way'!Y176+4*PI())/3)</f>
        <v>-9.9053627618442164E-2</v>
      </c>
      <c r="AC176" s="11">
        <f>'OddsRatio_working_3-way'!X176^(1/3)*SIN('OddsRatio_working_3-way'!Y176/3)</f>
        <v>0.19137293220882151</v>
      </c>
      <c r="AD176" s="11">
        <f>'OddsRatio_working_3-way'!X176^(1/3)*SIN(('OddsRatio_working_3-way'!Y176+2*PI())/3)</f>
        <v>0.36293884791797132</v>
      </c>
      <c r="AE176" s="11">
        <f>'OddsRatio_working_3-way'!X176^(1/3)*SIN(('OddsRatio_working_3-way'!Y176+4*PI())/3)</f>
        <v>-0.55431178012679283</v>
      </c>
      <c r="AF176" s="11">
        <f>-'OddsRatio_working_3-way'!U176/(3*'OddsRatio_working_3-way'!X176^(1/3))*COS(('OddsRatio_working_3-way'!Y176)/3)</f>
        <v>0.52957489701599791</v>
      </c>
      <c r="AG176" s="11">
        <f>-'OddsRatio_working_3-way'!U176/(3*'OddsRatio_working_3-way'!X176^(1/3))*COS(('OddsRatio_working_3-way'!Y176+2*PI())/3)</f>
        <v>-0.43052126939755558</v>
      </c>
      <c r="AH176" s="11">
        <f>-'OddsRatio_working_3-way'!U176/(3*'OddsRatio_working_3-way'!X176^(1/3))*COS(('OddsRatio_working_3-way'!Y176+4*PI())/3)</f>
        <v>-9.9053627618442164E-2</v>
      </c>
      <c r="AI176" s="11">
        <f>'OddsRatio_working_3-way'!U176/(3*'OddsRatio_working_3-way'!X176^(1/3))*SIN(('OddsRatio_working_3-way'!Y176)/3)</f>
        <v>-0.19137293220882151</v>
      </c>
      <c r="AJ176" s="11">
        <f>'OddsRatio_working_3-way'!U176/(3*'OddsRatio_working_3-way'!X176^(1/3))*SIN(('OddsRatio_working_3-way'!Y176+2*PI())/3)</f>
        <v>-0.36293884791797132</v>
      </c>
      <c r="AK176" s="11">
        <f>'OddsRatio_working_3-way'!U176/(3*'OddsRatio_working_3-way'!X176^(1/3))*SIN(('OddsRatio_working_3-way'!Y176+4*PI())/3)</f>
        <v>0.55431178012679283</v>
      </c>
      <c r="AL176" s="11">
        <f>'OddsRatio_working_3-way'!Z176+'OddsRatio_working_3-way'!AF176</f>
        <v>1.0591497940319958</v>
      </c>
      <c r="AM176" s="11">
        <f>'OddsRatio_working_3-way'!AA176+'OddsRatio_working_3-way'!AG176</f>
        <v>-0.86104253879511117</v>
      </c>
      <c r="AN176" s="11">
        <f>'OddsRatio_working_3-way'!AB176+'OddsRatio_working_3-way'!AH176</f>
        <v>-0.19810725523688433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1.0591497940319958</v>
      </c>
      <c r="AS176" s="11">
        <f>IF(('OddsRatio_working_3-way'!X176=0),IF(Q176&gt;0,-Q176^(1/3),(-Q176)^(1/3)),'OddsRatio_working_3-way'!AM176-'OddsRatio_working_3-way'!R176/3)</f>
        <v>-0.86104253879511117</v>
      </c>
      <c r="AT176" s="11">
        <f>IF(('OddsRatio_working_3-way'!X176=0),IF(Q176&gt;0,-Q176^(1/3),(-Q176)^(1/3)),'OddsRatio_working_3-way'!AN176-'OddsRatio_working_3-way'!R176/3)</f>
        <v>-0.19810725523688433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9">
        <f t="shared" si="39"/>
        <v>0.51958420610999601</v>
      </c>
      <c r="E177" s="9">
        <f t="shared" si="40"/>
        <v>0.27493248768146883</v>
      </c>
      <c r="F177" s="9">
        <f t="shared" si="41"/>
        <v>0.2054833062085353</v>
      </c>
      <c r="G177" s="9">
        <f t="shared" si="42"/>
        <v>1.0506998328501835</v>
      </c>
      <c r="H177" s="9">
        <f t="shared" si="43"/>
        <v>1.9246158529081616</v>
      </c>
      <c r="I177" s="9">
        <f t="shared" si="44"/>
        <v>3.6372565804539607</v>
      </c>
      <c r="J177" s="9">
        <f t="shared" si="45"/>
        <v>4.8665753848886739</v>
      </c>
      <c r="K177" s="11">
        <f t="shared" si="46"/>
        <v>0.53191489361702127</v>
      </c>
      <c r="L177" s="11">
        <f t="shared" si="47"/>
        <v>0.28490028490028491</v>
      </c>
      <c r="M177" s="11">
        <f t="shared" si="48"/>
        <v>0.21367521367521369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-0.26320455052951885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0.22893310309204112</v>
      </c>
      <c r="Q177" s="11">
        <f>2*'OddsRatio_working_3-way'!K177*'OddsRatio_working_3-way'!L177*'OddsRatio_working_3-way'!M177</f>
        <v>6.4761839629997486E-2</v>
      </c>
      <c r="R177" s="11">
        <f t="shared" si="49"/>
        <v>0</v>
      </c>
      <c r="S177" s="11">
        <f t="shared" si="50"/>
        <v>-0.86979158464954376</v>
      </c>
      <c r="T177" s="11">
        <f t="shared" si="51"/>
        <v>-0.24605136765192184</v>
      </c>
      <c r="U177" s="11">
        <f>'OddsRatio_working_3-way'!S177-'OddsRatio_working_3-way'!R177^2/3</f>
        <v>-0.86979158464954376</v>
      </c>
      <c r="V177" s="11">
        <f>'OddsRatio_working_3-way'!S177*'OddsRatio_working_3-way'!R177/3-2*'OddsRatio_working_3-way'!R177^3/27-'OddsRatio_working_3-way'!T177</f>
        <v>0.24605136765192184</v>
      </c>
      <c r="W177" s="11">
        <f>'OddsRatio_working_3-way'!V177^2+4*'OddsRatio_working_3-way'!U177^3/27</f>
        <v>-3.6944630347008005E-2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0.15611366521735789</v>
      </c>
      <c r="Y177" s="11">
        <f>IF('OddsRatio_working_3-way'!W177&gt;=0,IF('OddsRatio_working_3-way'!V177+SQRT('OddsRatio_working_3-way'!W177)&gt;0,0,PI()),ACOS('OddsRatio_working_3-way'!V177/(2*'OddsRatio_working_3-way'!X177)))</f>
        <v>0.66315814131853379</v>
      </c>
      <c r="Z177" s="11">
        <f>'OddsRatio_working_3-way'!X177^(1/3)*COS('OddsRatio_working_3-way'!Y177/3)</f>
        <v>0.52534991642509177</v>
      </c>
      <c r="AA177" s="11">
        <f>'OddsRatio_working_3-way'!X177^(1/3)*COS(('OddsRatio_working_3-way'!Y177+2*PI())/3)</f>
        <v>-0.36491729360497394</v>
      </c>
      <c r="AB177" s="11">
        <f>'OddsRatio_working_3-way'!X177^(1/3)*COS(('OddsRatio_working_3-way'!Y177+4*PI())/3)</f>
        <v>-0.16043262282011805</v>
      </c>
      <c r="AC177" s="11">
        <f>'OddsRatio_working_3-way'!X177^(1/3)*SIN('OddsRatio_working_3-way'!Y177/3)</f>
        <v>0.11805927972278871</v>
      </c>
      <c r="AD177" s="11">
        <f>'OddsRatio_working_3-way'!X177^(1/3)*SIN(('OddsRatio_working_3-way'!Y177+2*PI())/3)</f>
        <v>0.39593673363876691</v>
      </c>
      <c r="AE177" s="11">
        <f>'OddsRatio_working_3-way'!X177^(1/3)*SIN(('OddsRatio_working_3-way'!Y177+4*PI())/3)</f>
        <v>-0.51399601336155554</v>
      </c>
      <c r="AF177" s="11">
        <f>-'OddsRatio_working_3-way'!U177/(3*'OddsRatio_working_3-way'!X177^(1/3))*COS(('OddsRatio_working_3-way'!Y177)/3)</f>
        <v>0.52534991642509177</v>
      </c>
      <c r="AG177" s="11">
        <f>-'OddsRatio_working_3-way'!U177/(3*'OddsRatio_working_3-way'!X177^(1/3))*COS(('OddsRatio_working_3-way'!Y177+2*PI())/3)</f>
        <v>-0.36491729360497394</v>
      </c>
      <c r="AH177" s="11">
        <f>-'OddsRatio_working_3-way'!U177/(3*'OddsRatio_working_3-way'!X177^(1/3))*COS(('OddsRatio_working_3-way'!Y177+4*PI())/3)</f>
        <v>-0.16043262282011805</v>
      </c>
      <c r="AI177" s="11">
        <f>'OddsRatio_working_3-way'!U177/(3*'OddsRatio_working_3-way'!X177^(1/3))*SIN(('OddsRatio_working_3-way'!Y177)/3)</f>
        <v>-0.11805927972278871</v>
      </c>
      <c r="AJ177" s="11">
        <f>'OddsRatio_working_3-way'!U177/(3*'OddsRatio_working_3-way'!X177^(1/3))*SIN(('OddsRatio_working_3-way'!Y177+2*PI())/3)</f>
        <v>-0.39593673363876691</v>
      </c>
      <c r="AK177" s="11">
        <f>'OddsRatio_working_3-way'!U177/(3*'OddsRatio_working_3-way'!X177^(1/3))*SIN(('OddsRatio_working_3-way'!Y177+4*PI())/3)</f>
        <v>0.51399601336155554</v>
      </c>
      <c r="AL177" s="11">
        <f>'OddsRatio_working_3-way'!Z177+'OddsRatio_working_3-way'!AF177</f>
        <v>1.0506998328501835</v>
      </c>
      <c r="AM177" s="11">
        <f>'OddsRatio_working_3-way'!AA177+'OddsRatio_working_3-way'!AG177</f>
        <v>-0.72983458720994787</v>
      </c>
      <c r="AN177" s="11">
        <f>'OddsRatio_working_3-way'!AB177+'OddsRatio_working_3-way'!AH177</f>
        <v>-0.32086524564023611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1.0506998328501835</v>
      </c>
      <c r="AS177" s="11">
        <f>IF(('OddsRatio_working_3-way'!X177=0),IF(Q177&gt;0,-Q177^(1/3),(-Q177)^(1/3)),'OddsRatio_working_3-way'!AM177-'OddsRatio_working_3-way'!R177/3)</f>
        <v>-0.72983458720994787</v>
      </c>
      <c r="AT177" s="11">
        <f>IF(('OddsRatio_working_3-way'!X177=0),IF(Q177&gt;0,-Q177^(1/3),(-Q177)^(1/3)),'OddsRatio_working_3-way'!AN177-'OddsRatio_working_3-way'!R177/3)</f>
        <v>-0.32086524564023611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9">
        <f t="shared" si="39"/>
        <v>0.44396699811576512</v>
      </c>
      <c r="E178" s="9">
        <f t="shared" si="40"/>
        <v>0.30243098000567969</v>
      </c>
      <c r="F178" s="9">
        <f t="shared" si="41"/>
        <v>0.25360202187855518</v>
      </c>
      <c r="G178" s="9">
        <f t="shared" si="42"/>
        <v>1.0436830594843154</v>
      </c>
      <c r="H178" s="9">
        <f t="shared" si="43"/>
        <v>2.2524196713811784</v>
      </c>
      <c r="I178" s="9">
        <f t="shared" si="44"/>
        <v>3.3065395614603368</v>
      </c>
      <c r="J178" s="9">
        <f t="shared" si="45"/>
        <v>3.9431862277457692</v>
      </c>
      <c r="K178" s="11">
        <f t="shared" si="46"/>
        <v>0.45454545454545453</v>
      </c>
      <c r="L178" s="11">
        <f t="shared" si="47"/>
        <v>0.3115264797507788</v>
      </c>
      <c r="M178" s="11">
        <f t="shared" si="48"/>
        <v>0.26178010471204188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-0.27722446365104281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0.23093883494137932</v>
      </c>
      <c r="Q178" s="11">
        <f>2*'OddsRatio_working_3-way'!K178*'OddsRatio_working_3-way'!L178*'OddsRatio_working_3-way'!M178</f>
        <v>7.4137667717938782E-2</v>
      </c>
      <c r="R178" s="11">
        <f t="shared" si="49"/>
        <v>0</v>
      </c>
      <c r="S178" s="11">
        <f t="shared" si="50"/>
        <v>-0.83303916220061414</v>
      </c>
      <c r="T178" s="11">
        <f t="shared" si="51"/>
        <v>-0.26742830247210725</v>
      </c>
      <c r="U178" s="11">
        <f>'OddsRatio_working_3-way'!S178-'OddsRatio_working_3-way'!R178^2/3</f>
        <v>-0.83303916220061414</v>
      </c>
      <c r="V178" s="11">
        <f>'OddsRatio_working_3-way'!S178*'OddsRatio_working_3-way'!R178/3-2*'OddsRatio_working_3-way'!R178^3/27-'OddsRatio_working_3-way'!T178</f>
        <v>0.26742830247210725</v>
      </c>
      <c r="W178" s="11">
        <f>'OddsRatio_working_3-way'!V178^2+4*'OddsRatio_working_3-way'!U178^3/27</f>
        <v>-1.4125223554425942E-2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0.14632422946793433</v>
      </c>
      <c r="Y178" s="11">
        <f>IF('OddsRatio_working_3-way'!W178&gt;=0,IF('OddsRatio_working_3-way'!V178+SQRT('OddsRatio_working_3-way'!W178)&gt;0,0,PI()),ACOS('OddsRatio_working_3-way'!V178/(2*'OddsRatio_working_3-way'!X178)))</f>
        <v>0.41820109905251623</v>
      </c>
      <c r="Z178" s="11">
        <f>'OddsRatio_working_3-way'!X178^(1/3)*COS('OddsRatio_working_3-way'!Y178/3)</f>
        <v>0.52184152974215769</v>
      </c>
      <c r="AA178" s="11">
        <f>'OddsRatio_working_3-way'!X178^(1/3)*COS(('OddsRatio_working_3-way'!Y178+2*PI())/3)</f>
        <v>-0.32433096852496307</v>
      </c>
      <c r="AB178" s="11">
        <f>'OddsRatio_working_3-way'!X178^(1/3)*COS(('OddsRatio_working_3-way'!Y178+4*PI())/3)</f>
        <v>-0.19751056121719437</v>
      </c>
      <c r="AC178" s="11">
        <f>'OddsRatio_working_3-way'!X178^(1/3)*SIN('OddsRatio_working_3-way'!Y178/3)</f>
        <v>7.3219796297878184E-2</v>
      </c>
      <c r="AD178" s="11">
        <f>'OddsRatio_working_3-way'!X178^(1/3)*SIN(('OddsRatio_working_3-way'!Y178+2*PI())/3)</f>
        <v>0.41531812335750234</v>
      </c>
      <c r="AE178" s="11">
        <f>'OddsRatio_working_3-way'!X178^(1/3)*SIN(('OddsRatio_working_3-way'!Y178+4*PI())/3)</f>
        <v>-0.48853791965538046</v>
      </c>
      <c r="AF178" s="11">
        <f>-'OddsRatio_working_3-way'!U178/(3*'OddsRatio_working_3-way'!X178^(1/3))*COS(('OddsRatio_working_3-way'!Y178)/3)</f>
        <v>0.52184152974215758</v>
      </c>
      <c r="AG178" s="11">
        <f>-'OddsRatio_working_3-way'!U178/(3*'OddsRatio_working_3-way'!X178^(1/3))*COS(('OddsRatio_working_3-way'!Y178+2*PI())/3)</f>
        <v>-0.32433096852496301</v>
      </c>
      <c r="AH178" s="11">
        <f>-'OddsRatio_working_3-way'!U178/(3*'OddsRatio_working_3-way'!X178^(1/3))*COS(('OddsRatio_working_3-way'!Y178+4*PI())/3)</f>
        <v>-0.19751056121719432</v>
      </c>
      <c r="AI178" s="11">
        <f>'OddsRatio_working_3-way'!U178/(3*'OddsRatio_working_3-way'!X178^(1/3))*SIN(('OddsRatio_working_3-way'!Y178)/3)</f>
        <v>-7.321979629787817E-2</v>
      </c>
      <c r="AJ178" s="11">
        <f>'OddsRatio_working_3-way'!U178/(3*'OddsRatio_working_3-way'!X178^(1/3))*SIN(('OddsRatio_working_3-way'!Y178+2*PI())/3)</f>
        <v>-0.41531812335750223</v>
      </c>
      <c r="AK178" s="11">
        <f>'OddsRatio_working_3-way'!U178/(3*'OddsRatio_working_3-way'!X178^(1/3))*SIN(('OddsRatio_working_3-way'!Y178+4*PI())/3)</f>
        <v>0.48853791965538035</v>
      </c>
      <c r="AL178" s="11">
        <f>'OddsRatio_working_3-way'!Z178+'OddsRatio_working_3-way'!AF178</f>
        <v>1.0436830594843154</v>
      </c>
      <c r="AM178" s="11">
        <f>'OddsRatio_working_3-way'!AA178+'OddsRatio_working_3-way'!AG178</f>
        <v>-0.64866193704992603</v>
      </c>
      <c r="AN178" s="11">
        <f>'OddsRatio_working_3-way'!AB178+'OddsRatio_working_3-way'!AH178</f>
        <v>-0.39502112243438869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1.0436830594843154</v>
      </c>
      <c r="AS178" s="11">
        <f>IF(('OddsRatio_working_3-way'!X178=0),IF(Q178&gt;0,-Q178^(1/3),(-Q178)^(1/3)),'OddsRatio_working_3-way'!AM178-'OddsRatio_working_3-way'!R178/3)</f>
        <v>-0.64866193704992603</v>
      </c>
      <c r="AT178" s="11">
        <f>IF(('OddsRatio_working_3-way'!X178=0),IF(Q178&gt;0,-Q178^(1/3),(-Q178)^(1/3)),'OddsRatio_working_3-way'!AN178-'OddsRatio_working_3-way'!R178/3)</f>
        <v>-0.39502112243438869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9">
        <f t="shared" si="39"/>
        <v>0.60371844817246034</v>
      </c>
      <c r="E179" s="9">
        <f t="shared" si="40"/>
        <v>0.21444765910261299</v>
      </c>
      <c r="F179" s="9">
        <f t="shared" si="41"/>
        <v>0.18183389272492662</v>
      </c>
      <c r="G179" s="9">
        <f t="shared" si="42"/>
        <v>1.0587117143845162</v>
      </c>
      <c r="H179" s="9">
        <f t="shared" si="43"/>
        <v>1.6564012629184002</v>
      </c>
      <c r="I179" s="9">
        <f t="shared" si="44"/>
        <v>4.6631425317704265</v>
      </c>
      <c r="J179" s="9">
        <f t="shared" si="45"/>
        <v>5.4995247861341943</v>
      </c>
      <c r="K179" s="11">
        <f t="shared" si="46"/>
        <v>0.61728395061728392</v>
      </c>
      <c r="L179" s="11">
        <f t="shared" si="47"/>
        <v>0.22421524663677131</v>
      </c>
      <c r="M179" s="11">
        <f t="shared" si="48"/>
        <v>0.19047619047619047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-0.24035189007784918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0.21960176419568544</v>
      </c>
      <c r="Q179" s="11">
        <f>2*'OddsRatio_working_3-way'!K179*'OddsRatio_working_3-way'!L179*'OddsRatio_working_3-way'!M179</f>
        <v>5.2725513612409472E-2</v>
      </c>
      <c r="R179" s="11">
        <f t="shared" si="49"/>
        <v>0</v>
      </c>
      <c r="S179" s="11">
        <f t="shared" si="50"/>
        <v>-0.91366772328920387</v>
      </c>
      <c r="T179" s="11">
        <f t="shared" si="51"/>
        <v>-0.21936800078972482</v>
      </c>
      <c r="U179" s="11">
        <f>'OddsRatio_working_3-way'!S179-'OddsRatio_working_3-way'!R179^2/3</f>
        <v>-0.91366772328920387</v>
      </c>
      <c r="V179" s="11">
        <f>'OddsRatio_working_3-way'!S179*'OddsRatio_working_3-way'!R179/3-2*'OddsRatio_working_3-way'!R179^3/27-'OddsRatio_working_3-way'!T179</f>
        <v>0.21936800078972482</v>
      </c>
      <c r="W179" s="11">
        <f>'OddsRatio_working_3-way'!V179^2+4*'OddsRatio_working_3-way'!U179^3/27</f>
        <v>-6.487316153266881E-2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0.16807400252801558</v>
      </c>
      <c r="Y179" s="11">
        <f>IF('OddsRatio_working_3-way'!W179&gt;=0,IF('OddsRatio_working_3-way'!V179+SQRT('OddsRatio_working_3-way'!W179)&gt;0,0,PI()),ACOS('OddsRatio_working_3-way'!V179/(2*'OddsRatio_working_3-way'!X179)))</f>
        <v>0.85979410145321922</v>
      </c>
      <c r="Z179" s="11">
        <f>'OddsRatio_working_3-way'!X179^(1/3)*COS('OddsRatio_working_3-way'!Y179/3)</f>
        <v>0.52935585719225819</v>
      </c>
      <c r="AA179" s="11">
        <f>'OddsRatio_working_3-way'!X179^(1/3)*COS(('OddsRatio_working_3-way'!Y179+2*PI())/3)</f>
        <v>-0.3997842317965653</v>
      </c>
      <c r="AB179" s="11">
        <f>'OddsRatio_working_3-way'!X179^(1/3)*COS(('OddsRatio_working_3-way'!Y179+4*PI())/3)</f>
        <v>-0.12957162539569278</v>
      </c>
      <c r="AC179" s="11">
        <f>'OddsRatio_working_3-way'!X179^(1/3)*SIN('OddsRatio_working_3-way'!Y179/3)</f>
        <v>0.15600732104397413</v>
      </c>
      <c r="AD179" s="11">
        <f>'OddsRatio_working_3-way'!X179^(1/3)*SIN(('OddsRatio_working_3-way'!Y179+2*PI())/3)</f>
        <v>0.38043195944859598</v>
      </c>
      <c r="AE179" s="11">
        <f>'OddsRatio_working_3-way'!X179^(1/3)*SIN(('OddsRatio_working_3-way'!Y179+4*PI())/3)</f>
        <v>-0.53643928049257006</v>
      </c>
      <c r="AF179" s="11">
        <f>-'OddsRatio_working_3-way'!U179/(3*'OddsRatio_working_3-way'!X179^(1/3))*COS(('OddsRatio_working_3-way'!Y179)/3)</f>
        <v>0.52935585719225808</v>
      </c>
      <c r="AG179" s="11">
        <f>-'OddsRatio_working_3-way'!U179/(3*'OddsRatio_working_3-way'!X179^(1/3))*COS(('OddsRatio_working_3-way'!Y179+2*PI())/3)</f>
        <v>-0.39978423179656525</v>
      </c>
      <c r="AH179" s="11">
        <f>-'OddsRatio_working_3-way'!U179/(3*'OddsRatio_working_3-way'!X179^(1/3))*COS(('OddsRatio_working_3-way'!Y179+4*PI())/3)</f>
        <v>-0.12957162539569275</v>
      </c>
      <c r="AI179" s="11">
        <f>'OddsRatio_working_3-way'!U179/(3*'OddsRatio_working_3-way'!X179^(1/3))*SIN(('OddsRatio_working_3-way'!Y179)/3)</f>
        <v>-0.15600732104397408</v>
      </c>
      <c r="AJ179" s="11">
        <f>'OddsRatio_working_3-way'!U179/(3*'OddsRatio_working_3-way'!X179^(1/3))*SIN(('OddsRatio_working_3-way'!Y179+2*PI())/3)</f>
        <v>-0.38043195944859592</v>
      </c>
      <c r="AK179" s="11">
        <f>'OddsRatio_working_3-way'!U179/(3*'OddsRatio_working_3-way'!X179^(1/3))*SIN(('OddsRatio_working_3-way'!Y179+4*PI())/3)</f>
        <v>0.53643928049256995</v>
      </c>
      <c r="AL179" s="11">
        <f>'OddsRatio_working_3-way'!Z179+'OddsRatio_working_3-way'!AF179</f>
        <v>1.0587117143845162</v>
      </c>
      <c r="AM179" s="11">
        <f>'OddsRatio_working_3-way'!AA179+'OddsRatio_working_3-way'!AG179</f>
        <v>-0.79956846359313061</v>
      </c>
      <c r="AN179" s="11">
        <f>'OddsRatio_working_3-way'!AB179+'OddsRatio_working_3-way'!AH179</f>
        <v>-0.25914325079138556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1.0587117143845162</v>
      </c>
      <c r="AS179" s="11">
        <f>IF(('OddsRatio_working_3-way'!X179=0),IF(Q179&gt;0,-Q179^(1/3),(-Q179)^(1/3)),'OddsRatio_working_3-way'!AM179-'OddsRatio_working_3-way'!R179/3)</f>
        <v>-0.79956846359313061</v>
      </c>
      <c r="AT179" s="11">
        <f>IF(('OddsRatio_working_3-way'!X179=0),IF(Q179&gt;0,-Q179^(1/3),(-Q179)^(1/3)),'OddsRatio_working_3-way'!AN179-'OddsRatio_working_3-way'!R179/3)</f>
        <v>-0.25914325079138556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9">
        <f t="shared" si="39"/>
        <v>0.5253321154081958</v>
      </c>
      <c r="E180" s="9">
        <f t="shared" si="40"/>
        <v>0.26873198858927694</v>
      </c>
      <c r="F180" s="9">
        <f t="shared" si="41"/>
        <v>0.20593589600252718</v>
      </c>
      <c r="G180" s="9">
        <f t="shared" si="42"/>
        <v>1.0506485031079322</v>
      </c>
      <c r="H180" s="9">
        <f t="shared" si="43"/>
        <v>1.9035577126728218</v>
      </c>
      <c r="I180" s="9">
        <f t="shared" si="44"/>
        <v>3.7211796230495442</v>
      </c>
      <c r="J180" s="9">
        <f t="shared" si="45"/>
        <v>4.8558800064061112</v>
      </c>
      <c r="K180" s="11">
        <f t="shared" si="46"/>
        <v>0.5376344086021505</v>
      </c>
      <c r="L180" s="11">
        <f t="shared" si="47"/>
        <v>0.2785515320334262</v>
      </c>
      <c r="M180" s="11">
        <f t="shared" si="48"/>
        <v>0.21413276231263384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-0.26214405086183823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0.22832618499205573</v>
      </c>
      <c r="Q180" s="11">
        <f>2*'OddsRatio_working_3-way'!K180*'OddsRatio_working_3-way'!L180*'OddsRatio_working_3-way'!M180</f>
        <v>6.4136568817993178E-2</v>
      </c>
      <c r="R180" s="11">
        <f t="shared" si="49"/>
        <v>0</v>
      </c>
      <c r="S180" s="11">
        <f t="shared" si="50"/>
        <v>-0.87099510456712192</v>
      </c>
      <c r="T180" s="11">
        <f t="shared" si="51"/>
        <v>-0.24466154622671965</v>
      </c>
      <c r="U180" s="11">
        <f>'OddsRatio_working_3-way'!S180-'OddsRatio_working_3-way'!R180^2/3</f>
        <v>-0.87099510456712192</v>
      </c>
      <c r="V180" s="11">
        <f>'OddsRatio_working_3-way'!S180*'OddsRatio_working_3-way'!R180/3-2*'OddsRatio_working_3-way'!R180^3/27-'OddsRatio_working_3-way'!T180</f>
        <v>0.24466154622671965</v>
      </c>
      <c r="W180" s="11">
        <f>'OddsRatio_working_3-way'!V180^2+4*'OddsRatio_working_3-way'!U180^3/27</f>
        <v>-3.8031864010445386E-2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0.15643779611437789</v>
      </c>
      <c r="Y180" s="11">
        <f>IF('OddsRatio_working_3-way'!W180&gt;=0,IF('OddsRatio_working_3-way'!V180+SQRT('OddsRatio_working_3-way'!W180)&gt;0,0,PI()),ACOS('OddsRatio_working_3-way'!V180/(2*'OddsRatio_working_3-way'!X180)))</f>
        <v>0.67296484965639658</v>
      </c>
      <c r="Z180" s="11">
        <f>'OddsRatio_working_3-way'!X180^(1/3)*COS('OddsRatio_working_3-way'!Y180/3)</f>
        <v>0.52532425155396612</v>
      </c>
      <c r="AA180" s="11">
        <f>'OddsRatio_working_3-way'!X180^(1/3)*COS(('OddsRatio_working_3-way'!Y180+2*PI())/3)</f>
        <v>-0.36646289257920583</v>
      </c>
      <c r="AB180" s="11">
        <f>'OddsRatio_working_3-way'!X180^(1/3)*COS(('OddsRatio_working_3-way'!Y180+4*PI())/3)</f>
        <v>-0.15886135897476023</v>
      </c>
      <c r="AC180" s="11">
        <f>'OddsRatio_working_3-way'!X180^(1/3)*SIN('OddsRatio_working_3-way'!Y180/3)</f>
        <v>0.11985880131070586</v>
      </c>
      <c r="AD180" s="11">
        <f>'OddsRatio_working_3-way'!X180^(1/3)*SIN(('OddsRatio_working_3-way'!Y180+2*PI())/3)</f>
        <v>0.39501474641442869</v>
      </c>
      <c r="AE180" s="11">
        <f>'OddsRatio_working_3-way'!X180^(1/3)*SIN(('OddsRatio_working_3-way'!Y180+4*PI())/3)</f>
        <v>-0.51487354772513449</v>
      </c>
      <c r="AF180" s="11">
        <f>-'OddsRatio_working_3-way'!U180/(3*'OddsRatio_working_3-way'!X180^(1/3))*COS(('OddsRatio_working_3-way'!Y180)/3)</f>
        <v>0.52532425155396612</v>
      </c>
      <c r="AG180" s="11">
        <f>-'OddsRatio_working_3-way'!U180/(3*'OddsRatio_working_3-way'!X180^(1/3))*COS(('OddsRatio_working_3-way'!Y180+2*PI())/3)</f>
        <v>-0.36646289257920583</v>
      </c>
      <c r="AH180" s="11">
        <f>-'OddsRatio_working_3-way'!U180/(3*'OddsRatio_working_3-way'!X180^(1/3))*COS(('OddsRatio_working_3-way'!Y180+4*PI())/3)</f>
        <v>-0.15886135897476023</v>
      </c>
      <c r="AI180" s="11">
        <f>'OddsRatio_working_3-way'!U180/(3*'OddsRatio_working_3-way'!X180^(1/3))*SIN(('OddsRatio_working_3-way'!Y180)/3)</f>
        <v>-0.11985880131070586</v>
      </c>
      <c r="AJ180" s="11">
        <f>'OddsRatio_working_3-way'!U180/(3*'OddsRatio_working_3-way'!X180^(1/3))*SIN(('OddsRatio_working_3-way'!Y180+2*PI())/3)</f>
        <v>-0.39501474641442869</v>
      </c>
      <c r="AK180" s="11">
        <f>'OddsRatio_working_3-way'!U180/(3*'OddsRatio_working_3-way'!X180^(1/3))*SIN(('OddsRatio_working_3-way'!Y180+4*PI())/3)</f>
        <v>0.51487354772513449</v>
      </c>
      <c r="AL180" s="11">
        <f>'OddsRatio_working_3-way'!Z180+'OddsRatio_working_3-way'!AF180</f>
        <v>1.0506485031079322</v>
      </c>
      <c r="AM180" s="11">
        <f>'OddsRatio_working_3-way'!AA180+'OddsRatio_working_3-way'!AG180</f>
        <v>-0.73292578515841167</v>
      </c>
      <c r="AN180" s="11">
        <f>'OddsRatio_working_3-way'!AB180+'OddsRatio_working_3-way'!AH180</f>
        <v>-0.31772271794952045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1.0506485031079322</v>
      </c>
      <c r="AS180" s="11">
        <f>IF(('OddsRatio_working_3-way'!X180=0),IF(Q180&gt;0,-Q180^(1/3),(-Q180)^(1/3)),'OddsRatio_working_3-way'!AM180-'OddsRatio_working_3-way'!R180/3)</f>
        <v>-0.73292578515841167</v>
      </c>
      <c r="AT180" s="11">
        <f>IF(('OddsRatio_working_3-way'!X180=0),IF(Q180&gt;0,-Q180^(1/3),(-Q180)^(1/3)),'OddsRatio_working_3-way'!AN180-'OddsRatio_working_3-way'!R180/3)</f>
        <v>-0.31772271794952045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9">
        <f t="shared" si="39"/>
        <v>0.25057545446226176</v>
      </c>
      <c r="E181" s="9">
        <f t="shared" si="40"/>
        <v>0.28662665131241122</v>
      </c>
      <c r="F181" s="9">
        <f t="shared" si="41"/>
        <v>0.4627978942253268</v>
      </c>
      <c r="G181" s="9">
        <f t="shared" si="42"/>
        <v>1.0457391165713279</v>
      </c>
      <c r="H181" s="9">
        <f t="shared" si="43"/>
        <v>3.9908138733939973</v>
      </c>
      <c r="I181" s="9">
        <f t="shared" si="44"/>
        <v>3.4888590974397609</v>
      </c>
      <c r="J181" s="9">
        <f t="shared" si="45"/>
        <v>2.1607704193941739</v>
      </c>
      <c r="K181" s="11">
        <f t="shared" si="46"/>
        <v>0.2590673575129534</v>
      </c>
      <c r="L181" s="11">
        <f t="shared" si="47"/>
        <v>0.29585798816568049</v>
      </c>
      <c r="M181" s="11">
        <f t="shared" si="48"/>
        <v>0.47393364928909953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-0.27446028420907476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0.23066795482308172</v>
      </c>
      <c r="Q181" s="11">
        <f>2*'OddsRatio_working_3-way'!K181*'OddsRatio_working_3-way'!L181*'OddsRatio_working_3-way'!M181</f>
        <v>7.2651324353726524E-2</v>
      </c>
      <c r="R181" s="11">
        <f t="shared" si="49"/>
        <v>0</v>
      </c>
      <c r="S181" s="11">
        <f t="shared" si="50"/>
        <v>-0.84044201691260556</v>
      </c>
      <c r="T181" s="11">
        <f t="shared" si="51"/>
        <v>-0.26470614705908835</v>
      </c>
      <c r="U181" s="11">
        <f>'OddsRatio_working_3-way'!S181-'OddsRatio_working_3-way'!R181^2/3</f>
        <v>-0.84044201691260556</v>
      </c>
      <c r="V181" s="11">
        <f>'OddsRatio_working_3-way'!S181*'OddsRatio_working_3-way'!R181/3-2*'OddsRatio_working_3-way'!R181^3/27-'OddsRatio_working_3-way'!T181</f>
        <v>0.26470614705908835</v>
      </c>
      <c r="W181" s="11">
        <f>'OddsRatio_working_3-way'!V181^2+4*'OddsRatio_working_3-way'!U181^3/27</f>
        <v>-1.7877345167194636E-2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0.14827903548551827</v>
      </c>
      <c r="Y181" s="11">
        <f>IF('OddsRatio_working_3-way'!W181&gt;=0,IF('OddsRatio_working_3-way'!V181+SQRT('OddsRatio_working_3-way'!W181)&gt;0,0,PI()),ACOS('OddsRatio_working_3-way'!V181/(2*'OddsRatio_working_3-way'!X181)))</f>
        <v>0.46772865545938358</v>
      </c>
      <c r="Z181" s="11">
        <f>'OddsRatio_working_3-way'!X181^(1/3)*COS('OddsRatio_working_3-way'!Y181/3)</f>
        <v>0.52286955828566384</v>
      </c>
      <c r="AA181" s="11">
        <f>'OddsRatio_working_3-way'!X181^(1/3)*COS(('OddsRatio_working_3-way'!Y181+2*PI())/3)</f>
        <v>-0.33261113049472008</v>
      </c>
      <c r="AB181" s="11">
        <f>'OddsRatio_working_3-way'!X181^(1/3)*COS(('OddsRatio_working_3-way'!Y181+4*PI())/3)</f>
        <v>-0.1902584277909439</v>
      </c>
      <c r="AC181" s="11">
        <f>'OddsRatio_working_3-way'!X181^(1/3)*SIN('OddsRatio_working_3-way'!Y181/3)</f>
        <v>8.2187371225896075E-2</v>
      </c>
      <c r="AD181" s="11">
        <f>'OddsRatio_working_3-way'!X181^(1/3)*SIN(('OddsRatio_working_3-way'!Y181+2*PI())/3)</f>
        <v>0.41172463472798515</v>
      </c>
      <c r="AE181" s="11">
        <f>'OddsRatio_working_3-way'!X181^(1/3)*SIN(('OddsRatio_working_3-way'!Y181+4*PI())/3)</f>
        <v>-0.49391200595388113</v>
      </c>
      <c r="AF181" s="11">
        <f>-'OddsRatio_working_3-way'!U181/(3*'OddsRatio_working_3-way'!X181^(1/3))*COS(('OddsRatio_working_3-way'!Y181)/3)</f>
        <v>0.52286955828566395</v>
      </c>
      <c r="AG181" s="11">
        <f>-'OddsRatio_working_3-way'!U181/(3*'OddsRatio_working_3-way'!X181^(1/3))*COS(('OddsRatio_working_3-way'!Y181+2*PI())/3)</f>
        <v>-0.33261113049472013</v>
      </c>
      <c r="AH181" s="11">
        <f>-'OddsRatio_working_3-way'!U181/(3*'OddsRatio_working_3-way'!X181^(1/3))*COS(('OddsRatio_working_3-way'!Y181+4*PI())/3)</f>
        <v>-0.19025842779094396</v>
      </c>
      <c r="AI181" s="11">
        <f>'OddsRatio_working_3-way'!U181/(3*'OddsRatio_working_3-way'!X181^(1/3))*SIN(('OddsRatio_working_3-way'!Y181)/3)</f>
        <v>-8.2187371225896089E-2</v>
      </c>
      <c r="AJ181" s="11">
        <f>'OddsRatio_working_3-way'!U181/(3*'OddsRatio_working_3-way'!X181^(1/3))*SIN(('OddsRatio_working_3-way'!Y181+2*PI())/3)</f>
        <v>-0.41172463472798526</v>
      </c>
      <c r="AK181" s="11">
        <f>'OddsRatio_working_3-way'!U181/(3*'OddsRatio_working_3-way'!X181^(1/3))*SIN(('OddsRatio_working_3-way'!Y181+4*PI())/3)</f>
        <v>0.49391200595388124</v>
      </c>
      <c r="AL181" s="11">
        <f>'OddsRatio_working_3-way'!Z181+'OddsRatio_working_3-way'!AF181</f>
        <v>1.0457391165713279</v>
      </c>
      <c r="AM181" s="11">
        <f>'OddsRatio_working_3-way'!AA181+'OddsRatio_working_3-way'!AG181</f>
        <v>-0.66522226098944026</v>
      </c>
      <c r="AN181" s="11">
        <f>'OddsRatio_working_3-way'!AB181+'OddsRatio_working_3-way'!AH181</f>
        <v>-0.38051685558188786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1.0457391165713279</v>
      </c>
      <c r="AS181" s="11">
        <f>IF(('OddsRatio_working_3-way'!X181=0),IF(Q181&gt;0,-Q181^(1/3),(-Q181)^(1/3)),'OddsRatio_working_3-way'!AM181-'OddsRatio_working_3-way'!R181/3)</f>
        <v>-0.66522226098944026</v>
      </c>
      <c r="AT181" s="11">
        <f>IF(('OddsRatio_working_3-way'!X181=0),IF(Q181&gt;0,-Q181^(1/3),(-Q181)^(1/3)),'OddsRatio_working_3-way'!AN181-'OddsRatio_working_3-way'!R181/3)</f>
        <v>-0.38051685558188786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9">
        <f t="shared" si="39"/>
        <v>0.36043677714491923</v>
      </c>
      <c r="E182" s="9">
        <f t="shared" si="40"/>
        <v>0.3315760195325248</v>
      </c>
      <c r="F182" s="9">
        <f t="shared" si="41"/>
        <v>0.30798720332255608</v>
      </c>
      <c r="G182" s="9">
        <f t="shared" si="42"/>
        <v>1.0499477324012592</v>
      </c>
      <c r="H182" s="9">
        <f t="shared" si="43"/>
        <v>2.7744116677581276</v>
      </c>
      <c r="I182" s="9">
        <f t="shared" si="44"/>
        <v>3.0158996462104173</v>
      </c>
      <c r="J182" s="9">
        <f t="shared" si="45"/>
        <v>3.2468881473386948</v>
      </c>
      <c r="K182" s="11">
        <f t="shared" si="46"/>
        <v>0.37174721189591081</v>
      </c>
      <c r="L182" s="11">
        <f t="shared" si="47"/>
        <v>0.34246575342465752</v>
      </c>
      <c r="M182" s="11">
        <f t="shared" si="48"/>
        <v>0.31847133757961782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-0.28153793907186131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0.2331326311405513</v>
      </c>
      <c r="Q182" s="11">
        <f>2*'OddsRatio_working_3-way'!K182*'OddsRatio_working_3-way'!L182*'OddsRatio_working_3-way'!M182</f>
        <v>8.1089610831496114E-2</v>
      </c>
      <c r="R182" s="11">
        <f t="shared" si="49"/>
        <v>0</v>
      </c>
      <c r="S182" s="11">
        <f t="shared" si="50"/>
        <v>-0.8280682593227523</v>
      </c>
      <c r="T182" s="11">
        <f t="shared" si="51"/>
        <v>-0.28802374237313128</v>
      </c>
      <c r="U182" s="11">
        <f>'OddsRatio_working_3-way'!S182-'OddsRatio_working_3-way'!R182^2/3</f>
        <v>-0.8280682593227523</v>
      </c>
      <c r="V182" s="11">
        <f>'OddsRatio_working_3-way'!S182*'OddsRatio_working_3-way'!R182/3-2*'OddsRatio_working_3-way'!R182^3/27-'OddsRatio_working_3-way'!T182</f>
        <v>0.28802374237313128</v>
      </c>
      <c r="W182" s="11">
        <f>'OddsRatio_working_3-way'!V182^2+4*'OddsRatio_working_3-way'!U182^3/27</f>
        <v>-1.1614284327384622E-3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0.14501646855043943</v>
      </c>
      <c r="Y182" s="11">
        <f>IF('OddsRatio_working_3-way'!W182&gt;=0,IF('OddsRatio_working_3-way'!V182+SQRT('OddsRatio_working_3-way'!W182)&gt;0,0,PI()),ACOS('OddsRatio_working_3-way'!V182/(2*'OddsRatio_working_3-way'!X182)))</f>
        <v>0.11777507379131857</v>
      </c>
      <c r="Z182" s="11">
        <f>'OddsRatio_working_3-way'!X182^(1/3)*COS('OddsRatio_working_3-way'!Y182/3)</f>
        <v>0.52497386620062958</v>
      </c>
      <c r="AA182" s="11">
        <f>'OddsRatio_working_3-way'!X182^(1/3)*COS(('OddsRatio_working_3-way'!Y182+2*PI())/3)</f>
        <v>-0.28034455571534</v>
      </c>
      <c r="AB182" s="11">
        <f>'OddsRatio_working_3-way'!X182^(1/3)*COS(('OddsRatio_working_3-way'!Y182+4*PI())/3)</f>
        <v>-0.24462931048528999</v>
      </c>
      <c r="AC182" s="11">
        <f>'OddsRatio_working_3-way'!X182^(1/3)*SIN('OddsRatio_working_3-way'!Y182/3)</f>
        <v>2.0620206447743043E-2</v>
      </c>
      <c r="AD182" s="11">
        <f>'OddsRatio_working_3-way'!X182^(1/3)*SIN(('OddsRatio_working_3-way'!Y182+2*PI())/3)</f>
        <v>0.44433060122880663</v>
      </c>
      <c r="AE182" s="11">
        <f>'OddsRatio_working_3-way'!X182^(1/3)*SIN(('OddsRatio_working_3-way'!Y182+4*PI())/3)</f>
        <v>-0.4649508076765495</v>
      </c>
      <c r="AF182" s="11">
        <f>-'OddsRatio_working_3-way'!U182/(3*'OddsRatio_working_3-way'!X182^(1/3))*COS(('OddsRatio_working_3-way'!Y182)/3)</f>
        <v>0.52497386620062958</v>
      </c>
      <c r="AG182" s="11">
        <f>-'OddsRatio_working_3-way'!U182/(3*'OddsRatio_working_3-way'!X182^(1/3))*COS(('OddsRatio_working_3-way'!Y182+2*PI())/3)</f>
        <v>-0.28034455571534</v>
      </c>
      <c r="AH182" s="11">
        <f>-'OddsRatio_working_3-way'!U182/(3*'OddsRatio_working_3-way'!X182^(1/3))*COS(('OddsRatio_working_3-way'!Y182+4*PI())/3)</f>
        <v>-0.24462931048528999</v>
      </c>
      <c r="AI182" s="11">
        <f>'OddsRatio_working_3-way'!U182/(3*'OddsRatio_working_3-way'!X182^(1/3))*SIN(('OddsRatio_working_3-way'!Y182)/3)</f>
        <v>-2.0620206447743043E-2</v>
      </c>
      <c r="AJ182" s="11">
        <f>'OddsRatio_working_3-way'!U182/(3*'OddsRatio_working_3-way'!X182^(1/3))*SIN(('OddsRatio_working_3-way'!Y182+2*PI())/3)</f>
        <v>-0.44433060122880663</v>
      </c>
      <c r="AK182" s="11">
        <f>'OddsRatio_working_3-way'!U182/(3*'OddsRatio_working_3-way'!X182^(1/3))*SIN(('OddsRatio_working_3-way'!Y182+4*PI())/3)</f>
        <v>0.4649508076765495</v>
      </c>
      <c r="AL182" s="11">
        <f>'OddsRatio_working_3-way'!Z182+'OddsRatio_working_3-way'!AF182</f>
        <v>1.0499477324012592</v>
      </c>
      <c r="AM182" s="11">
        <f>'OddsRatio_working_3-way'!AA182+'OddsRatio_working_3-way'!AG182</f>
        <v>-0.56068911143068001</v>
      </c>
      <c r="AN182" s="11">
        <f>'OddsRatio_working_3-way'!AB182+'OddsRatio_working_3-way'!AH182</f>
        <v>-0.48925862097057998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1.0499477324012592</v>
      </c>
      <c r="AS182" s="11">
        <f>IF(('OddsRatio_working_3-way'!X182=0),IF(Q182&gt;0,-Q182^(1/3),(-Q182)^(1/3)),'OddsRatio_working_3-way'!AM182-'OddsRatio_working_3-way'!R182/3)</f>
        <v>-0.56068911143068001</v>
      </c>
      <c r="AT182" s="11">
        <f>IF(('OddsRatio_working_3-way'!X182=0),IF(Q182&gt;0,-Q182^(1/3),(-Q182)^(1/3)),'OddsRatio_working_3-way'!AN182-'OddsRatio_working_3-way'!R182/3)</f>
        <v>-0.48925862097057998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9">
        <f t="shared" si="39"/>
        <v>0.41505012888630582</v>
      </c>
      <c r="E183" s="9">
        <f t="shared" si="40"/>
        <v>0.30861992321302517</v>
      </c>
      <c r="F183" s="9">
        <f t="shared" si="41"/>
        <v>0.27632994790066928</v>
      </c>
      <c r="G183" s="9">
        <f t="shared" si="42"/>
        <v>1.051751882920235</v>
      </c>
      <c r="H183" s="9">
        <f t="shared" si="43"/>
        <v>2.409347523113115</v>
      </c>
      <c r="I183" s="9">
        <f t="shared" si="44"/>
        <v>3.2402315106201005</v>
      </c>
      <c r="J183" s="9">
        <f t="shared" si="45"/>
        <v>3.6188621884713856</v>
      </c>
      <c r="K183" s="11">
        <f t="shared" si="46"/>
        <v>0.42735042735042739</v>
      </c>
      <c r="L183" s="11">
        <f t="shared" si="47"/>
        <v>0.31948881789137379</v>
      </c>
      <c r="M183" s="11">
        <f t="shared" si="48"/>
        <v>0.28653295128939826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-0.27803414030608131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0.23316353863695882</v>
      </c>
      <c r="Q183" s="11">
        <f>2*'OddsRatio_working_3-way'!K183*'OddsRatio_working_3-way'!L183*'OddsRatio_working_3-way'!M183</f>
        <v>7.8242798200321748E-2</v>
      </c>
      <c r="R183" s="11">
        <f t="shared" si="49"/>
        <v>0</v>
      </c>
      <c r="S183" s="11">
        <f t="shared" si="50"/>
        <v>-0.83861477723661748</v>
      </c>
      <c r="T183" s="11">
        <f t="shared" si="51"/>
        <v>-0.28141435477738841</v>
      </c>
      <c r="U183" s="11">
        <f>'OddsRatio_working_3-way'!S183-'OddsRatio_working_3-way'!R183^2/3</f>
        <v>-0.83861477723661748</v>
      </c>
      <c r="V183" s="11">
        <f>'OddsRatio_working_3-way'!S183*'OddsRatio_working_3-way'!R183/3-2*'OddsRatio_working_3-way'!R183^3/27-'OddsRatio_working_3-way'!T183</f>
        <v>0.28141435477738841</v>
      </c>
      <c r="W183" s="11">
        <f>'OddsRatio_working_3-way'!V183^2+4*'OddsRatio_working_3-way'!U183^3/27</f>
        <v>-8.1802710405670109E-3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0.14779572906155039</v>
      </c>
      <c r="Y183" s="11">
        <f>IF('OddsRatio_working_3-way'!W183&gt;=0,IF('OddsRatio_working_3-way'!V183+SQRT('OddsRatio_working_3-way'!W183)&gt;0,0,PI()),ACOS('OddsRatio_working_3-way'!V183/(2*'OddsRatio_working_3-way'!X183)))</f>
        <v>0.31096683566329353</v>
      </c>
      <c r="Z183" s="11">
        <f>'OddsRatio_working_3-way'!X183^(1/3)*COS('OddsRatio_working_3-way'!Y183/3)</f>
        <v>0.52587594146011762</v>
      </c>
      <c r="AA183" s="11">
        <f>'OddsRatio_working_3-way'!X183^(1/3)*COS(('OddsRatio_working_3-way'!Y183+2*PI())/3)</f>
        <v>-0.31031481058067145</v>
      </c>
      <c r="AB183" s="11">
        <f>'OddsRatio_working_3-way'!X183^(1/3)*COS(('OddsRatio_working_3-way'!Y183+4*PI())/3)</f>
        <v>-0.21556113087944609</v>
      </c>
      <c r="AC183" s="11">
        <f>'OddsRatio_working_3-way'!X183^(1/3)*SIN('OddsRatio_working_3-way'!Y183/3)</f>
        <v>5.470606248220998E-2</v>
      </c>
      <c r="AD183" s="11">
        <f>'OddsRatio_working_3-way'!X183^(1/3)*SIN(('OddsRatio_working_3-way'!Y183+2*PI())/3)</f>
        <v>0.42806889330241521</v>
      </c>
      <c r="AE183" s="11">
        <f>'OddsRatio_working_3-way'!X183^(1/3)*SIN(('OddsRatio_working_3-way'!Y183+4*PI())/3)</f>
        <v>-0.48277495578462526</v>
      </c>
      <c r="AF183" s="11">
        <f>-'OddsRatio_working_3-way'!U183/(3*'OddsRatio_working_3-way'!X183^(1/3))*COS(('OddsRatio_working_3-way'!Y183)/3)</f>
        <v>0.52587594146011751</v>
      </c>
      <c r="AG183" s="11">
        <f>-'OddsRatio_working_3-way'!U183/(3*'OddsRatio_working_3-way'!X183^(1/3))*COS(('OddsRatio_working_3-way'!Y183+2*PI())/3)</f>
        <v>-0.3103148105806714</v>
      </c>
      <c r="AH183" s="11">
        <f>-'OddsRatio_working_3-way'!U183/(3*'OddsRatio_working_3-way'!X183^(1/3))*COS(('OddsRatio_working_3-way'!Y183+4*PI())/3)</f>
        <v>-0.21556113087944603</v>
      </c>
      <c r="AI183" s="11">
        <f>'OddsRatio_working_3-way'!U183/(3*'OddsRatio_working_3-way'!X183^(1/3))*SIN(('OddsRatio_working_3-way'!Y183)/3)</f>
        <v>-5.4706062482209966E-2</v>
      </c>
      <c r="AJ183" s="11">
        <f>'OddsRatio_working_3-way'!U183/(3*'OddsRatio_working_3-way'!X183^(1/3))*SIN(('OddsRatio_working_3-way'!Y183+2*PI())/3)</f>
        <v>-0.42806889330241515</v>
      </c>
      <c r="AK183" s="11">
        <f>'OddsRatio_working_3-way'!U183/(3*'OddsRatio_working_3-way'!X183^(1/3))*SIN(('OddsRatio_working_3-way'!Y183+4*PI())/3)</f>
        <v>0.48277495578462515</v>
      </c>
      <c r="AL183" s="11">
        <f>'OddsRatio_working_3-way'!Z183+'OddsRatio_working_3-way'!AF183</f>
        <v>1.051751882920235</v>
      </c>
      <c r="AM183" s="11">
        <f>'OddsRatio_working_3-way'!AA183+'OddsRatio_working_3-way'!AG183</f>
        <v>-0.6206296211613429</v>
      </c>
      <c r="AN183" s="11">
        <f>'OddsRatio_working_3-way'!AB183+'OddsRatio_working_3-way'!AH183</f>
        <v>-0.43112226175889212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1.051751882920235</v>
      </c>
      <c r="AS183" s="11">
        <f>IF(('OddsRatio_working_3-way'!X183=0),IF(Q183&gt;0,-Q183^(1/3),(-Q183)^(1/3)),'OddsRatio_working_3-way'!AM183-'OddsRatio_working_3-way'!R183/3)</f>
        <v>-0.6206296211613429</v>
      </c>
      <c r="AT183" s="11">
        <f>IF(('OddsRatio_working_3-way'!X183=0),IF(Q183&gt;0,-Q183^(1/3),(-Q183)^(1/3)),'OddsRatio_working_3-way'!AN183-'OddsRatio_working_3-way'!R183/3)</f>
        <v>-0.43112226175889212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9">
        <f t="shared" si="39"/>
        <v>0.27930608831606235</v>
      </c>
      <c r="E184" s="9">
        <f t="shared" si="40"/>
        <v>0.29661530658041618</v>
      </c>
      <c r="F184" s="9">
        <f t="shared" si="41"/>
        <v>0.42407860510352147</v>
      </c>
      <c r="G184" s="9">
        <f t="shared" si="42"/>
        <v>1.0446564676483301</v>
      </c>
      <c r="H184" s="9">
        <f t="shared" si="43"/>
        <v>3.5803014750913755</v>
      </c>
      <c r="I184" s="9">
        <f t="shared" si="44"/>
        <v>3.3713701815617099</v>
      </c>
      <c r="J184" s="9">
        <f t="shared" si="45"/>
        <v>2.3580534079428288</v>
      </c>
      <c r="K184" s="11">
        <f t="shared" si="46"/>
        <v>0.28818443804034583</v>
      </c>
      <c r="L184" s="11">
        <f t="shared" si="47"/>
        <v>0.3058103975535168</v>
      </c>
      <c r="M184" s="11">
        <f t="shared" si="48"/>
        <v>0.43478260869565222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-0.27929367415808271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0.2314365118685931</v>
      </c>
      <c r="Q184" s="11">
        <f>2*'OddsRatio_working_3-way'!K184*'OddsRatio_working_3-way'!L184*'OddsRatio_working_3-way'!M184</f>
        <v>7.6634606579004338E-2</v>
      </c>
      <c r="R184" s="11">
        <f t="shared" si="49"/>
        <v>0</v>
      </c>
      <c r="S184" s="11">
        <f t="shared" si="50"/>
        <v>-0.82864931533536268</v>
      </c>
      <c r="T184" s="11">
        <f t="shared" si="51"/>
        <v>-0.27438719050839822</v>
      </c>
      <c r="U184" s="11">
        <f>'OddsRatio_working_3-way'!S184-'OddsRatio_working_3-way'!R184^2/3</f>
        <v>-0.82864931533536268</v>
      </c>
      <c r="V184" s="11">
        <f>'OddsRatio_working_3-way'!S184*'OddsRatio_working_3-way'!R184/3-2*'OddsRatio_working_3-way'!R184^3/27-'OddsRatio_working_3-way'!T184</f>
        <v>0.27438719050839822</v>
      </c>
      <c r="W184" s="11">
        <f>'OddsRatio_working_3-way'!V184^2+4*'OddsRatio_working_3-way'!U184^3/27</f>
        <v>-9.0079778580400283E-3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0.14516913254298591</v>
      </c>
      <c r="Y184" s="11">
        <f>IF('OddsRatio_working_3-way'!W184&gt;=0,IF('OddsRatio_working_3-way'!V184+SQRT('OddsRatio_working_3-way'!W184)&gt;0,0,PI()),ACOS('OddsRatio_working_3-way'!V184/(2*'OddsRatio_working_3-way'!X184)))</f>
        <v>0.33301707270216263</v>
      </c>
      <c r="Z184" s="11">
        <f>'OddsRatio_working_3-way'!X184^(1/3)*COS('OddsRatio_working_3-way'!Y184/3)</f>
        <v>0.52232823382416504</v>
      </c>
      <c r="AA184" s="11">
        <f>'OddsRatio_working_3-way'!X184^(1/3)*COS(('OddsRatio_working_3-way'!Y184+2*PI())/3)</f>
        <v>-0.31158475699565302</v>
      </c>
      <c r="AB184" s="11">
        <f>'OddsRatio_working_3-way'!X184^(1/3)*COS(('OddsRatio_working_3-way'!Y184+4*PI())/3)</f>
        <v>-0.21074347682851213</v>
      </c>
      <c r="AC184" s="11">
        <f>'OddsRatio_working_3-way'!X184^(1/3)*SIN('OddsRatio_working_3-way'!Y184/3)</f>
        <v>5.8220740249925344E-2</v>
      </c>
      <c r="AD184" s="11">
        <f>'OddsRatio_working_3-way'!X184^(1/3)*SIN(('OddsRatio_working_3-way'!Y184+2*PI())/3)</f>
        <v>0.42323914948062258</v>
      </c>
      <c r="AE184" s="11">
        <f>'OddsRatio_working_3-way'!X184^(1/3)*SIN(('OddsRatio_working_3-way'!Y184+4*PI())/3)</f>
        <v>-0.48145988973054782</v>
      </c>
      <c r="AF184" s="11">
        <f>-'OddsRatio_working_3-way'!U184/(3*'OddsRatio_working_3-way'!X184^(1/3))*COS(('OddsRatio_working_3-way'!Y184)/3)</f>
        <v>0.52232823382416493</v>
      </c>
      <c r="AG184" s="11">
        <f>-'OddsRatio_working_3-way'!U184/(3*'OddsRatio_working_3-way'!X184^(1/3))*COS(('OddsRatio_working_3-way'!Y184+2*PI())/3)</f>
        <v>-0.31158475699565297</v>
      </c>
      <c r="AH184" s="11">
        <f>-'OddsRatio_working_3-way'!U184/(3*'OddsRatio_working_3-way'!X184^(1/3))*COS(('OddsRatio_working_3-way'!Y184+4*PI())/3)</f>
        <v>-0.21074347682851211</v>
      </c>
      <c r="AI184" s="11">
        <f>'OddsRatio_working_3-way'!U184/(3*'OddsRatio_working_3-way'!X184^(1/3))*SIN(('OddsRatio_working_3-way'!Y184)/3)</f>
        <v>-5.8220740249925337E-2</v>
      </c>
      <c r="AJ184" s="11">
        <f>'OddsRatio_working_3-way'!U184/(3*'OddsRatio_working_3-way'!X184^(1/3))*SIN(('OddsRatio_working_3-way'!Y184+2*PI())/3)</f>
        <v>-0.42323914948062247</v>
      </c>
      <c r="AK184" s="11">
        <f>'OddsRatio_working_3-way'!U184/(3*'OddsRatio_working_3-way'!X184^(1/3))*SIN(('OddsRatio_working_3-way'!Y184+4*PI())/3)</f>
        <v>0.48145988973054771</v>
      </c>
      <c r="AL184" s="11">
        <f>'OddsRatio_working_3-way'!Z184+'OddsRatio_working_3-way'!AF184</f>
        <v>1.0446564676483301</v>
      </c>
      <c r="AM184" s="11">
        <f>'OddsRatio_working_3-way'!AA184+'OddsRatio_working_3-way'!AG184</f>
        <v>-0.62316951399130605</v>
      </c>
      <c r="AN184" s="11">
        <f>'OddsRatio_working_3-way'!AB184+'OddsRatio_working_3-way'!AH184</f>
        <v>-0.42148695365702427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1.0446564676483301</v>
      </c>
      <c r="AS184" s="11">
        <f>IF(('OddsRatio_working_3-way'!X184=0),IF(Q184&gt;0,-Q184^(1/3),(-Q184)^(1/3)),'OddsRatio_working_3-way'!AM184-'OddsRatio_working_3-way'!R184/3)</f>
        <v>-0.62316951399130605</v>
      </c>
      <c r="AT184" s="11">
        <f>IF(('OddsRatio_working_3-way'!X184=0),IF(Q184&gt;0,-Q184^(1/3),(-Q184)^(1/3)),'OddsRatio_working_3-way'!AN184-'OddsRatio_working_3-way'!R184/3)</f>
        <v>-0.42148695365702427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9">
        <f t="shared" si="39"/>
        <v>0.2125501336584559</v>
      </c>
      <c r="E185" s="9">
        <f t="shared" si="40"/>
        <v>0.27595521019935249</v>
      </c>
      <c r="F185" s="9">
        <f t="shared" si="41"/>
        <v>0.51149465614219169</v>
      </c>
      <c r="G185" s="9">
        <f t="shared" si="42"/>
        <v>1.0495105916320133</v>
      </c>
      <c r="H185" s="9">
        <f t="shared" si="43"/>
        <v>4.7047723884610075</v>
      </c>
      <c r="I185" s="9">
        <f t="shared" si="44"/>
        <v>3.6237764790800333</v>
      </c>
      <c r="J185" s="9">
        <f t="shared" si="45"/>
        <v>1.9550546383851319</v>
      </c>
      <c r="K185" s="11">
        <f t="shared" si="46"/>
        <v>0.22075055187637968</v>
      </c>
      <c r="L185" s="11">
        <f t="shared" si="47"/>
        <v>0.2857142857142857</v>
      </c>
      <c r="M185" s="11">
        <f t="shared" si="48"/>
        <v>0.52356020942408377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-0.26518960276458281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0.22917110396740087</v>
      </c>
      <c r="Q185" s="11">
        <f>2*'OddsRatio_working_3-way'!K185*'OddsRatio_working_3-way'!L185*'OddsRatio_working_3-way'!M185</f>
        <v>6.6043545811931087E-2</v>
      </c>
      <c r="R185" s="11">
        <f t="shared" si="49"/>
        <v>0</v>
      </c>
      <c r="S185" s="11">
        <f t="shared" si="50"/>
        <v>-0.86417831460324368</v>
      </c>
      <c r="T185" s="11">
        <f t="shared" si="51"/>
        <v>-0.24904274196058895</v>
      </c>
      <c r="U185" s="11">
        <f>'OddsRatio_working_3-way'!S185-'OddsRatio_working_3-way'!R185^2/3</f>
        <v>-0.86417831460324368</v>
      </c>
      <c r="V185" s="11">
        <f>'OddsRatio_working_3-way'!S185*'OddsRatio_working_3-way'!R185/3-2*'OddsRatio_working_3-way'!R185^3/27-'OddsRatio_working_3-way'!T185</f>
        <v>0.24904274196058895</v>
      </c>
      <c r="W185" s="11">
        <f>'OddsRatio_working_3-way'!V185^2+4*'OddsRatio_working_3-way'!U185^3/27</f>
        <v>-3.3588373393098767E-2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0.15460486790229735</v>
      </c>
      <c r="Y185" s="11">
        <f>IF('OddsRatio_working_3-way'!W185&gt;=0,IF('OddsRatio_working_3-way'!V185+SQRT('OddsRatio_working_3-way'!W185)&gt;0,0,PI()),ACOS('OddsRatio_working_3-way'!V185/(2*'OddsRatio_working_3-way'!X185)))</f>
        <v>0.63441784017236547</v>
      </c>
      <c r="Z185" s="11">
        <f>'OddsRatio_working_3-way'!X185^(1/3)*COS('OddsRatio_working_3-way'!Y185/3)</f>
        <v>0.52475529581600666</v>
      </c>
      <c r="AA185" s="11">
        <f>'OddsRatio_working_3-way'!X185^(1/3)*COS(('OddsRatio_working_3-way'!Y185+2*PI())/3)</f>
        <v>-0.35994038816063456</v>
      </c>
      <c r="AB185" s="11">
        <f>'OddsRatio_working_3-way'!X185^(1/3)*COS(('OddsRatio_working_3-way'!Y185+4*PI())/3)</f>
        <v>-0.16481490765537224</v>
      </c>
      <c r="AC185" s="11">
        <f>'OddsRatio_working_3-way'!X185^(1/3)*SIN('OddsRatio_working_3-way'!Y185/3)</f>
        <v>0.11265574869546845</v>
      </c>
      <c r="AD185" s="11">
        <f>'OddsRatio_working_3-way'!X185^(1/3)*SIN(('OddsRatio_working_3-way'!Y185+2*PI())/3)</f>
        <v>0.39812354259934551</v>
      </c>
      <c r="AE185" s="11">
        <f>'OddsRatio_working_3-way'!X185^(1/3)*SIN(('OddsRatio_working_3-way'!Y185+4*PI())/3)</f>
        <v>-0.51077929129481392</v>
      </c>
      <c r="AF185" s="11">
        <f>-'OddsRatio_working_3-way'!U185/(3*'OddsRatio_working_3-way'!X185^(1/3))*COS(('OddsRatio_working_3-way'!Y185)/3)</f>
        <v>0.52475529581600666</v>
      </c>
      <c r="AG185" s="11">
        <f>-'OddsRatio_working_3-way'!U185/(3*'OddsRatio_working_3-way'!X185^(1/3))*COS(('OddsRatio_working_3-way'!Y185+2*PI())/3)</f>
        <v>-0.35994038816063456</v>
      </c>
      <c r="AH185" s="11">
        <f>-'OddsRatio_working_3-way'!U185/(3*'OddsRatio_working_3-way'!X185^(1/3))*COS(('OddsRatio_working_3-way'!Y185+4*PI())/3)</f>
        <v>-0.16481490765537224</v>
      </c>
      <c r="AI185" s="11">
        <f>'OddsRatio_working_3-way'!U185/(3*'OddsRatio_working_3-way'!X185^(1/3))*SIN(('OddsRatio_working_3-way'!Y185)/3)</f>
        <v>-0.11265574869546845</v>
      </c>
      <c r="AJ185" s="11">
        <f>'OddsRatio_working_3-way'!U185/(3*'OddsRatio_working_3-way'!X185^(1/3))*SIN(('OddsRatio_working_3-way'!Y185+2*PI())/3)</f>
        <v>-0.39812354259934551</v>
      </c>
      <c r="AK185" s="11">
        <f>'OddsRatio_working_3-way'!U185/(3*'OddsRatio_working_3-way'!X185^(1/3))*SIN(('OddsRatio_working_3-way'!Y185+4*PI())/3)</f>
        <v>0.51077929129481392</v>
      </c>
      <c r="AL185" s="11">
        <f>'OddsRatio_working_3-way'!Z185+'OddsRatio_working_3-way'!AF185</f>
        <v>1.0495105916320133</v>
      </c>
      <c r="AM185" s="11">
        <f>'OddsRatio_working_3-way'!AA185+'OddsRatio_working_3-way'!AG185</f>
        <v>-0.71988077632126912</v>
      </c>
      <c r="AN185" s="11">
        <f>'OddsRatio_working_3-way'!AB185+'OddsRatio_working_3-way'!AH185</f>
        <v>-0.32962981531074448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1.0495105916320133</v>
      </c>
      <c r="AS185" s="11">
        <f>IF(('OddsRatio_working_3-way'!X185=0),IF(Q185&gt;0,-Q185^(1/3),(-Q185)^(1/3)),'OddsRatio_working_3-way'!AM185-'OddsRatio_working_3-way'!R185/3)</f>
        <v>-0.71988077632126912</v>
      </c>
      <c r="AT185" s="11">
        <f>IF(('OddsRatio_working_3-way'!X185=0),IF(Q185&gt;0,-Q185^(1/3),(-Q185)^(1/3)),'OddsRatio_working_3-way'!AN185-'OddsRatio_working_3-way'!R185/3)</f>
        <v>-0.32962981531074448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9">
        <f t="shared" si="39"/>
        <v>0.55736713036309204</v>
      </c>
      <c r="E186" s="9">
        <f t="shared" si="40"/>
        <v>0.2431783728393358</v>
      </c>
      <c r="F186" s="9">
        <f t="shared" si="41"/>
        <v>0.19945449679757221</v>
      </c>
      <c r="G186" s="9">
        <f t="shared" si="42"/>
        <v>1.0731751012060951</v>
      </c>
      <c r="H186" s="9">
        <f t="shared" si="43"/>
        <v>1.7941495748925103</v>
      </c>
      <c r="I186" s="9">
        <f t="shared" si="44"/>
        <v>4.1122077934976753</v>
      </c>
      <c r="J186" s="9">
        <f t="shared" si="45"/>
        <v>5.0136748785107974</v>
      </c>
      <c r="K186" s="11">
        <f t="shared" si="46"/>
        <v>0.57471264367816088</v>
      </c>
      <c r="L186" s="11">
        <f t="shared" si="47"/>
        <v>0.25641025641025644</v>
      </c>
      <c r="M186" s="11">
        <f t="shared" si="48"/>
        <v>0.21097046413502107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-0.24952216091456603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0.2294373747887497</v>
      </c>
      <c r="Q186" s="11">
        <f>2*'OddsRatio_working_3-way'!K186*'OddsRatio_working_3-way'!L186*'OddsRatio_working_3-way'!M186</f>
        <v>6.2178150349254668E-2</v>
      </c>
      <c r="R186" s="11">
        <f t="shared" si="49"/>
        <v>0</v>
      </c>
      <c r="S186" s="11">
        <f t="shared" si="50"/>
        <v>-0.91950700469970215</v>
      </c>
      <c r="T186" s="11">
        <f t="shared" si="51"/>
        <v>-0.24918889016252094</v>
      </c>
      <c r="U186" s="11">
        <f>'OddsRatio_working_3-way'!S186-'OddsRatio_working_3-way'!R186^2/3</f>
        <v>-0.91950700469970215</v>
      </c>
      <c r="V186" s="11">
        <f>'OddsRatio_working_3-way'!S186*'OddsRatio_working_3-way'!R186/3-2*'OddsRatio_working_3-way'!R186^3/27-'OddsRatio_working_3-way'!T186</f>
        <v>0.24918889016252094</v>
      </c>
      <c r="W186" s="11">
        <f>'OddsRatio_working_3-way'!V186^2+4*'OddsRatio_working_3-way'!U186^3/27</f>
        <v>-5.3080727688625061E-2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0.16968782415737288</v>
      </c>
      <c r="Y186" s="11">
        <f>IF('OddsRatio_working_3-way'!W186&gt;=0,IF('OddsRatio_working_3-way'!V186+SQRT('OddsRatio_working_3-way'!W186)&gt;0,0,PI()),ACOS('OddsRatio_working_3-way'!V186/(2*'OddsRatio_working_3-way'!X186)))</f>
        <v>0.74622499757156924</v>
      </c>
      <c r="Z186" s="11">
        <f>'OddsRatio_working_3-way'!X186^(1/3)*COS('OddsRatio_working_3-way'!Y186/3)</f>
        <v>0.53658755060304753</v>
      </c>
      <c r="AA186" s="11">
        <f>'OddsRatio_working_3-way'!X186^(1/3)*COS(('OddsRatio_working_3-way'!Y186+2*PI())/3)</f>
        <v>-0.38632809903107274</v>
      </c>
      <c r="AB186" s="11">
        <f>'OddsRatio_working_3-way'!X186^(1/3)*COS(('OddsRatio_working_3-way'!Y186+4*PI())/3)</f>
        <v>-0.15025945157197459</v>
      </c>
      <c r="AC186" s="11">
        <f>'OddsRatio_working_3-way'!X186^(1/3)*SIN('OddsRatio_working_3-way'!Y186/3)</f>
        <v>0.13629429715774111</v>
      </c>
      <c r="AD186" s="11">
        <f>'OddsRatio_working_3-way'!X186^(1/3)*SIN(('OddsRatio_working_3-way'!Y186+2*PI())/3)</f>
        <v>0.39655130159783675</v>
      </c>
      <c r="AE186" s="11">
        <f>'OddsRatio_working_3-way'!X186^(1/3)*SIN(('OddsRatio_working_3-way'!Y186+4*PI())/3)</f>
        <v>-0.5328455987555778</v>
      </c>
      <c r="AF186" s="11">
        <f>-'OddsRatio_working_3-way'!U186/(3*'OddsRatio_working_3-way'!X186^(1/3))*COS(('OddsRatio_working_3-way'!Y186)/3)</f>
        <v>0.53658755060304741</v>
      </c>
      <c r="AG186" s="11">
        <f>-'OddsRatio_working_3-way'!U186/(3*'OddsRatio_working_3-way'!X186^(1/3))*COS(('OddsRatio_working_3-way'!Y186+2*PI())/3)</f>
        <v>-0.38632809903107262</v>
      </c>
      <c r="AH186" s="11">
        <f>-'OddsRatio_working_3-way'!U186/(3*'OddsRatio_working_3-way'!X186^(1/3))*COS(('OddsRatio_working_3-way'!Y186+4*PI())/3)</f>
        <v>-0.15025945157197457</v>
      </c>
      <c r="AI186" s="11">
        <f>'OddsRatio_working_3-way'!U186/(3*'OddsRatio_working_3-way'!X186^(1/3))*SIN(('OddsRatio_working_3-way'!Y186)/3)</f>
        <v>-0.13629429715774108</v>
      </c>
      <c r="AJ186" s="11">
        <f>'OddsRatio_working_3-way'!U186/(3*'OddsRatio_working_3-way'!X186^(1/3))*SIN(('OddsRatio_working_3-way'!Y186+2*PI())/3)</f>
        <v>-0.39655130159783664</v>
      </c>
      <c r="AK186" s="11">
        <f>'OddsRatio_working_3-way'!U186/(3*'OddsRatio_working_3-way'!X186^(1/3))*SIN(('OddsRatio_working_3-way'!Y186+4*PI())/3)</f>
        <v>0.53284559875557769</v>
      </c>
      <c r="AL186" s="11">
        <f>'OddsRatio_working_3-way'!Z186+'OddsRatio_working_3-way'!AF186</f>
        <v>1.0731751012060951</v>
      </c>
      <c r="AM186" s="11">
        <f>'OddsRatio_working_3-way'!AA186+'OddsRatio_working_3-way'!AG186</f>
        <v>-0.77265619806214536</v>
      </c>
      <c r="AN186" s="11">
        <f>'OddsRatio_working_3-way'!AB186+'OddsRatio_working_3-way'!AH186</f>
        <v>-0.30051890314394913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1.0731751012060951</v>
      </c>
      <c r="AS186" s="11">
        <f>IF(('OddsRatio_working_3-way'!X186=0),IF(Q186&gt;0,-Q186^(1/3),(-Q186)^(1/3)),'OddsRatio_working_3-way'!AM186-'OddsRatio_working_3-way'!R186/3)</f>
        <v>-0.77265619806214536</v>
      </c>
      <c r="AT186" s="11">
        <f>IF(('OddsRatio_working_3-way'!X186=0),IF(Q186&gt;0,-Q186^(1/3),(-Q186)^(1/3)),'OddsRatio_working_3-way'!AN186-'OddsRatio_working_3-way'!R186/3)</f>
        <v>-0.30051890314394913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9">
        <f t="shared" si="39"/>
        <v>0.44223813099817322</v>
      </c>
      <c r="E187" s="9">
        <f t="shared" si="40"/>
        <v>0.28135362884218529</v>
      </c>
      <c r="F187" s="9">
        <f t="shared" si="41"/>
        <v>0.27640824015964149</v>
      </c>
      <c r="G187" s="9">
        <f t="shared" si="42"/>
        <v>1.0598530974359779</v>
      </c>
      <c r="H187" s="9">
        <f t="shared" si="43"/>
        <v>2.2612251859488137</v>
      </c>
      <c r="I187" s="9">
        <f t="shared" si="44"/>
        <v>3.5542459648207072</v>
      </c>
      <c r="J187" s="9">
        <f t="shared" si="45"/>
        <v>3.6178371506668654</v>
      </c>
      <c r="K187" s="11">
        <f t="shared" si="46"/>
        <v>0.45662100456621008</v>
      </c>
      <c r="L187" s="11">
        <f t="shared" si="47"/>
        <v>0.29325513196480935</v>
      </c>
      <c r="M187" s="11">
        <f t="shared" si="48"/>
        <v>0.28818443804034583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-0.27335875549272126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0.23423981827620871</v>
      </c>
      <c r="Q187" s="11">
        <f>2*'OddsRatio_working_3-way'!K187*'OddsRatio_working_3-way'!L187*'OddsRatio_working_3-way'!M187</f>
        <v>7.7179511787877658E-2</v>
      </c>
      <c r="R187" s="11">
        <f t="shared" si="49"/>
        <v>0</v>
      </c>
      <c r="S187" s="11">
        <f t="shared" si="50"/>
        <v>-0.85689524688535479</v>
      </c>
      <c r="T187" s="11">
        <f t="shared" si="51"/>
        <v>-0.28233780786996859</v>
      </c>
      <c r="U187" s="11">
        <f>'OddsRatio_working_3-way'!S187-'OddsRatio_working_3-way'!R187^2/3</f>
        <v>-0.85689524688535479</v>
      </c>
      <c r="V187" s="11">
        <f>'OddsRatio_working_3-way'!S187*'OddsRatio_working_3-way'!R187/3-2*'OddsRatio_working_3-way'!R187^3/27-'OddsRatio_working_3-way'!T187</f>
        <v>0.28233780786996859</v>
      </c>
      <c r="W187" s="11">
        <f>'OddsRatio_working_3-way'!V187^2+4*'OddsRatio_working_3-way'!U187^3/27</f>
        <v>-1.3498993913861015E-2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0.15265453781879554</v>
      </c>
      <c r="Y187" s="11">
        <f>IF('OddsRatio_working_3-way'!W187&gt;=0,IF('OddsRatio_working_3-way'!V187+SQRT('OddsRatio_working_3-way'!W187)&gt;0,0,PI()),ACOS('OddsRatio_working_3-way'!V187/(2*'OddsRatio_working_3-way'!X187)))</f>
        <v>0.39039027137819882</v>
      </c>
      <c r="Z187" s="11">
        <f>'OddsRatio_working_3-way'!X187^(1/3)*COS('OddsRatio_working_3-way'!Y187/3)</f>
        <v>0.52992654871798883</v>
      </c>
      <c r="AA187" s="11">
        <f>'OddsRatio_working_3-way'!X187^(1/3)*COS(('OddsRatio_working_3-way'!Y187+2*PI())/3)</f>
        <v>-0.32502325641210067</v>
      </c>
      <c r="AB187" s="11">
        <f>'OddsRatio_working_3-way'!X187^(1/3)*COS(('OddsRatio_working_3-way'!Y187+4*PI())/3)</f>
        <v>-0.20490329230588847</v>
      </c>
      <c r="AC187" s="11">
        <f>'OddsRatio_working_3-way'!X187^(1/3)*SIN('OddsRatio_working_3-way'!Y187/3)</f>
        <v>6.935129361176999E-2</v>
      </c>
      <c r="AD187" s="11">
        <f>'OddsRatio_working_3-way'!X187^(1/3)*SIN(('OddsRatio_working_3-way'!Y187+2*PI())/3)</f>
        <v>0.42425420652370527</v>
      </c>
      <c r="AE187" s="11">
        <f>'OddsRatio_working_3-way'!X187^(1/3)*SIN(('OddsRatio_working_3-way'!Y187+4*PI())/3)</f>
        <v>-0.49360550013547511</v>
      </c>
      <c r="AF187" s="11">
        <f>-'OddsRatio_working_3-way'!U187/(3*'OddsRatio_working_3-way'!X187^(1/3))*COS(('OddsRatio_working_3-way'!Y187)/3)</f>
        <v>0.52992654871798894</v>
      </c>
      <c r="AG187" s="11">
        <f>-'OddsRatio_working_3-way'!U187/(3*'OddsRatio_working_3-way'!X187^(1/3))*COS(('OddsRatio_working_3-way'!Y187+2*PI())/3)</f>
        <v>-0.32502325641210073</v>
      </c>
      <c r="AH187" s="11">
        <f>-'OddsRatio_working_3-way'!U187/(3*'OddsRatio_working_3-way'!X187^(1/3))*COS(('OddsRatio_working_3-way'!Y187+4*PI())/3)</f>
        <v>-0.2049032923058885</v>
      </c>
      <c r="AI187" s="11">
        <f>'OddsRatio_working_3-way'!U187/(3*'OddsRatio_working_3-way'!X187^(1/3))*SIN(('OddsRatio_working_3-way'!Y187)/3)</f>
        <v>-6.9351293611770004E-2</v>
      </c>
      <c r="AJ187" s="11">
        <f>'OddsRatio_working_3-way'!U187/(3*'OddsRatio_working_3-way'!X187^(1/3))*SIN(('OddsRatio_working_3-way'!Y187+2*PI())/3)</f>
        <v>-0.42425420652370532</v>
      </c>
      <c r="AK187" s="11">
        <f>'OddsRatio_working_3-way'!U187/(3*'OddsRatio_working_3-way'!X187^(1/3))*SIN(('OddsRatio_working_3-way'!Y187+4*PI())/3)</f>
        <v>0.49360550013547522</v>
      </c>
      <c r="AL187" s="11">
        <f>'OddsRatio_working_3-way'!Z187+'OddsRatio_working_3-way'!AF187</f>
        <v>1.0598530974359779</v>
      </c>
      <c r="AM187" s="11">
        <f>'OddsRatio_working_3-way'!AA187+'OddsRatio_working_3-way'!AG187</f>
        <v>-0.65004651282420145</v>
      </c>
      <c r="AN187" s="11">
        <f>'OddsRatio_working_3-way'!AB187+'OddsRatio_working_3-way'!AH187</f>
        <v>-0.40980658461177699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1.0598530974359779</v>
      </c>
      <c r="AS187" s="11">
        <f>IF(('OddsRatio_working_3-way'!X187=0),IF(Q187&gt;0,-Q187^(1/3),(-Q187)^(1/3)),'OddsRatio_working_3-way'!AM187-'OddsRatio_working_3-way'!R187/3)</f>
        <v>-0.65004651282420145</v>
      </c>
      <c r="AT187" s="11">
        <f>IF(('OddsRatio_working_3-way'!X187=0),IF(Q187&gt;0,-Q187^(1/3),(-Q187)^(1/3)),'OddsRatio_working_3-way'!AN187-'OddsRatio_working_3-way'!R187/3)</f>
        <v>-0.40980658461177699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9">
        <f t="shared" si="39"/>
        <v>0.57842301851964351</v>
      </c>
      <c r="E188" s="9">
        <f t="shared" si="40"/>
        <v>0.25827504429919584</v>
      </c>
      <c r="F188" s="9">
        <f t="shared" si="41"/>
        <v>0.16330193718116076</v>
      </c>
      <c r="G188" s="9">
        <f t="shared" si="42"/>
        <v>1.0878186987685505</v>
      </c>
      <c r="H188" s="9">
        <f t="shared" si="43"/>
        <v>1.7288385281749288</v>
      </c>
      <c r="I188" s="9">
        <f t="shared" si="44"/>
        <v>3.8718413647489736</v>
      </c>
      <c r="J188" s="9">
        <f t="shared" si="45"/>
        <v>6.1236260711998733</v>
      </c>
      <c r="K188" s="11">
        <f t="shared" si="46"/>
        <v>0.5988023952095809</v>
      </c>
      <c r="L188" s="11">
        <f t="shared" si="47"/>
        <v>0.27472527472527469</v>
      </c>
      <c r="M188" s="11">
        <f t="shared" si="48"/>
        <v>0.17513134851138354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-0.24001902855054702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0.23105767833475291</v>
      </c>
      <c r="Q188" s="11">
        <f>2*'OddsRatio_working_3-way'!K188*'OddsRatio_working_3-way'!L188*'OddsRatio_working_3-way'!M188</f>
        <v>5.7620368662033142E-2</v>
      </c>
      <c r="R188" s="11">
        <f t="shared" si="49"/>
        <v>0</v>
      </c>
      <c r="S188" s="11">
        <f t="shared" si="50"/>
        <v>-0.96266400097562732</v>
      </c>
      <c r="T188" s="11">
        <f t="shared" si="51"/>
        <v>-0.24006583565476988</v>
      </c>
      <c r="U188" s="11">
        <f>'OddsRatio_working_3-way'!S188-'OddsRatio_working_3-way'!R188^2/3</f>
        <v>-0.96266400097562732</v>
      </c>
      <c r="V188" s="11">
        <f>'OddsRatio_working_3-way'!S188*'OddsRatio_working_3-way'!R188/3-2*'OddsRatio_working_3-way'!R188^3/27-'OddsRatio_working_3-way'!T188</f>
        <v>0.24006583565476988</v>
      </c>
      <c r="W188" s="11">
        <f>'OddsRatio_working_3-way'!V188^2+4*'OddsRatio_working_3-way'!U188^3/27</f>
        <v>-7.4534600163083192E-2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0.18177335174036524</v>
      </c>
      <c r="Y188" s="11">
        <f>IF('OddsRatio_working_3-way'!W188&gt;=0,IF('OddsRatio_working_3-way'!V188+SQRT('OddsRatio_working_3-way'!W188)&gt;0,0,PI()),ACOS('OddsRatio_working_3-way'!V188/(2*'OddsRatio_working_3-way'!X188)))</f>
        <v>0.84951975819992398</v>
      </c>
      <c r="Z188" s="11">
        <f>'OddsRatio_working_3-way'!X188^(1/3)*COS('OddsRatio_working_3-way'!Y188/3)</f>
        <v>0.54390934938427526</v>
      </c>
      <c r="AA188" s="11">
        <f>'OddsRatio_working_3-way'!X188^(1/3)*COS(('OddsRatio_working_3-way'!Y188+2*PI())/3)</f>
        <v>-0.40902387248357297</v>
      </c>
      <c r="AB188" s="11">
        <f>'OddsRatio_working_3-way'!X188^(1/3)*COS(('OddsRatio_working_3-way'!Y188+4*PI())/3)</f>
        <v>-0.13488547690070277</v>
      </c>
      <c r="AC188" s="11">
        <f>'OddsRatio_working_3-way'!X188^(1/3)*SIN('OddsRatio_working_3-way'!Y188/3)</f>
        <v>0.15827387648498245</v>
      </c>
      <c r="AD188" s="11">
        <f>'OddsRatio_working_3-way'!X188^(1/3)*SIN(('OddsRatio_working_3-way'!Y188+2*PI())/3)</f>
        <v>0.39190237568015712</v>
      </c>
      <c r="AE188" s="11">
        <f>'OddsRatio_working_3-way'!X188^(1/3)*SIN(('OddsRatio_working_3-way'!Y188+4*PI())/3)</f>
        <v>-0.55017625216513955</v>
      </c>
      <c r="AF188" s="11">
        <f>-'OddsRatio_working_3-way'!U188/(3*'OddsRatio_working_3-way'!X188^(1/3))*COS(('OddsRatio_working_3-way'!Y188)/3)</f>
        <v>0.54390934938427515</v>
      </c>
      <c r="AG188" s="11">
        <f>-'OddsRatio_working_3-way'!U188/(3*'OddsRatio_working_3-way'!X188^(1/3))*COS(('OddsRatio_working_3-way'!Y188+2*PI())/3)</f>
        <v>-0.40902387248357286</v>
      </c>
      <c r="AH188" s="11">
        <f>-'OddsRatio_working_3-way'!U188/(3*'OddsRatio_working_3-way'!X188^(1/3))*COS(('OddsRatio_working_3-way'!Y188+4*PI())/3)</f>
        <v>-0.13488547690070274</v>
      </c>
      <c r="AI188" s="11">
        <f>'OddsRatio_working_3-way'!U188/(3*'OddsRatio_working_3-way'!X188^(1/3))*SIN(('OddsRatio_working_3-way'!Y188)/3)</f>
        <v>-0.15827387648498242</v>
      </c>
      <c r="AJ188" s="11">
        <f>'OddsRatio_working_3-way'!U188/(3*'OddsRatio_working_3-way'!X188^(1/3))*SIN(('OddsRatio_working_3-way'!Y188+2*PI())/3)</f>
        <v>-0.39190237568015707</v>
      </c>
      <c r="AK188" s="11">
        <f>'OddsRatio_working_3-way'!U188/(3*'OddsRatio_working_3-way'!X188^(1/3))*SIN(('OddsRatio_working_3-way'!Y188+4*PI())/3)</f>
        <v>0.55017625216513943</v>
      </c>
      <c r="AL188" s="11">
        <f>'OddsRatio_working_3-way'!Z188+'OddsRatio_working_3-way'!AF188</f>
        <v>1.0878186987685505</v>
      </c>
      <c r="AM188" s="11">
        <f>'OddsRatio_working_3-way'!AA188+'OddsRatio_working_3-way'!AG188</f>
        <v>-0.81804774496714583</v>
      </c>
      <c r="AN188" s="11">
        <f>'OddsRatio_working_3-way'!AB188+'OddsRatio_working_3-way'!AH188</f>
        <v>-0.26977095380140548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1.0878186987685505</v>
      </c>
      <c r="AS188" s="11">
        <f>IF(('OddsRatio_working_3-way'!X188=0),IF(Q188&gt;0,-Q188^(1/3),(-Q188)^(1/3)),'OddsRatio_working_3-way'!AM188-'OddsRatio_working_3-way'!R188/3)</f>
        <v>-0.81804774496714583</v>
      </c>
      <c r="AT188" s="11">
        <f>IF(('OddsRatio_working_3-way'!X188=0),IF(Q188&gt;0,-Q188^(1/3),(-Q188)^(1/3)),'OddsRatio_working_3-way'!AN188-'OddsRatio_working_3-way'!R188/3)</f>
        <v>-0.26977095380140548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9">
        <f t="shared" si="39"/>
        <v>0.44402630728936432</v>
      </c>
      <c r="E189" s="9">
        <f t="shared" si="40"/>
        <v>0.25139979829854653</v>
      </c>
      <c r="F189" s="9">
        <f t="shared" si="41"/>
        <v>0.3045738944120891</v>
      </c>
      <c r="G189" s="9">
        <f t="shared" si="42"/>
        <v>1.0522006829788597</v>
      </c>
      <c r="H189" s="9">
        <f t="shared" si="43"/>
        <v>2.2521188127448428</v>
      </c>
      <c r="I189" s="9">
        <f t="shared" si="44"/>
        <v>3.9777279328301733</v>
      </c>
      <c r="J189" s="9">
        <f t="shared" si="45"/>
        <v>3.2832754820641257</v>
      </c>
      <c r="K189" s="11">
        <f t="shared" si="46"/>
        <v>0.45662100456621008</v>
      </c>
      <c r="L189" s="11">
        <f t="shared" si="47"/>
        <v>0.2610966057441253</v>
      </c>
      <c r="M189" s="11">
        <f t="shared" si="48"/>
        <v>0.31545741324921134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-0.27484698658757833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0.232802960050147</v>
      </c>
      <c r="Q189" s="11">
        <f>2*'OddsRatio_working_3-way'!K189*'OddsRatio_working_3-way'!L189*'OddsRatio_working_3-way'!M189</f>
        <v>7.5219050096978032E-2</v>
      </c>
      <c r="R189" s="11">
        <f t="shared" si="49"/>
        <v>0</v>
      </c>
      <c r="S189" s="11">
        <f t="shared" si="50"/>
        <v>-0.84702751498410822</v>
      </c>
      <c r="T189" s="11">
        <f t="shared" si="51"/>
        <v>-0.27367609530988957</v>
      </c>
      <c r="U189" s="11">
        <f>'OddsRatio_working_3-way'!S189-'OddsRatio_working_3-way'!R189^2/3</f>
        <v>-0.84702751498410822</v>
      </c>
      <c r="V189" s="11">
        <f>'OddsRatio_working_3-way'!S189*'OddsRatio_working_3-way'!R189/3-2*'OddsRatio_working_3-way'!R189^3/27-'OddsRatio_working_3-way'!T189</f>
        <v>0.27367609530988957</v>
      </c>
      <c r="W189" s="11">
        <f>'OddsRatio_working_3-way'!V189^2+4*'OddsRatio_working_3-way'!U189^3/27</f>
        <v>-1.513171239896173E-2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0.15002526249187959</v>
      </c>
      <c r="Y189" s="11">
        <f>IF('OddsRatio_working_3-way'!W189&gt;=0,IF('OddsRatio_working_3-way'!V189+SQRT('OddsRatio_working_3-way'!W189)&gt;0,0,PI()),ACOS('OddsRatio_working_3-way'!V189/(2*'OddsRatio_working_3-way'!X189)))</f>
        <v>0.42241865608908302</v>
      </c>
      <c r="Z189" s="11">
        <f>'OddsRatio_working_3-way'!X189^(1/3)*COS('OddsRatio_working_3-way'!Y189/3)</f>
        <v>0.52610034148942986</v>
      </c>
      <c r="AA189" s="11">
        <f>'OddsRatio_working_3-way'!X189^(1/3)*COS(('OddsRatio_working_3-way'!Y189+2*PI())/3)</f>
        <v>-0.32763114131311105</v>
      </c>
      <c r="AB189" s="11">
        <f>'OddsRatio_working_3-way'!X189^(1/3)*COS(('OddsRatio_working_3-way'!Y189+4*PI())/3)</f>
        <v>-0.19846920017631897</v>
      </c>
      <c r="AC189" s="11">
        <f>'OddsRatio_working_3-way'!X189^(1/3)*SIN('OddsRatio_working_3-way'!Y189/3)</f>
        <v>7.4571681484381661E-2</v>
      </c>
      <c r="AD189" s="11">
        <f>'OddsRatio_working_3-way'!X189^(1/3)*SIN(('OddsRatio_working_3-way'!Y189+2*PI())/3)</f>
        <v>0.41833041992732378</v>
      </c>
      <c r="AE189" s="11">
        <f>'OddsRatio_working_3-way'!X189^(1/3)*SIN(('OddsRatio_working_3-way'!Y189+4*PI())/3)</f>
        <v>-0.49290210141170532</v>
      </c>
      <c r="AF189" s="11">
        <f>-'OddsRatio_working_3-way'!U189/(3*'OddsRatio_working_3-way'!X189^(1/3))*COS(('OddsRatio_working_3-way'!Y189)/3)</f>
        <v>0.52610034148942975</v>
      </c>
      <c r="AG189" s="11">
        <f>-'OddsRatio_working_3-way'!U189/(3*'OddsRatio_working_3-way'!X189^(1/3))*COS(('OddsRatio_working_3-way'!Y189+2*PI())/3)</f>
        <v>-0.32763114131311094</v>
      </c>
      <c r="AH189" s="11">
        <f>-'OddsRatio_working_3-way'!U189/(3*'OddsRatio_working_3-way'!X189^(1/3))*COS(('OddsRatio_working_3-way'!Y189+4*PI())/3)</f>
        <v>-0.19846920017631892</v>
      </c>
      <c r="AI189" s="11">
        <f>'OddsRatio_working_3-way'!U189/(3*'OddsRatio_working_3-way'!X189^(1/3))*SIN(('OddsRatio_working_3-way'!Y189)/3)</f>
        <v>-7.4571681484381647E-2</v>
      </c>
      <c r="AJ189" s="11">
        <f>'OddsRatio_working_3-way'!U189/(3*'OddsRatio_working_3-way'!X189^(1/3))*SIN(('OddsRatio_working_3-way'!Y189+2*PI())/3)</f>
        <v>-0.41833041992732373</v>
      </c>
      <c r="AK189" s="11">
        <f>'OddsRatio_working_3-way'!U189/(3*'OddsRatio_working_3-way'!X189^(1/3))*SIN(('OddsRatio_working_3-way'!Y189+4*PI())/3)</f>
        <v>0.49290210141170521</v>
      </c>
      <c r="AL189" s="11">
        <f>'OddsRatio_working_3-way'!Z189+'OddsRatio_working_3-way'!AF189</f>
        <v>1.0522006829788597</v>
      </c>
      <c r="AM189" s="11">
        <f>'OddsRatio_working_3-way'!AA189+'OddsRatio_working_3-way'!AG189</f>
        <v>-0.65526228262622199</v>
      </c>
      <c r="AN189" s="11">
        <f>'OddsRatio_working_3-way'!AB189+'OddsRatio_working_3-way'!AH189</f>
        <v>-0.39693840035263789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1.0522006829788597</v>
      </c>
      <c r="AS189" s="11">
        <f>IF(('OddsRatio_working_3-way'!X189=0),IF(Q189&gt;0,-Q189^(1/3),(-Q189)^(1/3)),'OddsRatio_working_3-way'!AM189-'OddsRatio_working_3-way'!R189/3)</f>
        <v>-0.65526228262622199</v>
      </c>
      <c r="AT189" s="11">
        <f>IF(('OddsRatio_working_3-way'!X189=0),IF(Q189&gt;0,-Q189^(1/3),(-Q189)^(1/3)),'OddsRatio_working_3-way'!AN189-'OddsRatio_working_3-way'!R189/3)</f>
        <v>-0.39693840035263789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9">
        <f t="shared" si="39"/>
        <v>0.45198644417421685</v>
      </c>
      <c r="E190" s="9">
        <f t="shared" si="40"/>
        <v>0.29197835023680152</v>
      </c>
      <c r="F190" s="9">
        <f t="shared" si="41"/>
        <v>0.25603520558898152</v>
      </c>
      <c r="G190" s="9">
        <f t="shared" si="42"/>
        <v>1.0452204601473905</v>
      </c>
      <c r="H190" s="9">
        <f t="shared" si="43"/>
        <v>2.2124557337709732</v>
      </c>
      <c r="I190" s="9">
        <f t="shared" si="44"/>
        <v>3.4249114675419454</v>
      </c>
      <c r="J190" s="9">
        <f t="shared" si="45"/>
        <v>3.9057128792097449</v>
      </c>
      <c r="K190" s="11">
        <f t="shared" si="46"/>
        <v>0.46296296296296291</v>
      </c>
      <c r="L190" s="11">
        <f t="shared" si="47"/>
        <v>0.30120481927710846</v>
      </c>
      <c r="M190" s="11">
        <f t="shared" si="48"/>
        <v>0.26455026455026459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-0.27599876283499658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0.23093549978869032</v>
      </c>
      <c r="Q190" s="11">
        <f>2*'OddsRatio_working_3-way'!K190*'OddsRatio_working_3-way'!L190*'OddsRatio_working_3-way'!M190</f>
        <v>7.3781309836642286E-2</v>
      </c>
      <c r="R190" s="11">
        <f t="shared" si="49"/>
        <v>0</v>
      </c>
      <c r="S190" s="11">
        <f t="shared" si="50"/>
        <v>-0.83672657593307065</v>
      </c>
      <c r="T190" s="11">
        <f t="shared" si="51"/>
        <v>-0.26732478464315362</v>
      </c>
      <c r="U190" s="11">
        <f>'OddsRatio_working_3-way'!S190-'OddsRatio_working_3-way'!R190^2/3</f>
        <v>-0.83672657593307065</v>
      </c>
      <c r="V190" s="11">
        <f>'OddsRatio_working_3-way'!S190*'OddsRatio_working_3-way'!R190/3-2*'OddsRatio_working_3-way'!R190^3/27-'OddsRatio_working_3-way'!T190</f>
        <v>0.26732478464315362</v>
      </c>
      <c r="W190" s="11">
        <f>'OddsRatio_working_3-way'!V190^2+4*'OddsRatio_working_3-way'!U190^3/27</f>
        <v>-1.5322908912275765E-2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0.14729685111772098</v>
      </c>
      <c r="Y190" s="11">
        <f>IF('OddsRatio_working_3-way'!W190&gt;=0,IF('OddsRatio_working_3-way'!V190+SQRT('OddsRatio_working_3-way'!W190)&gt;0,0,PI()),ACOS('OddsRatio_working_3-way'!V190/(2*'OddsRatio_working_3-way'!X190)))</f>
        <v>0.43365622542252402</v>
      </c>
      <c r="Z190" s="11">
        <f>'OddsRatio_working_3-way'!X190^(1/3)*COS('OddsRatio_working_3-way'!Y190/3)</f>
        <v>0.52261023007369523</v>
      </c>
      <c r="AA190" s="11">
        <f>'OddsRatio_working_3-way'!X190^(1/3)*COS(('OddsRatio_working_3-way'!Y190+2*PI())/3)</f>
        <v>-0.32718800014373389</v>
      </c>
      <c r="AB190" s="11">
        <f>'OddsRatio_working_3-way'!X190^(1/3)*COS(('OddsRatio_working_3-way'!Y190+4*PI())/3)</f>
        <v>-0.19542222992996122</v>
      </c>
      <c r="AC190" s="11">
        <f>'OddsRatio_working_3-way'!X190^(1/3)*SIN('OddsRatio_working_3-way'!Y190/3)</f>
        <v>7.6075002902899994E-2</v>
      </c>
      <c r="AD190" s="11">
        <f>'OddsRatio_working_3-way'!X190^(1/3)*SIN(('OddsRatio_working_3-way'!Y190+2*PI())/3)</f>
        <v>0.41455623407000031</v>
      </c>
      <c r="AE190" s="11">
        <f>'OddsRatio_working_3-way'!X190^(1/3)*SIN(('OddsRatio_working_3-way'!Y190+4*PI())/3)</f>
        <v>-0.49063123697290034</v>
      </c>
      <c r="AF190" s="11">
        <f>-'OddsRatio_working_3-way'!U190/(3*'OddsRatio_working_3-way'!X190^(1/3))*COS(('OddsRatio_working_3-way'!Y190)/3)</f>
        <v>0.52261023007369523</v>
      </c>
      <c r="AG190" s="11">
        <f>-'OddsRatio_working_3-way'!U190/(3*'OddsRatio_working_3-way'!X190^(1/3))*COS(('OddsRatio_working_3-way'!Y190+2*PI())/3)</f>
        <v>-0.32718800014373389</v>
      </c>
      <c r="AH190" s="11">
        <f>-'OddsRatio_working_3-way'!U190/(3*'OddsRatio_working_3-way'!X190^(1/3))*COS(('OddsRatio_working_3-way'!Y190+4*PI())/3)</f>
        <v>-0.19542222992996122</v>
      </c>
      <c r="AI190" s="11">
        <f>'OddsRatio_working_3-way'!U190/(3*'OddsRatio_working_3-way'!X190^(1/3))*SIN(('OddsRatio_working_3-way'!Y190)/3)</f>
        <v>-7.6075002902899994E-2</v>
      </c>
      <c r="AJ190" s="11">
        <f>'OddsRatio_working_3-way'!U190/(3*'OddsRatio_working_3-way'!X190^(1/3))*SIN(('OddsRatio_working_3-way'!Y190+2*PI())/3)</f>
        <v>-0.41455623407000031</v>
      </c>
      <c r="AK190" s="11">
        <f>'OddsRatio_working_3-way'!U190/(3*'OddsRatio_working_3-way'!X190^(1/3))*SIN(('OddsRatio_working_3-way'!Y190+4*PI())/3)</f>
        <v>0.49063123697290034</v>
      </c>
      <c r="AL190" s="11">
        <f>'OddsRatio_working_3-way'!Z190+'OddsRatio_working_3-way'!AF190</f>
        <v>1.0452204601473905</v>
      </c>
      <c r="AM190" s="11">
        <f>'OddsRatio_working_3-way'!AA190+'OddsRatio_working_3-way'!AG190</f>
        <v>-0.65437600028746779</v>
      </c>
      <c r="AN190" s="11">
        <f>'OddsRatio_working_3-way'!AB190+'OddsRatio_working_3-way'!AH190</f>
        <v>-0.39084445985992244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1.0452204601473905</v>
      </c>
      <c r="AS190" s="11">
        <f>IF(('OddsRatio_working_3-way'!X190=0),IF(Q190&gt;0,-Q190^(1/3),(-Q190)^(1/3)),'OddsRatio_working_3-way'!AM190-'OddsRatio_working_3-way'!R190/3)</f>
        <v>-0.65437600028746779</v>
      </c>
      <c r="AT190" s="11">
        <f>IF(('OddsRatio_working_3-way'!X190=0),IF(Q190&gt;0,-Q190^(1/3),(-Q190)^(1/3)),'OddsRatio_working_3-way'!AN190-'OddsRatio_working_3-way'!R190/3)</f>
        <v>-0.39084445985992244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9">
        <f t="shared" si="39"/>
        <v>0.4673890870609041</v>
      </c>
      <c r="E191" s="9">
        <f t="shared" si="40"/>
        <v>0.25667957111383327</v>
      </c>
      <c r="F191" s="9">
        <f t="shared" si="41"/>
        <v>0.27593134182526263</v>
      </c>
      <c r="G191" s="9">
        <f t="shared" si="42"/>
        <v>1.0454541593053217</v>
      </c>
      <c r="H191" s="9">
        <f t="shared" si="43"/>
        <v>2.1395450336428006</v>
      </c>
      <c r="I191" s="9">
        <f t="shared" si="44"/>
        <v>3.8959080212757411</v>
      </c>
      <c r="J191" s="9">
        <f t="shared" si="45"/>
        <v>3.6240899398563573</v>
      </c>
      <c r="K191" s="11">
        <f t="shared" si="46"/>
        <v>0.47846889952153115</v>
      </c>
      <c r="L191" s="11">
        <f t="shared" si="47"/>
        <v>0.26525198938992045</v>
      </c>
      <c r="M191" s="11">
        <f t="shared" si="48"/>
        <v>0.28490028490028491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-0.2740218762834985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0.23032690909278933</v>
      </c>
      <c r="Q191" s="11">
        <f>2*'OddsRatio_working_3-way'!K191*'OddsRatio_working_3-way'!L191*'OddsRatio_working_3-way'!M191</f>
        <v>7.2316141002445627E-2</v>
      </c>
      <c r="R191" s="11">
        <f t="shared" si="49"/>
        <v>0</v>
      </c>
      <c r="S191" s="11">
        <f t="shared" si="50"/>
        <v>-0.84054204801698718</v>
      </c>
      <c r="T191" s="11">
        <f t="shared" si="51"/>
        <v>-0.26390645149669928</v>
      </c>
      <c r="U191" s="11">
        <f>'OddsRatio_working_3-way'!S191-'OddsRatio_working_3-way'!R191^2/3</f>
        <v>-0.84054204801698718</v>
      </c>
      <c r="V191" s="11">
        <f>'OddsRatio_working_3-way'!S191*'OddsRatio_working_3-way'!R191/3-2*'OddsRatio_working_3-way'!R191^3/27-'OddsRatio_working_3-way'!T191</f>
        <v>0.26390645149669928</v>
      </c>
      <c r="W191" s="11">
        <f>'OddsRatio_working_3-way'!V191^2+4*'OddsRatio_working_3-way'!U191^3/27</f>
        <v>-1.8331480831468266E-2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0.1483055089781293</v>
      </c>
      <c r="Y191" s="11">
        <f>IF('OddsRatio_working_3-way'!W191&gt;=0,IF('OddsRatio_working_3-way'!V191+SQRT('OddsRatio_working_3-way'!W191)&gt;0,0,PI()),ACOS('OddsRatio_working_3-way'!V191/(2*'OddsRatio_working_3-way'!X191)))</f>
        <v>0.47402280537549935</v>
      </c>
      <c r="Z191" s="11">
        <f>'OddsRatio_working_3-way'!X191^(1/3)*COS('OddsRatio_working_3-way'!Y191/3)</f>
        <v>0.52272707965266096</v>
      </c>
      <c r="AA191" s="11">
        <f>'OddsRatio_working_3-way'!X191^(1/3)*COS(('OddsRatio_working_3-way'!Y191+2*PI())/3)</f>
        <v>-0.33349406147006566</v>
      </c>
      <c r="AB191" s="11">
        <f>'OddsRatio_working_3-way'!X191^(1/3)*COS(('OddsRatio_working_3-way'!Y191+4*PI())/3)</f>
        <v>-0.18923301818259519</v>
      </c>
      <c r="AC191" s="11">
        <f>'OddsRatio_working_3-way'!X191^(1/3)*SIN('OddsRatio_working_3-way'!Y191/3)</f>
        <v>8.3289152175597334E-2</v>
      </c>
      <c r="AD191" s="11">
        <f>'OddsRatio_working_3-way'!X191^(1/3)*SIN(('OddsRatio_working_3-way'!Y191+2*PI())/3)</f>
        <v>0.41105035413745744</v>
      </c>
      <c r="AE191" s="11">
        <f>'OddsRatio_working_3-way'!X191^(1/3)*SIN(('OddsRatio_working_3-way'!Y191+4*PI())/3)</f>
        <v>-0.49433950631305479</v>
      </c>
      <c r="AF191" s="11">
        <f>-'OddsRatio_working_3-way'!U191/(3*'OddsRatio_working_3-way'!X191^(1/3))*COS(('OddsRatio_working_3-way'!Y191)/3)</f>
        <v>0.52272707965266085</v>
      </c>
      <c r="AG191" s="11">
        <f>-'OddsRatio_working_3-way'!U191/(3*'OddsRatio_working_3-way'!X191^(1/3))*COS(('OddsRatio_working_3-way'!Y191+2*PI())/3)</f>
        <v>-0.33349406147006561</v>
      </c>
      <c r="AH191" s="11">
        <f>-'OddsRatio_working_3-way'!U191/(3*'OddsRatio_working_3-way'!X191^(1/3))*COS(('OddsRatio_working_3-way'!Y191+4*PI())/3)</f>
        <v>-0.18923301818259514</v>
      </c>
      <c r="AI191" s="11">
        <f>'OddsRatio_working_3-way'!U191/(3*'OddsRatio_working_3-way'!X191^(1/3))*SIN(('OddsRatio_working_3-way'!Y191)/3)</f>
        <v>-8.3289152175597306E-2</v>
      </c>
      <c r="AJ191" s="11">
        <f>'OddsRatio_working_3-way'!U191/(3*'OddsRatio_working_3-way'!X191^(1/3))*SIN(('OddsRatio_working_3-way'!Y191+2*PI())/3)</f>
        <v>-0.41105035413745739</v>
      </c>
      <c r="AK191" s="11">
        <f>'OddsRatio_working_3-way'!U191/(3*'OddsRatio_working_3-way'!X191^(1/3))*SIN(('OddsRatio_working_3-way'!Y191+4*PI())/3)</f>
        <v>0.49433950631305468</v>
      </c>
      <c r="AL191" s="11">
        <f>'OddsRatio_working_3-way'!Z191+'OddsRatio_working_3-way'!AF191</f>
        <v>1.0454541593053217</v>
      </c>
      <c r="AM191" s="11">
        <f>'OddsRatio_working_3-way'!AA191+'OddsRatio_working_3-way'!AG191</f>
        <v>-0.66698812294013132</v>
      </c>
      <c r="AN191" s="11">
        <f>'OddsRatio_working_3-way'!AB191+'OddsRatio_working_3-way'!AH191</f>
        <v>-0.37846603636519033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1.0454541593053217</v>
      </c>
      <c r="AS191" s="11">
        <f>IF(('OddsRatio_working_3-way'!X191=0),IF(Q191&gt;0,-Q191^(1/3),(-Q191)^(1/3)),'OddsRatio_working_3-way'!AM191-'OddsRatio_working_3-way'!R191/3)</f>
        <v>-0.66698812294013132</v>
      </c>
      <c r="AT191" s="11">
        <f>IF(('OddsRatio_working_3-way'!X191=0),IF(Q191&gt;0,-Q191^(1/3),(-Q191)^(1/3)),'OddsRatio_working_3-way'!AN191-'OddsRatio_working_3-way'!R191/3)</f>
        <v>-0.37846603636519033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9">
        <f t="shared" si="39"/>
        <v>0.30198262025308281</v>
      </c>
      <c r="E192" s="9">
        <f t="shared" si="40"/>
        <v>0.30007843874823203</v>
      </c>
      <c r="F192" s="9">
        <f t="shared" si="41"/>
        <v>0.39793894099868549</v>
      </c>
      <c r="G192" s="9">
        <f t="shared" si="42"/>
        <v>1.0506585673433326</v>
      </c>
      <c r="H192" s="9">
        <f t="shared" si="43"/>
        <v>3.3114488481553317</v>
      </c>
      <c r="I192" s="9">
        <f t="shared" si="44"/>
        <v>3.3324620195021981</v>
      </c>
      <c r="J192" s="9">
        <f t="shared" si="45"/>
        <v>2.5129483369743983</v>
      </c>
      <c r="K192" s="11">
        <f t="shared" si="46"/>
        <v>0.3125</v>
      </c>
      <c r="L192" s="11">
        <f t="shared" si="47"/>
        <v>0.3105590062111801</v>
      </c>
      <c r="M192" s="11">
        <f t="shared" si="48"/>
        <v>0.4098360655737705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-0.27973220649628361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0.2330783525099277</v>
      </c>
      <c r="Q192" s="11">
        <f>2*'OddsRatio_working_3-way'!K192*'OddsRatio_working_3-way'!L192*'OddsRatio_working_3-way'!M192</f>
        <v>7.9548925771306372E-2</v>
      </c>
      <c r="R192" s="11">
        <f t="shared" si="49"/>
        <v>0</v>
      </c>
      <c r="S192" s="11">
        <f t="shared" si="50"/>
        <v>-0.83321958321958278</v>
      </c>
      <c r="T192" s="11">
        <f t="shared" si="51"/>
        <v>-0.2843752843752842</v>
      </c>
      <c r="U192" s="11">
        <f>'OddsRatio_working_3-way'!S192-'OddsRatio_working_3-way'!R192^2/3</f>
        <v>-0.83321958321958278</v>
      </c>
      <c r="V192" s="11">
        <f>'OddsRatio_working_3-way'!S192*'OddsRatio_working_3-way'!R192/3-2*'OddsRatio_working_3-way'!R192^3/27-'OddsRatio_working_3-way'!T192</f>
        <v>0.2843752843752842</v>
      </c>
      <c r="W192" s="11">
        <f>'OddsRatio_working_3-way'!V192^2+4*'OddsRatio_working_3-way'!U192^3/27</f>
        <v>-4.8294763988919326E-3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0.14637176876229899</v>
      </c>
      <c r="Y192" s="11">
        <f>IF('OddsRatio_working_3-way'!W192&gt;=0,IF('OddsRatio_working_3-way'!V192+SQRT('OddsRatio_working_3-way'!W192)&gt;0,0,PI()),ACOS('OddsRatio_working_3-way'!V192/(2*'OddsRatio_working_3-way'!X192)))</f>
        <v>0.23967832283698809</v>
      </c>
      <c r="Z192" s="11">
        <f>'OddsRatio_working_3-way'!X192^(1/3)*COS('OddsRatio_working_3-way'!Y192/3)</f>
        <v>0.52532928367166642</v>
      </c>
      <c r="AA192" s="11">
        <f>'OddsRatio_working_3-way'!X192^(1/3)*COS(('OddsRatio_working_3-way'!Y192+2*PI())/3)</f>
        <v>-0.29908927076539282</v>
      </c>
      <c r="AB192" s="11">
        <f>'OddsRatio_working_3-way'!X192^(1/3)*COS(('OddsRatio_working_3-way'!Y192+4*PI())/3)</f>
        <v>-0.22624001290627352</v>
      </c>
      <c r="AC192" s="11">
        <f>'OddsRatio_working_3-way'!X192^(1/3)*SIN('OddsRatio_working_3-way'!Y192/3)</f>
        <v>4.2059538635227017E-2</v>
      </c>
      <c r="AD192" s="11">
        <f>'OddsRatio_working_3-way'!X192^(1/3)*SIN(('OddsRatio_working_3-way'!Y192+2*PI())/3)</f>
        <v>0.43391873569393136</v>
      </c>
      <c r="AE192" s="11">
        <f>'OddsRatio_working_3-way'!X192^(1/3)*SIN(('OddsRatio_working_3-way'!Y192+4*PI())/3)</f>
        <v>-0.47597827432915835</v>
      </c>
      <c r="AF192" s="11">
        <f>-'OddsRatio_working_3-way'!U192/(3*'OddsRatio_working_3-way'!X192^(1/3))*COS(('OddsRatio_working_3-way'!Y192)/3)</f>
        <v>0.52532928367166631</v>
      </c>
      <c r="AG192" s="11">
        <f>-'OddsRatio_working_3-way'!U192/(3*'OddsRatio_working_3-way'!X192^(1/3))*COS(('OddsRatio_working_3-way'!Y192+2*PI())/3)</f>
        <v>-0.29908927076539277</v>
      </c>
      <c r="AH192" s="11">
        <f>-'OddsRatio_working_3-way'!U192/(3*'OddsRatio_working_3-way'!X192^(1/3))*COS(('OddsRatio_working_3-way'!Y192+4*PI())/3)</f>
        <v>-0.22624001290627346</v>
      </c>
      <c r="AI192" s="11">
        <f>'OddsRatio_working_3-way'!U192/(3*'OddsRatio_working_3-way'!X192^(1/3))*SIN(('OddsRatio_working_3-way'!Y192)/3)</f>
        <v>-4.205953863522701E-2</v>
      </c>
      <c r="AJ192" s="11">
        <f>'OddsRatio_working_3-way'!U192/(3*'OddsRatio_working_3-way'!X192^(1/3))*SIN(('OddsRatio_working_3-way'!Y192+2*PI())/3)</f>
        <v>-0.4339187356939313</v>
      </c>
      <c r="AK192" s="11">
        <f>'OddsRatio_working_3-way'!U192/(3*'OddsRatio_working_3-way'!X192^(1/3))*SIN(('OddsRatio_working_3-way'!Y192+4*PI())/3)</f>
        <v>0.47597827432915824</v>
      </c>
      <c r="AL192" s="11">
        <f>'OddsRatio_working_3-way'!Z192+'OddsRatio_working_3-way'!AF192</f>
        <v>1.0506585673433326</v>
      </c>
      <c r="AM192" s="11">
        <f>'OddsRatio_working_3-way'!AA192+'OddsRatio_working_3-way'!AG192</f>
        <v>-0.59817854153078565</v>
      </c>
      <c r="AN192" s="11">
        <f>'OddsRatio_working_3-way'!AB192+'OddsRatio_working_3-way'!AH192</f>
        <v>-0.45248002581254698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1.0506585673433326</v>
      </c>
      <c r="AS192" s="11">
        <f>IF(('OddsRatio_working_3-way'!X192=0),IF(Q192&gt;0,-Q192^(1/3),(-Q192)^(1/3)),'OddsRatio_working_3-way'!AM192-'OddsRatio_working_3-way'!R192/3)</f>
        <v>-0.59817854153078565</v>
      </c>
      <c r="AT192" s="11">
        <f>IF(('OddsRatio_working_3-way'!X192=0),IF(Q192&gt;0,-Q192^(1/3),(-Q192)^(1/3)),'OddsRatio_working_3-way'!AN192-'OddsRatio_working_3-way'!R192/3)</f>
        <v>-0.45248002581254698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9">
        <f t="shared" si="39"/>
        <v>0.26207481657052378</v>
      </c>
      <c r="E193" s="9">
        <f t="shared" si="40"/>
        <v>0.26574712928823685</v>
      </c>
      <c r="F193" s="9">
        <f t="shared" si="41"/>
        <v>0.47217805414123953</v>
      </c>
      <c r="G193" s="9">
        <f t="shared" si="42"/>
        <v>1.0545708924313533</v>
      </c>
      <c r="H193" s="9">
        <f t="shared" si="43"/>
        <v>3.8157042827917125</v>
      </c>
      <c r="I193" s="9">
        <f t="shared" si="44"/>
        <v>3.762975738170145</v>
      </c>
      <c r="J193" s="9">
        <f t="shared" si="45"/>
        <v>2.1178451459772347</v>
      </c>
      <c r="K193" s="11">
        <f t="shared" si="46"/>
        <v>0.27247956403269757</v>
      </c>
      <c r="L193" s="11">
        <f t="shared" si="47"/>
        <v>0.27624309392265195</v>
      </c>
      <c r="M193" s="11">
        <f t="shared" si="48"/>
        <v>0.4854368932038835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-0.27094214380308868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0.23202344467194519</v>
      </c>
      <c r="Q193" s="11">
        <f>2*'OddsRatio_working_3-way'!K193*'OddsRatio_working_3-way'!L193*'OddsRatio_working_3-way'!M193</f>
        <v>7.3078250290376442E-2</v>
      </c>
      <c r="R193" s="11">
        <f t="shared" si="49"/>
        <v>0</v>
      </c>
      <c r="S193" s="11">
        <f t="shared" si="50"/>
        <v>-0.85635789772362525</v>
      </c>
      <c r="T193" s="11">
        <f t="shared" si="51"/>
        <v>-0.26971902290507888</v>
      </c>
      <c r="U193" s="11">
        <f>'OddsRatio_working_3-way'!S193-'OddsRatio_working_3-way'!R193^2/3</f>
        <v>-0.85635789772362525</v>
      </c>
      <c r="V193" s="11">
        <f>'OddsRatio_working_3-way'!S193*'OddsRatio_working_3-way'!R193/3-2*'OddsRatio_working_3-way'!R193^3/27-'OddsRatio_working_3-way'!T193</f>
        <v>0.26971902290507888</v>
      </c>
      <c r="W193" s="11">
        <f>'OddsRatio_working_3-way'!V193^2+4*'OddsRatio_working_3-way'!U193^3/27</f>
        <v>-2.0290030701236597E-2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0.15251096847285039</v>
      </c>
      <c r="Y193" s="11">
        <f>IF('OddsRatio_working_3-way'!W193&gt;=0,IF('OddsRatio_working_3-way'!V193+SQRT('OddsRatio_working_3-way'!W193)&gt;0,0,PI()),ACOS('OddsRatio_working_3-way'!V193/(2*'OddsRatio_working_3-way'!X193)))</f>
        <v>0.48588701932636225</v>
      </c>
      <c r="Z193" s="11">
        <f>'OddsRatio_working_3-way'!X193^(1/3)*COS('OddsRatio_working_3-way'!Y193/3)</f>
        <v>0.52728544621567663</v>
      </c>
      <c r="AA193" s="11">
        <f>'OddsRatio_working_3-way'!X193^(1/3)*COS(('OddsRatio_working_3-way'!Y193+2*PI())/3)</f>
        <v>-0.33825517573980435</v>
      </c>
      <c r="AB193" s="11">
        <f>'OddsRatio_working_3-way'!X193^(1/3)*COS(('OddsRatio_working_3-way'!Y193+4*PI())/3)</f>
        <v>-0.18903027047587218</v>
      </c>
      <c r="AC193" s="11">
        <f>'OddsRatio_working_3-way'!X193^(1/3)*SIN('OddsRatio_working_3-way'!Y193/3)</f>
        <v>8.6155039223927546E-2</v>
      </c>
      <c r="AD193" s="11">
        <f>'OddsRatio_working_3-way'!X193^(1/3)*SIN(('OddsRatio_working_3-way'!Y193+2*PI())/3)</f>
        <v>0.4135650718566255</v>
      </c>
      <c r="AE193" s="11">
        <f>'OddsRatio_working_3-way'!X193^(1/3)*SIN(('OddsRatio_working_3-way'!Y193+4*PI())/3)</f>
        <v>-0.49972011108055309</v>
      </c>
      <c r="AF193" s="11">
        <f>-'OddsRatio_working_3-way'!U193/(3*'OddsRatio_working_3-way'!X193^(1/3))*COS(('OddsRatio_working_3-way'!Y193)/3)</f>
        <v>0.52728544621567663</v>
      </c>
      <c r="AG193" s="11">
        <f>-'OddsRatio_working_3-way'!U193/(3*'OddsRatio_working_3-way'!X193^(1/3))*COS(('OddsRatio_working_3-way'!Y193+2*PI())/3)</f>
        <v>-0.33825517573980435</v>
      </c>
      <c r="AH193" s="11">
        <f>-'OddsRatio_working_3-way'!U193/(3*'OddsRatio_working_3-way'!X193^(1/3))*COS(('OddsRatio_working_3-way'!Y193+4*PI())/3)</f>
        <v>-0.18903027047587218</v>
      </c>
      <c r="AI193" s="11">
        <f>'OddsRatio_working_3-way'!U193/(3*'OddsRatio_working_3-way'!X193^(1/3))*SIN(('OddsRatio_working_3-way'!Y193)/3)</f>
        <v>-8.6155039223927546E-2</v>
      </c>
      <c r="AJ193" s="11">
        <f>'OddsRatio_working_3-way'!U193/(3*'OddsRatio_working_3-way'!X193^(1/3))*SIN(('OddsRatio_working_3-way'!Y193+2*PI())/3)</f>
        <v>-0.4135650718566255</v>
      </c>
      <c r="AK193" s="11">
        <f>'OddsRatio_working_3-way'!U193/(3*'OddsRatio_working_3-way'!X193^(1/3))*SIN(('OddsRatio_working_3-way'!Y193+4*PI())/3)</f>
        <v>0.49972011108055309</v>
      </c>
      <c r="AL193" s="11">
        <f>'OddsRatio_working_3-way'!Z193+'OddsRatio_working_3-way'!AF193</f>
        <v>1.0545708924313533</v>
      </c>
      <c r="AM193" s="11">
        <f>'OddsRatio_working_3-way'!AA193+'OddsRatio_working_3-way'!AG193</f>
        <v>-0.6765103514796087</v>
      </c>
      <c r="AN193" s="11">
        <f>'OddsRatio_working_3-way'!AB193+'OddsRatio_working_3-way'!AH193</f>
        <v>-0.37806054095174435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1.0545708924313533</v>
      </c>
      <c r="AS193" s="11">
        <f>IF(('OddsRatio_working_3-way'!X193=0),IF(Q193&gt;0,-Q193^(1/3),(-Q193)^(1/3)),'OddsRatio_working_3-way'!AM193-'OddsRatio_working_3-way'!R193/3)</f>
        <v>-0.6765103514796087</v>
      </c>
      <c r="AT193" s="11">
        <f>IF(('OddsRatio_working_3-way'!X193=0),IF(Q193&gt;0,-Q193^(1/3),(-Q193)^(1/3)),'OddsRatio_working_3-way'!AN193-'OddsRatio_working_3-way'!R193/3)</f>
        <v>-0.37806054095174435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9">
        <f t="shared" si="39"/>
        <v>8.0381553757867388E-2</v>
      </c>
      <c r="E194" s="9">
        <f t="shared" si="40"/>
        <v>0.23824861500470979</v>
      </c>
      <c r="F194" s="9">
        <f t="shared" si="41"/>
        <v>0.68136983123742279</v>
      </c>
      <c r="G194" s="9">
        <f t="shared" si="42"/>
        <v>1.0875157051279971</v>
      </c>
      <c r="H194" s="9">
        <f t="shared" si="43"/>
        <v>12.440665217946529</v>
      </c>
      <c r="I194" s="9">
        <f t="shared" si="44"/>
        <v>4.1972961730763121</v>
      </c>
      <c r="J194" s="9">
        <f t="shared" si="45"/>
        <v>1.4676317532050385</v>
      </c>
      <c r="K194" s="11">
        <f t="shared" si="46"/>
        <v>8.6805555555555552E-2</v>
      </c>
      <c r="L194" s="11">
        <f t="shared" si="47"/>
        <v>0.25380710659898476</v>
      </c>
      <c r="M194" s="11">
        <f t="shared" si="48"/>
        <v>0.69930069930069938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-0.20490227834770969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0.21400183995361663</v>
      </c>
      <c r="Q194" s="11">
        <f>2*'OddsRatio_working_3-way'!K194*'OddsRatio_working_3-way'!L194*'OddsRatio_working_3-way'!M194</f>
        <v>3.0813799849332846E-2</v>
      </c>
      <c r="R194" s="11">
        <f t="shared" si="49"/>
        <v>0</v>
      </c>
      <c r="S194" s="11">
        <f t="shared" si="50"/>
        <v>-1.0444092748957403</v>
      </c>
      <c r="T194" s="11">
        <f t="shared" si="51"/>
        <v>-0.15038290495259038</v>
      </c>
      <c r="U194" s="11">
        <f>'OddsRatio_working_3-way'!S194-'OddsRatio_working_3-way'!R194^2/3</f>
        <v>-1.0444092748957403</v>
      </c>
      <c r="V194" s="11">
        <f>'OddsRatio_working_3-way'!S194*'OddsRatio_working_3-way'!R194/3-2*'OddsRatio_working_3-way'!R194^3/27-'OddsRatio_working_3-way'!T194</f>
        <v>0.15038290495259038</v>
      </c>
      <c r="W194" s="11">
        <f>'OddsRatio_working_3-way'!V194^2+4*'OddsRatio_working_3-way'!U194^3/27</f>
        <v>-0.14616008693882784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0.20541123693751984</v>
      </c>
      <c r="Y194" s="11">
        <f>IF('OddsRatio_working_3-way'!W194&gt;=0,IF('OddsRatio_working_3-way'!V194+SQRT('OddsRatio_working_3-way'!W194)&gt;0,0,PI()),ACOS('OddsRatio_working_3-way'!V194/(2*'OddsRatio_working_3-way'!X194)))</f>
        <v>1.1960319627878992</v>
      </c>
      <c r="Z194" s="11">
        <f>'OddsRatio_working_3-way'!X194^(1/3)*COS('OddsRatio_working_3-way'!Y194/3)</f>
        <v>0.54375785256399867</v>
      </c>
      <c r="AA194" s="11">
        <f>'OddsRatio_working_3-way'!X194^(1/3)*COS(('OddsRatio_working_3-way'!Y194+2*PI())/3)</f>
        <v>-0.47024189423513474</v>
      </c>
      <c r="AB194" s="11">
        <f>'OddsRatio_working_3-way'!X194^(1/3)*COS(('OddsRatio_working_3-way'!Y194+4*PI())/3)</f>
        <v>-7.3515958328863831E-2</v>
      </c>
      <c r="AC194" s="11">
        <f>'OddsRatio_working_3-way'!X194^(1/3)*SIN('OddsRatio_working_3-way'!Y194/3)</f>
        <v>0.22904982588999179</v>
      </c>
      <c r="AD194" s="11">
        <f>'OddsRatio_working_3-way'!X194^(1/3)*SIN(('OddsRatio_working_3-way'!Y194+2*PI())/3)</f>
        <v>0.35638320088270042</v>
      </c>
      <c r="AE194" s="11">
        <f>'OddsRatio_working_3-way'!X194^(1/3)*SIN(('OddsRatio_working_3-way'!Y194+4*PI())/3)</f>
        <v>-0.58543302677269204</v>
      </c>
      <c r="AF194" s="11">
        <f>-'OddsRatio_working_3-way'!U194/(3*'OddsRatio_working_3-way'!X194^(1/3))*COS(('OddsRatio_working_3-way'!Y194)/3)</f>
        <v>0.54375785256399856</v>
      </c>
      <c r="AG194" s="11">
        <f>-'OddsRatio_working_3-way'!U194/(3*'OddsRatio_working_3-way'!X194^(1/3))*COS(('OddsRatio_working_3-way'!Y194+2*PI())/3)</f>
        <v>-0.47024189423513468</v>
      </c>
      <c r="AH194" s="11">
        <f>-'OddsRatio_working_3-way'!U194/(3*'OddsRatio_working_3-way'!X194^(1/3))*COS(('OddsRatio_working_3-way'!Y194+4*PI())/3)</f>
        <v>-7.3515958328863817E-2</v>
      </c>
      <c r="AI194" s="11">
        <f>'OddsRatio_working_3-way'!U194/(3*'OddsRatio_working_3-way'!X194^(1/3))*SIN(('OddsRatio_working_3-way'!Y194)/3)</f>
        <v>-0.22904982588999173</v>
      </c>
      <c r="AJ194" s="11">
        <f>'OddsRatio_working_3-way'!U194/(3*'OddsRatio_working_3-way'!X194^(1/3))*SIN(('OddsRatio_working_3-way'!Y194+2*PI())/3)</f>
        <v>-0.35638320088270031</v>
      </c>
      <c r="AK194" s="11">
        <f>'OddsRatio_working_3-way'!U194/(3*'OddsRatio_working_3-way'!X194^(1/3))*SIN(('OddsRatio_working_3-way'!Y194+4*PI())/3)</f>
        <v>0.58543302677269193</v>
      </c>
      <c r="AL194" s="11">
        <f>'OddsRatio_working_3-way'!Z194+'OddsRatio_working_3-way'!AF194</f>
        <v>1.0875157051279971</v>
      </c>
      <c r="AM194" s="11">
        <f>'OddsRatio_working_3-way'!AA194+'OddsRatio_working_3-way'!AG194</f>
        <v>-0.94048378847026948</v>
      </c>
      <c r="AN194" s="11">
        <f>'OddsRatio_working_3-way'!AB194+'OddsRatio_working_3-way'!AH194</f>
        <v>-0.14703191665772763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1.0875157051279971</v>
      </c>
      <c r="AS194" s="11">
        <f>IF(('OddsRatio_working_3-way'!X194=0),IF(Q194&gt;0,-Q194^(1/3),(-Q194)^(1/3)),'OddsRatio_working_3-way'!AM194-'OddsRatio_working_3-way'!R194/3)</f>
        <v>-0.94048378847026948</v>
      </c>
      <c r="AT194" s="11">
        <f>IF(('OddsRatio_working_3-way'!X194=0),IF(Q194&gt;0,-Q194^(1/3),(-Q194)^(1/3)),'OddsRatio_working_3-way'!AN194-'OddsRatio_working_3-way'!R194/3)</f>
        <v>-0.14703191665772763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9">
        <f t="shared" si="39"/>
        <v>0.5465031684888132</v>
      </c>
      <c r="E195" s="9">
        <f t="shared" si="40"/>
        <v>0.24736206632135771</v>
      </c>
      <c r="F195" s="9">
        <f t="shared" si="41"/>
        <v>0.20613476518982907</v>
      </c>
      <c r="G195" s="9">
        <f t="shared" si="42"/>
        <v>1.0638660995375595</v>
      </c>
      <c r="H195" s="9">
        <f t="shared" si="43"/>
        <v>1.8298155576392963</v>
      </c>
      <c r="I195" s="9">
        <f t="shared" si="44"/>
        <v>4.0426570446774202</v>
      </c>
      <c r="J195" s="9">
        <f t="shared" si="45"/>
        <v>4.8511952803259657</v>
      </c>
      <c r="K195" s="11">
        <f t="shared" si="46"/>
        <v>0.5617977528089888</v>
      </c>
      <c r="L195" s="11">
        <f t="shared" si="47"/>
        <v>0.2590673575129534</v>
      </c>
      <c r="M195" s="11">
        <f t="shared" si="48"/>
        <v>0.21645021645021645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-0.25440165004698978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0.22871115029233446</v>
      </c>
      <c r="Q195" s="11">
        <f>2*'OddsRatio_working_3-way'!K195*'OddsRatio_working_3-way'!L195*'OddsRatio_working_3-way'!M195</f>
        <v>6.3005826526813899E-2</v>
      </c>
      <c r="R195" s="11">
        <f t="shared" si="49"/>
        <v>0</v>
      </c>
      <c r="S195" s="11">
        <f t="shared" si="50"/>
        <v>-0.89901598613880807</v>
      </c>
      <c r="T195" s="11">
        <f t="shared" si="51"/>
        <v>-0.2476628060988452</v>
      </c>
      <c r="U195" s="11">
        <f>'OddsRatio_working_3-way'!S195-'OddsRatio_working_3-way'!R195^2/3</f>
        <v>-0.89901598613880807</v>
      </c>
      <c r="V195" s="11">
        <f>'OddsRatio_working_3-way'!S195*'OddsRatio_working_3-way'!R195/3-2*'OddsRatio_working_3-way'!R195^3/27-'OddsRatio_working_3-way'!T195</f>
        <v>0.2476628060988452</v>
      </c>
      <c r="W195" s="11">
        <f>'OddsRatio_working_3-way'!V195^2+4*'OddsRatio_working_3-way'!U195^3/27</f>
        <v>-4.6309276657372146E-2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0.16404735763044642</v>
      </c>
      <c r="Y195" s="11">
        <f>IF('OddsRatio_working_3-way'!W195&gt;=0,IF('OddsRatio_working_3-way'!V195+SQRT('OddsRatio_working_3-way'!W195)&gt;0,0,PI()),ACOS('OddsRatio_working_3-way'!V195/(2*'OddsRatio_working_3-way'!X195)))</f>
        <v>0.7153685604300225</v>
      </c>
      <c r="Z195" s="11">
        <f>'OddsRatio_working_3-way'!X195^(1/3)*COS('OddsRatio_working_3-way'!Y195/3)</f>
        <v>0.53193304976877975</v>
      </c>
      <c r="AA195" s="11">
        <f>'OddsRatio_working_3-way'!X195^(1/3)*COS(('OddsRatio_working_3-way'!Y195+2*PI())/3)</f>
        <v>-0.37794607416668385</v>
      </c>
      <c r="AB195" s="11">
        <f>'OddsRatio_working_3-way'!X195^(1/3)*COS(('OddsRatio_working_3-way'!Y195+4*PI())/3)</f>
        <v>-0.15398697560209604</v>
      </c>
      <c r="AC195" s="11">
        <f>'OddsRatio_working_3-way'!X195^(1/3)*SIN('OddsRatio_working_3-way'!Y195/3)</f>
        <v>0.12930284584373081</v>
      </c>
      <c r="AD195" s="11">
        <f>'OddsRatio_working_3-way'!X195^(1/3)*SIN(('OddsRatio_working_3-way'!Y195+2*PI())/3)</f>
        <v>0.39601611129042996</v>
      </c>
      <c r="AE195" s="11">
        <f>'OddsRatio_working_3-way'!X195^(1/3)*SIN(('OddsRatio_working_3-way'!Y195+4*PI())/3)</f>
        <v>-0.52531895713416077</v>
      </c>
      <c r="AF195" s="11">
        <f>-'OddsRatio_working_3-way'!U195/(3*'OddsRatio_working_3-way'!X195^(1/3))*COS(('OddsRatio_working_3-way'!Y195)/3)</f>
        <v>0.53193304976877975</v>
      </c>
      <c r="AG195" s="11">
        <f>-'OddsRatio_working_3-way'!U195/(3*'OddsRatio_working_3-way'!X195^(1/3))*COS(('OddsRatio_working_3-way'!Y195+2*PI())/3)</f>
        <v>-0.37794607416668385</v>
      </c>
      <c r="AH195" s="11">
        <f>-'OddsRatio_working_3-way'!U195/(3*'OddsRatio_working_3-way'!X195^(1/3))*COS(('OddsRatio_working_3-way'!Y195+4*PI())/3)</f>
        <v>-0.15398697560209604</v>
      </c>
      <c r="AI195" s="11">
        <f>'OddsRatio_working_3-way'!U195/(3*'OddsRatio_working_3-way'!X195^(1/3))*SIN(('OddsRatio_working_3-way'!Y195)/3)</f>
        <v>-0.12930284584373081</v>
      </c>
      <c r="AJ195" s="11">
        <f>'OddsRatio_working_3-way'!U195/(3*'OddsRatio_working_3-way'!X195^(1/3))*SIN(('OddsRatio_working_3-way'!Y195+2*PI())/3)</f>
        <v>-0.39601611129042996</v>
      </c>
      <c r="AK195" s="11">
        <f>'OddsRatio_working_3-way'!U195/(3*'OddsRatio_working_3-way'!X195^(1/3))*SIN(('OddsRatio_working_3-way'!Y195+4*PI())/3)</f>
        <v>0.52531895713416077</v>
      </c>
      <c r="AL195" s="11">
        <f>'OddsRatio_working_3-way'!Z195+'OddsRatio_working_3-way'!AF195</f>
        <v>1.0638660995375595</v>
      </c>
      <c r="AM195" s="11">
        <f>'OddsRatio_working_3-way'!AA195+'OddsRatio_working_3-way'!AG195</f>
        <v>-0.75589214833336771</v>
      </c>
      <c r="AN195" s="11">
        <f>'OddsRatio_working_3-way'!AB195+'OddsRatio_working_3-way'!AH195</f>
        <v>-0.30797395120419208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1.0638660995375595</v>
      </c>
      <c r="AS195" s="11">
        <f>IF(('OddsRatio_working_3-way'!X195=0),IF(Q195&gt;0,-Q195^(1/3),(-Q195)^(1/3)),'OddsRatio_working_3-way'!AM195-'OddsRatio_working_3-way'!R195/3)</f>
        <v>-0.75589214833336771</v>
      </c>
      <c r="AT195" s="11">
        <f>IF(('OddsRatio_working_3-way'!X195=0),IF(Q195&gt;0,-Q195^(1/3),(-Q195)^(1/3)),'OddsRatio_working_3-way'!AN195-'OddsRatio_working_3-way'!R195/3)</f>
        <v>-0.30797395120419208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9">
        <f t="shared" ref="D196:D259" si="52">(K196/(AR196+K196-(AR196*K196)))</f>
        <v>0.39641564810068441</v>
      </c>
      <c r="E196" s="9">
        <f t="shared" ref="E196:E259" si="53">(L196/(AR196+L196-(AR196*L196)))</f>
        <v>0.29462329665320897</v>
      </c>
      <c r="F196" s="9">
        <f t="shared" ref="F196:F259" si="54">(M196/(AR196+M196-(AR196*M196)))</f>
        <v>0.30896105524610662</v>
      </c>
      <c r="G196" s="9">
        <f t="shared" ref="G196:G259" si="55">AR196</f>
        <v>1.0500722468192376</v>
      </c>
      <c r="H196" s="9">
        <f t="shared" ref="H196:H259" si="56">IF(A196="","",1/D196)</f>
        <v>2.522604757887895</v>
      </c>
      <c r="I196" s="9">
        <f t="shared" ref="I196:I259" si="57">IF(B196="","",1/E196)</f>
        <v>3.3941647227478615</v>
      </c>
      <c r="J196" s="9">
        <f t="shared" ref="J196:J259" si="58">IF(C196="","",1/F196)</f>
        <v>3.236653885724976</v>
      </c>
      <c r="K196" s="11">
        <f t="shared" ref="K196:K259" si="59">1/A196</f>
        <v>0.4081632653061224</v>
      </c>
      <c r="L196" s="11">
        <f t="shared" ref="L196:L259" si="60">1/B196</f>
        <v>0.3048780487804878</v>
      </c>
      <c r="M196" s="11">
        <f t="shared" ref="M196:M259" si="61">1/C196</f>
        <v>0.31948881789137379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-0.27996141961810828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0.23297716187698486</v>
      </c>
      <c r="Q196" s="11">
        <f>2*'OddsRatio_working_3-way'!K196*'OddsRatio_working_3-way'!L196*'OddsRatio_working_3-way'!M196</f>
        <v>7.9514389719107459E-2</v>
      </c>
      <c r="R196" s="11">
        <f t="shared" ref="R196:R259" si="62">O196/N196</f>
        <v>0</v>
      </c>
      <c r="S196" s="11">
        <f t="shared" ref="S196:S259" si="63">P196/N196</f>
        <v>-0.83217595551124857</v>
      </c>
      <c r="T196" s="11">
        <f t="shared" ref="T196:T259" si="64">Q196/N196</f>
        <v>-0.28401909744411213</v>
      </c>
      <c r="U196" s="11">
        <f>'OddsRatio_working_3-way'!S196-'OddsRatio_working_3-way'!R196^2/3</f>
        <v>-0.83217595551124857</v>
      </c>
      <c r="V196" s="11">
        <f>'OddsRatio_working_3-way'!S196*'OddsRatio_working_3-way'!R196/3-2*'OddsRatio_working_3-way'!R196^3/27-'OddsRatio_working_3-way'!T196</f>
        <v>0.28401909744411213</v>
      </c>
      <c r="W196" s="11">
        <f>'OddsRatio_working_3-way'!V196^2+4*'OddsRatio_working_3-way'!U196^3/27</f>
        <v>-4.7103148301307213E-3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0.14609685361353508</v>
      </c>
      <c r="Y196" s="11">
        <f>IF('OddsRatio_working_3-way'!W196&gt;=0,IF('OddsRatio_working_3-way'!V196+SQRT('OddsRatio_working_3-way'!W196)&gt;0,0,PI()),ACOS('OddsRatio_working_3-way'!V196/(2*'OddsRatio_working_3-way'!X196)))</f>
        <v>0.23709960327929647</v>
      </c>
      <c r="Z196" s="11">
        <f>'OddsRatio_working_3-way'!X196^(1/3)*COS('OddsRatio_working_3-way'!Y196/3)</f>
        <v>0.5250361234096188</v>
      </c>
      <c r="AA196" s="11">
        <f>'OddsRatio_working_3-way'!X196^(1/3)*COS(('OddsRatio_working_3-way'!Y196+2*PI())/3)</f>
        <v>-0.29852904216996418</v>
      </c>
      <c r="AB196" s="11">
        <f>'OddsRatio_working_3-way'!X196^(1/3)*COS(('OddsRatio_working_3-way'!Y196+4*PI())/3)</f>
        <v>-0.2265070812396546</v>
      </c>
      <c r="AC196" s="11">
        <f>'OddsRatio_working_3-way'!X196^(1/3)*SIN('OddsRatio_working_3-way'!Y196/3)</f>
        <v>4.1581898530678917E-2</v>
      </c>
      <c r="AD196" s="11">
        <f>'OddsRatio_working_3-way'!X196^(1/3)*SIN(('OddsRatio_working_3-way'!Y196+2*PI())/3)</f>
        <v>0.43390367151189208</v>
      </c>
      <c r="AE196" s="11">
        <f>'OddsRatio_working_3-way'!X196^(1/3)*SIN(('OddsRatio_working_3-way'!Y196+4*PI())/3)</f>
        <v>-0.47548557004257097</v>
      </c>
      <c r="AF196" s="11">
        <f>-'OddsRatio_working_3-way'!U196/(3*'OddsRatio_working_3-way'!X196^(1/3))*COS(('OddsRatio_working_3-way'!Y196)/3)</f>
        <v>0.5250361234096188</v>
      </c>
      <c r="AG196" s="11">
        <f>-'OddsRatio_working_3-way'!U196/(3*'OddsRatio_working_3-way'!X196^(1/3))*COS(('OddsRatio_working_3-way'!Y196+2*PI())/3)</f>
        <v>-0.29852904216996418</v>
      </c>
      <c r="AH196" s="11">
        <f>-'OddsRatio_working_3-way'!U196/(3*'OddsRatio_working_3-way'!X196^(1/3))*COS(('OddsRatio_working_3-way'!Y196+4*PI())/3)</f>
        <v>-0.2265070812396546</v>
      </c>
      <c r="AI196" s="11">
        <f>'OddsRatio_working_3-way'!U196/(3*'OddsRatio_working_3-way'!X196^(1/3))*SIN(('OddsRatio_working_3-way'!Y196)/3)</f>
        <v>-4.1581898530678917E-2</v>
      </c>
      <c r="AJ196" s="11">
        <f>'OddsRatio_working_3-way'!U196/(3*'OddsRatio_working_3-way'!X196^(1/3))*SIN(('OddsRatio_working_3-way'!Y196+2*PI())/3)</f>
        <v>-0.43390367151189208</v>
      </c>
      <c r="AK196" s="11">
        <f>'OddsRatio_working_3-way'!U196/(3*'OddsRatio_working_3-way'!X196^(1/3))*SIN(('OddsRatio_working_3-way'!Y196+4*PI())/3)</f>
        <v>0.47548557004257097</v>
      </c>
      <c r="AL196" s="11">
        <f>'OddsRatio_working_3-way'!Z196+'OddsRatio_working_3-way'!AF196</f>
        <v>1.0500722468192376</v>
      </c>
      <c r="AM196" s="11">
        <f>'OddsRatio_working_3-way'!AA196+'OddsRatio_working_3-way'!AG196</f>
        <v>-0.59705808433992835</v>
      </c>
      <c r="AN196" s="11">
        <f>'OddsRatio_working_3-way'!AB196+'OddsRatio_working_3-way'!AH196</f>
        <v>-0.4530141624793092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1.0500722468192376</v>
      </c>
      <c r="AS196" s="11">
        <f>IF(('OddsRatio_working_3-way'!X196=0),IF(Q196&gt;0,-Q196^(1/3),(-Q196)^(1/3)),'OddsRatio_working_3-way'!AM196-'OddsRatio_working_3-way'!R196/3)</f>
        <v>-0.59705808433992835</v>
      </c>
      <c r="AT196" s="11">
        <f>IF(('OddsRatio_working_3-way'!X196=0),IF(Q196&gt;0,-Q196^(1/3),(-Q196)^(1/3)),'OddsRatio_working_3-way'!AN196-'OddsRatio_working_3-way'!R196/3)</f>
        <v>-0.4530141624793092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9">
        <f t="shared" si="52"/>
        <v>0.31585147230603516</v>
      </c>
      <c r="E197" s="9">
        <f t="shared" si="53"/>
        <v>0.25977359803069461</v>
      </c>
      <c r="F197" s="9">
        <f t="shared" si="54"/>
        <v>0.42437492966327028</v>
      </c>
      <c r="G197" s="9">
        <f t="shared" si="55"/>
        <v>1.051478194320336</v>
      </c>
      <c r="H197" s="9">
        <f t="shared" si="56"/>
        <v>3.1660450802998912</v>
      </c>
      <c r="I197" s="9">
        <f t="shared" si="57"/>
        <v>3.849505906608111</v>
      </c>
      <c r="J197" s="9">
        <f t="shared" si="58"/>
        <v>2.3564068706732328</v>
      </c>
      <c r="K197" s="11">
        <f t="shared" si="59"/>
        <v>0.32679738562091504</v>
      </c>
      <c r="L197" s="11">
        <f t="shared" si="60"/>
        <v>0.26954177897574122</v>
      </c>
      <c r="M197" s="11">
        <f t="shared" si="61"/>
        <v>0.4366812227074236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-0.27700997182262532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0.23309974892156748</v>
      </c>
      <c r="Q197" s="11">
        <f>2*'OddsRatio_working_3-way'!K197*'OddsRatio_working_3-way'!L197*'OddsRatio_working_3-way'!M197</f>
        <v>7.6930610205137778E-2</v>
      </c>
      <c r="R197" s="11">
        <f t="shared" si="62"/>
        <v>0</v>
      </c>
      <c r="S197" s="11">
        <f t="shared" si="63"/>
        <v>-0.84148504614420749</v>
      </c>
      <c r="T197" s="11">
        <f t="shared" si="64"/>
        <v>-0.2777178370112896</v>
      </c>
      <c r="U197" s="11">
        <f>'OddsRatio_working_3-way'!S197-'OddsRatio_working_3-way'!R197^2/3</f>
        <v>-0.84148504614420749</v>
      </c>
      <c r="V197" s="11">
        <f>'OddsRatio_working_3-way'!S197*'OddsRatio_working_3-way'!R197/3-2*'OddsRatio_working_3-way'!R197^3/27-'OddsRatio_working_3-way'!T197</f>
        <v>0.2777178370112896</v>
      </c>
      <c r="W197" s="11">
        <f>'OddsRatio_working_3-way'!V197^2+4*'OddsRatio_working_3-way'!U197^3/27</f>
        <v>-1.1147337296954468E-2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0.14855515330272431</v>
      </c>
      <c r="Y197" s="11">
        <f>IF('OddsRatio_working_3-way'!W197&gt;=0,IF('OddsRatio_working_3-way'!V197+SQRT('OddsRatio_working_3-way'!W197)&gt;0,0,PI()),ACOS('OddsRatio_working_3-way'!V197/(2*'OddsRatio_working_3-way'!X197)))</f>
        <v>0.36329857532591614</v>
      </c>
      <c r="Z197" s="11">
        <f>'OddsRatio_working_3-way'!X197^(1/3)*COS('OddsRatio_working_3-way'!Y197/3)</f>
        <v>0.52573909716016798</v>
      </c>
      <c r="AA197" s="11">
        <f>'OddsRatio_working_3-way'!X197^(1/3)*COS(('OddsRatio_working_3-way'!Y197+2*PI())/3)</f>
        <v>-0.31827769621164137</v>
      </c>
      <c r="AB197" s="11">
        <f>'OddsRatio_working_3-way'!X197^(1/3)*COS(('OddsRatio_working_3-way'!Y197+4*PI())/3)</f>
        <v>-0.2074614009485265</v>
      </c>
      <c r="AC197" s="11">
        <f>'OddsRatio_working_3-way'!X197^(1/3)*SIN('OddsRatio_working_3-way'!Y197/3)</f>
        <v>6.3979817900756422E-2</v>
      </c>
      <c r="AD197" s="11">
        <f>'OddsRatio_working_3-way'!X197^(1/3)*SIN(('OddsRatio_working_3-way'!Y197+2*PI())/3)</f>
        <v>0.4233135049530225</v>
      </c>
      <c r="AE197" s="11">
        <f>'OddsRatio_working_3-way'!X197^(1/3)*SIN(('OddsRatio_working_3-way'!Y197+4*PI())/3)</f>
        <v>-0.48729332285377897</v>
      </c>
      <c r="AF197" s="11">
        <f>-'OddsRatio_working_3-way'!U197/(3*'OddsRatio_working_3-way'!X197^(1/3))*COS(('OddsRatio_working_3-way'!Y197)/3)</f>
        <v>0.52573909716016798</v>
      </c>
      <c r="AG197" s="11">
        <f>-'OddsRatio_working_3-way'!U197/(3*'OddsRatio_working_3-way'!X197^(1/3))*COS(('OddsRatio_working_3-way'!Y197+2*PI())/3)</f>
        <v>-0.31827769621164137</v>
      </c>
      <c r="AH197" s="11">
        <f>-'OddsRatio_working_3-way'!U197/(3*'OddsRatio_working_3-way'!X197^(1/3))*COS(('OddsRatio_working_3-way'!Y197+4*PI())/3)</f>
        <v>-0.2074614009485265</v>
      </c>
      <c r="AI197" s="11">
        <f>'OddsRatio_working_3-way'!U197/(3*'OddsRatio_working_3-way'!X197^(1/3))*SIN(('OddsRatio_working_3-way'!Y197)/3)</f>
        <v>-6.3979817900756422E-2</v>
      </c>
      <c r="AJ197" s="11">
        <f>'OddsRatio_working_3-way'!U197/(3*'OddsRatio_working_3-way'!X197^(1/3))*SIN(('OddsRatio_working_3-way'!Y197+2*PI())/3)</f>
        <v>-0.4233135049530225</v>
      </c>
      <c r="AK197" s="11">
        <f>'OddsRatio_working_3-way'!U197/(3*'OddsRatio_working_3-way'!X197^(1/3))*SIN(('OddsRatio_working_3-way'!Y197+4*PI())/3)</f>
        <v>0.48729332285377897</v>
      </c>
      <c r="AL197" s="11">
        <f>'OddsRatio_working_3-way'!Z197+'OddsRatio_working_3-way'!AF197</f>
        <v>1.051478194320336</v>
      </c>
      <c r="AM197" s="11">
        <f>'OddsRatio_working_3-way'!AA197+'OddsRatio_working_3-way'!AG197</f>
        <v>-0.63655539242328274</v>
      </c>
      <c r="AN197" s="11">
        <f>'OddsRatio_working_3-way'!AB197+'OddsRatio_working_3-way'!AH197</f>
        <v>-0.414922801897053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1.051478194320336</v>
      </c>
      <c r="AS197" s="11">
        <f>IF(('OddsRatio_working_3-way'!X197=0),IF(Q197&gt;0,-Q197^(1/3),(-Q197)^(1/3)),'OddsRatio_working_3-way'!AM197-'OddsRatio_working_3-way'!R197/3)</f>
        <v>-0.63655539242328274</v>
      </c>
      <c r="AT197" s="11">
        <f>IF(('OddsRatio_working_3-way'!X197=0),IF(Q197&gt;0,-Q197^(1/3),(-Q197)^(1/3)),'OddsRatio_working_3-way'!AN197-'OddsRatio_working_3-way'!R197/3)</f>
        <v>-0.414922801897053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9">
        <f t="shared" si="52"/>
        <v>0.36355197945813422</v>
      </c>
      <c r="E198" s="9">
        <f t="shared" si="53"/>
        <v>0.30663172591772914</v>
      </c>
      <c r="F198" s="9">
        <f t="shared" si="54"/>
        <v>0.32981629462413664</v>
      </c>
      <c r="G198" s="9">
        <f t="shared" si="55"/>
        <v>1.0420466092085254</v>
      </c>
      <c r="H198" s="9">
        <f t="shared" si="56"/>
        <v>2.750638303470323</v>
      </c>
      <c r="I198" s="9">
        <f t="shared" si="57"/>
        <v>3.2612411419825005</v>
      </c>
      <c r="J198" s="9">
        <f t="shared" si="58"/>
        <v>3.0319908879566255</v>
      </c>
      <c r="K198" s="11">
        <f t="shared" si="59"/>
        <v>0.37313432835820892</v>
      </c>
      <c r="L198" s="11">
        <f t="shared" si="60"/>
        <v>0.31545741324921134</v>
      </c>
      <c r="M198" s="11">
        <f t="shared" si="61"/>
        <v>0.33898305084745761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-0.28365311335638543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0.2314258786801702</v>
      </c>
      <c r="Q198" s="11">
        <f>2*'OddsRatio_working_3-way'!K198*'OddsRatio_working_3-way'!L198*'OddsRatio_working_3-way'!M198</f>
        <v>7.9802027131093176E-2</v>
      </c>
      <c r="R198" s="11">
        <f t="shared" si="62"/>
        <v>0</v>
      </c>
      <c r="S198" s="11">
        <f t="shared" si="63"/>
        <v>-0.81587639191325834</v>
      </c>
      <c r="T198" s="11">
        <f t="shared" si="64"/>
        <v>-0.28133668686664082</v>
      </c>
      <c r="U198" s="11">
        <f>'OddsRatio_working_3-way'!S198-'OddsRatio_working_3-way'!R198^2/3</f>
        <v>-0.81587639191325834</v>
      </c>
      <c r="V198" s="11">
        <f>'OddsRatio_working_3-way'!S198*'OddsRatio_working_3-way'!R198/3-2*'OddsRatio_working_3-way'!R198^3/27-'OddsRatio_working_3-way'!T198</f>
        <v>0.28133668686664082</v>
      </c>
      <c r="W198" s="11">
        <f>'OddsRatio_working_3-way'!V198^2+4*'OddsRatio_working_3-way'!U198^3/27</f>
        <v>-1.3076860810330992E-3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0.14182561251245435</v>
      </c>
      <c r="Y198" s="11">
        <f>IF('OddsRatio_working_3-way'!W198&gt;=0,IF('OddsRatio_working_3-way'!V198+SQRT('OddsRatio_working_3-way'!W198)&gt;0,0,PI()),ACOS('OddsRatio_working_3-way'!V198/(2*'OddsRatio_working_3-way'!X198)))</f>
        <v>0.12783524099799304</v>
      </c>
      <c r="Z198" s="11">
        <f>'OddsRatio_working_3-way'!X198^(1/3)*COS('OddsRatio_working_3-way'!Y198/3)</f>
        <v>0.52102330460426283</v>
      </c>
      <c r="AA198" s="11">
        <f>'OddsRatio_working_3-way'!X198^(1/3)*COS(('OddsRatio_working_3-way'!Y198+2*PI())/3)</f>
        <v>-0.27975054579304581</v>
      </c>
      <c r="AB198" s="11">
        <f>'OddsRatio_working_3-way'!X198^(1/3)*COS(('OddsRatio_working_3-way'!Y198+4*PI())/3)</f>
        <v>-0.24127275881121735</v>
      </c>
      <c r="AC198" s="11">
        <f>'OddsRatio_working_3-way'!X198^(1/3)*SIN('OddsRatio_working_3-way'!Y198/3)</f>
        <v>2.2215160671779935E-2</v>
      </c>
      <c r="AD198" s="11">
        <f>'OddsRatio_working_3-way'!X198^(1/3)*SIN(('OddsRatio_working_3-way'!Y198+2*PI())/3)</f>
        <v>0.44011183741511939</v>
      </c>
      <c r="AE198" s="11">
        <f>'OddsRatio_working_3-way'!X198^(1/3)*SIN(('OddsRatio_working_3-way'!Y198+4*PI())/3)</f>
        <v>-0.46232699808689909</v>
      </c>
      <c r="AF198" s="11">
        <f>-'OddsRatio_working_3-way'!U198/(3*'OddsRatio_working_3-way'!X198^(1/3))*COS(('OddsRatio_working_3-way'!Y198)/3)</f>
        <v>0.52102330460426272</v>
      </c>
      <c r="AG198" s="11">
        <f>-'OddsRatio_working_3-way'!U198/(3*'OddsRatio_working_3-way'!X198^(1/3))*COS(('OddsRatio_working_3-way'!Y198+2*PI())/3)</f>
        <v>-0.27975054579304576</v>
      </c>
      <c r="AH198" s="11">
        <f>-'OddsRatio_working_3-way'!U198/(3*'OddsRatio_working_3-way'!X198^(1/3))*COS(('OddsRatio_working_3-way'!Y198+4*PI())/3)</f>
        <v>-0.24127275881121729</v>
      </c>
      <c r="AI198" s="11">
        <f>'OddsRatio_working_3-way'!U198/(3*'OddsRatio_working_3-way'!X198^(1/3))*SIN(('OddsRatio_working_3-way'!Y198)/3)</f>
        <v>-2.2215160671779931E-2</v>
      </c>
      <c r="AJ198" s="11">
        <f>'OddsRatio_working_3-way'!U198/(3*'OddsRatio_working_3-way'!X198^(1/3))*SIN(('OddsRatio_working_3-way'!Y198+2*PI())/3)</f>
        <v>-0.44011183741511928</v>
      </c>
      <c r="AK198" s="11">
        <f>'OddsRatio_working_3-way'!U198/(3*'OddsRatio_working_3-way'!X198^(1/3))*SIN(('OddsRatio_working_3-way'!Y198+4*PI())/3)</f>
        <v>0.46232699808689898</v>
      </c>
      <c r="AL198" s="11">
        <f>'OddsRatio_working_3-way'!Z198+'OddsRatio_working_3-way'!AF198</f>
        <v>1.0420466092085254</v>
      </c>
      <c r="AM198" s="11">
        <f>'OddsRatio_working_3-way'!AA198+'OddsRatio_working_3-way'!AG198</f>
        <v>-0.55950109158609163</v>
      </c>
      <c r="AN198" s="11">
        <f>'OddsRatio_working_3-way'!AB198+'OddsRatio_working_3-way'!AH198</f>
        <v>-0.48254551762243464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1.0420466092085254</v>
      </c>
      <c r="AS198" s="11">
        <f>IF(('OddsRatio_working_3-way'!X198=0),IF(Q198&gt;0,-Q198^(1/3),(-Q198)^(1/3)),'OddsRatio_working_3-way'!AM198-'OddsRatio_working_3-way'!R198/3)</f>
        <v>-0.55950109158609163</v>
      </c>
      <c r="AT198" s="11">
        <f>IF(('OddsRatio_working_3-way'!X198=0),IF(Q198&gt;0,-Q198^(1/3),(-Q198)^(1/3)),'OddsRatio_working_3-way'!AN198-'OddsRatio_working_3-way'!R198/3)</f>
        <v>-0.48254551762243464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9">
        <f t="shared" si="52"/>
        <v>0.54310019856145009</v>
      </c>
      <c r="E199" s="9">
        <f t="shared" si="53"/>
        <v>0.27476160557980334</v>
      </c>
      <c r="F199" s="9">
        <f t="shared" si="54"/>
        <v>0.18213819585874669</v>
      </c>
      <c r="G199" s="9">
        <f t="shared" si="55"/>
        <v>1.0516010734501076</v>
      </c>
      <c r="H199" s="9">
        <f t="shared" si="56"/>
        <v>1.841280858760086</v>
      </c>
      <c r="I199" s="9">
        <f t="shared" si="57"/>
        <v>3.6395186943597704</v>
      </c>
      <c r="J199" s="9">
        <f t="shared" si="58"/>
        <v>5.4903365836319598</v>
      </c>
      <c r="K199" s="11">
        <f t="shared" si="59"/>
        <v>0.55555555555555558</v>
      </c>
      <c r="L199" s="11">
        <f t="shared" si="60"/>
        <v>0.28490028490028491</v>
      </c>
      <c r="M199" s="11">
        <f t="shared" si="61"/>
        <v>0.18975332068311196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-0.257514297573332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0.22765593079740246</v>
      </c>
      <c r="Q199" s="11">
        <f>2*'OddsRatio_working_3-way'!K199*'OddsRatio_working_3-way'!L199*'OddsRatio_working_3-way'!M199</f>
        <v>6.0067527914881909E-2</v>
      </c>
      <c r="R199" s="11">
        <f t="shared" si="62"/>
        <v>0</v>
      </c>
      <c r="S199" s="11">
        <f t="shared" si="63"/>
        <v>-0.88405161555184397</v>
      </c>
      <c r="T199" s="11">
        <f t="shared" si="64"/>
        <v>-0.23325900146486647</v>
      </c>
      <c r="U199" s="11">
        <f>'OddsRatio_working_3-way'!S199-'OddsRatio_working_3-way'!R199^2/3</f>
        <v>-0.88405161555184397</v>
      </c>
      <c r="V199" s="11">
        <f>'OddsRatio_working_3-way'!S199*'OddsRatio_working_3-way'!R199/3-2*'OddsRatio_working_3-way'!R199^3/27-'OddsRatio_working_3-way'!T199</f>
        <v>0.23325900146486647</v>
      </c>
      <c r="W199" s="11">
        <f>'OddsRatio_working_3-way'!V199^2+4*'OddsRatio_working_3-way'!U199^3/27</f>
        <v>-4.7949959259842891E-2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0.15996852895509595</v>
      </c>
      <c r="Y199" s="11">
        <f>IF('OddsRatio_working_3-way'!W199&gt;=0,IF('OddsRatio_working_3-way'!V199+SQRT('OddsRatio_working_3-way'!W199)&gt;0,0,PI()),ACOS('OddsRatio_working_3-way'!V199/(2*'OddsRatio_working_3-way'!X199)))</f>
        <v>0.75382276401682802</v>
      </c>
      <c r="Z199" s="11">
        <f>'OddsRatio_working_3-way'!X199^(1/3)*COS('OddsRatio_working_3-way'!Y199/3)</f>
        <v>0.52580053672505378</v>
      </c>
      <c r="AA199" s="11">
        <f>'OddsRatio_working_3-way'!X199^(1/3)*COS(('OddsRatio_working_3-way'!Y199+2*PI())/3)</f>
        <v>-0.37979017627888628</v>
      </c>
      <c r="AB199" s="11">
        <f>'OddsRatio_working_3-way'!X199^(1/3)*COS(('OddsRatio_working_3-way'!Y199+4*PI())/3)</f>
        <v>-0.14601036044616739</v>
      </c>
      <c r="AC199" s="11">
        <f>'OddsRatio_working_3-way'!X199^(1/3)*SIN('OddsRatio_working_3-way'!Y199/3)</f>
        <v>0.13497283960212136</v>
      </c>
      <c r="AD199" s="11">
        <f>'OddsRatio_working_3-way'!X199^(1/3)*SIN(('OddsRatio_working_3-way'!Y199+2*PI())/3)</f>
        <v>0.38787020232632863</v>
      </c>
      <c r="AE199" s="11">
        <f>'OddsRatio_working_3-way'!X199^(1/3)*SIN(('OddsRatio_working_3-way'!Y199+4*PI())/3)</f>
        <v>-0.52284304192844999</v>
      </c>
      <c r="AF199" s="11">
        <f>-'OddsRatio_working_3-way'!U199/(3*'OddsRatio_working_3-way'!X199^(1/3))*COS(('OddsRatio_working_3-way'!Y199)/3)</f>
        <v>0.52580053672505389</v>
      </c>
      <c r="AG199" s="11">
        <f>-'OddsRatio_working_3-way'!U199/(3*'OddsRatio_working_3-way'!X199^(1/3))*COS(('OddsRatio_working_3-way'!Y199+2*PI())/3)</f>
        <v>-0.37979017627888634</v>
      </c>
      <c r="AH199" s="11">
        <f>-'OddsRatio_working_3-way'!U199/(3*'OddsRatio_working_3-way'!X199^(1/3))*COS(('OddsRatio_working_3-way'!Y199+4*PI())/3)</f>
        <v>-0.14601036044616741</v>
      </c>
      <c r="AI199" s="11">
        <f>'OddsRatio_working_3-way'!U199/(3*'OddsRatio_working_3-way'!X199^(1/3))*SIN(('OddsRatio_working_3-way'!Y199)/3)</f>
        <v>-0.13497283960212139</v>
      </c>
      <c r="AJ199" s="11">
        <f>'OddsRatio_working_3-way'!U199/(3*'OddsRatio_working_3-way'!X199^(1/3))*SIN(('OddsRatio_working_3-way'!Y199+2*PI())/3)</f>
        <v>-0.38787020232632874</v>
      </c>
      <c r="AK199" s="11">
        <f>'OddsRatio_working_3-way'!U199/(3*'OddsRatio_working_3-way'!X199^(1/3))*SIN(('OddsRatio_working_3-way'!Y199+4*PI())/3)</f>
        <v>0.5228430419284501</v>
      </c>
      <c r="AL199" s="11">
        <f>'OddsRatio_working_3-way'!Z199+'OddsRatio_working_3-way'!AF199</f>
        <v>1.0516010734501076</v>
      </c>
      <c r="AM199" s="11">
        <f>'OddsRatio_working_3-way'!AA199+'OddsRatio_working_3-way'!AG199</f>
        <v>-0.75958035255777268</v>
      </c>
      <c r="AN199" s="11">
        <f>'OddsRatio_working_3-way'!AB199+'OddsRatio_working_3-way'!AH199</f>
        <v>-0.29202072089233477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1.0516010734501076</v>
      </c>
      <c r="AS199" s="11">
        <f>IF(('OddsRatio_working_3-way'!X199=0),IF(Q199&gt;0,-Q199^(1/3),(-Q199)^(1/3)),'OddsRatio_working_3-way'!AM199-'OddsRatio_working_3-way'!R199/3)</f>
        <v>-0.75958035255777268</v>
      </c>
      <c r="AT199" s="11">
        <f>IF(('OddsRatio_working_3-way'!X199=0),IF(Q199&gt;0,-Q199^(1/3),(-Q199)^(1/3)),'OddsRatio_working_3-way'!AN199-'OddsRatio_working_3-way'!R199/3)</f>
        <v>-0.29202072089233477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9">
        <f t="shared" si="52"/>
        <v>0.21817963505699992</v>
      </c>
      <c r="E200" s="9">
        <f t="shared" si="53"/>
        <v>0.28022060520165237</v>
      </c>
      <c r="F200" s="9">
        <f t="shared" si="54"/>
        <v>0.50159975974134774</v>
      </c>
      <c r="G200" s="9">
        <f t="shared" si="55"/>
        <v>1.0570440101988181</v>
      </c>
      <c r="H200" s="9">
        <f t="shared" si="56"/>
        <v>4.5833791945739932</v>
      </c>
      <c r="I200" s="9">
        <f t="shared" si="57"/>
        <v>3.5686169447831286</v>
      </c>
      <c r="J200" s="9">
        <f t="shared" si="58"/>
        <v>1.9936213695868887</v>
      </c>
      <c r="K200" s="11">
        <f t="shared" si="59"/>
        <v>0.22779043280182235</v>
      </c>
      <c r="L200" s="11">
        <f t="shared" si="60"/>
        <v>0.29154518950437314</v>
      </c>
      <c r="M200" s="11">
        <f t="shared" si="61"/>
        <v>0.51546391752577325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-0.26507785960657593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0.23141223974937919</v>
      </c>
      <c r="Q200" s="11">
        <f>2*'OddsRatio_working_3-way'!K200*'OddsRatio_working_3-way'!L200*'OddsRatio_working_3-way'!M200</f>
        <v>6.8465159689165431E-2</v>
      </c>
      <c r="R200" s="11">
        <f t="shared" si="62"/>
        <v>0</v>
      </c>
      <c r="S200" s="11">
        <f t="shared" si="63"/>
        <v>-0.87299723972736654</v>
      </c>
      <c r="T200" s="11">
        <f t="shared" si="64"/>
        <v>-0.2582832070199309</v>
      </c>
      <c r="U200" s="11">
        <f>'OddsRatio_working_3-way'!S200-'OddsRatio_working_3-way'!R200^2/3</f>
        <v>-0.87299723972736654</v>
      </c>
      <c r="V200" s="11">
        <f>'OddsRatio_working_3-way'!S200*'OddsRatio_working_3-way'!R200/3-2*'OddsRatio_working_3-way'!R200^3/27-'OddsRatio_working_3-way'!T200</f>
        <v>0.2582832070199309</v>
      </c>
      <c r="W200" s="11">
        <f>'OddsRatio_working_3-way'!V200^2+4*'OddsRatio_working_3-way'!U200^3/27</f>
        <v>-3.1857534003868232E-2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0.1569775055799148</v>
      </c>
      <c r="Y200" s="11">
        <f>IF('OddsRatio_working_3-way'!W200&gt;=0,IF('OddsRatio_working_3-way'!V200+SQRT('OddsRatio_working_3-way'!W200)&gt;0,0,PI()),ACOS('OddsRatio_working_3-way'!V200/(2*'OddsRatio_working_3-way'!X200)))</f>
        <v>0.60469443272710854</v>
      </c>
      <c r="Z200" s="11">
        <f>'OddsRatio_working_3-way'!X200^(1/3)*COS('OddsRatio_working_3-way'!Y200/3)</f>
        <v>0.52852200509940905</v>
      </c>
      <c r="AA200" s="11">
        <f>'OddsRatio_working_3-way'!X200^(1/3)*COS(('OddsRatio_working_3-way'!Y200+2*PI())/3)</f>
        <v>-0.3577900222500992</v>
      </c>
      <c r="AB200" s="11">
        <f>'OddsRatio_working_3-way'!X200^(1/3)*COS(('OddsRatio_working_3-way'!Y200+4*PI())/3)</f>
        <v>-0.17073198284930999</v>
      </c>
      <c r="AC200" s="11">
        <f>'OddsRatio_working_3-way'!X200^(1/3)*SIN('OddsRatio_working_3-way'!Y200/3)</f>
        <v>0.10799800940212946</v>
      </c>
      <c r="AD200" s="11">
        <f>'OddsRatio_working_3-way'!X200^(1/3)*SIN(('OddsRatio_working_3-way'!Y200+2*PI())/3)</f>
        <v>0.40371447817411227</v>
      </c>
      <c r="AE200" s="11">
        <f>'OddsRatio_working_3-way'!X200^(1/3)*SIN(('OddsRatio_working_3-way'!Y200+4*PI())/3)</f>
        <v>-0.51171248757624155</v>
      </c>
      <c r="AF200" s="11">
        <f>-'OddsRatio_working_3-way'!U200/(3*'OddsRatio_working_3-way'!X200^(1/3))*COS(('OddsRatio_working_3-way'!Y200)/3)</f>
        <v>0.52852200509940894</v>
      </c>
      <c r="AG200" s="11">
        <f>-'OddsRatio_working_3-way'!U200/(3*'OddsRatio_working_3-way'!X200^(1/3))*COS(('OddsRatio_working_3-way'!Y200+2*PI())/3)</f>
        <v>-0.35779002225009915</v>
      </c>
      <c r="AH200" s="11">
        <f>-'OddsRatio_working_3-way'!U200/(3*'OddsRatio_working_3-way'!X200^(1/3))*COS(('OddsRatio_working_3-way'!Y200+4*PI())/3)</f>
        <v>-0.17073198284930996</v>
      </c>
      <c r="AI200" s="11">
        <f>'OddsRatio_working_3-way'!U200/(3*'OddsRatio_working_3-way'!X200^(1/3))*SIN(('OddsRatio_working_3-way'!Y200)/3)</f>
        <v>-0.10799800940212943</v>
      </c>
      <c r="AJ200" s="11">
        <f>'OddsRatio_working_3-way'!U200/(3*'OddsRatio_working_3-way'!X200^(1/3))*SIN(('OddsRatio_working_3-way'!Y200+2*PI())/3)</f>
        <v>-0.40371447817411216</v>
      </c>
      <c r="AK200" s="11">
        <f>'OddsRatio_working_3-way'!U200/(3*'OddsRatio_working_3-way'!X200^(1/3))*SIN(('OddsRatio_working_3-way'!Y200+4*PI())/3)</f>
        <v>0.51171248757624144</v>
      </c>
      <c r="AL200" s="11">
        <f>'OddsRatio_working_3-way'!Z200+'OddsRatio_working_3-way'!AF200</f>
        <v>1.0570440101988181</v>
      </c>
      <c r="AM200" s="11">
        <f>'OddsRatio_working_3-way'!AA200+'OddsRatio_working_3-way'!AG200</f>
        <v>-0.7155800445001983</v>
      </c>
      <c r="AN200" s="11">
        <f>'OddsRatio_working_3-way'!AB200+'OddsRatio_working_3-way'!AH200</f>
        <v>-0.34146396569861992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1.0570440101988181</v>
      </c>
      <c r="AS200" s="11">
        <f>IF(('OddsRatio_working_3-way'!X200=0),IF(Q200&gt;0,-Q200^(1/3),(-Q200)^(1/3)),'OddsRatio_working_3-way'!AM200-'OddsRatio_working_3-way'!R200/3)</f>
        <v>-0.7155800445001983</v>
      </c>
      <c r="AT200" s="11">
        <f>IF(('OddsRatio_working_3-way'!X200=0),IF(Q200&gt;0,-Q200^(1/3),(-Q200)^(1/3)),'OddsRatio_working_3-way'!AN200-'OddsRatio_working_3-way'!R200/3)</f>
        <v>-0.34146396569861992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9">
        <f t="shared" si="52"/>
        <v>0.16774585419414911</v>
      </c>
      <c r="E201" s="9">
        <f t="shared" si="53"/>
        <v>0.26013795407155521</v>
      </c>
      <c r="F201" s="9">
        <f t="shared" si="54"/>
        <v>0.57211619173429584</v>
      </c>
      <c r="G201" s="9">
        <f t="shared" si="55"/>
        <v>1.0533756250659354</v>
      </c>
      <c r="H201" s="9">
        <f t="shared" si="56"/>
        <v>5.9613991940605553</v>
      </c>
      <c r="I201" s="9">
        <f t="shared" si="57"/>
        <v>3.8441141876780258</v>
      </c>
      <c r="J201" s="9">
        <f t="shared" si="58"/>
        <v>1.7478966937968143</v>
      </c>
      <c r="K201" s="11">
        <f t="shared" si="59"/>
        <v>0.17513134851138354</v>
      </c>
      <c r="L201" s="11">
        <f t="shared" si="60"/>
        <v>0.27027027027027023</v>
      </c>
      <c r="M201" s="11">
        <f t="shared" si="61"/>
        <v>0.58479532163742687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-0.24992464120494373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0.22476158525564</v>
      </c>
      <c r="Q201" s="11">
        <f>2*'OddsRatio_working_3-way'!K201*'OddsRatio_working_3-way'!L201*'OddsRatio_working_3-way'!M201</f>
        <v>5.5359996368384227E-2</v>
      </c>
      <c r="R201" s="11">
        <f t="shared" si="62"/>
        <v>0</v>
      </c>
      <c r="S201" s="11">
        <f t="shared" si="63"/>
        <v>-0.89931742693322714</v>
      </c>
      <c r="T201" s="11">
        <f t="shared" si="64"/>
        <v>-0.22150675540227266</v>
      </c>
      <c r="U201" s="11">
        <f>'OddsRatio_working_3-way'!S201-'OddsRatio_working_3-way'!R201^2/3</f>
        <v>-0.89931742693322714</v>
      </c>
      <c r="V201" s="11">
        <f>'OddsRatio_working_3-way'!S201*'OddsRatio_working_3-way'!R201/3-2*'OddsRatio_working_3-way'!R201^3/27-'OddsRatio_working_3-way'!T201</f>
        <v>0.22150675540227266</v>
      </c>
      <c r="W201" s="11">
        <f>'OddsRatio_working_3-way'!V201^2+4*'OddsRatio_working_3-way'!U201^3/27</f>
        <v>-5.8689217322402808E-2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0.16412987236579227</v>
      </c>
      <c r="Y201" s="11">
        <f>IF('OddsRatio_working_3-way'!W201&gt;=0,IF('OddsRatio_working_3-way'!V201+SQRT('OddsRatio_working_3-way'!W201)&gt;0,0,PI()),ACOS('OddsRatio_working_3-way'!V201/(2*'OddsRatio_working_3-way'!X201)))</f>
        <v>0.83011471536869308</v>
      </c>
      <c r="Z201" s="11">
        <f>'OddsRatio_working_3-way'!X201^(1/3)*COS('OddsRatio_working_3-way'!Y201/3)</f>
        <v>0.5266878125329677</v>
      </c>
      <c r="AA201" s="11">
        <f>'OddsRatio_working_3-way'!X201^(1/3)*COS(('OddsRatio_working_3-way'!Y201+2*PI())/3)</f>
        <v>-0.39287891246262718</v>
      </c>
      <c r="AB201" s="11">
        <f>'OddsRatio_working_3-way'!X201^(1/3)*COS(('OddsRatio_working_3-way'!Y201+4*PI())/3)</f>
        <v>-0.13380890007034058</v>
      </c>
      <c r="AC201" s="11">
        <f>'OddsRatio_working_3-way'!X201^(1/3)*SIN('OddsRatio_working_3-way'!Y201/3)</f>
        <v>0.14957414139364639</v>
      </c>
      <c r="AD201" s="11">
        <f>'OddsRatio_working_3-way'!X201^(1/3)*SIN(('OddsRatio_working_3-way'!Y201+2*PI())/3)</f>
        <v>0.3813379548203828</v>
      </c>
      <c r="AE201" s="11">
        <f>'OddsRatio_working_3-way'!X201^(1/3)*SIN(('OddsRatio_working_3-way'!Y201+4*PI())/3)</f>
        <v>-0.53091209621402924</v>
      </c>
      <c r="AF201" s="11">
        <f>-'OddsRatio_working_3-way'!U201/(3*'OddsRatio_working_3-way'!X201^(1/3))*COS(('OddsRatio_working_3-way'!Y201)/3)</f>
        <v>0.5266878125329677</v>
      </c>
      <c r="AG201" s="11">
        <f>-'OddsRatio_working_3-way'!U201/(3*'OddsRatio_working_3-way'!X201^(1/3))*COS(('OddsRatio_working_3-way'!Y201+2*PI())/3)</f>
        <v>-0.39287891246262718</v>
      </c>
      <c r="AH201" s="11">
        <f>-'OddsRatio_working_3-way'!U201/(3*'OddsRatio_working_3-way'!X201^(1/3))*COS(('OddsRatio_working_3-way'!Y201+4*PI())/3)</f>
        <v>-0.13380890007034058</v>
      </c>
      <c r="AI201" s="11">
        <f>'OddsRatio_working_3-way'!U201/(3*'OddsRatio_working_3-way'!X201^(1/3))*SIN(('OddsRatio_working_3-way'!Y201)/3)</f>
        <v>-0.14957414139364639</v>
      </c>
      <c r="AJ201" s="11">
        <f>'OddsRatio_working_3-way'!U201/(3*'OddsRatio_working_3-way'!X201^(1/3))*SIN(('OddsRatio_working_3-way'!Y201+2*PI())/3)</f>
        <v>-0.3813379548203828</v>
      </c>
      <c r="AK201" s="11">
        <f>'OddsRatio_working_3-way'!U201/(3*'OddsRatio_working_3-way'!X201^(1/3))*SIN(('OddsRatio_working_3-way'!Y201+4*PI())/3)</f>
        <v>0.53091209621402924</v>
      </c>
      <c r="AL201" s="11">
        <f>'OddsRatio_working_3-way'!Z201+'OddsRatio_working_3-way'!AF201</f>
        <v>1.0533756250659354</v>
      </c>
      <c r="AM201" s="11">
        <f>'OddsRatio_working_3-way'!AA201+'OddsRatio_working_3-way'!AG201</f>
        <v>-0.78575782492525437</v>
      </c>
      <c r="AN201" s="11">
        <f>'OddsRatio_working_3-way'!AB201+'OddsRatio_working_3-way'!AH201</f>
        <v>-0.26761780014068115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1.0533756250659354</v>
      </c>
      <c r="AS201" s="11">
        <f>IF(('OddsRatio_working_3-way'!X201=0),IF(Q201&gt;0,-Q201^(1/3),(-Q201)^(1/3)),'OddsRatio_working_3-way'!AM201-'OddsRatio_working_3-way'!R201/3)</f>
        <v>-0.78575782492525437</v>
      </c>
      <c r="AT201" s="11">
        <f>IF(('OddsRatio_working_3-way'!X201=0),IF(Q201&gt;0,-Q201^(1/3),(-Q201)^(1/3)),'OddsRatio_working_3-way'!AN201-'OddsRatio_working_3-way'!R201/3)</f>
        <v>-0.26761780014068115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9">
        <f t="shared" si="52"/>
        <v>0.40675910307770735</v>
      </c>
      <c r="E202" s="9">
        <f t="shared" si="53"/>
        <v>0.28654974693704327</v>
      </c>
      <c r="F202" s="9">
        <f t="shared" si="54"/>
        <v>0.30669114998524905</v>
      </c>
      <c r="G202" s="9">
        <f t="shared" si="55"/>
        <v>1.0417554139425997</v>
      </c>
      <c r="H202" s="9">
        <f t="shared" si="56"/>
        <v>2.4584575795196395</v>
      </c>
      <c r="I202" s="9">
        <f t="shared" si="57"/>
        <v>3.4897954393228137</v>
      </c>
      <c r="J202" s="9">
        <f t="shared" si="58"/>
        <v>3.2606092482554425</v>
      </c>
      <c r="K202" s="11">
        <f t="shared" si="59"/>
        <v>0.41666666666666669</v>
      </c>
      <c r="L202" s="11">
        <f t="shared" si="60"/>
        <v>0.29498525073746312</v>
      </c>
      <c r="M202" s="11">
        <f t="shared" si="61"/>
        <v>0.31545741324921134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-0.28152402842528734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0.23108728895837019</v>
      </c>
      <c r="Q202" s="11">
        <f>2*'OddsRatio_working_3-way'!K202*'OddsRatio_working_3-way'!L202*'OddsRatio_working_3-way'!M202</f>
        <v>7.7546070120258451E-2</v>
      </c>
      <c r="R202" s="11">
        <f t="shared" si="62"/>
        <v>0</v>
      </c>
      <c r="S202" s="11">
        <f t="shared" si="63"/>
        <v>-0.82084392671902118</v>
      </c>
      <c r="T202" s="11">
        <f t="shared" si="64"/>
        <v>-0.27545098212047686</v>
      </c>
      <c r="U202" s="11">
        <f>'OddsRatio_working_3-way'!S202-'OddsRatio_working_3-way'!R202^2/3</f>
        <v>-0.82084392671902118</v>
      </c>
      <c r="V202" s="11">
        <f>'OddsRatio_working_3-way'!S202*'OddsRatio_working_3-way'!R202/3-2*'OddsRatio_working_3-way'!R202^3/27-'OddsRatio_working_3-way'!T202</f>
        <v>0.27545098212047686</v>
      </c>
      <c r="W202" s="11">
        <f>'OddsRatio_working_3-way'!V202^2+4*'OddsRatio_working_3-way'!U202^3/27</f>
        <v>-6.0633670593743388E-3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0.14312285859577917</v>
      </c>
      <c r="Y202" s="11">
        <f>IF('OddsRatio_working_3-way'!W202&gt;=0,IF('OddsRatio_working_3-way'!V202+SQRT('OddsRatio_working_3-way'!W202)&gt;0,0,PI()),ACOS('OddsRatio_working_3-way'!V202/(2*'OddsRatio_working_3-way'!X202)))</f>
        <v>0.27550269444898645</v>
      </c>
      <c r="Z202" s="11">
        <f>'OddsRatio_working_3-way'!X202^(1/3)*COS('OddsRatio_working_3-way'!Y202/3)</f>
        <v>0.52087770697129987</v>
      </c>
      <c r="AA202" s="11">
        <f>'OddsRatio_working_3-way'!X202^(1/3)*COS(('OddsRatio_working_3-way'!Y202+2*PI())/3)</f>
        <v>-0.3019815118622613</v>
      </c>
      <c r="AB202" s="11">
        <f>'OddsRatio_working_3-way'!X202^(1/3)*COS(('OddsRatio_working_3-way'!Y202+4*PI())/3)</f>
        <v>-0.21889619510903863</v>
      </c>
      <c r="AC202" s="11">
        <f>'OddsRatio_working_3-way'!X202^(1/3)*SIN('OddsRatio_working_3-way'!Y202/3)</f>
        <v>4.7969329993178426E-2</v>
      </c>
      <c r="AD202" s="11">
        <f>'OddsRatio_working_3-way'!X202^(1/3)*SIN(('OddsRatio_working_3-way'!Y202+2*PI())/3)</f>
        <v>0.42710866150554316</v>
      </c>
      <c r="AE202" s="11">
        <f>'OddsRatio_working_3-way'!X202^(1/3)*SIN(('OddsRatio_working_3-way'!Y202+4*PI())/3)</f>
        <v>-0.47507799149872165</v>
      </c>
      <c r="AF202" s="11">
        <f>-'OddsRatio_working_3-way'!U202/(3*'OddsRatio_working_3-way'!X202^(1/3))*COS(('OddsRatio_working_3-way'!Y202)/3)</f>
        <v>0.52087770697129987</v>
      </c>
      <c r="AG202" s="11">
        <f>-'OddsRatio_working_3-way'!U202/(3*'OddsRatio_working_3-way'!X202^(1/3))*COS(('OddsRatio_working_3-way'!Y202+2*PI())/3)</f>
        <v>-0.3019815118622613</v>
      </c>
      <c r="AH202" s="11">
        <f>-'OddsRatio_working_3-way'!U202/(3*'OddsRatio_working_3-way'!X202^(1/3))*COS(('OddsRatio_working_3-way'!Y202+4*PI())/3)</f>
        <v>-0.21889619510903863</v>
      </c>
      <c r="AI202" s="11">
        <f>'OddsRatio_working_3-way'!U202/(3*'OddsRatio_working_3-way'!X202^(1/3))*SIN(('OddsRatio_working_3-way'!Y202)/3)</f>
        <v>-4.7969329993178426E-2</v>
      </c>
      <c r="AJ202" s="11">
        <f>'OddsRatio_working_3-way'!U202/(3*'OddsRatio_working_3-way'!X202^(1/3))*SIN(('OddsRatio_working_3-way'!Y202+2*PI())/3)</f>
        <v>-0.42710866150554316</v>
      </c>
      <c r="AK202" s="11">
        <f>'OddsRatio_working_3-way'!U202/(3*'OddsRatio_working_3-way'!X202^(1/3))*SIN(('OddsRatio_working_3-way'!Y202+4*PI())/3)</f>
        <v>0.47507799149872165</v>
      </c>
      <c r="AL202" s="11">
        <f>'OddsRatio_working_3-way'!Z202+'OddsRatio_working_3-way'!AF202</f>
        <v>1.0417554139425997</v>
      </c>
      <c r="AM202" s="11">
        <f>'OddsRatio_working_3-way'!AA202+'OddsRatio_working_3-way'!AG202</f>
        <v>-0.6039630237245226</v>
      </c>
      <c r="AN202" s="11">
        <f>'OddsRatio_working_3-way'!AB202+'OddsRatio_working_3-way'!AH202</f>
        <v>-0.43779239021807725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1.0417554139425997</v>
      </c>
      <c r="AS202" s="11">
        <f>IF(('OddsRatio_working_3-way'!X202=0),IF(Q202&gt;0,-Q202^(1/3),(-Q202)^(1/3)),'OddsRatio_working_3-way'!AM202-'OddsRatio_working_3-way'!R202/3)</f>
        <v>-0.6039630237245226</v>
      </c>
      <c r="AT202" s="11">
        <f>IF(('OddsRatio_working_3-way'!X202=0),IF(Q202&gt;0,-Q202^(1/3),(-Q202)^(1/3)),'OddsRatio_working_3-way'!AN202-'OddsRatio_working_3-way'!R202/3)</f>
        <v>-0.43779239021807725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9">
        <f t="shared" si="52"/>
        <v>0.55507086242913761</v>
      </c>
      <c r="E203" s="9">
        <f t="shared" si="53"/>
        <v>0.26797637510862032</v>
      </c>
      <c r="F203" s="9">
        <f t="shared" si="54"/>
        <v>0.17695276246224204</v>
      </c>
      <c r="G203" s="9">
        <f t="shared" si="55"/>
        <v>1.0546997066088535</v>
      </c>
      <c r="H203" s="9">
        <f t="shared" si="56"/>
        <v>1.8015717770227286</v>
      </c>
      <c r="I203" s="9">
        <f t="shared" si="57"/>
        <v>3.7316722401169304</v>
      </c>
      <c r="J203" s="9">
        <f t="shared" si="58"/>
        <v>5.6512257061450439</v>
      </c>
      <c r="K203" s="11">
        <f t="shared" si="59"/>
        <v>0.56818181818181823</v>
      </c>
      <c r="L203" s="11">
        <f t="shared" si="60"/>
        <v>0.2785515320334262</v>
      </c>
      <c r="M203" s="11">
        <f t="shared" si="61"/>
        <v>0.18484288354898337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-0.25394961826129736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0.22701645611865517</v>
      </c>
      <c r="Q203" s="11">
        <f>2*'OddsRatio_working_3-way'!K203*'OddsRatio_working_3-way'!L203*'OddsRatio_working_3-way'!M203</f>
        <v>5.8509395906869904E-2</v>
      </c>
      <c r="R203" s="11">
        <f t="shared" si="62"/>
        <v>0</v>
      </c>
      <c r="S203" s="11">
        <f t="shared" si="63"/>
        <v>-0.89394289179466402</v>
      </c>
      <c r="T203" s="11">
        <f t="shared" si="64"/>
        <v>-0.23039765252439801</v>
      </c>
      <c r="U203" s="11">
        <f>'OddsRatio_working_3-way'!S203-'OddsRatio_working_3-way'!R203^2/3</f>
        <v>-0.89394289179466402</v>
      </c>
      <c r="V203" s="11">
        <f>'OddsRatio_working_3-way'!S203*'OddsRatio_working_3-way'!R203/3-2*'OddsRatio_working_3-way'!R203^3/27-'OddsRatio_working_3-way'!T203</f>
        <v>0.23039765252439801</v>
      </c>
      <c r="W203" s="11">
        <f>'OddsRatio_working_3-way'!V203^2+4*'OddsRatio_working_3-way'!U203^3/27</f>
        <v>-5.2751005258794455E-2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0.16266075398474866</v>
      </c>
      <c r="Y203" s="11">
        <f>IF('OddsRatio_working_3-way'!W203&gt;=0,IF('OddsRatio_working_3-way'!V203+SQRT('OddsRatio_working_3-way'!W203)&gt;0,0,PI()),ACOS('OddsRatio_working_3-way'!V203/(2*'OddsRatio_working_3-way'!X203)))</f>
        <v>0.78382932298372188</v>
      </c>
      <c r="Z203" s="11">
        <f>'OddsRatio_working_3-way'!X203^(1/3)*COS('OddsRatio_working_3-way'!Y203/3)</f>
        <v>0.52734985330442674</v>
      </c>
      <c r="AA203" s="11">
        <f>'OddsRatio_working_3-way'!X203^(1/3)*COS(('OddsRatio_working_3-way'!Y203+2*PI())/3)</f>
        <v>-0.38579094572225897</v>
      </c>
      <c r="AB203" s="11">
        <f>'OddsRatio_working_3-way'!X203^(1/3)*COS(('OddsRatio_working_3-way'!Y203+4*PI())/3)</f>
        <v>-0.14155890758216769</v>
      </c>
      <c r="AC203" s="11">
        <f>'OddsRatio_working_3-way'!X203^(1/3)*SIN('OddsRatio_working_3-way'!Y203/3)</f>
        <v>0.14100743296491255</v>
      </c>
      <c r="AD203" s="11">
        <f>'OddsRatio_working_3-way'!X203^(1/3)*SIN(('OddsRatio_working_3-way'!Y203+2*PI())/3)</f>
        <v>0.38619465316117435</v>
      </c>
      <c r="AE203" s="11">
        <f>'OddsRatio_working_3-way'!X203^(1/3)*SIN(('OddsRatio_working_3-way'!Y203+4*PI())/3)</f>
        <v>-0.52720208612608699</v>
      </c>
      <c r="AF203" s="11">
        <f>-'OddsRatio_working_3-way'!U203/(3*'OddsRatio_working_3-way'!X203^(1/3))*COS(('OddsRatio_working_3-way'!Y203)/3)</f>
        <v>0.52734985330442663</v>
      </c>
      <c r="AG203" s="11">
        <f>-'OddsRatio_working_3-way'!U203/(3*'OddsRatio_working_3-way'!X203^(1/3))*COS(('OddsRatio_working_3-way'!Y203+2*PI())/3)</f>
        <v>-0.38579094572225886</v>
      </c>
      <c r="AH203" s="11">
        <f>-'OddsRatio_working_3-way'!U203/(3*'OddsRatio_working_3-way'!X203^(1/3))*COS(('OddsRatio_working_3-way'!Y203+4*PI())/3)</f>
        <v>-0.14155890758216766</v>
      </c>
      <c r="AI203" s="11">
        <f>'OddsRatio_working_3-way'!U203/(3*'OddsRatio_working_3-way'!X203^(1/3))*SIN(('OddsRatio_working_3-way'!Y203)/3)</f>
        <v>-0.14100743296491253</v>
      </c>
      <c r="AJ203" s="11">
        <f>'OddsRatio_working_3-way'!U203/(3*'OddsRatio_working_3-way'!X203^(1/3))*SIN(('OddsRatio_working_3-way'!Y203+2*PI())/3)</f>
        <v>-0.38619465316117429</v>
      </c>
      <c r="AK203" s="11">
        <f>'OddsRatio_working_3-way'!U203/(3*'OddsRatio_working_3-way'!X203^(1/3))*SIN(('OddsRatio_working_3-way'!Y203+4*PI())/3)</f>
        <v>0.52720208612608688</v>
      </c>
      <c r="AL203" s="11">
        <f>'OddsRatio_working_3-way'!Z203+'OddsRatio_working_3-way'!AF203</f>
        <v>1.0546997066088535</v>
      </c>
      <c r="AM203" s="11">
        <f>'OddsRatio_working_3-way'!AA203+'OddsRatio_working_3-way'!AG203</f>
        <v>-0.77158189144451783</v>
      </c>
      <c r="AN203" s="11">
        <f>'OddsRatio_working_3-way'!AB203+'OddsRatio_working_3-way'!AH203</f>
        <v>-0.28311781516433532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1.0546997066088535</v>
      </c>
      <c r="AS203" s="11">
        <f>IF(('OddsRatio_working_3-way'!X203=0),IF(Q203&gt;0,-Q203^(1/3),(-Q203)^(1/3)),'OddsRatio_working_3-way'!AM203-'OddsRatio_working_3-way'!R203/3)</f>
        <v>-0.77158189144451783</v>
      </c>
      <c r="AT203" s="11">
        <f>IF(('OddsRatio_working_3-way'!X203=0),IF(Q203&gt;0,-Q203^(1/3),(-Q203)^(1/3)),'OddsRatio_working_3-way'!AN203-'OddsRatio_working_3-way'!R203/3)</f>
        <v>-0.28311781516433532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9">
        <f t="shared" si="52"/>
        <v>0.28828910835489496</v>
      </c>
      <c r="E204" s="9">
        <f t="shared" si="53"/>
        <v>0.29272173056477058</v>
      </c>
      <c r="F204" s="9">
        <f t="shared" si="54"/>
        <v>0.41898916108033452</v>
      </c>
      <c r="G204" s="9">
        <f t="shared" si="55"/>
        <v>1.0505277160854725</v>
      </c>
      <c r="H204" s="9">
        <f t="shared" si="56"/>
        <v>3.4687401328008605</v>
      </c>
      <c r="I204" s="9">
        <f t="shared" si="57"/>
        <v>3.4162137469965863</v>
      </c>
      <c r="J204" s="9">
        <f t="shared" si="58"/>
        <v>2.3866965852328241</v>
      </c>
      <c r="K204" s="11">
        <f t="shared" si="59"/>
        <v>0.29850746268656714</v>
      </c>
      <c r="L204" s="11">
        <f t="shared" si="60"/>
        <v>0.30303030303030304</v>
      </c>
      <c r="M204" s="11">
        <f t="shared" si="61"/>
        <v>0.43103448275862072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-0.27817807514153381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0.23277031769054421</v>
      </c>
      <c r="Q204" s="11">
        <f>2*'OddsRatio_working_3-way'!K204*'OddsRatio_working_3-way'!L204*'OddsRatio_working_3-way'!M204</f>
        <v>7.7980005926480453E-2</v>
      </c>
      <c r="R204" s="11">
        <f t="shared" si="62"/>
        <v>0</v>
      </c>
      <c r="S204" s="11">
        <f t="shared" si="63"/>
        <v>-0.83676730300227053</v>
      </c>
      <c r="T204" s="11">
        <f t="shared" si="64"/>
        <v>-0.28032405460712573</v>
      </c>
      <c r="U204" s="11">
        <f>'OddsRatio_working_3-way'!S204-'OddsRatio_working_3-way'!R204^2/3</f>
        <v>-0.83676730300227053</v>
      </c>
      <c r="V204" s="11">
        <f>'OddsRatio_working_3-way'!S204*'OddsRatio_working_3-way'!R204/3-2*'OddsRatio_working_3-way'!R204^3/27-'OddsRatio_working_3-way'!T204</f>
        <v>0.28032405460712573</v>
      </c>
      <c r="W204" s="11">
        <f>'OddsRatio_working_3-way'!V204^2+4*'OddsRatio_working_3-way'!U204^3/27</f>
        <v>-8.2165470817695818E-3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0.14730760560231471</v>
      </c>
      <c r="Y204" s="11">
        <f>IF('OddsRatio_working_3-way'!W204&gt;=0,IF('OddsRatio_working_3-way'!V204+SQRT('OddsRatio_working_3-way'!W204)&gt;0,0,PI()),ACOS('OddsRatio_working_3-way'!V204/(2*'OddsRatio_working_3-way'!X204)))</f>
        <v>0.31274652058712604</v>
      </c>
      <c r="Z204" s="11">
        <f>'OddsRatio_working_3-way'!X204^(1/3)*COS('OddsRatio_working_3-way'!Y204/3)</f>
        <v>0.52526385804273623</v>
      </c>
      <c r="AA204" s="11">
        <f>'OddsRatio_working_3-way'!X204^(1/3)*COS(('OddsRatio_working_3-way'!Y204+2*PI())/3)</f>
        <v>-0.31022641742194651</v>
      </c>
      <c r="AB204" s="11">
        <f>'OddsRatio_working_3-way'!X204^(1/3)*COS(('OddsRatio_working_3-way'!Y204+4*PI())/3)</f>
        <v>-0.2150374406207898</v>
      </c>
      <c r="AC204" s="11">
        <f>'OddsRatio_working_3-way'!X204^(1/3)*SIN('OddsRatio_working_3-way'!Y204/3)</f>
        <v>5.4957381380033053E-2</v>
      </c>
      <c r="AD204" s="11">
        <f>'OddsRatio_working_3-way'!X204^(1/3)*SIN(('OddsRatio_working_3-way'!Y204+2*PI())/3)</f>
        <v>0.42741315406481628</v>
      </c>
      <c r="AE204" s="11">
        <f>'OddsRatio_working_3-way'!X204^(1/3)*SIN(('OddsRatio_working_3-way'!Y204+4*PI())/3)</f>
        <v>-0.48237053544484915</v>
      </c>
      <c r="AF204" s="11">
        <f>-'OddsRatio_working_3-way'!U204/(3*'OddsRatio_working_3-way'!X204^(1/3))*COS(('OddsRatio_working_3-way'!Y204)/3)</f>
        <v>0.52526385804273634</v>
      </c>
      <c r="AG204" s="11">
        <f>-'OddsRatio_working_3-way'!U204/(3*'OddsRatio_working_3-way'!X204^(1/3))*COS(('OddsRatio_working_3-way'!Y204+2*PI())/3)</f>
        <v>-0.31022641742194662</v>
      </c>
      <c r="AH204" s="11">
        <f>-'OddsRatio_working_3-way'!U204/(3*'OddsRatio_working_3-way'!X204^(1/3))*COS(('OddsRatio_working_3-way'!Y204+4*PI())/3)</f>
        <v>-0.21503744062078986</v>
      </c>
      <c r="AI204" s="11">
        <f>'OddsRatio_working_3-way'!U204/(3*'OddsRatio_working_3-way'!X204^(1/3))*SIN(('OddsRatio_working_3-way'!Y204)/3)</f>
        <v>-5.4957381380033067E-2</v>
      </c>
      <c r="AJ204" s="11">
        <f>'OddsRatio_working_3-way'!U204/(3*'OddsRatio_working_3-way'!X204^(1/3))*SIN(('OddsRatio_working_3-way'!Y204+2*PI())/3)</f>
        <v>-0.42741315406481639</v>
      </c>
      <c r="AK204" s="11">
        <f>'OddsRatio_working_3-way'!U204/(3*'OddsRatio_working_3-way'!X204^(1/3))*SIN(('OddsRatio_working_3-way'!Y204+4*PI())/3)</f>
        <v>0.48237053544484926</v>
      </c>
      <c r="AL204" s="11">
        <f>'OddsRatio_working_3-way'!Z204+'OddsRatio_working_3-way'!AF204</f>
        <v>1.0505277160854725</v>
      </c>
      <c r="AM204" s="11">
        <f>'OddsRatio_working_3-way'!AA204+'OddsRatio_working_3-way'!AG204</f>
        <v>-0.62045283484389313</v>
      </c>
      <c r="AN204" s="11">
        <f>'OddsRatio_working_3-way'!AB204+'OddsRatio_working_3-way'!AH204</f>
        <v>-0.43007488124157967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1.0505277160854725</v>
      </c>
      <c r="AS204" s="11">
        <f>IF(('OddsRatio_working_3-way'!X204=0),IF(Q204&gt;0,-Q204^(1/3),(-Q204)^(1/3)),'OddsRatio_working_3-way'!AM204-'OddsRatio_working_3-way'!R204/3)</f>
        <v>-0.62045283484389313</v>
      </c>
      <c r="AT204" s="11">
        <f>IF(('OddsRatio_working_3-way'!X204=0),IF(Q204&gt;0,-Q204^(1/3),(-Q204)^(1/3)),'OddsRatio_working_3-way'!AN204-'OddsRatio_working_3-way'!R204/3)</f>
        <v>-0.43007488124157967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9">
        <f t="shared" si="52"/>
        <v>0.33173983440139398</v>
      </c>
      <c r="E205" s="9">
        <f t="shared" si="53"/>
        <v>0.28595697883208798</v>
      </c>
      <c r="F205" s="9">
        <f t="shared" si="54"/>
        <v>0.38230318676651787</v>
      </c>
      <c r="G205" s="9">
        <f t="shared" si="55"/>
        <v>1.0491720724785671</v>
      </c>
      <c r="H205" s="9">
        <f t="shared" si="56"/>
        <v>3.0144103791588495</v>
      </c>
      <c r="I205" s="9">
        <f t="shared" si="57"/>
        <v>3.4970295324989893</v>
      </c>
      <c r="J205" s="9">
        <f t="shared" si="58"/>
        <v>2.615724991616994</v>
      </c>
      <c r="K205" s="11">
        <f t="shared" si="59"/>
        <v>0.34246575342465752</v>
      </c>
      <c r="L205" s="11">
        <f t="shared" si="60"/>
        <v>0.29585798816568049</v>
      </c>
      <c r="M205" s="11">
        <f t="shared" si="61"/>
        <v>0.39370078740157477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-0.28071501194473569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0.23295904579974838</v>
      </c>
      <c r="Q205" s="11">
        <f>2*'OddsRatio_working_3-way'!K205*'OddsRatio_working_3-way'!L205*'OddsRatio_working_3-way'!M205</f>
        <v>7.9780495136900123E-2</v>
      </c>
      <c r="R205" s="11">
        <f t="shared" si="62"/>
        <v>0</v>
      </c>
      <c r="S205" s="11">
        <f t="shared" si="63"/>
        <v>-0.82987740550765765</v>
      </c>
      <c r="T205" s="11">
        <f t="shared" si="64"/>
        <v>-0.28420459092728001</v>
      </c>
      <c r="U205" s="11">
        <f>'OddsRatio_working_3-way'!S205-'OddsRatio_working_3-way'!R205^2/3</f>
        <v>-0.82987740550765765</v>
      </c>
      <c r="V205" s="11">
        <f>'OddsRatio_working_3-way'!S205*'OddsRatio_working_3-way'!R205/3-2*'OddsRatio_working_3-way'!R205^3/27-'OddsRatio_working_3-way'!T205</f>
        <v>0.28420459092728001</v>
      </c>
      <c r="W205" s="11">
        <f>'OddsRatio_working_3-way'!V205^2+4*'OddsRatio_working_3-way'!U205^3/27</f>
        <v>-3.8994055157186708E-3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0.14549197144504336</v>
      </c>
      <c r="Y205" s="11">
        <f>IF('OddsRatio_working_3-way'!W205&gt;=0,IF('OddsRatio_working_3-way'!V205+SQRT('OddsRatio_working_3-way'!W205)&gt;0,0,PI()),ACOS('OddsRatio_working_3-way'!V205/(2*'OddsRatio_working_3-way'!X205)))</f>
        <v>0.21628250205274502</v>
      </c>
      <c r="Z205" s="11">
        <f>'OddsRatio_working_3-way'!X205^(1/3)*COS('OddsRatio_working_3-way'!Y205/3)</f>
        <v>0.52458603623928368</v>
      </c>
      <c r="AA205" s="11">
        <f>'OddsRatio_working_3-way'!X205^(1/3)*COS(('OddsRatio_working_3-way'!Y205+2*PI())/3)</f>
        <v>-0.29510260991811216</v>
      </c>
      <c r="AB205" s="11">
        <f>'OddsRatio_working_3-way'!X205^(1/3)*COS(('OddsRatio_working_3-way'!Y205+4*PI())/3)</f>
        <v>-0.22948342632117158</v>
      </c>
      <c r="AC205" s="11">
        <f>'OddsRatio_working_3-way'!X205^(1/3)*SIN('OddsRatio_working_3-way'!Y205/3)</f>
        <v>3.7885253313697187E-2</v>
      </c>
      <c r="AD205" s="11">
        <f>'OddsRatio_working_3-way'!X205^(1/3)*SIN(('OddsRatio_working_3-way'!Y205+2*PI())/3)</f>
        <v>0.43536220719695512</v>
      </c>
      <c r="AE205" s="11">
        <f>'OddsRatio_working_3-way'!X205^(1/3)*SIN(('OddsRatio_working_3-way'!Y205+4*PI())/3)</f>
        <v>-0.47324746051065225</v>
      </c>
      <c r="AF205" s="11">
        <f>-'OddsRatio_working_3-way'!U205/(3*'OddsRatio_working_3-way'!X205^(1/3))*COS(('OddsRatio_working_3-way'!Y205)/3)</f>
        <v>0.52458603623928346</v>
      </c>
      <c r="AG205" s="11">
        <f>-'OddsRatio_working_3-way'!U205/(3*'OddsRatio_working_3-way'!X205^(1/3))*COS(('OddsRatio_working_3-way'!Y205+2*PI())/3)</f>
        <v>-0.29510260991811199</v>
      </c>
      <c r="AH205" s="11">
        <f>-'OddsRatio_working_3-way'!U205/(3*'OddsRatio_working_3-way'!X205^(1/3))*COS(('OddsRatio_working_3-way'!Y205+4*PI())/3)</f>
        <v>-0.2294834263211715</v>
      </c>
      <c r="AI205" s="11">
        <f>'OddsRatio_working_3-way'!U205/(3*'OddsRatio_working_3-way'!X205^(1/3))*SIN(('OddsRatio_working_3-way'!Y205)/3)</f>
        <v>-3.7885253313697166E-2</v>
      </c>
      <c r="AJ205" s="11">
        <f>'OddsRatio_working_3-way'!U205/(3*'OddsRatio_working_3-way'!X205^(1/3))*SIN(('OddsRatio_working_3-way'!Y205+2*PI())/3)</f>
        <v>-0.43536220719695495</v>
      </c>
      <c r="AK205" s="11">
        <f>'OddsRatio_working_3-way'!U205/(3*'OddsRatio_working_3-way'!X205^(1/3))*SIN(('OddsRatio_working_3-way'!Y205+4*PI())/3)</f>
        <v>0.47324746051065208</v>
      </c>
      <c r="AL205" s="11">
        <f>'OddsRatio_working_3-way'!Z205+'OddsRatio_working_3-way'!AF205</f>
        <v>1.0491720724785671</v>
      </c>
      <c r="AM205" s="11">
        <f>'OddsRatio_working_3-way'!AA205+'OddsRatio_working_3-way'!AG205</f>
        <v>-0.5902052198362242</v>
      </c>
      <c r="AN205" s="11">
        <f>'OddsRatio_working_3-way'!AB205+'OddsRatio_working_3-way'!AH205</f>
        <v>-0.45896685264234305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1.0491720724785671</v>
      </c>
      <c r="AS205" s="11">
        <f>IF(('OddsRatio_working_3-way'!X205=0),IF(Q205&gt;0,-Q205^(1/3),(-Q205)^(1/3)),'OddsRatio_working_3-way'!AM205-'OddsRatio_working_3-way'!R205/3)</f>
        <v>-0.5902052198362242</v>
      </c>
      <c r="AT205" s="11">
        <f>IF(('OddsRatio_working_3-way'!X205=0),IF(Q205&gt;0,-Q205^(1/3),(-Q205)^(1/3)),'OddsRatio_working_3-way'!AN205-'OddsRatio_working_3-way'!R205/3)</f>
        <v>-0.45896685264234305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9">
        <f t="shared" si="52"/>
        <v>0.24571020342860245</v>
      </c>
      <c r="E206" s="9">
        <f t="shared" si="53"/>
        <v>0.29366578250313508</v>
      </c>
      <c r="F206" s="9">
        <f t="shared" si="54"/>
        <v>0.46062401406826237</v>
      </c>
      <c r="G206" s="9">
        <f t="shared" si="55"/>
        <v>1.0549261367389378</v>
      </c>
      <c r="H206" s="9">
        <f t="shared" si="56"/>
        <v>4.0698350579103089</v>
      </c>
      <c r="I206" s="9">
        <f t="shared" si="57"/>
        <v>3.4052315917647791</v>
      </c>
      <c r="J206" s="9">
        <f t="shared" si="58"/>
        <v>2.1709680117802206</v>
      </c>
      <c r="K206" s="11">
        <f t="shared" si="59"/>
        <v>0.25575447570332482</v>
      </c>
      <c r="L206" s="11">
        <f t="shared" si="60"/>
        <v>0.3048780487804878</v>
      </c>
      <c r="M206" s="11">
        <f t="shared" si="61"/>
        <v>0.47393364928909953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-0.27215590291440661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0.23281314254579616</v>
      </c>
      <c r="Q206" s="11">
        <f>2*'OddsRatio_working_3-way'!K206*'OddsRatio_working_3-way'!L206*'OddsRatio_working_3-way'!M206</f>
        <v>7.3908934141522609E-2</v>
      </c>
      <c r="R206" s="11">
        <f t="shared" si="62"/>
        <v>0</v>
      </c>
      <c r="S206" s="11">
        <f t="shared" si="63"/>
        <v>-0.85544035625424664</v>
      </c>
      <c r="T206" s="11">
        <f t="shared" si="64"/>
        <v>-0.27156836706484028</v>
      </c>
      <c r="U206" s="11">
        <f>'OddsRatio_working_3-way'!S206-'OddsRatio_working_3-way'!R206^2/3</f>
        <v>-0.85544035625424664</v>
      </c>
      <c r="V206" s="11">
        <f>'OddsRatio_working_3-way'!S206*'OddsRatio_working_3-way'!R206/3-2*'OddsRatio_working_3-way'!R206^3/27-'OddsRatio_working_3-way'!T206</f>
        <v>0.27156836706484028</v>
      </c>
      <c r="W206" s="11">
        <f>'OddsRatio_working_3-way'!V206^2+4*'OddsRatio_working_3-way'!U206^3/27</f>
        <v>-1.8990267456571092E-2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0.15226592317951093</v>
      </c>
      <c r="Y206" s="11">
        <f>IF('OddsRatio_working_3-way'!W206&gt;=0,IF('OddsRatio_working_3-way'!V206+SQRT('OddsRatio_working_3-way'!W206)&gt;0,0,PI()),ACOS('OddsRatio_working_3-way'!V206/(2*'OddsRatio_working_3-way'!X206)))</f>
        <v>0.4695834224523745</v>
      </c>
      <c r="Z206" s="11">
        <f>'OddsRatio_working_3-way'!X206^(1/3)*COS('OddsRatio_working_3-way'!Y206/3)</f>
        <v>0.52746306836946888</v>
      </c>
      <c r="AA206" s="11">
        <f>'OddsRatio_working_3-way'!X206^(1/3)*COS(('OddsRatio_working_3-way'!Y206+2*PI())/3)</f>
        <v>-0.33582260640078931</v>
      </c>
      <c r="AB206" s="11">
        <f>'OddsRatio_working_3-way'!X206^(1/3)*COS(('OddsRatio_working_3-way'!Y206+4*PI())/3)</f>
        <v>-0.19164046196867995</v>
      </c>
      <c r="AC206" s="11">
        <f>'OddsRatio_working_3-way'!X206^(1/3)*SIN('OddsRatio_working_3-way'!Y206/3)</f>
        <v>8.324359990021607E-2</v>
      </c>
      <c r="AD206" s="11">
        <f>'OddsRatio_working_3-way'!X206^(1/3)*SIN(('OddsRatio_working_3-way'!Y206+2*PI())/3)</f>
        <v>0.41517461681594026</v>
      </c>
      <c r="AE206" s="11">
        <f>'OddsRatio_working_3-way'!X206^(1/3)*SIN(('OddsRatio_working_3-way'!Y206+4*PI())/3)</f>
        <v>-0.49841821671615616</v>
      </c>
      <c r="AF206" s="11">
        <f>-'OddsRatio_working_3-way'!U206/(3*'OddsRatio_working_3-way'!X206^(1/3))*COS(('OddsRatio_working_3-way'!Y206)/3)</f>
        <v>0.52746306836946888</v>
      </c>
      <c r="AG206" s="11">
        <f>-'OddsRatio_working_3-way'!U206/(3*'OddsRatio_working_3-way'!X206^(1/3))*COS(('OddsRatio_working_3-way'!Y206+2*PI())/3)</f>
        <v>-0.33582260640078931</v>
      </c>
      <c r="AH206" s="11">
        <f>-'OddsRatio_working_3-way'!U206/(3*'OddsRatio_working_3-way'!X206^(1/3))*COS(('OddsRatio_working_3-way'!Y206+4*PI())/3)</f>
        <v>-0.19164046196867995</v>
      </c>
      <c r="AI206" s="11">
        <f>'OddsRatio_working_3-way'!U206/(3*'OddsRatio_working_3-way'!X206^(1/3))*SIN(('OddsRatio_working_3-way'!Y206)/3)</f>
        <v>-8.324359990021607E-2</v>
      </c>
      <c r="AJ206" s="11">
        <f>'OddsRatio_working_3-way'!U206/(3*'OddsRatio_working_3-way'!X206^(1/3))*SIN(('OddsRatio_working_3-way'!Y206+2*PI())/3)</f>
        <v>-0.41517461681594026</v>
      </c>
      <c r="AK206" s="11">
        <f>'OddsRatio_working_3-way'!U206/(3*'OddsRatio_working_3-way'!X206^(1/3))*SIN(('OddsRatio_working_3-way'!Y206+4*PI())/3)</f>
        <v>0.49841821671615616</v>
      </c>
      <c r="AL206" s="11">
        <f>'OddsRatio_working_3-way'!Z206+'OddsRatio_working_3-way'!AF206</f>
        <v>1.0549261367389378</v>
      </c>
      <c r="AM206" s="11">
        <f>'OddsRatio_working_3-way'!AA206+'OddsRatio_working_3-way'!AG206</f>
        <v>-0.67164521280157863</v>
      </c>
      <c r="AN206" s="11">
        <f>'OddsRatio_working_3-way'!AB206+'OddsRatio_working_3-way'!AH206</f>
        <v>-0.38328092393735991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1.0549261367389378</v>
      </c>
      <c r="AS206" s="11">
        <f>IF(('OddsRatio_working_3-way'!X206=0),IF(Q206&gt;0,-Q206^(1/3),(-Q206)^(1/3)),'OddsRatio_working_3-way'!AM206-'OddsRatio_working_3-way'!R206/3)</f>
        <v>-0.67164521280157863</v>
      </c>
      <c r="AT206" s="11">
        <f>IF(('OddsRatio_working_3-way'!X206=0),IF(Q206&gt;0,-Q206^(1/3),(-Q206)^(1/3)),'OddsRatio_working_3-way'!AN206-'OddsRatio_working_3-way'!R206/3)</f>
        <v>-0.38328092393735991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9">
        <f t="shared" si="52"/>
        <v>0.3988863828733929</v>
      </c>
      <c r="E207" s="9">
        <f t="shared" si="53"/>
        <v>0.28620942714900871</v>
      </c>
      <c r="F207" s="9">
        <f t="shared" si="54"/>
        <v>0.31490418997759867</v>
      </c>
      <c r="G207" s="9">
        <f t="shared" si="55"/>
        <v>1.0612531960387113</v>
      </c>
      <c r="H207" s="9">
        <f t="shared" si="56"/>
        <v>2.5069795383749698</v>
      </c>
      <c r="I207" s="9">
        <f t="shared" si="57"/>
        <v>3.4939450106909713</v>
      </c>
      <c r="J207" s="9">
        <f t="shared" si="58"/>
        <v>3.1755690518793571</v>
      </c>
      <c r="K207" s="11">
        <f t="shared" si="59"/>
        <v>0.41322314049586778</v>
      </c>
      <c r="L207" s="11">
        <f t="shared" si="60"/>
        <v>0.29850746268656714</v>
      </c>
      <c r="M207" s="11">
        <f t="shared" si="61"/>
        <v>0.32786885245901642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-0.27666234603975126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0.2353764304072376</v>
      </c>
      <c r="Q207" s="11">
        <f>2*'OddsRatio_working_3-way'!K207*'OddsRatio_working_3-way'!L207*'OddsRatio_working_3-way'!M207</f>
        <v>8.0885371273964821E-2</v>
      </c>
      <c r="R207" s="11">
        <f t="shared" si="62"/>
        <v>0</v>
      </c>
      <c r="S207" s="11">
        <f t="shared" si="63"/>
        <v>-0.85077146845786655</v>
      </c>
      <c r="T207" s="11">
        <f t="shared" si="64"/>
        <v>-0.29236132936696446</v>
      </c>
      <c r="U207" s="11">
        <f>'OddsRatio_working_3-way'!S207-'OddsRatio_working_3-way'!R207^2/3</f>
        <v>-0.85077146845786655</v>
      </c>
      <c r="V207" s="11">
        <f>'OddsRatio_working_3-way'!S207*'OddsRatio_working_3-way'!R207/3-2*'OddsRatio_working_3-way'!R207^3/27-'OddsRatio_working_3-way'!T207</f>
        <v>0.29236132936696446</v>
      </c>
      <c r="W207" s="11">
        <f>'OddsRatio_working_3-way'!V207^2+4*'OddsRatio_working_3-way'!U207^3/27</f>
        <v>-5.7542865735529386E-3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0.15102105273998359</v>
      </c>
      <c r="Y207" s="11">
        <f>IF('OddsRatio_working_3-way'!W207&gt;=0,IF('OddsRatio_working_3-way'!V207+SQRT('OddsRatio_working_3-way'!W207)&gt;0,0,PI()),ACOS('OddsRatio_working_3-way'!V207/(2*'OddsRatio_working_3-way'!X207)))</f>
        <v>0.25386520822587366</v>
      </c>
      <c r="Z207" s="11">
        <f>'OddsRatio_working_3-way'!X207^(1/3)*COS('OddsRatio_working_3-way'!Y207/3)</f>
        <v>0.53062659801935563</v>
      </c>
      <c r="AA207" s="11">
        <f>'OddsRatio_working_3-way'!X207^(1/3)*COS(('OddsRatio_working_3-way'!Y207+2*PI())/3)</f>
        <v>-0.30429312995172425</v>
      </c>
      <c r="AB207" s="11">
        <f>'OddsRatio_working_3-way'!X207^(1/3)*COS(('OddsRatio_working_3-way'!Y207+4*PI())/3)</f>
        <v>-0.22633346806763127</v>
      </c>
      <c r="AC207" s="11">
        <f>'OddsRatio_working_3-way'!X207^(1/3)*SIN('OddsRatio_working_3-way'!Y207/3)</f>
        <v>4.5010031774713341E-2</v>
      </c>
      <c r="AD207" s="11">
        <f>'OddsRatio_working_3-way'!X207^(1/3)*SIN(('OddsRatio_working_3-way'!Y207+2*PI())/3)</f>
        <v>0.43703109792111888</v>
      </c>
      <c r="AE207" s="11">
        <f>'OddsRatio_working_3-way'!X207^(1/3)*SIN(('OddsRatio_working_3-way'!Y207+4*PI())/3)</f>
        <v>-0.48204112969583218</v>
      </c>
      <c r="AF207" s="11">
        <f>-'OddsRatio_working_3-way'!U207/(3*'OddsRatio_working_3-way'!X207^(1/3))*COS(('OddsRatio_working_3-way'!Y207)/3)</f>
        <v>0.53062659801935552</v>
      </c>
      <c r="AG207" s="11">
        <f>-'OddsRatio_working_3-way'!U207/(3*'OddsRatio_working_3-way'!X207^(1/3))*COS(('OddsRatio_working_3-way'!Y207+2*PI())/3)</f>
        <v>-0.30429312995172419</v>
      </c>
      <c r="AH207" s="11">
        <f>-'OddsRatio_working_3-way'!U207/(3*'OddsRatio_working_3-way'!X207^(1/3))*COS(('OddsRatio_working_3-way'!Y207+4*PI())/3)</f>
        <v>-0.22633346806763124</v>
      </c>
      <c r="AI207" s="11">
        <f>'OddsRatio_working_3-way'!U207/(3*'OddsRatio_working_3-way'!X207^(1/3))*SIN(('OddsRatio_working_3-way'!Y207)/3)</f>
        <v>-4.5010031774713327E-2</v>
      </c>
      <c r="AJ207" s="11">
        <f>'OddsRatio_working_3-way'!U207/(3*'OddsRatio_working_3-way'!X207^(1/3))*SIN(('OddsRatio_working_3-way'!Y207+2*PI())/3)</f>
        <v>-0.43703109792111877</v>
      </c>
      <c r="AK207" s="11">
        <f>'OddsRatio_working_3-way'!U207/(3*'OddsRatio_working_3-way'!X207^(1/3))*SIN(('OddsRatio_working_3-way'!Y207+4*PI())/3)</f>
        <v>0.48204112969583207</v>
      </c>
      <c r="AL207" s="11">
        <f>'OddsRatio_working_3-way'!Z207+'OddsRatio_working_3-way'!AF207</f>
        <v>1.0612531960387113</v>
      </c>
      <c r="AM207" s="11">
        <f>'OddsRatio_working_3-way'!AA207+'OddsRatio_working_3-way'!AG207</f>
        <v>-0.60858625990344839</v>
      </c>
      <c r="AN207" s="11">
        <f>'OddsRatio_working_3-way'!AB207+'OddsRatio_working_3-way'!AH207</f>
        <v>-0.45266693613526254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1.0612531960387113</v>
      </c>
      <c r="AS207" s="11">
        <f>IF(('OddsRatio_working_3-way'!X207=0),IF(Q207&gt;0,-Q207^(1/3),(-Q207)^(1/3)),'OddsRatio_working_3-way'!AM207-'OddsRatio_working_3-way'!R207/3)</f>
        <v>-0.60858625990344839</v>
      </c>
      <c r="AT207" s="11">
        <f>IF(('OddsRatio_working_3-way'!X207=0),IF(Q207&gt;0,-Q207^(1/3),(-Q207)^(1/3)),'OddsRatio_working_3-way'!AN207-'OddsRatio_working_3-way'!R207/3)</f>
        <v>-0.45266693613526254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9">
        <f t="shared" si="52"/>
        <v>0.69990424688070574</v>
      </c>
      <c r="E208" s="9">
        <f t="shared" si="53"/>
        <v>0.20534320047765534</v>
      </c>
      <c r="F208" s="9">
        <f t="shared" si="54"/>
        <v>9.4752552641638843E-2</v>
      </c>
      <c r="G208" s="9">
        <f t="shared" si="55"/>
        <v>1.0994022303462683</v>
      </c>
      <c r="H208" s="9">
        <f t="shared" si="56"/>
        <v>1.4287668698350442</v>
      </c>
      <c r="I208" s="9">
        <f t="shared" si="57"/>
        <v>4.8698958508188648</v>
      </c>
      <c r="J208" s="9">
        <f t="shared" si="58"/>
        <v>10.55380538170907</v>
      </c>
      <c r="K208" s="11">
        <f t="shared" si="59"/>
        <v>0.71942446043165476</v>
      </c>
      <c r="L208" s="11">
        <f t="shared" si="60"/>
        <v>0.22123893805309736</v>
      </c>
      <c r="M208" s="11">
        <f t="shared" si="61"/>
        <v>0.10319917440660475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-0.19595215085226525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0.20696339172394795</v>
      </c>
      <c r="Q208" s="11">
        <f>2*'OddsRatio_working_3-way'!K208*'OddsRatio_working_3-way'!L208*'OddsRatio_working_3-way'!M208</f>
        <v>3.285133201967428E-2</v>
      </c>
      <c r="R208" s="11">
        <f t="shared" si="62"/>
        <v>0</v>
      </c>
      <c r="S208" s="11">
        <f t="shared" si="63"/>
        <v>-1.0561935187942104</v>
      </c>
      <c r="T208" s="11">
        <f t="shared" si="64"/>
        <v>-0.1676497648879699</v>
      </c>
      <c r="U208" s="11">
        <f>'OddsRatio_working_3-way'!S208-'OddsRatio_working_3-way'!R208^2/3</f>
        <v>-1.0561935187942104</v>
      </c>
      <c r="V208" s="11">
        <f>'OddsRatio_working_3-way'!S208*'OddsRatio_working_3-way'!R208/3-2*'OddsRatio_working_3-way'!R208^3/27-'OddsRatio_working_3-way'!T208</f>
        <v>0.1676497648879699</v>
      </c>
      <c r="W208" s="11">
        <f>'OddsRatio_working_3-way'!V208^2+4*'OddsRatio_working_3-way'!U208^3/27</f>
        <v>-0.14644631692110324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0.20889755897813575</v>
      </c>
      <c r="Y208" s="11">
        <f>IF('OddsRatio_working_3-way'!W208&gt;=0,IF('OddsRatio_working_3-way'!V208+SQRT('OddsRatio_working_3-way'!W208)&gt;0,0,PI()),ACOS('OddsRatio_working_3-way'!V208/(2*'OddsRatio_working_3-way'!X208)))</f>
        <v>1.1578904561931354</v>
      </c>
      <c r="Z208" s="11">
        <f>'OddsRatio_working_3-way'!X208^(1/3)*COS('OddsRatio_working_3-way'!Y208/3)</f>
        <v>0.54970111517313403</v>
      </c>
      <c r="AA208" s="11">
        <f>'OddsRatio_working_3-way'!X208^(1/3)*COS(('OddsRatio_working_3-way'!Y208+2*PI())/3)</f>
        <v>-0.46829277811148784</v>
      </c>
      <c r="AB208" s="11">
        <f>'OddsRatio_working_3-way'!X208^(1/3)*COS(('OddsRatio_working_3-way'!Y208+4*PI())/3)</f>
        <v>-8.1408337061646449E-2</v>
      </c>
      <c r="AC208" s="11">
        <f>'OddsRatio_working_3-way'!X208^(1/3)*SIN('OddsRatio_working_3-way'!Y208/3)</f>
        <v>0.22336783618540412</v>
      </c>
      <c r="AD208" s="11">
        <f>'OddsRatio_working_3-way'!X208^(1/3)*SIN(('OddsRatio_working_3-way'!Y208+2*PI())/3)</f>
        <v>0.36437121213586776</v>
      </c>
      <c r="AE208" s="11">
        <f>'OddsRatio_working_3-way'!X208^(1/3)*SIN(('OddsRatio_working_3-way'!Y208+4*PI())/3)</f>
        <v>-0.58773904832127166</v>
      </c>
      <c r="AF208" s="11">
        <f>-'OddsRatio_working_3-way'!U208/(3*'OddsRatio_working_3-way'!X208^(1/3))*COS(('OddsRatio_working_3-way'!Y208)/3)</f>
        <v>0.54970111517313414</v>
      </c>
      <c r="AG208" s="11">
        <f>-'OddsRatio_working_3-way'!U208/(3*'OddsRatio_working_3-way'!X208^(1/3))*COS(('OddsRatio_working_3-way'!Y208+2*PI())/3)</f>
        <v>-0.4682927781114879</v>
      </c>
      <c r="AH208" s="11">
        <f>-'OddsRatio_working_3-way'!U208/(3*'OddsRatio_working_3-way'!X208^(1/3))*COS(('OddsRatio_working_3-way'!Y208+4*PI())/3)</f>
        <v>-8.1408337061646463E-2</v>
      </c>
      <c r="AI208" s="11">
        <f>'OddsRatio_working_3-way'!U208/(3*'OddsRatio_working_3-way'!X208^(1/3))*SIN(('OddsRatio_working_3-way'!Y208)/3)</f>
        <v>-0.22336783618540415</v>
      </c>
      <c r="AJ208" s="11">
        <f>'OddsRatio_working_3-way'!U208/(3*'OddsRatio_working_3-way'!X208^(1/3))*SIN(('OddsRatio_working_3-way'!Y208+2*PI())/3)</f>
        <v>-0.36437121213586782</v>
      </c>
      <c r="AK208" s="11">
        <f>'OddsRatio_working_3-way'!U208/(3*'OddsRatio_working_3-way'!X208^(1/3))*SIN(('OddsRatio_working_3-way'!Y208+4*PI())/3)</f>
        <v>0.58773904832127177</v>
      </c>
      <c r="AL208" s="11">
        <f>'OddsRatio_working_3-way'!Z208+'OddsRatio_working_3-way'!AF208</f>
        <v>1.0994022303462683</v>
      </c>
      <c r="AM208" s="11">
        <f>'OddsRatio_working_3-way'!AA208+'OddsRatio_working_3-way'!AG208</f>
        <v>-0.93658555622297568</v>
      </c>
      <c r="AN208" s="11">
        <f>'OddsRatio_working_3-way'!AB208+'OddsRatio_working_3-way'!AH208</f>
        <v>-0.16281667412329293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1.0994022303462683</v>
      </c>
      <c r="AS208" s="11">
        <f>IF(('OddsRatio_working_3-way'!X208=0),IF(Q208&gt;0,-Q208^(1/3),(-Q208)^(1/3)),'OddsRatio_working_3-way'!AM208-'OddsRatio_working_3-way'!R208/3)</f>
        <v>-0.93658555622297568</v>
      </c>
      <c r="AT208" s="11">
        <f>IF(('OddsRatio_working_3-way'!X208=0),IF(Q208&gt;0,-Q208^(1/3),(-Q208)^(1/3)),'OddsRatio_working_3-way'!AN208-'OddsRatio_working_3-way'!R208/3)</f>
        <v>-0.16281667412329293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9">
        <f t="shared" si="52"/>
        <v>0.24893989541533543</v>
      </c>
      <c r="E209" s="9">
        <f t="shared" si="53"/>
        <v>0.28783798788121112</v>
      </c>
      <c r="F209" s="9">
        <f t="shared" si="54"/>
        <v>0.46322211670345353</v>
      </c>
      <c r="G209" s="9">
        <f t="shared" si="55"/>
        <v>1.0439563682472417</v>
      </c>
      <c r="H209" s="9">
        <f t="shared" si="56"/>
        <v>4.0170339042345278</v>
      </c>
      <c r="I209" s="9">
        <f t="shared" si="57"/>
        <v>3.4741765927459634</v>
      </c>
      <c r="J209" s="9">
        <f t="shared" si="58"/>
        <v>2.1587915687544386</v>
      </c>
      <c r="K209" s="11">
        <f t="shared" si="59"/>
        <v>0.25706940874035988</v>
      </c>
      <c r="L209" s="11">
        <f t="shared" si="60"/>
        <v>0.29673590504451036</v>
      </c>
      <c r="M209" s="11">
        <f t="shared" si="61"/>
        <v>0.47393364928909953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-0.27485725827650387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0.23029127001224808</v>
      </c>
      <c r="Q209" s="11">
        <f>2*'OddsRatio_working_3-way'!K209*'OddsRatio_working_3-way'!L209*'OddsRatio_working_3-way'!M209</f>
        <v>7.2304951338225454E-2</v>
      </c>
      <c r="R209" s="11">
        <f t="shared" si="62"/>
        <v>0</v>
      </c>
      <c r="S209" s="11">
        <f t="shared" si="63"/>
        <v>-0.83785769914279351</v>
      </c>
      <c r="T209" s="11">
        <f t="shared" si="64"/>
        <v>-0.2630636418030749</v>
      </c>
      <c r="U209" s="11">
        <f>'OddsRatio_working_3-way'!S209-'OddsRatio_working_3-way'!R209^2/3</f>
        <v>-0.83785769914279351</v>
      </c>
      <c r="V209" s="11">
        <f>'OddsRatio_working_3-way'!S209*'OddsRatio_working_3-way'!R209/3-2*'OddsRatio_working_3-way'!R209^3/27-'OddsRatio_working_3-way'!T209</f>
        <v>0.2630636418030749</v>
      </c>
      <c r="W209" s="11">
        <f>'OddsRatio_working_3-way'!V209^2+4*'OddsRatio_working_3-way'!U209^3/27</f>
        <v>-1.7935406751665356E-2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0.14759563542866186</v>
      </c>
      <c r="Y209" s="11">
        <f>IF('OddsRatio_working_3-way'!W209&gt;=0,IF('OddsRatio_working_3-way'!V209+SQRT('OddsRatio_working_3-way'!W209)&gt;0,0,PI()),ACOS('OddsRatio_working_3-way'!V209/(2*'OddsRatio_working_3-way'!X209)))</f>
        <v>0.47089334250935599</v>
      </c>
      <c r="Z209" s="11">
        <f>'OddsRatio_working_3-way'!X209^(1/3)*COS('OddsRatio_working_3-way'!Y209/3)</f>
        <v>0.52197818412362085</v>
      </c>
      <c r="AA209" s="11">
        <f>'OddsRatio_working_3-way'!X209^(1/3)*COS(('OddsRatio_working_3-way'!Y209+2*PI())/3)</f>
        <v>-0.33253282875450701</v>
      </c>
      <c r="AB209" s="11">
        <f>'OddsRatio_working_3-way'!X209^(1/3)*COS(('OddsRatio_working_3-way'!Y209+4*PI())/3)</f>
        <v>-0.18944535536911367</v>
      </c>
      <c r="AC209" s="11">
        <f>'OddsRatio_working_3-way'!X209^(1/3)*SIN('OddsRatio_working_3-way'!Y209/3)</f>
        <v>8.26115912767202E-2</v>
      </c>
      <c r="AD209" s="11">
        <f>'OddsRatio_working_3-way'!X209^(1/3)*SIN(('OddsRatio_working_3-way'!Y209+2*PI())/3)</f>
        <v>0.41074057203396669</v>
      </c>
      <c r="AE209" s="11">
        <f>'OddsRatio_working_3-way'!X209^(1/3)*SIN(('OddsRatio_working_3-way'!Y209+4*PI())/3)</f>
        <v>-0.49335216331068693</v>
      </c>
      <c r="AF209" s="11">
        <f>-'OddsRatio_working_3-way'!U209/(3*'OddsRatio_working_3-way'!X209^(1/3))*COS(('OddsRatio_working_3-way'!Y209)/3)</f>
        <v>0.52197818412362096</v>
      </c>
      <c r="AG209" s="11">
        <f>-'OddsRatio_working_3-way'!U209/(3*'OddsRatio_working_3-way'!X209^(1/3))*COS(('OddsRatio_working_3-way'!Y209+2*PI())/3)</f>
        <v>-0.33253282875450707</v>
      </c>
      <c r="AH209" s="11">
        <f>-'OddsRatio_working_3-way'!U209/(3*'OddsRatio_working_3-way'!X209^(1/3))*COS(('OddsRatio_working_3-way'!Y209+4*PI())/3)</f>
        <v>-0.18944535536911372</v>
      </c>
      <c r="AI209" s="11">
        <f>'OddsRatio_working_3-way'!U209/(3*'OddsRatio_working_3-way'!X209^(1/3))*SIN(('OddsRatio_working_3-way'!Y209)/3)</f>
        <v>-8.2611591276720214E-2</v>
      </c>
      <c r="AJ209" s="11">
        <f>'OddsRatio_working_3-way'!U209/(3*'OddsRatio_working_3-way'!X209^(1/3))*SIN(('OddsRatio_working_3-way'!Y209+2*PI())/3)</f>
        <v>-0.4107405720339668</v>
      </c>
      <c r="AK209" s="11">
        <f>'OddsRatio_working_3-way'!U209/(3*'OddsRatio_working_3-way'!X209^(1/3))*SIN(('OddsRatio_working_3-way'!Y209+4*PI())/3)</f>
        <v>0.49335216331068704</v>
      </c>
      <c r="AL209" s="11">
        <f>'OddsRatio_working_3-way'!Z209+'OddsRatio_working_3-way'!AF209</f>
        <v>1.0439563682472417</v>
      </c>
      <c r="AM209" s="11">
        <f>'OddsRatio_working_3-way'!AA209+'OddsRatio_working_3-way'!AG209</f>
        <v>-0.66506565750901414</v>
      </c>
      <c r="AN209" s="11">
        <f>'OddsRatio_working_3-way'!AB209+'OddsRatio_working_3-way'!AH209</f>
        <v>-0.37889071073822739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1.0439563682472417</v>
      </c>
      <c r="AS209" s="11">
        <f>IF(('OddsRatio_working_3-way'!X209=0),IF(Q209&gt;0,-Q209^(1/3),(-Q209)^(1/3)),'OddsRatio_working_3-way'!AM209-'OddsRatio_working_3-way'!R209/3)</f>
        <v>-0.66506565750901414</v>
      </c>
      <c r="AT209" s="11">
        <f>IF(('OddsRatio_working_3-way'!X209=0),IF(Q209&gt;0,-Q209^(1/3),(-Q209)^(1/3)),'OddsRatio_working_3-way'!AN209-'OddsRatio_working_3-way'!R209/3)</f>
        <v>-0.37889071073822739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9">
        <f t="shared" si="52"/>
        <v>0.40971071139740833</v>
      </c>
      <c r="E210" s="9">
        <f t="shared" si="53"/>
        <v>0.28462302954254903</v>
      </c>
      <c r="F210" s="9">
        <f t="shared" si="54"/>
        <v>0.30566625906004286</v>
      </c>
      <c r="G210" s="9">
        <f t="shared" si="55"/>
        <v>1.0516398080024183</v>
      </c>
      <c r="H210" s="9">
        <f t="shared" si="56"/>
        <v>2.4407465369633137</v>
      </c>
      <c r="I210" s="9">
        <f t="shared" si="57"/>
        <v>3.5134191411257794</v>
      </c>
      <c r="J210" s="9">
        <f t="shared" si="58"/>
        <v>3.2715419852852232</v>
      </c>
      <c r="K210" s="11">
        <f t="shared" si="59"/>
        <v>0.42194092827004215</v>
      </c>
      <c r="L210" s="11">
        <f t="shared" si="60"/>
        <v>0.29498525073746312</v>
      </c>
      <c r="M210" s="11">
        <f t="shared" si="61"/>
        <v>0.31645569620253161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-0.27857176280746943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0.23317746680096424</v>
      </c>
      <c r="Q210" s="11">
        <f>2*'OddsRatio_working_3-way'!K210*'OddsRatio_working_3-way'!L210*'OddsRatio_working_3-way'!M210</f>
        <v>7.8776171216541971E-2</v>
      </c>
      <c r="R210" s="11">
        <f t="shared" si="62"/>
        <v>0</v>
      </c>
      <c r="S210" s="11">
        <f t="shared" si="63"/>
        <v>-0.83704631241509297</v>
      </c>
      <c r="T210" s="11">
        <f t="shared" si="64"/>
        <v>-0.28278591635645034</v>
      </c>
      <c r="U210" s="11">
        <f>'OddsRatio_working_3-way'!S210-'OddsRatio_working_3-way'!R210^2/3</f>
        <v>-0.83704631241509297</v>
      </c>
      <c r="V210" s="11">
        <f>'OddsRatio_working_3-way'!S210*'OddsRatio_working_3-way'!R210/3-2*'OddsRatio_working_3-way'!R210^3/27-'OddsRatio_working_3-way'!T210</f>
        <v>0.28278591635645034</v>
      </c>
      <c r="W210" s="11">
        <f>'OddsRatio_working_3-way'!V210^2+4*'OddsRatio_working_3-way'!U210^3/27</f>
        <v>-6.917102327150787E-3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0.14738128851444143</v>
      </c>
      <c r="Y210" s="11">
        <f>IF('OddsRatio_working_3-way'!W210&gt;=0,IF('OddsRatio_working_3-way'!V210+SQRT('OddsRatio_working_3-way'!W210)&gt;0,0,PI()),ACOS('OddsRatio_working_3-way'!V210/(2*'OddsRatio_working_3-way'!X210)))</f>
        <v>0.28604099570948005</v>
      </c>
      <c r="Z210" s="11">
        <f>'OddsRatio_working_3-way'!X210^(1/3)*COS('OddsRatio_working_3-way'!Y210/3)</f>
        <v>0.52581990400120915</v>
      </c>
      <c r="AA210" s="11">
        <f>'OddsRatio_working_3-way'!X210^(1/3)*COS(('OddsRatio_working_3-way'!Y210+2*PI())/3)</f>
        <v>-0.3064604918467716</v>
      </c>
      <c r="AB210" s="11">
        <f>'OddsRatio_working_3-way'!X210^(1/3)*COS(('OddsRatio_working_3-way'!Y210+4*PI())/3)</f>
        <v>-0.21935941215443769</v>
      </c>
      <c r="AC210" s="11">
        <f>'OddsRatio_working_3-way'!X210^(1/3)*SIN('OddsRatio_working_3-way'!Y210/3)</f>
        <v>5.0287831807076071E-2</v>
      </c>
      <c r="AD210" s="11">
        <f>'OddsRatio_working_3-way'!X210^(1/3)*SIN(('OddsRatio_working_3-way'!Y210+2*PI())/3)</f>
        <v>0.4302294787770039</v>
      </c>
      <c r="AE210" s="11">
        <f>'OddsRatio_working_3-way'!X210^(1/3)*SIN(('OddsRatio_working_3-way'!Y210+4*PI())/3)</f>
        <v>-0.48051731058407998</v>
      </c>
      <c r="AF210" s="11">
        <f>-'OddsRatio_working_3-way'!U210/(3*'OddsRatio_working_3-way'!X210^(1/3))*COS(('OddsRatio_working_3-way'!Y210)/3)</f>
        <v>0.52581990400120915</v>
      </c>
      <c r="AG210" s="11">
        <f>-'OddsRatio_working_3-way'!U210/(3*'OddsRatio_working_3-way'!X210^(1/3))*COS(('OddsRatio_working_3-way'!Y210+2*PI())/3)</f>
        <v>-0.3064604918467716</v>
      </c>
      <c r="AH210" s="11">
        <f>-'OddsRatio_working_3-way'!U210/(3*'OddsRatio_working_3-way'!X210^(1/3))*COS(('OddsRatio_working_3-way'!Y210+4*PI())/3)</f>
        <v>-0.21935941215443769</v>
      </c>
      <c r="AI210" s="11">
        <f>'OddsRatio_working_3-way'!U210/(3*'OddsRatio_working_3-way'!X210^(1/3))*SIN(('OddsRatio_working_3-way'!Y210)/3)</f>
        <v>-5.0287831807076071E-2</v>
      </c>
      <c r="AJ210" s="11">
        <f>'OddsRatio_working_3-way'!U210/(3*'OddsRatio_working_3-way'!X210^(1/3))*SIN(('OddsRatio_working_3-way'!Y210+2*PI())/3)</f>
        <v>-0.4302294787770039</v>
      </c>
      <c r="AK210" s="11">
        <f>'OddsRatio_working_3-way'!U210/(3*'OddsRatio_working_3-way'!X210^(1/3))*SIN(('OddsRatio_working_3-way'!Y210+4*PI())/3)</f>
        <v>0.48051731058407998</v>
      </c>
      <c r="AL210" s="11">
        <f>'OddsRatio_working_3-way'!Z210+'OddsRatio_working_3-way'!AF210</f>
        <v>1.0516398080024183</v>
      </c>
      <c r="AM210" s="11">
        <f>'OddsRatio_working_3-way'!AA210+'OddsRatio_working_3-way'!AG210</f>
        <v>-0.6129209836935432</v>
      </c>
      <c r="AN210" s="11">
        <f>'OddsRatio_working_3-way'!AB210+'OddsRatio_working_3-way'!AH210</f>
        <v>-0.43871882430887538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1.0516398080024183</v>
      </c>
      <c r="AS210" s="11">
        <f>IF(('OddsRatio_working_3-way'!X210=0),IF(Q210&gt;0,-Q210^(1/3),(-Q210)^(1/3)),'OddsRatio_working_3-way'!AM210-'OddsRatio_working_3-way'!R210/3)</f>
        <v>-0.6129209836935432</v>
      </c>
      <c r="AT210" s="11">
        <f>IF(('OddsRatio_working_3-way'!X210=0),IF(Q210&gt;0,-Q210^(1/3),(-Q210)^(1/3)),'OddsRatio_working_3-way'!AN210-'OddsRatio_working_3-way'!R210/3)</f>
        <v>-0.43871882430887538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9">
        <f t="shared" si="52"/>
        <v>0.37544377970600962</v>
      </c>
      <c r="E211" s="9">
        <f t="shared" si="53"/>
        <v>0.29760918210917375</v>
      </c>
      <c r="F211" s="9">
        <f t="shared" si="54"/>
        <v>0.32694703818481646</v>
      </c>
      <c r="G211" s="9">
        <f t="shared" si="55"/>
        <v>1.0396966437675563</v>
      </c>
      <c r="H211" s="9">
        <f t="shared" si="56"/>
        <v>2.6635146300280903</v>
      </c>
      <c r="I211" s="9">
        <f t="shared" si="57"/>
        <v>3.3601113813523535</v>
      </c>
      <c r="J211" s="9">
        <f t="shared" si="58"/>
        <v>3.0585993546597612</v>
      </c>
      <c r="K211" s="11">
        <f t="shared" si="59"/>
        <v>0.38461538461538458</v>
      </c>
      <c r="L211" s="11">
        <f t="shared" si="60"/>
        <v>0.3058103975535168</v>
      </c>
      <c r="M211" s="11">
        <f t="shared" si="61"/>
        <v>0.33557046979865773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-0.2838400439533374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0.23089711224678278</v>
      </c>
      <c r="Q211" s="11">
        <f>2*'OddsRatio_working_3-way'!K211*'OddsRatio_working_3-way'!L211*'OddsRatio_working_3-way'!M211</f>
        <v>7.8939183674113789E-2</v>
      </c>
      <c r="R211" s="11">
        <f t="shared" si="62"/>
        <v>0</v>
      </c>
      <c r="S211" s="11">
        <f t="shared" si="63"/>
        <v>-0.81347617140568684</v>
      </c>
      <c r="T211" s="11">
        <f t="shared" si="64"/>
        <v>-0.2781115115916879</v>
      </c>
      <c r="U211" s="11">
        <f>'OddsRatio_working_3-way'!S211-'OddsRatio_working_3-way'!R211^2/3</f>
        <v>-0.81347617140568684</v>
      </c>
      <c r="V211" s="11">
        <f>'OddsRatio_working_3-way'!S211*'OddsRatio_working_3-way'!R211/3-2*'OddsRatio_working_3-way'!R211^3/27-'OddsRatio_working_3-way'!T211</f>
        <v>0.2781115115916879</v>
      </c>
      <c r="W211" s="11">
        <f>'OddsRatio_working_3-way'!V211^2+4*'OddsRatio_working_3-way'!U211^3/27</f>
        <v>-2.4039950814353922E-3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0.14120021951226647</v>
      </c>
      <c r="Y211" s="11">
        <f>IF('OddsRatio_working_3-way'!W211&gt;=0,IF('OddsRatio_working_3-way'!V211+SQRT('OddsRatio_working_3-way'!W211)&gt;0,0,PI()),ACOS('OddsRatio_working_3-way'!V211/(2*'OddsRatio_working_3-way'!X211)))</f>
        <v>0.17450499001024111</v>
      </c>
      <c r="Z211" s="11">
        <f>'OddsRatio_working_3-way'!X211^(1/3)*COS('OddsRatio_working_3-way'!Y211/3)</f>
        <v>0.51984832188377805</v>
      </c>
      <c r="AA211" s="11">
        <f>'OddsRatio_working_3-way'!X211^(1/3)*COS(('OddsRatio_working_3-way'!Y211+2*PI())/3)</f>
        <v>-0.28614122651732271</v>
      </c>
      <c r="AB211" s="11">
        <f>'OddsRatio_working_3-way'!X211^(1/3)*COS(('OddsRatio_working_3-way'!Y211+4*PI())/3)</f>
        <v>-0.23370709536645551</v>
      </c>
      <c r="AC211" s="11">
        <f>'OddsRatio_working_3-way'!X211^(1/3)*SIN('OddsRatio_working_3-way'!Y211/3)</f>
        <v>3.0272859734677252E-2</v>
      </c>
      <c r="AD211" s="11">
        <f>'OddsRatio_working_3-way'!X211^(1/3)*SIN(('OddsRatio_working_3-way'!Y211+2*PI())/3)</f>
        <v>0.43506542299872303</v>
      </c>
      <c r="AE211" s="11">
        <f>'OddsRatio_working_3-way'!X211^(1/3)*SIN(('OddsRatio_working_3-way'!Y211+4*PI())/3)</f>
        <v>-0.46533828273340033</v>
      </c>
      <c r="AF211" s="11">
        <f>-'OddsRatio_working_3-way'!U211/(3*'OddsRatio_working_3-way'!X211^(1/3))*COS(('OddsRatio_working_3-way'!Y211)/3)</f>
        <v>0.51984832188377816</v>
      </c>
      <c r="AG211" s="11">
        <f>-'OddsRatio_working_3-way'!U211/(3*'OddsRatio_working_3-way'!X211^(1/3))*COS(('OddsRatio_working_3-way'!Y211+2*PI())/3)</f>
        <v>-0.28614122651732277</v>
      </c>
      <c r="AH211" s="11">
        <f>-'OddsRatio_working_3-way'!U211/(3*'OddsRatio_working_3-way'!X211^(1/3))*COS(('OddsRatio_working_3-way'!Y211+4*PI())/3)</f>
        <v>-0.23370709536645556</v>
      </c>
      <c r="AI211" s="11">
        <f>'OddsRatio_working_3-way'!U211/(3*'OddsRatio_working_3-way'!X211^(1/3))*SIN(('OddsRatio_working_3-way'!Y211)/3)</f>
        <v>-3.0272859734677259E-2</v>
      </c>
      <c r="AJ211" s="11">
        <f>'OddsRatio_working_3-way'!U211/(3*'OddsRatio_working_3-way'!X211^(1/3))*SIN(('OddsRatio_working_3-way'!Y211+2*PI())/3)</f>
        <v>-0.43506542299872314</v>
      </c>
      <c r="AK211" s="11">
        <f>'OddsRatio_working_3-way'!U211/(3*'OddsRatio_working_3-way'!X211^(1/3))*SIN(('OddsRatio_working_3-way'!Y211+4*PI())/3)</f>
        <v>0.46533828273340044</v>
      </c>
      <c r="AL211" s="11">
        <f>'OddsRatio_working_3-way'!Z211+'OddsRatio_working_3-way'!AF211</f>
        <v>1.0396966437675563</v>
      </c>
      <c r="AM211" s="11">
        <f>'OddsRatio_working_3-way'!AA211+'OddsRatio_working_3-way'!AG211</f>
        <v>-0.57228245303464553</v>
      </c>
      <c r="AN211" s="11">
        <f>'OddsRatio_working_3-way'!AB211+'OddsRatio_working_3-way'!AH211</f>
        <v>-0.46741419073291107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1.0396966437675563</v>
      </c>
      <c r="AS211" s="11">
        <f>IF(('OddsRatio_working_3-way'!X211=0),IF(Q211&gt;0,-Q211^(1/3),(-Q211)^(1/3)),'OddsRatio_working_3-way'!AM211-'OddsRatio_working_3-way'!R211/3)</f>
        <v>-0.57228245303464553</v>
      </c>
      <c r="AT211" s="11">
        <f>IF(('OddsRatio_working_3-way'!X211=0),IF(Q211&gt;0,-Q211^(1/3),(-Q211)^(1/3)),'OddsRatio_working_3-way'!AN211-'OddsRatio_working_3-way'!R211/3)</f>
        <v>-0.46741419073291107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9">
        <f t="shared" si="52"/>
        <v>0.38107676733455664</v>
      </c>
      <c r="E212" s="9">
        <f t="shared" si="53"/>
        <v>0.27559236745097726</v>
      </c>
      <c r="F212" s="9">
        <f t="shared" si="54"/>
        <v>0.3433308652144661</v>
      </c>
      <c r="G212" s="9">
        <f t="shared" si="55"/>
        <v>1.0685152499008634</v>
      </c>
      <c r="H212" s="9">
        <f t="shared" si="56"/>
        <v>2.6241431798493124</v>
      </c>
      <c r="I212" s="9">
        <f t="shared" si="57"/>
        <v>3.6285475147561237</v>
      </c>
      <c r="J212" s="9">
        <f t="shared" si="58"/>
        <v>2.9126422973225461</v>
      </c>
      <c r="K212" s="11">
        <f t="shared" si="59"/>
        <v>0.3968253968253968</v>
      </c>
      <c r="L212" s="11">
        <f t="shared" si="60"/>
        <v>0.28901734104046245</v>
      </c>
      <c r="M212" s="11">
        <f t="shared" si="61"/>
        <v>0.35842293906810035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-0.27513819458626476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0.23718923277627985</v>
      </c>
      <c r="Q212" s="11">
        <f>2*'OddsRatio_working_3-way'!K212*'OddsRatio_working_3-way'!L212*'OddsRatio_working_3-way'!M212</f>
        <v>8.2214638743944482E-2</v>
      </c>
      <c r="R212" s="11">
        <f t="shared" si="62"/>
        <v>0</v>
      </c>
      <c r="S212" s="11">
        <f t="shared" si="63"/>
        <v>-0.86207308706430186</v>
      </c>
      <c r="T212" s="11">
        <f t="shared" si="64"/>
        <v>-0.29881216189403875</v>
      </c>
      <c r="U212" s="11">
        <f>'OddsRatio_working_3-way'!S212-'OddsRatio_working_3-way'!R212^2/3</f>
        <v>-0.86207308706430186</v>
      </c>
      <c r="V212" s="11">
        <f>'OddsRatio_working_3-way'!S212*'OddsRatio_working_3-way'!R212/3-2*'OddsRatio_working_3-way'!R212^3/27-'OddsRatio_working_3-way'!T212</f>
        <v>0.29881216189403875</v>
      </c>
      <c r="W212" s="11">
        <f>'OddsRatio_working_3-way'!V212^2+4*'OddsRatio_working_3-way'!U212^3/27</f>
        <v>-5.6249011676029192E-3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0.15404026199616785</v>
      </c>
      <c r="Y212" s="11">
        <f>IF('OddsRatio_working_3-way'!W212&gt;=0,IF('OddsRatio_working_3-way'!V212+SQRT('OddsRatio_working_3-way'!W212)&gt;0,0,PI()),ACOS('OddsRatio_working_3-way'!V212/(2*'OddsRatio_working_3-way'!X212)))</f>
        <v>0.24591171102806952</v>
      </c>
      <c r="Z212" s="11">
        <f>'OddsRatio_working_3-way'!X212^(1/3)*COS('OddsRatio_working_3-way'!Y212/3)</f>
        <v>0.53425762495043172</v>
      </c>
      <c r="AA212" s="11">
        <f>'OddsRatio_working_3-way'!X212^(1/3)*COS(('OddsRatio_working_3-way'!Y212+2*PI())/3)</f>
        <v>-0.30514018449489372</v>
      </c>
      <c r="AB212" s="11">
        <f>'OddsRatio_working_3-way'!X212^(1/3)*COS(('OddsRatio_working_3-way'!Y212+4*PI())/3)</f>
        <v>-0.22911744045553786</v>
      </c>
      <c r="AC212" s="11">
        <f>'OddsRatio_working_3-way'!X212^(1/3)*SIN('OddsRatio_working_3-way'!Y212/3)</f>
        <v>4.3891751735656064E-2</v>
      </c>
      <c r="AD212" s="11">
        <f>'OddsRatio_working_3-way'!X212^(1/3)*SIN(('OddsRatio_working_3-way'!Y212+2*PI())/3)</f>
        <v>0.44073479950478478</v>
      </c>
      <c r="AE212" s="11">
        <f>'OddsRatio_working_3-way'!X212^(1/3)*SIN(('OddsRatio_working_3-way'!Y212+4*PI())/3)</f>
        <v>-0.48462655124044085</v>
      </c>
      <c r="AF212" s="11">
        <f>-'OddsRatio_working_3-way'!U212/(3*'OddsRatio_working_3-way'!X212^(1/3))*COS(('OddsRatio_working_3-way'!Y212)/3)</f>
        <v>0.53425762495043172</v>
      </c>
      <c r="AG212" s="11">
        <f>-'OddsRatio_working_3-way'!U212/(3*'OddsRatio_working_3-way'!X212^(1/3))*COS(('OddsRatio_working_3-way'!Y212+2*PI())/3)</f>
        <v>-0.30514018449489372</v>
      </c>
      <c r="AH212" s="11">
        <f>-'OddsRatio_working_3-way'!U212/(3*'OddsRatio_working_3-way'!X212^(1/3))*COS(('OddsRatio_working_3-way'!Y212+4*PI())/3)</f>
        <v>-0.22911744045553786</v>
      </c>
      <c r="AI212" s="11">
        <f>'OddsRatio_working_3-way'!U212/(3*'OddsRatio_working_3-way'!X212^(1/3))*SIN(('OddsRatio_working_3-way'!Y212)/3)</f>
        <v>-4.3891751735656064E-2</v>
      </c>
      <c r="AJ212" s="11">
        <f>'OddsRatio_working_3-way'!U212/(3*'OddsRatio_working_3-way'!X212^(1/3))*SIN(('OddsRatio_working_3-way'!Y212+2*PI())/3)</f>
        <v>-0.44073479950478478</v>
      </c>
      <c r="AK212" s="11">
        <f>'OddsRatio_working_3-way'!U212/(3*'OddsRatio_working_3-way'!X212^(1/3))*SIN(('OddsRatio_working_3-way'!Y212+4*PI())/3)</f>
        <v>0.48462655124044085</v>
      </c>
      <c r="AL212" s="11">
        <f>'OddsRatio_working_3-way'!Z212+'OddsRatio_working_3-way'!AF212</f>
        <v>1.0685152499008634</v>
      </c>
      <c r="AM212" s="11">
        <f>'OddsRatio_working_3-way'!AA212+'OddsRatio_working_3-way'!AG212</f>
        <v>-0.61028036898978744</v>
      </c>
      <c r="AN212" s="11">
        <f>'OddsRatio_working_3-way'!AB212+'OddsRatio_working_3-way'!AH212</f>
        <v>-0.45823488091107573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1.0685152499008634</v>
      </c>
      <c r="AS212" s="11">
        <f>IF(('OddsRatio_working_3-way'!X212=0),IF(Q212&gt;0,-Q212^(1/3),(-Q212)^(1/3)),'OddsRatio_working_3-way'!AM212-'OddsRatio_working_3-way'!R212/3)</f>
        <v>-0.61028036898978744</v>
      </c>
      <c r="AT212" s="11">
        <f>IF(('OddsRatio_working_3-way'!X212=0),IF(Q212&gt;0,-Q212^(1/3),(-Q212)^(1/3)),'OddsRatio_working_3-way'!AN212-'OddsRatio_working_3-way'!R212/3)</f>
        <v>-0.45823488091107573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9">
        <f t="shared" si="52"/>
        <v>0.74840807402499809</v>
      </c>
      <c r="E213" s="9">
        <f t="shared" si="53"/>
        <v>0.16101435491522195</v>
      </c>
      <c r="F213" s="9">
        <f t="shared" si="54"/>
        <v>9.0577571059779899E-2</v>
      </c>
      <c r="G213" s="9">
        <f t="shared" si="55"/>
        <v>1.1205648126425662</v>
      </c>
      <c r="H213" s="9">
        <f t="shared" si="56"/>
        <v>1.33616944379277</v>
      </c>
      <c r="I213" s="9">
        <f t="shared" si="57"/>
        <v>6.210626378787933</v>
      </c>
      <c r="J213" s="9">
        <f t="shared" si="58"/>
        <v>11.040260721277393</v>
      </c>
      <c r="K213" s="11">
        <f t="shared" si="59"/>
        <v>0.76923076923076916</v>
      </c>
      <c r="L213" s="11">
        <f t="shared" si="60"/>
        <v>0.17699115044247787</v>
      </c>
      <c r="M213" s="11">
        <f t="shared" si="61"/>
        <v>0.1004016064257028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-0.17085633206754869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0.19014109535487078</v>
      </c>
      <c r="Q213" s="11">
        <f>2*'OddsRatio_working_3-way'!K213*'OddsRatio_working_3-way'!L213*'OddsRatio_working_3-way'!M213</f>
        <v>2.7338762811627716E-2</v>
      </c>
      <c r="R213" s="11">
        <f t="shared" si="62"/>
        <v>0</v>
      </c>
      <c r="S213" s="11">
        <f t="shared" si="63"/>
        <v>-1.1128712237583198</v>
      </c>
      <c r="T213" s="11">
        <f t="shared" si="64"/>
        <v>-0.16001024065540184</v>
      </c>
      <c r="U213" s="11">
        <f>'OddsRatio_working_3-way'!S213-'OddsRatio_working_3-way'!R213^2/3</f>
        <v>-1.1128712237583198</v>
      </c>
      <c r="V213" s="11">
        <f>'OddsRatio_working_3-way'!S213*'OddsRatio_working_3-way'!R213/3-2*'OddsRatio_working_3-way'!R213^3/27-'OddsRatio_working_3-way'!T213</f>
        <v>0.16001024065540184</v>
      </c>
      <c r="W213" s="11">
        <f>'OddsRatio_working_3-way'!V213^2+4*'OddsRatio_working_3-way'!U213^3/27</f>
        <v>-0.17858507552557543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0.22593602669792121</v>
      </c>
      <c r="Y213" s="11">
        <f>IF('OddsRatio_working_3-way'!W213&gt;=0,IF('OddsRatio_working_3-way'!V213+SQRT('OddsRatio_working_3-way'!W213)&gt;0,0,PI()),ACOS('OddsRatio_working_3-way'!V213/(2*'OddsRatio_working_3-way'!X213)))</f>
        <v>1.2088392355464108</v>
      </c>
      <c r="Z213" s="11">
        <f>'OddsRatio_working_3-way'!X213^(1/3)*COS('OddsRatio_working_3-way'!Y213/3)</f>
        <v>0.56028240632128312</v>
      </c>
      <c r="AA213" s="11">
        <f>'OddsRatio_working_3-way'!X213^(1/3)*COS(('OddsRatio_working_3-way'!Y213+2*PI())/3)</f>
        <v>-0.48697573803019489</v>
      </c>
      <c r="AB213" s="11">
        <f>'OddsRatio_working_3-way'!X213^(1/3)*COS(('OddsRatio_working_3-way'!Y213+4*PI())/3)</f>
        <v>-7.3306668291088284E-2</v>
      </c>
      <c r="AC213" s="11">
        <f>'OddsRatio_working_3-way'!X213^(1/3)*SIN('OddsRatio_working_3-way'!Y213/3)</f>
        <v>0.23883194876929525</v>
      </c>
      <c r="AD213" s="11">
        <f>'OddsRatio_working_3-way'!X213^(1/3)*SIN(('OddsRatio_working_3-way'!Y213+2*PI())/3)</f>
        <v>0.36580282278305842</v>
      </c>
      <c r="AE213" s="11">
        <f>'OddsRatio_working_3-way'!X213^(1/3)*SIN(('OddsRatio_working_3-way'!Y213+4*PI())/3)</f>
        <v>-0.60463477155235368</v>
      </c>
      <c r="AF213" s="11">
        <f>-'OddsRatio_working_3-way'!U213/(3*'OddsRatio_working_3-way'!X213^(1/3))*COS(('OddsRatio_working_3-way'!Y213)/3)</f>
        <v>0.56028240632128312</v>
      </c>
      <c r="AG213" s="11">
        <f>-'OddsRatio_working_3-way'!U213/(3*'OddsRatio_working_3-way'!X213^(1/3))*COS(('OddsRatio_working_3-way'!Y213+2*PI())/3)</f>
        <v>-0.48697573803019489</v>
      </c>
      <c r="AH213" s="11">
        <f>-'OddsRatio_working_3-way'!U213/(3*'OddsRatio_working_3-way'!X213^(1/3))*COS(('OddsRatio_working_3-way'!Y213+4*PI())/3)</f>
        <v>-7.3306668291088284E-2</v>
      </c>
      <c r="AI213" s="11">
        <f>'OddsRatio_working_3-way'!U213/(3*'OddsRatio_working_3-way'!X213^(1/3))*SIN(('OddsRatio_working_3-way'!Y213)/3)</f>
        <v>-0.23883194876929525</v>
      </c>
      <c r="AJ213" s="11">
        <f>'OddsRatio_working_3-way'!U213/(3*'OddsRatio_working_3-way'!X213^(1/3))*SIN(('OddsRatio_working_3-way'!Y213+2*PI())/3)</f>
        <v>-0.36580282278305842</v>
      </c>
      <c r="AK213" s="11">
        <f>'OddsRatio_working_3-way'!U213/(3*'OddsRatio_working_3-way'!X213^(1/3))*SIN(('OddsRatio_working_3-way'!Y213+4*PI())/3)</f>
        <v>0.60463477155235368</v>
      </c>
      <c r="AL213" s="11">
        <f>'OddsRatio_working_3-way'!Z213+'OddsRatio_working_3-way'!AF213</f>
        <v>1.1205648126425662</v>
      </c>
      <c r="AM213" s="11">
        <f>'OddsRatio_working_3-way'!AA213+'OddsRatio_working_3-way'!AG213</f>
        <v>-0.97395147606038979</v>
      </c>
      <c r="AN213" s="11">
        <f>'OddsRatio_working_3-way'!AB213+'OddsRatio_working_3-way'!AH213</f>
        <v>-0.14661333658217657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1.1205648126425662</v>
      </c>
      <c r="AS213" s="11">
        <f>IF(('OddsRatio_working_3-way'!X213=0),IF(Q213&gt;0,-Q213^(1/3),(-Q213)^(1/3)),'OddsRatio_working_3-way'!AM213-'OddsRatio_working_3-way'!R213/3)</f>
        <v>-0.97395147606038979</v>
      </c>
      <c r="AT213" s="11">
        <f>IF(('OddsRatio_working_3-way'!X213=0),IF(Q213&gt;0,-Q213^(1/3),(-Q213)^(1/3)),'OddsRatio_working_3-way'!AN213-'OddsRatio_working_3-way'!R213/3)</f>
        <v>-0.14661333658217657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9">
        <f t="shared" si="52"/>
        <v>0.6759686890482508</v>
      </c>
      <c r="E214" s="9">
        <f t="shared" si="53"/>
        <v>0.20193680796819341</v>
      </c>
      <c r="F214" s="9">
        <f t="shared" si="54"/>
        <v>0.12209450298355601</v>
      </c>
      <c r="G214" s="9">
        <f t="shared" si="55"/>
        <v>1.0652410260401535</v>
      </c>
      <c r="H214" s="9">
        <f t="shared" si="56"/>
        <v>1.4793584617180691</v>
      </c>
      <c r="I214" s="9">
        <f t="shared" si="57"/>
        <v>4.9520442066089689</v>
      </c>
      <c r="J214" s="9">
        <f t="shared" si="58"/>
        <v>8.1903769257710355</v>
      </c>
      <c r="K214" s="11">
        <f t="shared" si="59"/>
        <v>0.68965517241379315</v>
      </c>
      <c r="L214" s="11">
        <f t="shared" si="60"/>
        <v>0.21231422505307856</v>
      </c>
      <c r="M214" s="11">
        <f t="shared" si="61"/>
        <v>0.12903225806451613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-0.21291172782213796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0.20612664697033034</v>
      </c>
      <c r="Q214" s="11">
        <f>2*'OddsRatio_working_3-way'!K214*'OddsRatio_working_3-way'!L214*'OddsRatio_working_3-way'!M214</f>
        <v>3.7786736383195296E-2</v>
      </c>
      <c r="R214" s="11">
        <f t="shared" si="62"/>
        <v>0</v>
      </c>
      <c r="S214" s="11">
        <f t="shared" si="63"/>
        <v>-0.96813195345690051</v>
      </c>
      <c r="T214" s="11">
        <f t="shared" si="64"/>
        <v>-0.1774760684613933</v>
      </c>
      <c r="U214" s="11">
        <f>'OddsRatio_working_3-way'!S214-'OddsRatio_working_3-way'!R214^2/3</f>
        <v>-0.96813195345690051</v>
      </c>
      <c r="V214" s="11">
        <f>'OddsRatio_working_3-way'!S214*'OddsRatio_working_3-way'!R214/3-2*'OddsRatio_working_3-way'!R214^3/27-'OddsRatio_working_3-way'!T214</f>
        <v>0.1774760684613933</v>
      </c>
      <c r="W214" s="11">
        <f>'OddsRatio_working_3-way'!V214^2+4*'OddsRatio_working_3-way'!U214^3/27</f>
        <v>-0.10293338782480735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0.1833242637386828</v>
      </c>
      <c r="Y214" s="11">
        <f>IF('OddsRatio_working_3-way'!W214&gt;=0,IF('OddsRatio_working_3-way'!V214+SQRT('OddsRatio_working_3-way'!W214)&gt;0,0,PI()),ACOS('OddsRatio_working_3-way'!V214/(2*'OddsRatio_working_3-way'!X214)))</f>
        <v>1.0655196212360192</v>
      </c>
      <c r="Z214" s="11">
        <f>'OddsRatio_working_3-way'!X214^(1/3)*COS('OddsRatio_working_3-way'!Y214/3)</f>
        <v>0.53262051302007674</v>
      </c>
      <c r="AA214" s="11">
        <f>'OddsRatio_working_3-way'!X214^(1/3)*COS(('OddsRatio_working_3-way'!Y214+2*PI())/3)</f>
        <v>-0.43739365779987061</v>
      </c>
      <c r="AB214" s="11">
        <f>'OddsRatio_working_3-way'!X214^(1/3)*COS(('OddsRatio_working_3-way'!Y214+4*PI())/3)</f>
        <v>-9.5226855220206311E-2</v>
      </c>
      <c r="AC214" s="11">
        <f>'OddsRatio_working_3-way'!X214^(1/3)*SIN('OddsRatio_working_3-way'!Y214/3)</f>
        <v>0.19755009557712294</v>
      </c>
      <c r="AD214" s="11">
        <f>'OddsRatio_working_3-way'!X214^(1/3)*SIN(('OddsRatio_working_3-way'!Y214+2*PI())/3)</f>
        <v>0.36248784706352544</v>
      </c>
      <c r="AE214" s="11">
        <f>'OddsRatio_working_3-way'!X214^(1/3)*SIN(('OddsRatio_working_3-way'!Y214+4*PI())/3)</f>
        <v>-0.56003794264064821</v>
      </c>
      <c r="AF214" s="11">
        <f>-'OddsRatio_working_3-way'!U214/(3*'OddsRatio_working_3-way'!X214^(1/3))*COS(('OddsRatio_working_3-way'!Y214)/3)</f>
        <v>0.53262051302007674</v>
      </c>
      <c r="AG214" s="11">
        <f>-'OddsRatio_working_3-way'!U214/(3*'OddsRatio_working_3-way'!X214^(1/3))*COS(('OddsRatio_working_3-way'!Y214+2*PI())/3)</f>
        <v>-0.43739365779987061</v>
      </c>
      <c r="AH214" s="11">
        <f>-'OddsRatio_working_3-way'!U214/(3*'OddsRatio_working_3-way'!X214^(1/3))*COS(('OddsRatio_working_3-way'!Y214+4*PI())/3)</f>
        <v>-9.5226855220206311E-2</v>
      </c>
      <c r="AI214" s="11">
        <f>'OddsRatio_working_3-way'!U214/(3*'OddsRatio_working_3-way'!X214^(1/3))*SIN(('OddsRatio_working_3-way'!Y214)/3)</f>
        <v>-0.19755009557712294</v>
      </c>
      <c r="AJ214" s="11">
        <f>'OddsRatio_working_3-way'!U214/(3*'OddsRatio_working_3-way'!X214^(1/3))*SIN(('OddsRatio_working_3-way'!Y214+2*PI())/3)</f>
        <v>-0.36248784706352544</v>
      </c>
      <c r="AK214" s="11">
        <f>'OddsRatio_working_3-way'!U214/(3*'OddsRatio_working_3-way'!X214^(1/3))*SIN(('OddsRatio_working_3-way'!Y214+4*PI())/3)</f>
        <v>0.56003794264064821</v>
      </c>
      <c r="AL214" s="11">
        <f>'OddsRatio_working_3-way'!Z214+'OddsRatio_working_3-way'!AF214</f>
        <v>1.0652410260401535</v>
      </c>
      <c r="AM214" s="11">
        <f>'OddsRatio_working_3-way'!AA214+'OddsRatio_working_3-way'!AG214</f>
        <v>-0.87478731559974121</v>
      </c>
      <c r="AN214" s="11">
        <f>'OddsRatio_working_3-way'!AB214+'OddsRatio_working_3-way'!AH214</f>
        <v>-0.19045371044041262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1.0652410260401535</v>
      </c>
      <c r="AS214" s="11">
        <f>IF(('OddsRatio_working_3-way'!X214=0),IF(Q214&gt;0,-Q214^(1/3),(-Q214)^(1/3)),'OddsRatio_working_3-way'!AM214-'OddsRatio_working_3-way'!R214/3)</f>
        <v>-0.87478731559974121</v>
      </c>
      <c r="AT214" s="11">
        <f>IF(('OddsRatio_working_3-way'!X214=0),IF(Q214&gt;0,-Q214^(1/3),(-Q214)^(1/3)),'OddsRatio_working_3-way'!AN214-'OddsRatio_working_3-way'!R214/3)</f>
        <v>-0.19045371044041262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9">
        <f t="shared" si="52"/>
        <v>0.55493141505220422</v>
      </c>
      <c r="E215" s="9">
        <f t="shared" si="53"/>
        <v>0.23296330123116876</v>
      </c>
      <c r="F215" s="9">
        <f t="shared" si="54"/>
        <v>0.21210528371662671</v>
      </c>
      <c r="G215" s="9">
        <f t="shared" si="55"/>
        <v>1.0552953811179449</v>
      </c>
      <c r="H215" s="9">
        <f t="shared" si="56"/>
        <v>1.8020244896496385</v>
      </c>
      <c r="I215" s="9">
        <f t="shared" si="57"/>
        <v>4.2925215890879871</v>
      </c>
      <c r="J215" s="9">
        <f t="shared" si="58"/>
        <v>4.7146397415351657</v>
      </c>
      <c r="K215" s="11">
        <f t="shared" si="59"/>
        <v>0.56818181818181823</v>
      </c>
      <c r="L215" s="11">
        <f t="shared" si="60"/>
        <v>0.24271844660194175</v>
      </c>
      <c r="M215" s="11">
        <f t="shared" si="61"/>
        <v>0.22123893805309736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-0.25466105335509903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0.22577892508728492</v>
      </c>
      <c r="Q215" s="11">
        <f>2*'OddsRatio_working_3-way'!K215*'OddsRatio_working_3-way'!L215*'OddsRatio_working_3-way'!M215</f>
        <v>6.102133110467161E-2</v>
      </c>
      <c r="R215" s="11">
        <f t="shared" si="62"/>
        <v>0</v>
      </c>
      <c r="S215" s="11">
        <f t="shared" si="63"/>
        <v>-0.8865860017175814</v>
      </c>
      <c r="T215" s="11">
        <f t="shared" si="64"/>
        <v>-0.23961783830204908</v>
      </c>
      <c r="U215" s="11">
        <f>'OddsRatio_working_3-way'!S215-'OddsRatio_working_3-way'!R215^2/3</f>
        <v>-0.8865860017175814</v>
      </c>
      <c r="V215" s="11">
        <f>'OddsRatio_working_3-way'!S215*'OddsRatio_working_3-way'!R215/3-2*'OddsRatio_working_3-way'!R215^3/27-'OddsRatio_working_3-way'!T215</f>
        <v>0.23961783830204908</v>
      </c>
      <c r="W215" s="11">
        <f>'OddsRatio_working_3-way'!V215^2+4*'OddsRatio_working_3-way'!U215^3/27</f>
        <v>-4.5825868747606247E-2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0.16065691486841857</v>
      </c>
      <c r="Y215" s="11">
        <f>IF('OddsRatio_working_3-way'!W215&gt;=0,IF('OddsRatio_working_3-way'!V215+SQRT('OddsRatio_working_3-way'!W215)&gt;0,0,PI()),ACOS('OddsRatio_working_3-way'!V215/(2*'OddsRatio_working_3-way'!X215)))</f>
        <v>0.72914555982504026</v>
      </c>
      <c r="Z215" s="11">
        <f>'OddsRatio_working_3-way'!X215^(1/3)*COS('OddsRatio_working_3-way'!Y215/3)</f>
        <v>0.52764769055897243</v>
      </c>
      <c r="AA215" s="11">
        <f>'OddsRatio_working_3-way'!X215^(1/3)*COS(('OddsRatio_working_3-way'!Y215+2*PI())/3)</f>
        <v>-0.37712625661848864</v>
      </c>
      <c r="AB215" s="11">
        <f>'OddsRatio_working_3-way'!X215^(1/3)*COS(('OddsRatio_working_3-way'!Y215+4*PI())/3)</f>
        <v>-0.15052143394048367</v>
      </c>
      <c r="AC215" s="11">
        <f>'OddsRatio_working_3-way'!X215^(1/3)*SIN('OddsRatio_working_3-way'!Y215/3)</f>
        <v>0.13083035537281351</v>
      </c>
      <c r="AD215" s="11">
        <f>'OddsRatio_working_3-way'!X215^(1/3)*SIN(('OddsRatio_working_3-way'!Y215+2*PI())/3)</f>
        <v>0.39154112658585388</v>
      </c>
      <c r="AE215" s="11">
        <f>'OddsRatio_working_3-way'!X215^(1/3)*SIN(('OddsRatio_working_3-way'!Y215+4*PI())/3)</f>
        <v>-0.52237148195866745</v>
      </c>
      <c r="AF215" s="11">
        <f>-'OddsRatio_working_3-way'!U215/(3*'OddsRatio_working_3-way'!X215^(1/3))*COS(('OddsRatio_working_3-way'!Y215)/3)</f>
        <v>0.52764769055897243</v>
      </c>
      <c r="AG215" s="11">
        <f>-'OddsRatio_working_3-way'!U215/(3*'OddsRatio_working_3-way'!X215^(1/3))*COS(('OddsRatio_working_3-way'!Y215+2*PI())/3)</f>
        <v>-0.37712625661848864</v>
      </c>
      <c r="AH215" s="11">
        <f>-'OddsRatio_working_3-way'!U215/(3*'OddsRatio_working_3-way'!X215^(1/3))*COS(('OddsRatio_working_3-way'!Y215+4*PI())/3)</f>
        <v>-0.15052143394048367</v>
      </c>
      <c r="AI215" s="11">
        <f>'OddsRatio_working_3-way'!U215/(3*'OddsRatio_working_3-way'!X215^(1/3))*SIN(('OddsRatio_working_3-way'!Y215)/3)</f>
        <v>-0.13083035537281351</v>
      </c>
      <c r="AJ215" s="11">
        <f>'OddsRatio_working_3-way'!U215/(3*'OddsRatio_working_3-way'!X215^(1/3))*SIN(('OddsRatio_working_3-way'!Y215+2*PI())/3)</f>
        <v>-0.39154112658585388</v>
      </c>
      <c r="AK215" s="11">
        <f>'OddsRatio_working_3-way'!U215/(3*'OddsRatio_working_3-way'!X215^(1/3))*SIN(('OddsRatio_working_3-way'!Y215+4*PI())/3)</f>
        <v>0.52237148195866745</v>
      </c>
      <c r="AL215" s="11">
        <f>'OddsRatio_working_3-way'!Z215+'OddsRatio_working_3-way'!AF215</f>
        <v>1.0552953811179449</v>
      </c>
      <c r="AM215" s="11">
        <f>'OddsRatio_working_3-way'!AA215+'OddsRatio_working_3-way'!AG215</f>
        <v>-0.75425251323697728</v>
      </c>
      <c r="AN215" s="11">
        <f>'OddsRatio_working_3-way'!AB215+'OddsRatio_working_3-way'!AH215</f>
        <v>-0.30104286788096735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1.0552953811179449</v>
      </c>
      <c r="AS215" s="11">
        <f>IF(('OddsRatio_working_3-way'!X215=0),IF(Q215&gt;0,-Q215^(1/3),(-Q215)^(1/3)),'OddsRatio_working_3-way'!AM215-'OddsRatio_working_3-way'!R215/3)</f>
        <v>-0.75425251323697728</v>
      </c>
      <c r="AT215" s="11">
        <f>IF(('OddsRatio_working_3-way'!X215=0),IF(Q215&gt;0,-Q215^(1/3),(-Q215)^(1/3)),'OddsRatio_working_3-way'!AN215-'OddsRatio_working_3-way'!R215/3)</f>
        <v>-0.30104286788096735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9">
        <f t="shared" si="52"/>
        <v>0.4934120270411898</v>
      </c>
      <c r="E216" s="9">
        <f t="shared" si="53"/>
        <v>0.23955536595541596</v>
      </c>
      <c r="F216" s="9">
        <f t="shared" si="54"/>
        <v>0.2670326070033941</v>
      </c>
      <c r="G216" s="9">
        <f t="shared" si="55"/>
        <v>1.0476568763818181</v>
      </c>
      <c r="H216" s="9">
        <f t="shared" si="56"/>
        <v>2.0267037388541818</v>
      </c>
      <c r="I216" s="9">
        <f t="shared" si="57"/>
        <v>4.1744003354369097</v>
      </c>
      <c r="J216" s="9">
        <f t="shared" si="58"/>
        <v>3.744861016120363</v>
      </c>
      <c r="K216" s="11">
        <f t="shared" si="59"/>
        <v>0.50505050505050508</v>
      </c>
      <c r="L216" s="11">
        <f t="shared" si="60"/>
        <v>0.24813895781637715</v>
      </c>
      <c r="M216" s="11">
        <f t="shared" si="61"/>
        <v>0.27624309392265195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-0.26933400467529856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0.2295274973941879</v>
      </c>
      <c r="Q216" s="11">
        <f>2*'OddsRatio_working_3-way'!K216*'OddsRatio_working_3-way'!L216*'OddsRatio_working_3-way'!M216</f>
        <v>6.9239064070644896E-2</v>
      </c>
      <c r="R216" s="11">
        <f t="shared" si="62"/>
        <v>0</v>
      </c>
      <c r="S216" s="11">
        <f t="shared" si="63"/>
        <v>-0.8522039304724992</v>
      </c>
      <c r="T216" s="11">
        <f t="shared" si="64"/>
        <v>-0.25707509214856678</v>
      </c>
      <c r="U216" s="11">
        <f>'OddsRatio_working_3-way'!S216-'OddsRatio_working_3-way'!R216^2/3</f>
        <v>-0.8522039304724992</v>
      </c>
      <c r="V216" s="11">
        <f>'OddsRatio_working_3-way'!S216*'OddsRatio_working_3-way'!R216/3-2*'OddsRatio_working_3-way'!R216^3/27-'OddsRatio_working_3-way'!T216</f>
        <v>0.25707509214856678</v>
      </c>
      <c r="W216" s="11">
        <f>'OddsRatio_working_3-way'!V216^2+4*'OddsRatio_working_3-way'!U216^3/27</f>
        <v>-2.5603421610674054E-2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0.15140262928188214</v>
      </c>
      <c r="Y216" s="11">
        <f>IF('OddsRatio_working_3-way'!W216&gt;=0,IF('OddsRatio_working_3-way'!V216+SQRT('OddsRatio_working_3-way'!W216)&gt;0,0,PI()),ACOS('OddsRatio_working_3-way'!V216/(2*'OddsRatio_working_3-way'!X216)))</f>
        <v>0.55674752758043988</v>
      </c>
      <c r="Z216" s="11">
        <f>'OddsRatio_working_3-way'!X216^(1/3)*COS('OddsRatio_working_3-way'!Y216/3)</f>
        <v>0.52382843819090907</v>
      </c>
      <c r="AA216" s="11">
        <f>'OddsRatio_working_3-way'!X216^(1/3)*COS(('OddsRatio_working_3-way'!Y216+2*PI())/3)</f>
        <v>-0.34708351006925298</v>
      </c>
      <c r="AB216" s="11">
        <f>'OddsRatio_working_3-way'!X216^(1/3)*COS(('OddsRatio_working_3-way'!Y216+4*PI())/3)</f>
        <v>-0.17674492812165596</v>
      </c>
      <c r="AC216" s="11">
        <f>'OddsRatio_working_3-way'!X216^(1/3)*SIN('OddsRatio_working_3-way'!Y216/3)</f>
        <v>9.8345026140824299E-2</v>
      </c>
      <c r="AD216" s="11">
        <f>'OddsRatio_working_3-way'!X216^(1/3)*SIN(('OddsRatio_working_3-way'!Y216+2*PI())/3)</f>
        <v>0.40447622162764174</v>
      </c>
      <c r="AE216" s="11">
        <f>'OddsRatio_working_3-way'!X216^(1/3)*SIN(('OddsRatio_working_3-way'!Y216+4*PI())/3)</f>
        <v>-0.50282124776846593</v>
      </c>
      <c r="AF216" s="11">
        <f>-'OddsRatio_working_3-way'!U216/(3*'OddsRatio_working_3-way'!X216^(1/3))*COS(('OddsRatio_working_3-way'!Y216)/3)</f>
        <v>0.52382843819090907</v>
      </c>
      <c r="AG216" s="11">
        <f>-'OddsRatio_working_3-way'!U216/(3*'OddsRatio_working_3-way'!X216^(1/3))*COS(('OddsRatio_working_3-way'!Y216+2*PI())/3)</f>
        <v>-0.34708351006925298</v>
      </c>
      <c r="AH216" s="11">
        <f>-'OddsRatio_working_3-way'!U216/(3*'OddsRatio_working_3-way'!X216^(1/3))*COS(('OddsRatio_working_3-way'!Y216+4*PI())/3)</f>
        <v>-0.17674492812165596</v>
      </c>
      <c r="AI216" s="11">
        <f>'OddsRatio_working_3-way'!U216/(3*'OddsRatio_working_3-way'!X216^(1/3))*SIN(('OddsRatio_working_3-way'!Y216)/3)</f>
        <v>-9.8345026140824299E-2</v>
      </c>
      <c r="AJ216" s="11">
        <f>'OddsRatio_working_3-way'!U216/(3*'OddsRatio_working_3-way'!X216^(1/3))*SIN(('OddsRatio_working_3-way'!Y216+2*PI())/3)</f>
        <v>-0.40447622162764174</v>
      </c>
      <c r="AK216" s="11">
        <f>'OddsRatio_working_3-way'!U216/(3*'OddsRatio_working_3-way'!X216^(1/3))*SIN(('OddsRatio_working_3-way'!Y216+4*PI())/3)</f>
        <v>0.50282124776846593</v>
      </c>
      <c r="AL216" s="11">
        <f>'OddsRatio_working_3-way'!Z216+'OddsRatio_working_3-way'!AF216</f>
        <v>1.0476568763818181</v>
      </c>
      <c r="AM216" s="11">
        <f>'OddsRatio_working_3-way'!AA216+'OddsRatio_working_3-way'!AG216</f>
        <v>-0.69416702013850595</v>
      </c>
      <c r="AN216" s="11">
        <f>'OddsRatio_working_3-way'!AB216+'OddsRatio_working_3-way'!AH216</f>
        <v>-0.35348985624331192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1.0476568763818181</v>
      </c>
      <c r="AS216" s="11">
        <f>IF(('OddsRatio_working_3-way'!X216=0),IF(Q216&gt;0,-Q216^(1/3),(-Q216)^(1/3)),'OddsRatio_working_3-way'!AM216-'OddsRatio_working_3-way'!R216/3)</f>
        <v>-0.69416702013850595</v>
      </c>
      <c r="AT216" s="11">
        <f>IF(('OddsRatio_working_3-way'!X216=0),IF(Q216&gt;0,-Q216^(1/3),(-Q216)^(1/3)),'OddsRatio_working_3-way'!AN216-'OddsRatio_working_3-way'!R216/3)</f>
        <v>-0.35348985624331192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9">
        <f t="shared" si="52"/>
        <v>0.58631903727232204</v>
      </c>
      <c r="E217" s="9">
        <f t="shared" si="53"/>
        <v>0.23683266825612928</v>
      </c>
      <c r="F217" s="9">
        <f t="shared" si="54"/>
        <v>0.17684829447154871</v>
      </c>
      <c r="G217" s="9">
        <f t="shared" si="55"/>
        <v>1.0530687790734379</v>
      </c>
      <c r="H217" s="9">
        <f t="shared" si="56"/>
        <v>1.7055560819792033</v>
      </c>
      <c r="I217" s="9">
        <f t="shared" si="57"/>
        <v>4.222390463964719</v>
      </c>
      <c r="J217" s="9">
        <f t="shared" si="58"/>
        <v>5.6545640035045954</v>
      </c>
      <c r="K217" s="11">
        <f t="shared" si="59"/>
        <v>0.5988023952095809</v>
      </c>
      <c r="L217" s="11">
        <f t="shared" si="60"/>
        <v>0.24630541871921185</v>
      </c>
      <c r="M217" s="11">
        <f t="shared" si="61"/>
        <v>0.18450184501845018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-0.24659070784684423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0.2217766491991931</v>
      </c>
      <c r="Q217" s="11">
        <f>2*'OddsRatio_working_3-way'!K217*'OddsRatio_working_3-way'!L217*'OddsRatio_working_3-way'!M217</f>
        <v>5.4423717594894019E-2</v>
      </c>
      <c r="R217" s="11">
        <f t="shared" si="62"/>
        <v>0</v>
      </c>
      <c r="S217" s="11">
        <f t="shared" si="63"/>
        <v>-0.89937147727779354</v>
      </c>
      <c r="T217" s="11">
        <f t="shared" si="64"/>
        <v>-0.22070465700068556</v>
      </c>
      <c r="U217" s="11">
        <f>'OddsRatio_working_3-way'!S217-'OddsRatio_working_3-way'!R217^2/3</f>
        <v>-0.89937147727779354</v>
      </c>
      <c r="V217" s="11">
        <f>'OddsRatio_working_3-way'!S217*'OddsRatio_working_3-way'!R217/3-2*'OddsRatio_working_3-way'!R217^3/27-'OddsRatio_working_3-way'!T217</f>
        <v>0.22070465700068556</v>
      </c>
      <c r="W217" s="11">
        <f>'OddsRatio_working_3-way'!V217^2+4*'OddsRatio_working_3-way'!U217^3/27</f>
        <v>-5.906334417775632E-2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0.16414466927039284</v>
      </c>
      <c r="Y217" s="11">
        <f>IF('OddsRatio_working_3-way'!W217&gt;=0,IF('OddsRatio_working_3-way'!V217+SQRT('OddsRatio_working_3-way'!W217)&gt;0,0,PI()),ACOS('OddsRatio_working_3-way'!V217/(2*'OddsRatio_working_3-way'!X217)))</f>
        <v>0.83350251852587676</v>
      </c>
      <c r="Z217" s="11">
        <f>'OddsRatio_working_3-way'!X217^(1/3)*COS('OddsRatio_working_3-way'!Y217/3)</f>
        <v>0.52653438953671883</v>
      </c>
      <c r="AA217" s="11">
        <f>'OddsRatio_working_3-way'!X217^(1/3)*COS(('OddsRatio_working_3-way'!Y217+2*PI())/3)</f>
        <v>-0.39332111357069477</v>
      </c>
      <c r="AB217" s="11">
        <f>'OddsRatio_working_3-way'!X217^(1/3)*COS(('OddsRatio_working_3-way'!Y217+4*PI())/3)</f>
        <v>-0.1332132759660237</v>
      </c>
      <c r="AC217" s="11">
        <f>'OddsRatio_working_3-way'!X217^(1/3)*SIN('OddsRatio_working_3-way'!Y217/3)</f>
        <v>0.15017333005938827</v>
      </c>
      <c r="AD217" s="11">
        <f>'OddsRatio_working_3-way'!X217^(1/3)*SIN(('OddsRatio_working_3-way'!Y217+2*PI())/3)</f>
        <v>0.38090549227523579</v>
      </c>
      <c r="AE217" s="11">
        <f>'OddsRatio_working_3-way'!X217^(1/3)*SIN(('OddsRatio_working_3-way'!Y217+4*PI())/3)</f>
        <v>-0.531078822334624</v>
      </c>
      <c r="AF217" s="11">
        <f>-'OddsRatio_working_3-way'!U217/(3*'OddsRatio_working_3-way'!X217^(1/3))*COS(('OddsRatio_working_3-way'!Y217)/3)</f>
        <v>0.52653438953671894</v>
      </c>
      <c r="AG217" s="11">
        <f>-'OddsRatio_working_3-way'!U217/(3*'OddsRatio_working_3-way'!X217^(1/3))*COS(('OddsRatio_working_3-way'!Y217+2*PI())/3)</f>
        <v>-0.39332111357069488</v>
      </c>
      <c r="AH217" s="11">
        <f>-'OddsRatio_working_3-way'!U217/(3*'OddsRatio_working_3-way'!X217^(1/3))*COS(('OddsRatio_working_3-way'!Y217+4*PI())/3)</f>
        <v>-0.13321327596602373</v>
      </c>
      <c r="AI217" s="11">
        <f>'OddsRatio_working_3-way'!U217/(3*'OddsRatio_working_3-way'!X217^(1/3))*SIN(('OddsRatio_working_3-way'!Y217)/3)</f>
        <v>-0.15017333005938829</v>
      </c>
      <c r="AJ217" s="11">
        <f>'OddsRatio_working_3-way'!U217/(3*'OddsRatio_working_3-way'!X217^(1/3))*SIN(('OddsRatio_working_3-way'!Y217+2*PI())/3)</f>
        <v>-0.38090549227523585</v>
      </c>
      <c r="AK217" s="11">
        <f>'OddsRatio_working_3-way'!U217/(3*'OddsRatio_working_3-way'!X217^(1/3))*SIN(('OddsRatio_working_3-way'!Y217+4*PI())/3)</f>
        <v>0.53107882233462411</v>
      </c>
      <c r="AL217" s="11">
        <f>'OddsRatio_working_3-way'!Z217+'OddsRatio_working_3-way'!AF217</f>
        <v>1.0530687790734379</v>
      </c>
      <c r="AM217" s="11">
        <f>'OddsRatio_working_3-way'!AA217+'OddsRatio_working_3-way'!AG217</f>
        <v>-0.78664222714138965</v>
      </c>
      <c r="AN217" s="11">
        <f>'OddsRatio_working_3-way'!AB217+'OddsRatio_working_3-way'!AH217</f>
        <v>-0.26642655193204745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1.0530687790734379</v>
      </c>
      <c r="AS217" s="11">
        <f>IF(('OddsRatio_working_3-way'!X217=0),IF(Q217&gt;0,-Q217^(1/3),(-Q217)^(1/3)),'OddsRatio_working_3-way'!AM217-'OddsRatio_working_3-way'!R217/3)</f>
        <v>-0.78664222714138965</v>
      </c>
      <c r="AT217" s="11">
        <f>IF(('OddsRatio_working_3-way'!X217=0),IF(Q217&gt;0,-Q217^(1/3),(-Q217)^(1/3)),'OddsRatio_working_3-way'!AN217-'OddsRatio_working_3-way'!R217/3)</f>
        <v>-0.26642655193204745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9">
        <f t="shared" si="52"/>
        <v>0.4169458479050247</v>
      </c>
      <c r="E218" s="9">
        <f t="shared" si="53"/>
        <v>0.26557048519685206</v>
      </c>
      <c r="F218" s="9">
        <f t="shared" si="54"/>
        <v>0.3174836668981233</v>
      </c>
      <c r="G218" s="9">
        <f t="shared" si="55"/>
        <v>1.0435768603119926</v>
      </c>
      <c r="H218" s="9">
        <f t="shared" si="56"/>
        <v>2.3983929928180698</v>
      </c>
      <c r="I218" s="9">
        <f t="shared" si="57"/>
        <v>3.7654786798267805</v>
      </c>
      <c r="J218" s="9">
        <f t="shared" si="58"/>
        <v>3.1497683322427039</v>
      </c>
      <c r="K218" s="11">
        <f t="shared" si="59"/>
        <v>0.42735042735042739</v>
      </c>
      <c r="L218" s="11">
        <f t="shared" si="60"/>
        <v>0.27397260273972601</v>
      </c>
      <c r="M218" s="11">
        <f t="shared" si="61"/>
        <v>0.32679738562091504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-0.27989023342233121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0.23148626425553642</v>
      </c>
      <c r="Q218" s="11">
        <f>2*'OddsRatio_working_3-way'!K218*'OddsRatio_working_3-way'!L218*'OddsRatio_working_3-way'!M218</f>
        <v>7.6524384877863255E-2</v>
      </c>
      <c r="R218" s="11">
        <f t="shared" si="62"/>
        <v>0</v>
      </c>
      <c r="S218" s="11">
        <f t="shared" si="63"/>
        <v>-0.82706088535158995</v>
      </c>
      <c r="T218" s="11">
        <f t="shared" si="64"/>
        <v>-0.27340855714102136</v>
      </c>
      <c r="U218" s="11">
        <f>'OddsRatio_working_3-way'!S218-'OddsRatio_working_3-way'!R218^2/3</f>
        <v>-0.82706088535158995</v>
      </c>
      <c r="V218" s="11">
        <f>'OddsRatio_working_3-way'!S218*'OddsRatio_working_3-way'!R218/3-2*'OddsRatio_working_3-way'!R218^3/27-'OddsRatio_working_3-way'!T218</f>
        <v>0.27340855714102136</v>
      </c>
      <c r="W218" s="11">
        <f>'OddsRatio_working_3-way'!V218^2+4*'OddsRatio_working_3-way'!U218^3/27</f>
        <v>-9.0602373221004007E-3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0.14475192264702008</v>
      </c>
      <c r="Y218" s="11">
        <f>IF('OddsRatio_working_3-way'!W218&gt;=0,IF('OddsRatio_working_3-way'!V218+SQRT('OddsRatio_working_3-way'!W218)&gt;0,0,PI()),ACOS('OddsRatio_working_3-way'!V218/(2*'OddsRatio_working_3-way'!X218)))</f>
        <v>0.33501953122513917</v>
      </c>
      <c r="Z218" s="11">
        <f>'OddsRatio_working_3-way'!X218^(1/3)*COS('OddsRatio_working_3-way'!Y218/3)</f>
        <v>0.52178843015599641</v>
      </c>
      <c r="AA218" s="11">
        <f>'OddsRatio_working_3-way'!X218^(1/3)*COS(('OddsRatio_working_3-way'!Y218+2*PI())/3)</f>
        <v>-0.31156814283580292</v>
      </c>
      <c r="AB218" s="11">
        <f>'OddsRatio_working_3-way'!X218^(1/3)*COS(('OddsRatio_working_3-way'!Y218+4*PI())/3)</f>
        <v>-0.21022028732019354</v>
      </c>
      <c r="AC218" s="11">
        <f>'OddsRatio_working_3-way'!X218^(1/3)*SIN('OddsRatio_working_3-way'!Y218/3)</f>
        <v>5.8513211663728359E-2</v>
      </c>
      <c r="AD218" s="11">
        <f>'OddsRatio_working_3-way'!X218^(1/3)*SIN(('OddsRatio_working_3-way'!Y218+2*PI())/3)</f>
        <v>0.42262543008403092</v>
      </c>
      <c r="AE218" s="11">
        <f>'OddsRatio_working_3-way'!X218^(1/3)*SIN(('OddsRatio_working_3-way'!Y218+4*PI())/3)</f>
        <v>-0.48113864174775928</v>
      </c>
      <c r="AF218" s="11">
        <f>-'OddsRatio_working_3-way'!U218/(3*'OddsRatio_working_3-way'!X218^(1/3))*COS(('OddsRatio_working_3-way'!Y218)/3)</f>
        <v>0.5217884301559963</v>
      </c>
      <c r="AG218" s="11">
        <f>-'OddsRatio_working_3-way'!U218/(3*'OddsRatio_working_3-way'!X218^(1/3))*COS(('OddsRatio_working_3-way'!Y218+2*PI())/3)</f>
        <v>-0.31156814283580286</v>
      </c>
      <c r="AH218" s="11">
        <f>-'OddsRatio_working_3-way'!U218/(3*'OddsRatio_working_3-way'!X218^(1/3))*COS(('OddsRatio_working_3-way'!Y218+4*PI())/3)</f>
        <v>-0.21022028732019349</v>
      </c>
      <c r="AI218" s="11">
        <f>'OddsRatio_working_3-way'!U218/(3*'OddsRatio_working_3-way'!X218^(1/3))*SIN(('OddsRatio_working_3-way'!Y218)/3)</f>
        <v>-5.8513211663728346E-2</v>
      </c>
      <c r="AJ218" s="11">
        <f>'OddsRatio_working_3-way'!U218/(3*'OddsRatio_working_3-way'!X218^(1/3))*SIN(('OddsRatio_working_3-way'!Y218+2*PI())/3)</f>
        <v>-0.42262543008403081</v>
      </c>
      <c r="AK218" s="11">
        <f>'OddsRatio_working_3-way'!U218/(3*'OddsRatio_working_3-way'!X218^(1/3))*SIN(('OddsRatio_working_3-way'!Y218+4*PI())/3)</f>
        <v>0.48113864174775917</v>
      </c>
      <c r="AL218" s="11">
        <f>'OddsRatio_working_3-way'!Z218+'OddsRatio_working_3-way'!AF218</f>
        <v>1.0435768603119926</v>
      </c>
      <c r="AM218" s="11">
        <f>'OddsRatio_working_3-way'!AA218+'OddsRatio_working_3-way'!AG218</f>
        <v>-0.62313628567160584</v>
      </c>
      <c r="AN218" s="11">
        <f>'OddsRatio_working_3-way'!AB218+'OddsRatio_working_3-way'!AH218</f>
        <v>-0.42044057464038703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1.0435768603119926</v>
      </c>
      <c r="AS218" s="11">
        <f>IF(('OddsRatio_working_3-way'!X218=0),IF(Q218&gt;0,-Q218^(1/3),(-Q218)^(1/3)),'OddsRatio_working_3-way'!AM218-'OddsRatio_working_3-way'!R218/3)</f>
        <v>-0.62313628567160584</v>
      </c>
      <c r="AT218" s="11">
        <f>IF(('OddsRatio_working_3-way'!X218=0),IF(Q218&gt;0,-Q218^(1/3),(-Q218)^(1/3)),'OddsRatio_working_3-way'!AN218-'OddsRatio_working_3-way'!R218/3)</f>
        <v>-0.42044057464038703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9">
        <f t="shared" si="52"/>
        <v>0.30284934940912156</v>
      </c>
      <c r="E219" s="9">
        <f t="shared" si="53"/>
        <v>0.27644849362982049</v>
      </c>
      <c r="F219" s="9">
        <f t="shared" si="54"/>
        <v>0.420702156961058</v>
      </c>
      <c r="G219" s="9">
        <f t="shared" si="55"/>
        <v>1.0511286586148629</v>
      </c>
      <c r="H219" s="9">
        <f t="shared" si="56"/>
        <v>3.3019717623665494</v>
      </c>
      <c r="I219" s="9">
        <f t="shared" si="57"/>
        <v>3.6173103599510084</v>
      </c>
      <c r="J219" s="9">
        <f t="shared" si="58"/>
        <v>2.3769785427854706</v>
      </c>
      <c r="K219" s="11">
        <f t="shared" si="59"/>
        <v>0.31347962382445144</v>
      </c>
      <c r="L219" s="11">
        <f t="shared" si="60"/>
        <v>0.28653295128939826</v>
      </c>
      <c r="M219" s="11">
        <f t="shared" si="61"/>
        <v>0.4329004329004329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-0.27777084992954792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0.23291568323949244</v>
      </c>
      <c r="Q219" s="11">
        <f>2*'OddsRatio_working_3-way'!K219*'OddsRatio_working_3-way'!L219*'OddsRatio_working_3-way'!M219</f>
        <v>7.7768174704338042E-2</v>
      </c>
      <c r="R219" s="11">
        <f t="shared" si="62"/>
        <v>0</v>
      </c>
      <c r="S219" s="11">
        <f t="shared" si="63"/>
        <v>-0.83851737249811387</v>
      </c>
      <c r="T219" s="11">
        <f t="shared" si="64"/>
        <v>-0.27997241151856894</v>
      </c>
      <c r="U219" s="11">
        <f>'OddsRatio_working_3-way'!S219-'OddsRatio_working_3-way'!R219^2/3</f>
        <v>-0.83851737249811387</v>
      </c>
      <c r="V219" s="11">
        <f>'OddsRatio_working_3-way'!S219*'OddsRatio_working_3-way'!R219/3-2*'OddsRatio_working_3-way'!R219^3/27-'OddsRatio_working_3-way'!T219</f>
        <v>0.27997241151856894</v>
      </c>
      <c r="W219" s="11">
        <f>'OddsRatio_working_3-way'!V219^2+4*'OddsRatio_working_3-way'!U219^3/27</f>
        <v>-8.9593169765331548E-3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0.14776998019562032</v>
      </c>
      <c r="Y219" s="11">
        <f>IF('OddsRatio_working_3-way'!W219&gt;=0,IF('OddsRatio_working_3-way'!V219+SQRT('OddsRatio_working_3-way'!W219)&gt;0,0,PI()),ACOS('OddsRatio_working_3-way'!V219/(2*'OddsRatio_working_3-way'!X219)))</f>
        <v>0.32601836329761946</v>
      </c>
      <c r="Z219" s="11">
        <f>'OddsRatio_working_3-way'!X219^(1/3)*COS('OddsRatio_working_3-way'!Y219/3)</f>
        <v>0.52556432930743147</v>
      </c>
      <c r="AA219" s="11">
        <f>'OddsRatio_working_3-way'!X219^(1/3)*COS(('OddsRatio_working_3-way'!Y219+2*PI())/3)</f>
        <v>-0.3124404463824545</v>
      </c>
      <c r="AB219" s="11">
        <f>'OddsRatio_working_3-way'!X219^(1/3)*COS(('OddsRatio_working_3-way'!Y219+4*PI())/3)</f>
        <v>-0.21312388292497711</v>
      </c>
      <c r="AC219" s="11">
        <f>'OddsRatio_working_3-way'!X219^(1/3)*SIN('OddsRatio_working_3-way'!Y219/3)</f>
        <v>5.7340444647163223E-2</v>
      </c>
      <c r="AD219" s="11">
        <f>'OddsRatio_working_3-way'!X219^(1/3)*SIN(('OddsRatio_working_3-way'!Y219+2*PI())/3)</f>
        <v>0.42648183817958446</v>
      </c>
      <c r="AE219" s="11">
        <f>'OddsRatio_working_3-way'!X219^(1/3)*SIN(('OddsRatio_working_3-way'!Y219+4*PI())/3)</f>
        <v>-0.48382228282674761</v>
      </c>
      <c r="AF219" s="11">
        <f>-'OddsRatio_working_3-way'!U219/(3*'OddsRatio_working_3-way'!X219^(1/3))*COS(('OddsRatio_working_3-way'!Y219)/3)</f>
        <v>0.52556432930743135</v>
      </c>
      <c r="AG219" s="11">
        <f>-'OddsRatio_working_3-way'!U219/(3*'OddsRatio_working_3-way'!X219^(1/3))*COS(('OddsRatio_working_3-way'!Y219+2*PI())/3)</f>
        <v>-0.31244044638245444</v>
      </c>
      <c r="AH219" s="11">
        <f>-'OddsRatio_working_3-way'!U219/(3*'OddsRatio_working_3-way'!X219^(1/3))*COS(('OddsRatio_working_3-way'!Y219+4*PI())/3)</f>
        <v>-0.21312388292497705</v>
      </c>
      <c r="AI219" s="11">
        <f>'OddsRatio_working_3-way'!U219/(3*'OddsRatio_working_3-way'!X219^(1/3))*SIN(('OddsRatio_working_3-way'!Y219)/3)</f>
        <v>-5.7340444647163209E-2</v>
      </c>
      <c r="AJ219" s="11">
        <f>'OddsRatio_working_3-way'!U219/(3*'OddsRatio_working_3-way'!X219^(1/3))*SIN(('OddsRatio_working_3-way'!Y219+2*PI())/3)</f>
        <v>-0.42648183817958435</v>
      </c>
      <c r="AK219" s="11">
        <f>'OddsRatio_working_3-way'!U219/(3*'OddsRatio_working_3-way'!X219^(1/3))*SIN(('OddsRatio_working_3-way'!Y219+4*PI())/3)</f>
        <v>0.4838222828267475</v>
      </c>
      <c r="AL219" s="11">
        <f>'OddsRatio_working_3-way'!Z219+'OddsRatio_working_3-way'!AF219</f>
        <v>1.0511286586148629</v>
      </c>
      <c r="AM219" s="11">
        <f>'OddsRatio_working_3-way'!AA219+'OddsRatio_working_3-way'!AG219</f>
        <v>-0.62488089276490899</v>
      </c>
      <c r="AN219" s="11">
        <f>'OddsRatio_working_3-way'!AB219+'OddsRatio_working_3-way'!AH219</f>
        <v>-0.42624776584995416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1.0511286586148629</v>
      </c>
      <c r="AS219" s="11">
        <f>IF(('OddsRatio_working_3-way'!X219=0),IF(Q219&gt;0,-Q219^(1/3),(-Q219)^(1/3)),'OddsRatio_working_3-way'!AM219-'OddsRatio_working_3-way'!R219/3)</f>
        <v>-0.62488089276490899</v>
      </c>
      <c r="AT219" s="11">
        <f>IF(('OddsRatio_working_3-way'!X219=0),IF(Q219&gt;0,-Q219^(1/3),(-Q219)^(1/3)),'OddsRatio_working_3-way'!AN219-'OddsRatio_working_3-way'!R219/3)</f>
        <v>-0.42624776584995416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9">
        <f t="shared" si="52"/>
        <v>0.48658812301784887</v>
      </c>
      <c r="E220" s="9">
        <f t="shared" si="53"/>
        <v>0.2810661189672804</v>
      </c>
      <c r="F220" s="9">
        <f t="shared" si="54"/>
        <v>0.23234575801487045</v>
      </c>
      <c r="G220" s="9">
        <f t="shared" si="55"/>
        <v>1.0657840399415242</v>
      </c>
      <c r="H220" s="9">
        <f t="shared" si="56"/>
        <v>2.0551261995421091</v>
      </c>
      <c r="I220" s="9">
        <f t="shared" si="57"/>
        <v>3.557881695859658</v>
      </c>
      <c r="J220" s="9">
        <f t="shared" si="58"/>
        <v>4.3039305238187247</v>
      </c>
      <c r="K220" s="11">
        <f t="shared" si="59"/>
        <v>0.50251256281407031</v>
      </c>
      <c r="L220" s="11">
        <f t="shared" si="60"/>
        <v>0.29411764705882354</v>
      </c>
      <c r="M220" s="11">
        <f t="shared" si="61"/>
        <v>0.24390243902439027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-0.26551696790985047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0.23395312285963538</v>
      </c>
      <c r="Q220" s="11">
        <f>2*'OddsRatio_working_3-way'!K220*'OddsRatio_working_3-way'!L220*'OddsRatio_working_3-way'!M220</f>
        <v>7.209649394749934E-2</v>
      </c>
      <c r="R220" s="11">
        <f t="shared" si="62"/>
        <v>0</v>
      </c>
      <c r="S220" s="11">
        <f t="shared" si="63"/>
        <v>-0.8811230585424138</v>
      </c>
      <c r="T220" s="11">
        <f t="shared" si="64"/>
        <v>-0.27153252959704582</v>
      </c>
      <c r="U220" s="11">
        <f>'OddsRatio_working_3-way'!S220-'OddsRatio_working_3-way'!R220^2/3</f>
        <v>-0.8811230585424138</v>
      </c>
      <c r="V220" s="11">
        <f>'OddsRatio_working_3-way'!S220*'OddsRatio_working_3-way'!R220/3-2*'OddsRatio_working_3-way'!R220^3/27-'OddsRatio_working_3-way'!T220</f>
        <v>0.27153252959704582</v>
      </c>
      <c r="W220" s="11">
        <f>'OddsRatio_working_3-way'!V220^2+4*'OddsRatio_working_3-way'!U220^3/27</f>
        <v>-2.7615925481725423E-2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0.15917430705919217</v>
      </c>
      <c r="Y220" s="11">
        <f>IF('OddsRatio_working_3-way'!W220&gt;=0,IF('OddsRatio_working_3-way'!V220+SQRT('OddsRatio_working_3-way'!W220)&gt;0,0,PI()),ACOS('OddsRatio_working_3-way'!V220/(2*'OddsRatio_working_3-way'!X220)))</f>
        <v>0.54920301506996094</v>
      </c>
      <c r="Z220" s="11">
        <f>'OddsRatio_working_3-way'!X220^(1/3)*COS('OddsRatio_working_3-way'!Y220/3)</f>
        <v>0.53289201997076197</v>
      </c>
      <c r="AA220" s="11">
        <f>'OddsRatio_working_3-way'!X220^(1/3)*COS(('OddsRatio_working_3-way'!Y220+2*PI())/3)</f>
        <v>-0.35188801326371122</v>
      </c>
      <c r="AB220" s="11">
        <f>'OddsRatio_working_3-way'!X220^(1/3)*COS(('OddsRatio_working_3-way'!Y220+4*PI())/3)</f>
        <v>-0.18100400670705061</v>
      </c>
      <c r="AC220" s="11">
        <f>'OddsRatio_working_3-way'!X220^(1/3)*SIN('OddsRatio_working_3-way'!Y220/3)</f>
        <v>9.8659927185689805E-2</v>
      </c>
      <c r="AD220" s="11">
        <f>'OddsRatio_working_3-way'!X220^(1/3)*SIN(('OddsRatio_working_3-way'!Y220+2*PI())/3)</f>
        <v>0.41216806317583937</v>
      </c>
      <c r="AE220" s="11">
        <f>'OddsRatio_working_3-way'!X220^(1/3)*SIN(('OddsRatio_working_3-way'!Y220+4*PI())/3)</f>
        <v>-0.51082799036152915</v>
      </c>
      <c r="AF220" s="11">
        <f>-'OddsRatio_working_3-way'!U220/(3*'OddsRatio_working_3-way'!X220^(1/3))*COS(('OddsRatio_working_3-way'!Y220)/3)</f>
        <v>0.53289201997076208</v>
      </c>
      <c r="AG220" s="11">
        <f>-'OddsRatio_working_3-way'!U220/(3*'OddsRatio_working_3-way'!X220^(1/3))*COS(('OddsRatio_working_3-way'!Y220+2*PI())/3)</f>
        <v>-0.35188801326371127</v>
      </c>
      <c r="AH220" s="11">
        <f>-'OddsRatio_working_3-way'!U220/(3*'OddsRatio_working_3-way'!X220^(1/3))*COS(('OddsRatio_working_3-way'!Y220+4*PI())/3)</f>
        <v>-0.18100400670705064</v>
      </c>
      <c r="AI220" s="11">
        <f>'OddsRatio_working_3-way'!U220/(3*'OddsRatio_working_3-way'!X220^(1/3))*SIN(('OddsRatio_working_3-way'!Y220)/3)</f>
        <v>-9.8659927185689833E-2</v>
      </c>
      <c r="AJ220" s="11">
        <f>'OddsRatio_working_3-way'!U220/(3*'OddsRatio_working_3-way'!X220^(1/3))*SIN(('OddsRatio_working_3-way'!Y220+2*PI())/3)</f>
        <v>-0.41216806317583943</v>
      </c>
      <c r="AK220" s="11">
        <f>'OddsRatio_working_3-way'!U220/(3*'OddsRatio_working_3-way'!X220^(1/3))*SIN(('OddsRatio_working_3-way'!Y220+4*PI())/3)</f>
        <v>0.51082799036152926</v>
      </c>
      <c r="AL220" s="11">
        <f>'OddsRatio_working_3-way'!Z220+'OddsRatio_working_3-way'!AF220</f>
        <v>1.0657840399415242</v>
      </c>
      <c r="AM220" s="11">
        <f>'OddsRatio_working_3-way'!AA220+'OddsRatio_working_3-way'!AG220</f>
        <v>-0.70377602652742244</v>
      </c>
      <c r="AN220" s="11">
        <f>'OddsRatio_working_3-way'!AB220+'OddsRatio_working_3-way'!AH220</f>
        <v>-0.36200801341410127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1.0657840399415242</v>
      </c>
      <c r="AS220" s="11">
        <f>IF(('OddsRatio_working_3-way'!X220=0),IF(Q220&gt;0,-Q220^(1/3),(-Q220)^(1/3)),'OddsRatio_working_3-way'!AM220-'OddsRatio_working_3-way'!R220/3)</f>
        <v>-0.70377602652742244</v>
      </c>
      <c r="AT220" s="11">
        <f>IF(('OddsRatio_working_3-way'!X220=0),IF(Q220&gt;0,-Q220^(1/3),(-Q220)^(1/3)),'OddsRatio_working_3-way'!AN220-'OddsRatio_working_3-way'!R220/3)</f>
        <v>-0.36200801341410127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9">
        <f t="shared" si="52"/>
        <v>0.47403935636633787</v>
      </c>
      <c r="E221" s="9">
        <f t="shared" si="53"/>
        <v>0.27863674247998865</v>
      </c>
      <c r="F221" s="9">
        <f t="shared" si="54"/>
        <v>0.2473239011536737</v>
      </c>
      <c r="G221" s="9">
        <f t="shared" si="55"/>
        <v>1.0566947490149294</v>
      </c>
      <c r="H221" s="9">
        <f t="shared" si="56"/>
        <v>2.1095294864656755</v>
      </c>
      <c r="I221" s="9">
        <f t="shared" si="57"/>
        <v>3.5889021350865771</v>
      </c>
      <c r="J221" s="9">
        <f t="shared" si="58"/>
        <v>4.0432808771629967</v>
      </c>
      <c r="K221" s="11">
        <f t="shared" si="59"/>
        <v>0.48780487804878053</v>
      </c>
      <c r="L221" s="11">
        <f t="shared" si="60"/>
        <v>0.28985507246376813</v>
      </c>
      <c r="M221" s="11">
        <f t="shared" si="61"/>
        <v>0.25773195876288663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-0.26998720906079521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0.23249627386457639</v>
      </c>
      <c r="Q221" s="11">
        <f>2*'OddsRatio_working_3-way'!K221*'OddsRatio_working_3-way'!L221*'OddsRatio_working_3-way'!M221</f>
        <v>7.2882844471654051E-2</v>
      </c>
      <c r="R221" s="11">
        <f t="shared" si="62"/>
        <v>0</v>
      </c>
      <c r="S221" s="11">
        <f t="shared" si="63"/>
        <v>-0.86113810603606522</v>
      </c>
      <c r="T221" s="11">
        <f t="shared" si="64"/>
        <v>-0.26994924954108634</v>
      </c>
      <c r="U221" s="11">
        <f>'OddsRatio_working_3-way'!S221-'OddsRatio_working_3-way'!R221^2/3</f>
        <v>-0.86113810603606522</v>
      </c>
      <c r="V221" s="11">
        <f>'OddsRatio_working_3-way'!S221*'OddsRatio_working_3-way'!R221/3-2*'OddsRatio_working_3-way'!R221^3/27-'OddsRatio_working_3-way'!T221</f>
        <v>0.26994924954108634</v>
      </c>
      <c r="W221" s="11">
        <f>'OddsRatio_working_3-way'!V221^2+4*'OddsRatio_working_3-way'!U221^3/27</f>
        <v>-2.1732524595640568E-2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0.15378972813832226</v>
      </c>
      <c r="Y221" s="11">
        <f>IF('OddsRatio_working_3-way'!W221&gt;=0,IF('OddsRatio_working_3-way'!V221+SQRT('OddsRatio_working_3-way'!W221)&gt;0,0,PI()),ACOS('OddsRatio_working_3-way'!V221/(2*'OddsRatio_working_3-way'!X221)))</f>
        <v>0.49984480304273649</v>
      </c>
      <c r="Z221" s="11">
        <f>'OddsRatio_working_3-way'!X221^(1/3)*COS('OddsRatio_working_3-way'!Y221/3)</f>
        <v>0.52834737450746483</v>
      </c>
      <c r="AA221" s="11">
        <f>'OddsRatio_working_3-way'!X221^(1/3)*COS(('OddsRatio_working_3-way'!Y221+2*PI())/3)</f>
        <v>-0.34112377105692171</v>
      </c>
      <c r="AB221" s="11">
        <f>'OddsRatio_working_3-way'!X221^(1/3)*COS(('OddsRatio_working_3-way'!Y221+4*PI())/3)</f>
        <v>-0.18722360345054323</v>
      </c>
      <c r="AC221" s="11">
        <f>'OddsRatio_working_3-way'!X221^(1/3)*SIN('OddsRatio_working_3-way'!Y221/3)</f>
        <v>8.8854303195871315E-2</v>
      </c>
      <c r="AD221" s="11">
        <f>'OddsRatio_working_3-way'!X221^(1/3)*SIN(('OddsRatio_working_3-way'!Y221+2*PI())/3)</f>
        <v>0.41313509674833965</v>
      </c>
      <c r="AE221" s="11">
        <f>'OddsRatio_working_3-way'!X221^(1/3)*SIN(('OddsRatio_working_3-way'!Y221+4*PI())/3)</f>
        <v>-0.50198939994421088</v>
      </c>
      <c r="AF221" s="11">
        <f>-'OddsRatio_working_3-way'!U221/(3*'OddsRatio_working_3-way'!X221^(1/3))*COS(('OddsRatio_working_3-way'!Y221)/3)</f>
        <v>0.52834737450746472</v>
      </c>
      <c r="AG221" s="11">
        <f>-'OddsRatio_working_3-way'!U221/(3*'OddsRatio_working_3-way'!X221^(1/3))*COS(('OddsRatio_working_3-way'!Y221+2*PI())/3)</f>
        <v>-0.34112377105692165</v>
      </c>
      <c r="AH221" s="11">
        <f>-'OddsRatio_working_3-way'!U221/(3*'OddsRatio_working_3-way'!X221^(1/3))*COS(('OddsRatio_working_3-way'!Y221+4*PI())/3)</f>
        <v>-0.18722360345054317</v>
      </c>
      <c r="AI221" s="11">
        <f>'OddsRatio_working_3-way'!U221/(3*'OddsRatio_working_3-way'!X221^(1/3))*SIN(('OddsRatio_working_3-way'!Y221)/3)</f>
        <v>-8.8854303195871287E-2</v>
      </c>
      <c r="AJ221" s="11">
        <f>'OddsRatio_working_3-way'!U221/(3*'OddsRatio_working_3-way'!X221^(1/3))*SIN(('OddsRatio_working_3-way'!Y221+2*PI())/3)</f>
        <v>-0.41313509674833954</v>
      </c>
      <c r="AK221" s="11">
        <f>'OddsRatio_working_3-way'!U221/(3*'OddsRatio_working_3-way'!X221^(1/3))*SIN(('OddsRatio_working_3-way'!Y221+4*PI())/3)</f>
        <v>0.50198939994421077</v>
      </c>
      <c r="AL221" s="11">
        <f>'OddsRatio_working_3-way'!Z221+'OddsRatio_working_3-way'!AF221</f>
        <v>1.0566947490149294</v>
      </c>
      <c r="AM221" s="11">
        <f>'OddsRatio_working_3-way'!AA221+'OddsRatio_working_3-way'!AG221</f>
        <v>-0.68224754211384342</v>
      </c>
      <c r="AN221" s="11">
        <f>'OddsRatio_working_3-way'!AB221+'OddsRatio_working_3-way'!AH221</f>
        <v>-0.3744472069010864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1.0566947490149294</v>
      </c>
      <c r="AS221" s="11">
        <f>IF(('OddsRatio_working_3-way'!X221=0),IF(Q221&gt;0,-Q221^(1/3),(-Q221)^(1/3)),'OddsRatio_working_3-way'!AM221-'OddsRatio_working_3-way'!R221/3)</f>
        <v>-0.68224754211384342</v>
      </c>
      <c r="AT221" s="11">
        <f>IF(('OddsRatio_working_3-way'!X221=0),IF(Q221&gt;0,-Q221^(1/3),(-Q221)^(1/3)),'OddsRatio_working_3-way'!AN221-'OddsRatio_working_3-way'!R221/3)</f>
        <v>-0.3744472069010864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9">
        <f t="shared" si="52"/>
        <v>0.75114218462974358</v>
      </c>
      <c r="E222" s="9">
        <f t="shared" si="53"/>
        <v>0.16939600663784796</v>
      </c>
      <c r="F222" s="9">
        <f t="shared" si="54"/>
        <v>7.9461808732408185E-2</v>
      </c>
      <c r="G222" s="9">
        <f t="shared" si="55"/>
        <v>1.1043529017653044</v>
      </c>
      <c r="H222" s="9">
        <f t="shared" si="56"/>
        <v>1.3313058705295917</v>
      </c>
      <c r="I222" s="9">
        <f t="shared" si="57"/>
        <v>5.903326883837952</v>
      </c>
      <c r="J222" s="9">
        <f t="shared" si="58"/>
        <v>12.584661939518046</v>
      </c>
      <c r="K222" s="11">
        <f t="shared" si="59"/>
        <v>0.76923076923076916</v>
      </c>
      <c r="L222" s="11">
        <f t="shared" si="60"/>
        <v>0.18382352941176469</v>
      </c>
      <c r="M222" s="11">
        <f t="shared" si="61"/>
        <v>8.7032201914708437E-2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-0.17195603889276123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0.18742936017548209</v>
      </c>
      <c r="Q222" s="11">
        <f>2*'OddsRatio_working_3-way'!K222*'OddsRatio_working_3-way'!L222*'OddsRatio_working_3-way'!M222</f>
        <v>2.4613179274521613E-2</v>
      </c>
      <c r="R222" s="11">
        <f t="shared" si="62"/>
        <v>0</v>
      </c>
      <c r="S222" s="11">
        <f t="shared" si="63"/>
        <v>-1.0899841691071439</v>
      </c>
      <c r="T222" s="11">
        <f t="shared" si="64"/>
        <v>-0.14313646344151595</v>
      </c>
      <c r="U222" s="11">
        <f>'OddsRatio_working_3-way'!S222-'OddsRatio_working_3-way'!R222^2/3</f>
        <v>-1.0899841691071439</v>
      </c>
      <c r="V222" s="11">
        <f>'OddsRatio_working_3-way'!S222*'OddsRatio_working_3-way'!R222/3-2*'OddsRatio_working_3-way'!R222^3/27-'OddsRatio_working_3-way'!T222</f>
        <v>0.14313646344151595</v>
      </c>
      <c r="W222" s="11">
        <f>'OddsRatio_working_3-way'!V222^2+4*'OddsRatio_working_3-way'!U222^3/27</f>
        <v>-0.17135974168798995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0.21900216257752705</v>
      </c>
      <c r="Y222" s="11">
        <f>IF('OddsRatio_working_3-way'!W222&gt;=0,IF('OddsRatio_working_3-way'!V222+SQRT('OddsRatio_working_3-way'!W222)&gt;0,0,PI()),ACOS('OddsRatio_working_3-way'!V222/(2*'OddsRatio_working_3-way'!X222)))</f>
        <v>1.2378887435719139</v>
      </c>
      <c r="Z222" s="11">
        <f>'OddsRatio_working_3-way'!X222^(1/3)*COS('OddsRatio_working_3-way'!Y222/3)</f>
        <v>0.55217645088265221</v>
      </c>
      <c r="AA222" s="11">
        <f>'OddsRatio_working_3-way'!X222^(1/3)*COS(('OddsRatio_working_3-way'!Y222+2*PI())/3)</f>
        <v>-0.48542507741623386</v>
      </c>
      <c r="AB222" s="11">
        <f>'OddsRatio_working_3-way'!X222^(1/3)*COS(('OddsRatio_working_3-way'!Y222+4*PI())/3)</f>
        <v>-6.6751373466418726E-2</v>
      </c>
      <c r="AC222" s="11">
        <f>'OddsRatio_working_3-way'!X222^(1/3)*SIN('OddsRatio_working_3-way'!Y222/3)</f>
        <v>0.24172137567804369</v>
      </c>
      <c r="AD222" s="11">
        <f>'OddsRatio_working_3-way'!X222^(1/3)*SIN(('OddsRatio_working_3-way'!Y222+2*PI())/3)</f>
        <v>0.35733814599688524</v>
      </c>
      <c r="AE222" s="11">
        <f>'OddsRatio_working_3-way'!X222^(1/3)*SIN(('OddsRatio_working_3-way'!Y222+4*PI())/3)</f>
        <v>-0.59905952167492893</v>
      </c>
      <c r="AF222" s="11">
        <f>-'OddsRatio_working_3-way'!U222/(3*'OddsRatio_working_3-way'!X222^(1/3))*COS(('OddsRatio_working_3-way'!Y222)/3)</f>
        <v>0.55217645088265221</v>
      </c>
      <c r="AG222" s="11">
        <f>-'OddsRatio_working_3-way'!U222/(3*'OddsRatio_working_3-way'!X222^(1/3))*COS(('OddsRatio_working_3-way'!Y222+2*PI())/3)</f>
        <v>-0.48542507741623386</v>
      </c>
      <c r="AH222" s="11">
        <f>-'OddsRatio_working_3-way'!U222/(3*'OddsRatio_working_3-way'!X222^(1/3))*COS(('OddsRatio_working_3-way'!Y222+4*PI())/3)</f>
        <v>-6.6751373466418726E-2</v>
      </c>
      <c r="AI222" s="11">
        <f>'OddsRatio_working_3-way'!U222/(3*'OddsRatio_working_3-way'!X222^(1/3))*SIN(('OddsRatio_working_3-way'!Y222)/3)</f>
        <v>-0.24172137567804369</v>
      </c>
      <c r="AJ222" s="11">
        <f>'OddsRatio_working_3-way'!U222/(3*'OddsRatio_working_3-way'!X222^(1/3))*SIN(('OddsRatio_working_3-way'!Y222+2*PI())/3)</f>
        <v>-0.35733814599688524</v>
      </c>
      <c r="AK222" s="11">
        <f>'OddsRatio_working_3-way'!U222/(3*'OddsRatio_working_3-way'!X222^(1/3))*SIN(('OddsRatio_working_3-way'!Y222+4*PI())/3)</f>
        <v>0.59905952167492893</v>
      </c>
      <c r="AL222" s="11">
        <f>'OddsRatio_working_3-way'!Z222+'OddsRatio_working_3-way'!AF222</f>
        <v>1.1043529017653044</v>
      </c>
      <c r="AM222" s="11">
        <f>'OddsRatio_working_3-way'!AA222+'OddsRatio_working_3-way'!AG222</f>
        <v>-0.97085015483246773</v>
      </c>
      <c r="AN222" s="11">
        <f>'OddsRatio_working_3-way'!AB222+'OddsRatio_working_3-way'!AH222</f>
        <v>-0.13350274693283745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1.1043529017653044</v>
      </c>
      <c r="AS222" s="11">
        <f>IF(('OddsRatio_working_3-way'!X222=0),IF(Q222&gt;0,-Q222^(1/3),(-Q222)^(1/3)),'OddsRatio_working_3-way'!AM222-'OddsRatio_working_3-way'!R222/3)</f>
        <v>-0.97085015483246773</v>
      </c>
      <c r="AT222" s="11">
        <f>IF(('OddsRatio_working_3-way'!X222=0),IF(Q222&gt;0,-Q222^(1/3),(-Q222)^(1/3)),'OddsRatio_working_3-way'!AN222-'OddsRatio_working_3-way'!R222/3)</f>
        <v>-0.13350274693283745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9">
        <f t="shared" si="52"/>
        <v>0.39440318504917515</v>
      </c>
      <c r="E223" s="9">
        <f t="shared" si="53"/>
        <v>0.30716662705985598</v>
      </c>
      <c r="F223" s="9">
        <f t="shared" si="54"/>
        <v>0.29843018789096892</v>
      </c>
      <c r="G223" s="9">
        <f t="shared" si="55"/>
        <v>1.0589492977245629</v>
      </c>
      <c r="H223" s="9">
        <f t="shared" si="56"/>
        <v>2.5354764817006168</v>
      </c>
      <c r="I223" s="9">
        <f t="shared" si="57"/>
        <v>3.2555620041533193</v>
      </c>
      <c r="J223" s="9">
        <f t="shared" si="58"/>
        <v>3.3508674409485297</v>
      </c>
      <c r="K223" s="11">
        <f t="shared" si="59"/>
        <v>0.4081632653061224</v>
      </c>
      <c r="L223" s="11">
        <f t="shared" si="60"/>
        <v>0.31948881789137379</v>
      </c>
      <c r="M223" s="11">
        <f t="shared" si="61"/>
        <v>0.3105590062111801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-0.27767340540089602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0.23488847049942543</v>
      </c>
      <c r="Q223" s="11">
        <f>2*'OddsRatio_working_3-way'!K223*'OddsRatio_working_3-way'!L223*'OddsRatio_working_3-way'!M223</f>
        <v>8.0996024310146714E-2</v>
      </c>
      <c r="R223" s="11">
        <f t="shared" si="62"/>
        <v>0</v>
      </c>
      <c r="S223" s="11">
        <f t="shared" si="63"/>
        <v>-0.84591633887408457</v>
      </c>
      <c r="T223" s="11">
        <f t="shared" si="64"/>
        <v>-0.29169528926692578</v>
      </c>
      <c r="U223" s="11">
        <f>'OddsRatio_working_3-way'!S223-'OddsRatio_working_3-way'!R223^2/3</f>
        <v>-0.84591633887408457</v>
      </c>
      <c r="V223" s="11">
        <f>'OddsRatio_working_3-way'!S223*'OddsRatio_working_3-way'!R223/3-2*'OddsRatio_working_3-way'!R223^3/27-'OddsRatio_working_3-way'!T223</f>
        <v>0.29169528926692578</v>
      </c>
      <c r="W223" s="11">
        <f>'OddsRatio_working_3-way'!V223^2+4*'OddsRatio_working_3-way'!U223^3/27</f>
        <v>-4.5903205815817361E-3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0.14973014255828487</v>
      </c>
      <c r="Y223" s="11">
        <f>IF('OddsRatio_working_3-way'!W223&gt;=0,IF('OddsRatio_working_3-way'!V223+SQRT('OddsRatio_working_3-way'!W223)&gt;0,0,PI()),ACOS('OddsRatio_working_3-way'!V223/(2*'OddsRatio_working_3-way'!X223)))</f>
        <v>0.22822274525033004</v>
      </c>
      <c r="Z223" s="11">
        <f>'OddsRatio_working_3-way'!X223^(1/3)*COS('OddsRatio_working_3-way'!Y223/3)</f>
        <v>0.52947464886228146</v>
      </c>
      <c r="AA223" s="11">
        <f>'OddsRatio_working_3-way'!X223^(1/3)*COS(('OddsRatio_working_3-way'!Y223+2*PI())/3)</f>
        <v>-0.29968774470964316</v>
      </c>
      <c r="AB223" s="11">
        <f>'OddsRatio_working_3-way'!X223^(1/3)*COS(('OddsRatio_working_3-way'!Y223+4*PI())/3)</f>
        <v>-0.22978690415263819</v>
      </c>
      <c r="AC223" s="11">
        <f>'OddsRatio_working_3-way'!X223^(1/3)*SIN('OddsRatio_working_3-way'!Y223/3)</f>
        <v>4.0357269112168005E-2</v>
      </c>
      <c r="AD223" s="11">
        <f>'OddsRatio_working_3-way'!X223^(1/3)*SIN(('OddsRatio_working_3-way'!Y223+2*PI())/3)</f>
        <v>0.43835986201849725</v>
      </c>
      <c r="AE223" s="11">
        <f>'OddsRatio_working_3-way'!X223^(1/3)*SIN(('OddsRatio_working_3-way'!Y223+4*PI())/3)</f>
        <v>-0.47871713113066516</v>
      </c>
      <c r="AF223" s="11">
        <f>-'OddsRatio_working_3-way'!U223/(3*'OddsRatio_working_3-way'!X223^(1/3))*COS(('OddsRatio_working_3-way'!Y223)/3)</f>
        <v>0.52947464886228146</v>
      </c>
      <c r="AG223" s="11">
        <f>-'OddsRatio_working_3-way'!U223/(3*'OddsRatio_working_3-way'!X223^(1/3))*COS(('OddsRatio_working_3-way'!Y223+2*PI())/3)</f>
        <v>-0.29968774470964316</v>
      </c>
      <c r="AH223" s="11">
        <f>-'OddsRatio_working_3-way'!U223/(3*'OddsRatio_working_3-way'!X223^(1/3))*COS(('OddsRatio_working_3-way'!Y223+4*PI())/3)</f>
        <v>-0.22978690415263819</v>
      </c>
      <c r="AI223" s="11">
        <f>'OddsRatio_working_3-way'!U223/(3*'OddsRatio_working_3-way'!X223^(1/3))*SIN(('OddsRatio_working_3-way'!Y223)/3)</f>
        <v>-4.0357269112168005E-2</v>
      </c>
      <c r="AJ223" s="11">
        <f>'OddsRatio_working_3-way'!U223/(3*'OddsRatio_working_3-way'!X223^(1/3))*SIN(('OddsRatio_working_3-way'!Y223+2*PI())/3)</f>
        <v>-0.43835986201849725</v>
      </c>
      <c r="AK223" s="11">
        <f>'OddsRatio_working_3-way'!U223/(3*'OddsRatio_working_3-way'!X223^(1/3))*SIN(('OddsRatio_working_3-way'!Y223+4*PI())/3)</f>
        <v>0.47871713113066516</v>
      </c>
      <c r="AL223" s="11">
        <f>'OddsRatio_working_3-way'!Z223+'OddsRatio_working_3-way'!AF223</f>
        <v>1.0589492977245629</v>
      </c>
      <c r="AM223" s="11">
        <f>'OddsRatio_working_3-way'!AA223+'OddsRatio_working_3-way'!AG223</f>
        <v>-0.59937548941928631</v>
      </c>
      <c r="AN223" s="11">
        <f>'OddsRatio_working_3-way'!AB223+'OddsRatio_working_3-way'!AH223</f>
        <v>-0.45957380830527639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1.0589492977245629</v>
      </c>
      <c r="AS223" s="11">
        <f>IF(('OddsRatio_working_3-way'!X223=0),IF(Q223&gt;0,-Q223^(1/3),(-Q223)^(1/3)),'OddsRatio_working_3-way'!AM223-'OddsRatio_working_3-way'!R223/3)</f>
        <v>-0.59937548941928631</v>
      </c>
      <c r="AT223" s="11">
        <f>IF(('OddsRatio_working_3-way'!X223=0),IF(Q223&gt;0,-Q223^(1/3),(-Q223)^(1/3)),'OddsRatio_working_3-way'!AN223-'OddsRatio_working_3-way'!R223/3)</f>
        <v>-0.45957380830527639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9">
        <f t="shared" si="52"/>
        <v>0.22623472904660874</v>
      </c>
      <c r="E224" s="9">
        <f t="shared" si="53"/>
        <v>0.27259975675556797</v>
      </c>
      <c r="F224" s="9">
        <f t="shared" si="54"/>
        <v>0.50116551419782362</v>
      </c>
      <c r="G224" s="9">
        <f t="shared" si="55"/>
        <v>1.0588816865129727</v>
      </c>
      <c r="H224" s="9">
        <f t="shared" si="56"/>
        <v>4.4201878474369005</v>
      </c>
      <c r="I224" s="9">
        <f t="shared" si="57"/>
        <v>3.668381850012691</v>
      </c>
      <c r="J224" s="9">
        <f t="shared" si="58"/>
        <v>1.9953487853221936</v>
      </c>
      <c r="K224" s="11">
        <f t="shared" si="59"/>
        <v>0.23640661938534277</v>
      </c>
      <c r="L224" s="11">
        <f t="shared" si="60"/>
        <v>0.28409090909090912</v>
      </c>
      <c r="M224" s="11">
        <f t="shared" si="61"/>
        <v>0.51546391752577325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-0.26487816307403955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0.23160149421390924</v>
      </c>
      <c r="Q224" s="11">
        <f>2*'OddsRatio_working_3-way'!K224*'OddsRatio_working_3-way'!L224*'OddsRatio_working_3-way'!M224</f>
        <v>6.9238114862155239E-2</v>
      </c>
      <c r="R224" s="11">
        <f t="shared" si="62"/>
        <v>0</v>
      </c>
      <c r="S224" s="11">
        <f t="shared" si="63"/>
        <v>-0.8743699047368102</v>
      </c>
      <c r="T224" s="11">
        <f t="shared" si="64"/>
        <v>-0.26139608512311219</v>
      </c>
      <c r="U224" s="11">
        <f>'OddsRatio_working_3-way'!S224-'OddsRatio_working_3-way'!R224^2/3</f>
        <v>-0.8743699047368102</v>
      </c>
      <c r="V224" s="11">
        <f>'OddsRatio_working_3-way'!S224*'OddsRatio_working_3-way'!R224/3-2*'OddsRatio_working_3-way'!R224^3/27-'OddsRatio_working_3-way'!T224</f>
        <v>0.26139608512311219</v>
      </c>
      <c r="W224" s="11">
        <f>'OddsRatio_working_3-way'!V224^2+4*'OddsRatio_working_3-way'!U224^3/27</f>
        <v>-3.0705518811171034E-2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0.15734788855340603</v>
      </c>
      <c r="Y224" s="11">
        <f>IF('OddsRatio_working_3-way'!W224&gt;=0,IF('OddsRatio_working_3-way'!V224+SQRT('OddsRatio_working_3-way'!W224)&gt;0,0,PI()),ACOS('OddsRatio_working_3-way'!V224/(2*'OddsRatio_working_3-way'!X224)))</f>
        <v>0.59055628671039195</v>
      </c>
      <c r="Z224" s="11">
        <f>'OddsRatio_working_3-way'!X224^(1/3)*COS('OddsRatio_working_3-way'!Y224/3)</f>
        <v>0.52944084325648633</v>
      </c>
      <c r="AA224" s="11">
        <f>'OddsRatio_working_3-way'!X224^(1/3)*COS(('OddsRatio_working_3-way'!Y224+2*PI())/3)</f>
        <v>-0.35616314306137892</v>
      </c>
      <c r="AB224" s="11">
        <f>'OddsRatio_working_3-way'!X224^(1/3)*COS(('OddsRatio_working_3-way'!Y224+4*PI())/3)</f>
        <v>-0.17327770019510735</v>
      </c>
      <c r="AC224" s="11">
        <f>'OddsRatio_working_3-way'!X224^(1/3)*SIN('OddsRatio_working_3-way'!Y224/3)</f>
        <v>0.10558895966970583</v>
      </c>
      <c r="AD224" s="11">
        <f>'OddsRatio_working_3-way'!X224^(1/3)*SIN(('OddsRatio_working_3-way'!Y224+2*PI())/3)</f>
        <v>0.40571474022631943</v>
      </c>
      <c r="AE224" s="11">
        <f>'OddsRatio_working_3-way'!X224^(1/3)*SIN(('OddsRatio_working_3-way'!Y224+4*PI())/3)</f>
        <v>-0.5113036998960252</v>
      </c>
      <c r="AF224" s="11">
        <f>-'OddsRatio_working_3-way'!U224/(3*'OddsRatio_working_3-way'!X224^(1/3))*COS(('OddsRatio_working_3-way'!Y224)/3)</f>
        <v>0.52944084325648633</v>
      </c>
      <c r="AG224" s="11">
        <f>-'OddsRatio_working_3-way'!U224/(3*'OddsRatio_working_3-way'!X224^(1/3))*COS(('OddsRatio_working_3-way'!Y224+2*PI())/3)</f>
        <v>-0.35616314306137892</v>
      </c>
      <c r="AH224" s="11">
        <f>-'OddsRatio_working_3-way'!U224/(3*'OddsRatio_working_3-way'!X224^(1/3))*COS(('OddsRatio_working_3-way'!Y224+4*PI())/3)</f>
        <v>-0.17327770019510735</v>
      </c>
      <c r="AI224" s="11">
        <f>'OddsRatio_working_3-way'!U224/(3*'OddsRatio_working_3-way'!X224^(1/3))*SIN(('OddsRatio_working_3-way'!Y224)/3)</f>
        <v>-0.10558895966970583</v>
      </c>
      <c r="AJ224" s="11">
        <f>'OddsRatio_working_3-way'!U224/(3*'OddsRatio_working_3-way'!X224^(1/3))*SIN(('OddsRatio_working_3-way'!Y224+2*PI())/3)</f>
        <v>-0.40571474022631943</v>
      </c>
      <c r="AK224" s="11">
        <f>'OddsRatio_working_3-way'!U224/(3*'OddsRatio_working_3-way'!X224^(1/3))*SIN(('OddsRatio_working_3-way'!Y224+4*PI())/3)</f>
        <v>0.5113036998960252</v>
      </c>
      <c r="AL224" s="11">
        <f>'OddsRatio_working_3-way'!Z224+'OddsRatio_working_3-way'!AF224</f>
        <v>1.0588816865129727</v>
      </c>
      <c r="AM224" s="11">
        <f>'OddsRatio_working_3-way'!AA224+'OddsRatio_working_3-way'!AG224</f>
        <v>-0.71232628612275783</v>
      </c>
      <c r="AN224" s="11">
        <f>'OddsRatio_working_3-way'!AB224+'OddsRatio_working_3-way'!AH224</f>
        <v>-0.34655540039021471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1.0588816865129727</v>
      </c>
      <c r="AS224" s="11">
        <f>IF(('OddsRatio_working_3-way'!X224=0),IF(Q224&gt;0,-Q224^(1/3),(-Q224)^(1/3)),'OddsRatio_working_3-way'!AM224-'OddsRatio_working_3-way'!R224/3)</f>
        <v>-0.71232628612275783</v>
      </c>
      <c r="AT224" s="11">
        <f>IF(('OddsRatio_working_3-way'!X224=0),IF(Q224&gt;0,-Q224^(1/3),(-Q224)^(1/3)),'OddsRatio_working_3-way'!AN224-'OddsRatio_working_3-way'!R224/3)</f>
        <v>-0.34655540039021471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9">
        <f t="shared" si="52"/>
        <v>0.60609047596526167</v>
      </c>
      <c r="E225" s="9">
        <f t="shared" si="53"/>
        <v>0.25409951113298113</v>
      </c>
      <c r="F225" s="9">
        <f t="shared" si="54"/>
        <v>0.13981001290175721</v>
      </c>
      <c r="G225" s="9">
        <f t="shared" si="55"/>
        <v>1.0831978053205029</v>
      </c>
      <c r="H225" s="9">
        <f t="shared" si="56"/>
        <v>1.6499186831923018</v>
      </c>
      <c r="I225" s="9">
        <f t="shared" si="57"/>
        <v>3.9354660524185632</v>
      </c>
      <c r="J225" s="9">
        <f t="shared" si="58"/>
        <v>7.1525635342204552</v>
      </c>
      <c r="K225" s="11">
        <f t="shared" si="59"/>
        <v>0.625</v>
      </c>
      <c r="L225" s="11">
        <f t="shared" si="60"/>
        <v>0.26954177897574122</v>
      </c>
      <c r="M225" s="11">
        <f t="shared" si="61"/>
        <v>0.14970059880239522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-0.23291557047629807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0.22671974111077037</v>
      </c>
      <c r="Q225" s="11">
        <f>2*'OddsRatio_working_3-way'!K225*'OddsRatio_working_3-way'!L225*'OddsRatio_working_3-way'!M225</f>
        <v>5.0438207143664156E-2</v>
      </c>
      <c r="R225" s="11">
        <f t="shared" si="62"/>
        <v>0</v>
      </c>
      <c r="S225" s="11">
        <f t="shared" si="63"/>
        <v>-0.97339881849522725</v>
      </c>
      <c r="T225" s="11">
        <f t="shared" si="64"/>
        <v>-0.21655146128926078</v>
      </c>
      <c r="U225" s="11">
        <f>'OddsRatio_working_3-way'!S225-'OddsRatio_working_3-way'!R225^2/3</f>
        <v>-0.97339881849522725</v>
      </c>
      <c r="V225" s="11">
        <f>'OddsRatio_working_3-way'!S225*'OddsRatio_working_3-way'!R225/3-2*'OddsRatio_working_3-way'!R225^3/27-'OddsRatio_working_3-way'!T225</f>
        <v>0.21655146128926078</v>
      </c>
      <c r="W225" s="11">
        <f>'OddsRatio_working_3-way'!V225^2+4*'OddsRatio_working_3-way'!U225^3/27</f>
        <v>-8.9742575791850729E-2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0.18482228706135859</v>
      </c>
      <c r="Y225" s="11">
        <f>IF('OddsRatio_working_3-way'!W225&gt;=0,IF('OddsRatio_working_3-way'!V225+SQRT('OddsRatio_working_3-way'!W225)&gt;0,0,PI()),ACOS('OddsRatio_working_3-way'!V225/(2*'OddsRatio_working_3-way'!X225)))</f>
        <v>0.9448838912648454</v>
      </c>
      <c r="Z225" s="11">
        <f>'OddsRatio_working_3-way'!X225^(1/3)*COS('OddsRatio_working_3-way'!Y225/3)</f>
        <v>0.54159890266025157</v>
      </c>
      <c r="AA225" s="11">
        <f>'OddsRatio_working_3-way'!X225^(1/3)*COS(('OddsRatio_working_3-way'!Y225+2*PI())/3)</f>
        <v>-0.4236152754509131</v>
      </c>
      <c r="AB225" s="11">
        <f>'OddsRatio_working_3-way'!X225^(1/3)*COS(('OddsRatio_working_3-way'!Y225+4*PI())/3)</f>
        <v>-0.11798362720933854</v>
      </c>
      <c r="AC225" s="11">
        <f>'OddsRatio_working_3-way'!X225^(1/3)*SIN('OddsRatio_working_3-way'!Y225/3)</f>
        <v>0.17645651438514204</v>
      </c>
      <c r="AD225" s="11">
        <f>'OddsRatio_working_3-way'!X225^(1/3)*SIN(('OddsRatio_working_3-way'!Y225+2*PI())/3)</f>
        <v>0.38081015117298211</v>
      </c>
      <c r="AE225" s="11">
        <f>'OddsRatio_working_3-way'!X225^(1/3)*SIN(('OddsRatio_working_3-way'!Y225+4*PI())/3)</f>
        <v>-0.55726666555812421</v>
      </c>
      <c r="AF225" s="11">
        <f>-'OddsRatio_working_3-way'!U225/(3*'OddsRatio_working_3-way'!X225^(1/3))*COS(('OddsRatio_working_3-way'!Y225)/3)</f>
        <v>0.54159890266025146</v>
      </c>
      <c r="AG225" s="11">
        <f>-'OddsRatio_working_3-way'!U225/(3*'OddsRatio_working_3-way'!X225^(1/3))*COS(('OddsRatio_working_3-way'!Y225+2*PI())/3)</f>
        <v>-0.42361527545091299</v>
      </c>
      <c r="AH225" s="11">
        <f>-'OddsRatio_working_3-way'!U225/(3*'OddsRatio_working_3-way'!X225^(1/3))*COS(('OddsRatio_working_3-way'!Y225+4*PI())/3)</f>
        <v>-0.11798362720933851</v>
      </c>
      <c r="AI225" s="11">
        <f>'OddsRatio_working_3-way'!U225/(3*'OddsRatio_working_3-way'!X225^(1/3))*SIN(('OddsRatio_working_3-way'!Y225)/3)</f>
        <v>-0.17645651438514201</v>
      </c>
      <c r="AJ225" s="11">
        <f>'OddsRatio_working_3-way'!U225/(3*'OddsRatio_working_3-way'!X225^(1/3))*SIN(('OddsRatio_working_3-way'!Y225+2*PI())/3)</f>
        <v>-0.380810151172982</v>
      </c>
      <c r="AK225" s="11">
        <f>'OddsRatio_working_3-way'!U225/(3*'OddsRatio_working_3-way'!X225^(1/3))*SIN(('OddsRatio_working_3-way'!Y225+4*PI())/3)</f>
        <v>0.5572666655581241</v>
      </c>
      <c r="AL225" s="11">
        <f>'OddsRatio_working_3-way'!Z225+'OddsRatio_working_3-way'!AF225</f>
        <v>1.0831978053205029</v>
      </c>
      <c r="AM225" s="11">
        <f>'OddsRatio_working_3-way'!AA225+'OddsRatio_working_3-way'!AG225</f>
        <v>-0.84723055090182608</v>
      </c>
      <c r="AN225" s="11">
        <f>'OddsRatio_working_3-way'!AB225+'OddsRatio_working_3-way'!AH225</f>
        <v>-0.23596725441867705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1.0831978053205029</v>
      </c>
      <c r="AS225" s="11">
        <f>IF(('OddsRatio_working_3-way'!X225=0),IF(Q225&gt;0,-Q225^(1/3),(-Q225)^(1/3)),'OddsRatio_working_3-way'!AM225-'OddsRatio_working_3-way'!R225/3)</f>
        <v>-0.84723055090182608</v>
      </c>
      <c r="AT225" s="11">
        <f>IF(('OddsRatio_working_3-way'!X225=0),IF(Q225&gt;0,-Q225^(1/3),(-Q225)^(1/3)),'OddsRatio_working_3-way'!AN225-'OddsRatio_working_3-way'!R225/3)</f>
        <v>-0.23596725441867705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9">
        <f t="shared" si="52"/>
        <v>0.48194890654327288</v>
      </c>
      <c r="E226" s="9">
        <f t="shared" si="53"/>
        <v>0.27397091047698702</v>
      </c>
      <c r="F226" s="9">
        <f t="shared" si="54"/>
        <v>0.24408018297974032</v>
      </c>
      <c r="G226" s="9">
        <f t="shared" si="55"/>
        <v>1.0642660824536536</v>
      </c>
      <c r="H226" s="9">
        <f t="shared" si="56"/>
        <v>2.0749087432781894</v>
      </c>
      <c r="I226" s="9">
        <f t="shared" si="57"/>
        <v>3.6500225453095974</v>
      </c>
      <c r="J226" s="9">
        <f t="shared" si="58"/>
        <v>4.0970142999401311</v>
      </c>
      <c r="K226" s="11">
        <f t="shared" si="59"/>
        <v>0.49751243781094534</v>
      </c>
      <c r="L226" s="11">
        <f t="shared" si="60"/>
        <v>0.28653295128939826</v>
      </c>
      <c r="M226" s="11">
        <f t="shared" si="61"/>
        <v>0.25575447570332482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-0.26681821110118586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0.23370057866232047</v>
      </c>
      <c r="Q226" s="11">
        <f>2*'OddsRatio_working_3-way'!K226*'OddsRatio_working_3-way'!L226*'OddsRatio_working_3-way'!M226</f>
        <v>7.2917497242533699E-2</v>
      </c>
      <c r="R226" s="11">
        <f t="shared" si="62"/>
        <v>0</v>
      </c>
      <c r="S226" s="11">
        <f t="shared" si="63"/>
        <v>-0.87587941504372746</v>
      </c>
      <c r="T226" s="11">
        <f t="shared" si="64"/>
        <v>-0.27328530890599928</v>
      </c>
      <c r="U226" s="11">
        <f>'OddsRatio_working_3-way'!S226-'OddsRatio_working_3-way'!R226^2/3</f>
        <v>-0.87587941504372746</v>
      </c>
      <c r="V226" s="11">
        <f>'OddsRatio_working_3-way'!S226*'OddsRatio_working_3-way'!R226/3-2*'OddsRatio_working_3-way'!R226^3/27-'OddsRatio_working_3-way'!T226</f>
        <v>0.27328530890599928</v>
      </c>
      <c r="W226" s="11">
        <f>'OddsRatio_working_3-way'!V226^2+4*'OddsRatio_working_3-way'!U226^3/27</f>
        <v>-2.4862371374237843E-2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0.15775553194586023</v>
      </c>
      <c r="Y226" s="11">
        <f>IF('OddsRatio_working_3-way'!W226&gt;=0,IF('OddsRatio_working_3-way'!V226+SQRT('OddsRatio_working_3-way'!W226)&gt;0,0,PI()),ACOS('OddsRatio_working_3-way'!V226/(2*'OddsRatio_working_3-way'!X226)))</f>
        <v>0.52331527757392315</v>
      </c>
      <c r="Z226" s="11">
        <f>'OddsRatio_working_3-way'!X226^(1/3)*COS('OddsRatio_working_3-way'!Y226/3)</f>
        <v>0.53213304122682692</v>
      </c>
      <c r="AA226" s="11">
        <f>'OddsRatio_working_3-way'!X226^(1/3)*COS(('OddsRatio_working_3-way'!Y226+2*PI())/3)</f>
        <v>-0.34728027306303272</v>
      </c>
      <c r="AB226" s="11">
        <f>'OddsRatio_working_3-way'!X226^(1/3)*COS(('OddsRatio_working_3-way'!Y226+4*PI())/3)</f>
        <v>-0.18485276816379406</v>
      </c>
      <c r="AC226" s="11">
        <f>'OddsRatio_working_3-way'!X226^(1/3)*SIN('OddsRatio_working_3-way'!Y226/3)</f>
        <v>9.3777563677374692E-2</v>
      </c>
      <c r="AD226" s="11">
        <f>'OddsRatio_working_3-way'!X226^(1/3)*SIN(('OddsRatio_working_3-way'!Y226+2*PI())/3)</f>
        <v>0.41395195005681679</v>
      </c>
      <c r="AE226" s="11">
        <f>'OddsRatio_working_3-way'!X226^(1/3)*SIN(('OddsRatio_working_3-way'!Y226+4*PI())/3)</f>
        <v>-0.50772951373419151</v>
      </c>
      <c r="AF226" s="11">
        <f>-'OddsRatio_working_3-way'!U226/(3*'OddsRatio_working_3-way'!X226^(1/3))*COS(('OddsRatio_working_3-way'!Y226)/3)</f>
        <v>0.5321330412268267</v>
      </c>
      <c r="AG226" s="11">
        <f>-'OddsRatio_working_3-way'!U226/(3*'OddsRatio_working_3-way'!X226^(1/3))*COS(('OddsRatio_working_3-way'!Y226+2*PI())/3)</f>
        <v>-0.34728027306303261</v>
      </c>
      <c r="AH226" s="11">
        <f>-'OddsRatio_working_3-way'!U226/(3*'OddsRatio_working_3-way'!X226^(1/3))*COS(('OddsRatio_working_3-way'!Y226+4*PI())/3)</f>
        <v>-0.18485276816379398</v>
      </c>
      <c r="AI226" s="11">
        <f>'OddsRatio_working_3-way'!U226/(3*'OddsRatio_working_3-way'!X226^(1/3))*SIN(('OddsRatio_working_3-way'!Y226)/3)</f>
        <v>-9.3777563677374651E-2</v>
      </c>
      <c r="AJ226" s="11">
        <f>'OddsRatio_working_3-way'!U226/(3*'OddsRatio_working_3-way'!X226^(1/3))*SIN(('OddsRatio_working_3-way'!Y226+2*PI())/3)</f>
        <v>-0.41395195005681662</v>
      </c>
      <c r="AK226" s="11">
        <f>'OddsRatio_working_3-way'!U226/(3*'OddsRatio_working_3-way'!X226^(1/3))*SIN(('OddsRatio_working_3-way'!Y226+4*PI())/3)</f>
        <v>0.50772951373419128</v>
      </c>
      <c r="AL226" s="11">
        <f>'OddsRatio_working_3-way'!Z226+'OddsRatio_working_3-way'!AF226</f>
        <v>1.0642660824536536</v>
      </c>
      <c r="AM226" s="11">
        <f>'OddsRatio_working_3-way'!AA226+'OddsRatio_working_3-way'!AG226</f>
        <v>-0.69456054612606533</v>
      </c>
      <c r="AN226" s="11">
        <f>'OddsRatio_working_3-way'!AB226+'OddsRatio_working_3-way'!AH226</f>
        <v>-0.36970553632758807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1.0642660824536536</v>
      </c>
      <c r="AS226" s="11">
        <f>IF(('OddsRatio_working_3-way'!X226=0),IF(Q226&gt;0,-Q226^(1/3),(-Q226)^(1/3)),'OddsRatio_working_3-way'!AM226-'OddsRatio_working_3-way'!R226/3)</f>
        <v>-0.69456054612606533</v>
      </c>
      <c r="AT226" s="11">
        <f>IF(('OddsRatio_working_3-way'!X226=0),IF(Q226&gt;0,-Q226^(1/3),(-Q226)^(1/3)),'OddsRatio_working_3-way'!AN226-'OddsRatio_working_3-way'!R226/3)</f>
        <v>-0.36970553632758807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9">
        <f t="shared" si="52"/>
        <v>6.8942832473458379E-2</v>
      </c>
      <c r="E227" s="9">
        <f t="shared" si="53"/>
        <v>0.21063143628990255</v>
      </c>
      <c r="F227" s="9">
        <f t="shared" si="54"/>
        <v>0.72042573123663889</v>
      </c>
      <c r="G227" s="9">
        <f t="shared" si="55"/>
        <v>1.1087660953850595</v>
      </c>
      <c r="H227" s="9">
        <f t="shared" si="56"/>
        <v>14.504771041790024</v>
      </c>
      <c r="I227" s="9">
        <f t="shared" si="57"/>
        <v>4.7476294024015013</v>
      </c>
      <c r="J227" s="9">
        <f t="shared" si="58"/>
        <v>1.3880681333847709</v>
      </c>
      <c r="K227" s="11">
        <f t="shared" si="59"/>
        <v>7.5872534142640363E-2</v>
      </c>
      <c r="L227" s="11">
        <f t="shared" si="60"/>
        <v>0.22831050228310504</v>
      </c>
      <c r="M227" s="11">
        <f t="shared" si="61"/>
        <v>0.7407407407407407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-0.184888008136184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0.20414882770326537</v>
      </c>
      <c r="Q227" s="11">
        <f>2*'OddsRatio_working_3-way'!K227*'OddsRatio_working_3-way'!L227*'OddsRatio_working_3-way'!M227</f>
        <v>2.5662957599404828E-2</v>
      </c>
      <c r="R227" s="11">
        <f t="shared" si="62"/>
        <v>0</v>
      </c>
      <c r="S227" s="11">
        <f t="shared" si="63"/>
        <v>-1.1041756020914797</v>
      </c>
      <c r="T227" s="11">
        <f t="shared" si="64"/>
        <v>-0.13880271553632684</v>
      </c>
      <c r="U227" s="11">
        <f>'OddsRatio_working_3-way'!S227-'OddsRatio_working_3-way'!R227^2/3</f>
        <v>-1.1041756020914797</v>
      </c>
      <c r="V227" s="11">
        <f>'OddsRatio_working_3-way'!S227*'OddsRatio_working_3-way'!R227/3-2*'OddsRatio_working_3-way'!R227^3/27-'OddsRatio_working_3-way'!T227</f>
        <v>0.13880271553632684</v>
      </c>
      <c r="W227" s="11">
        <f>'OddsRatio_working_3-way'!V227^2+4*'OddsRatio_working_3-way'!U227^3/27</f>
        <v>-0.18017307224133364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0.22329311794230924</v>
      </c>
      <c r="Y227" s="11">
        <f>IF('OddsRatio_working_3-way'!W227&gt;=0,IF('OddsRatio_working_3-way'!V227+SQRT('OddsRatio_working_3-way'!W227)&gt;0,0,PI()),ACOS('OddsRatio_working_3-way'!V227/(2*'OddsRatio_working_3-way'!X227)))</f>
        <v>1.2547529775186885</v>
      </c>
      <c r="Z227" s="11">
        <f>'OddsRatio_working_3-way'!X227^(1/3)*COS('OddsRatio_working_3-way'!Y227/3)</f>
        <v>0.55438304769252977</v>
      </c>
      <c r="AA227" s="11">
        <f>'OddsRatio_working_3-way'!X227^(1/3)*COS(('OddsRatio_working_3-way'!Y227+2*PI())/3)</f>
        <v>-0.49058898832564113</v>
      </c>
      <c r="AB227" s="11">
        <f>'OddsRatio_working_3-way'!X227^(1/3)*COS(('OddsRatio_working_3-way'!Y227+4*PI())/3)</f>
        <v>-6.3794059366888728E-2</v>
      </c>
      <c r="AC227" s="11">
        <f>'OddsRatio_working_3-way'!X227^(1/3)*SIN('OddsRatio_working_3-way'!Y227/3)</f>
        <v>0.24641016712310301</v>
      </c>
      <c r="AD227" s="11">
        <f>'OddsRatio_working_3-way'!X227^(1/3)*SIN(('OddsRatio_working_3-way'!Y227+2*PI())/3)</f>
        <v>0.35690471916761929</v>
      </c>
      <c r="AE227" s="11">
        <f>'OddsRatio_working_3-way'!X227^(1/3)*SIN(('OddsRatio_working_3-way'!Y227+4*PI())/3)</f>
        <v>-0.60331488629072227</v>
      </c>
      <c r="AF227" s="11">
        <f>-'OddsRatio_working_3-way'!U227/(3*'OddsRatio_working_3-way'!X227^(1/3))*COS(('OddsRatio_working_3-way'!Y227)/3)</f>
        <v>0.55438304769252977</v>
      </c>
      <c r="AG227" s="11">
        <f>-'OddsRatio_working_3-way'!U227/(3*'OddsRatio_working_3-way'!X227^(1/3))*COS(('OddsRatio_working_3-way'!Y227+2*PI())/3)</f>
        <v>-0.49058898832564113</v>
      </c>
      <c r="AH227" s="11">
        <f>-'OddsRatio_working_3-way'!U227/(3*'OddsRatio_working_3-way'!X227^(1/3))*COS(('OddsRatio_working_3-way'!Y227+4*PI())/3)</f>
        <v>-6.3794059366888728E-2</v>
      </c>
      <c r="AI227" s="11">
        <f>'OddsRatio_working_3-way'!U227/(3*'OddsRatio_working_3-way'!X227^(1/3))*SIN(('OddsRatio_working_3-way'!Y227)/3)</f>
        <v>-0.24641016712310301</v>
      </c>
      <c r="AJ227" s="11">
        <f>'OddsRatio_working_3-way'!U227/(3*'OddsRatio_working_3-way'!X227^(1/3))*SIN(('OddsRatio_working_3-way'!Y227+2*PI())/3)</f>
        <v>-0.35690471916761929</v>
      </c>
      <c r="AK227" s="11">
        <f>'OddsRatio_working_3-way'!U227/(3*'OddsRatio_working_3-way'!X227^(1/3))*SIN(('OddsRatio_working_3-way'!Y227+4*PI())/3)</f>
        <v>0.60331488629072227</v>
      </c>
      <c r="AL227" s="11">
        <f>'OddsRatio_working_3-way'!Z227+'OddsRatio_working_3-way'!AF227</f>
        <v>1.1087660953850595</v>
      </c>
      <c r="AM227" s="11">
        <f>'OddsRatio_working_3-way'!AA227+'OddsRatio_working_3-way'!AG227</f>
        <v>-0.98117797665128226</v>
      </c>
      <c r="AN227" s="11">
        <f>'OddsRatio_working_3-way'!AB227+'OddsRatio_working_3-way'!AH227</f>
        <v>-0.12758811873377746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1.1087660953850595</v>
      </c>
      <c r="AS227" s="11">
        <f>IF(('OddsRatio_working_3-way'!X227=0),IF(Q227&gt;0,-Q227^(1/3),(-Q227)^(1/3)),'OddsRatio_working_3-way'!AM227-'OddsRatio_working_3-way'!R227/3)</f>
        <v>-0.98117797665128226</v>
      </c>
      <c r="AT227" s="11">
        <f>IF(('OddsRatio_working_3-way'!X227=0),IF(Q227&gt;0,-Q227^(1/3),(-Q227)^(1/3)),'OddsRatio_working_3-way'!AN227-'OddsRatio_working_3-way'!R227/3)</f>
        <v>-0.12758811873377746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9">
        <f t="shared" si="52"/>
        <v>0.22792425532319624</v>
      </c>
      <c r="E228" s="9">
        <f t="shared" si="53"/>
        <v>0.25952935285848022</v>
      </c>
      <c r="F228" s="9">
        <f t="shared" si="54"/>
        <v>0.51254639181832362</v>
      </c>
      <c r="G228" s="9">
        <f t="shared" si="55"/>
        <v>1.0685875309884838</v>
      </c>
      <c r="H228" s="9">
        <f t="shared" si="56"/>
        <v>4.3874224732334941</v>
      </c>
      <c r="I228" s="9">
        <f t="shared" si="57"/>
        <v>3.8531287077392511</v>
      </c>
      <c r="J228" s="9">
        <f t="shared" si="58"/>
        <v>1.9510429025797502</v>
      </c>
      <c r="K228" s="11">
        <f t="shared" si="59"/>
        <v>0.23980815347721823</v>
      </c>
      <c r="L228" s="11">
        <f t="shared" si="60"/>
        <v>0.27247956403269757</v>
      </c>
      <c r="M228" s="11">
        <f t="shared" si="61"/>
        <v>0.52910052910052918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-0.26043335566398318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0.23267575982896921</v>
      </c>
      <c r="Q228" s="11">
        <f>2*'OddsRatio_working_3-way'!K228*'OddsRatio_working_3-way'!L228*'OddsRatio_working_3-way'!M228</f>
        <v>6.9145842445458905E-2</v>
      </c>
      <c r="R228" s="11">
        <f t="shared" si="62"/>
        <v>0</v>
      </c>
      <c r="S228" s="11">
        <f t="shared" si="63"/>
        <v>-0.8934176624025556</v>
      </c>
      <c r="T228" s="11">
        <f t="shared" si="64"/>
        <v>-0.26550302003047715</v>
      </c>
      <c r="U228" s="11">
        <f>'OddsRatio_working_3-way'!S228-'OddsRatio_working_3-way'!R228^2/3</f>
        <v>-0.8934176624025556</v>
      </c>
      <c r="V228" s="11">
        <f>'OddsRatio_working_3-way'!S228*'OddsRatio_working_3-way'!R228/3-2*'OddsRatio_working_3-way'!R228^3/27-'OddsRatio_working_3-way'!T228</f>
        <v>0.26550302003047715</v>
      </c>
      <c r="W228" s="11">
        <f>'OddsRatio_working_3-way'!V228^2+4*'OddsRatio_working_3-way'!U228^3/27</f>
        <v>-3.5155793435944604E-2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0.16251741989802859</v>
      </c>
      <c r="Y228" s="11">
        <f>IF('OddsRatio_working_3-way'!W228&gt;=0,IF('OddsRatio_working_3-way'!V228+SQRT('OddsRatio_working_3-way'!W228)&gt;0,0,PI()),ACOS('OddsRatio_working_3-way'!V228/(2*'OddsRatio_working_3-way'!X228)))</f>
        <v>0.61487631100221241</v>
      </c>
      <c r="Z228" s="11">
        <f>'OddsRatio_working_3-way'!X228^(1/3)*COS('OddsRatio_working_3-way'!Y228/3)</f>
        <v>0.5342937654942419</v>
      </c>
      <c r="AA228" s="11">
        <f>'OddsRatio_working_3-way'!X228^(1/3)*COS(('OddsRatio_working_3-way'!Y228+2*PI())/3)</f>
        <v>-0.36333443244107522</v>
      </c>
      <c r="AB228" s="11">
        <f>'OddsRatio_working_3-way'!X228^(1/3)*COS(('OddsRatio_working_3-way'!Y228+4*PI())/3)</f>
        <v>-0.17095933305316643</v>
      </c>
      <c r="AC228" s="11">
        <f>'OddsRatio_working_3-way'!X228^(1/3)*SIN('OddsRatio_working_3-way'!Y228/3)</f>
        <v>0.11106781541699011</v>
      </c>
      <c r="AD228" s="11">
        <f>'OddsRatio_working_3-way'!X228^(1/3)*SIN(('OddsRatio_working_3-way'!Y228+2*PI())/3)</f>
        <v>0.40717806629316405</v>
      </c>
      <c r="AE228" s="11">
        <f>'OddsRatio_working_3-way'!X228^(1/3)*SIN(('OddsRatio_working_3-way'!Y228+4*PI())/3)</f>
        <v>-0.51824588171015418</v>
      </c>
      <c r="AF228" s="11">
        <f>-'OddsRatio_working_3-way'!U228/(3*'OddsRatio_working_3-way'!X228^(1/3))*COS(('OddsRatio_working_3-way'!Y228)/3)</f>
        <v>0.53429376549424179</v>
      </c>
      <c r="AG228" s="11">
        <f>-'OddsRatio_working_3-way'!U228/(3*'OddsRatio_working_3-way'!X228^(1/3))*COS(('OddsRatio_working_3-way'!Y228+2*PI())/3)</f>
        <v>-0.36333443244107516</v>
      </c>
      <c r="AH228" s="11">
        <f>-'OddsRatio_working_3-way'!U228/(3*'OddsRatio_working_3-way'!X228^(1/3))*COS(('OddsRatio_working_3-way'!Y228+4*PI())/3)</f>
        <v>-0.17095933305316641</v>
      </c>
      <c r="AI228" s="11">
        <f>'OddsRatio_working_3-way'!U228/(3*'OddsRatio_working_3-way'!X228^(1/3))*SIN(('OddsRatio_working_3-way'!Y228)/3)</f>
        <v>-0.11106781541699008</v>
      </c>
      <c r="AJ228" s="11">
        <f>'OddsRatio_working_3-way'!U228/(3*'OddsRatio_working_3-way'!X228^(1/3))*SIN(('OddsRatio_working_3-way'!Y228+2*PI())/3)</f>
        <v>-0.407178066293164</v>
      </c>
      <c r="AK228" s="11">
        <f>'OddsRatio_working_3-way'!U228/(3*'OddsRatio_working_3-way'!X228^(1/3))*SIN(('OddsRatio_working_3-way'!Y228+4*PI())/3)</f>
        <v>0.51824588171015407</v>
      </c>
      <c r="AL228" s="11">
        <f>'OddsRatio_working_3-way'!Z228+'OddsRatio_working_3-way'!AF228</f>
        <v>1.0685875309884838</v>
      </c>
      <c r="AM228" s="11">
        <f>'OddsRatio_working_3-way'!AA228+'OddsRatio_working_3-way'!AG228</f>
        <v>-0.72666886488215043</v>
      </c>
      <c r="AN228" s="11">
        <f>'OddsRatio_working_3-way'!AB228+'OddsRatio_working_3-way'!AH228</f>
        <v>-0.34191866610633281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1.0685875309884838</v>
      </c>
      <c r="AS228" s="11">
        <f>IF(('OddsRatio_working_3-way'!X228=0),IF(Q228&gt;0,-Q228^(1/3),(-Q228)^(1/3)),'OddsRatio_working_3-way'!AM228-'OddsRatio_working_3-way'!R228/3)</f>
        <v>-0.72666886488215043</v>
      </c>
      <c r="AT228" s="11">
        <f>IF(('OddsRatio_working_3-way'!X228=0),IF(Q228&gt;0,-Q228^(1/3),(-Q228)^(1/3)),'OddsRatio_working_3-way'!AN228-'OddsRatio_working_3-way'!R228/3)</f>
        <v>-0.34191866610633281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9">
        <f t="shared" si="52"/>
        <v>0.40595876010130777</v>
      </c>
      <c r="E229" s="9">
        <f t="shared" si="53"/>
        <v>0.26534361012092478</v>
      </c>
      <c r="F229" s="9">
        <f t="shared" si="54"/>
        <v>0.32869762977776773</v>
      </c>
      <c r="G229" s="9">
        <f t="shared" si="55"/>
        <v>1.0527369784596283</v>
      </c>
      <c r="H229" s="9">
        <f t="shared" si="56"/>
        <v>2.4633044000588833</v>
      </c>
      <c r="I229" s="9">
        <f t="shared" si="57"/>
        <v>3.768698253348822</v>
      </c>
      <c r="J229" s="9">
        <f t="shared" si="58"/>
        <v>3.0423097382116793</v>
      </c>
      <c r="K229" s="11">
        <f t="shared" si="59"/>
        <v>0.41841004184100417</v>
      </c>
      <c r="L229" s="11">
        <f t="shared" si="60"/>
        <v>0.27548209366391185</v>
      </c>
      <c r="M229" s="11">
        <f t="shared" si="61"/>
        <v>0.3401360544217687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-0.27804841405884717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0.23366539695399119</v>
      </c>
      <c r="Q229" s="11">
        <f>2*'OddsRatio_working_3-way'!K229*'OddsRatio_working_3-way'!L229*'OddsRatio_working_3-way'!M229</f>
        <v>7.841120703154067E-2</v>
      </c>
      <c r="R229" s="11">
        <f t="shared" si="62"/>
        <v>0</v>
      </c>
      <c r="S229" s="11">
        <f t="shared" si="63"/>
        <v>-0.8403766579461136</v>
      </c>
      <c r="T229" s="11">
        <f t="shared" si="64"/>
        <v>-0.28200558991480323</v>
      </c>
      <c r="U229" s="11">
        <f>'OddsRatio_working_3-way'!S229-'OddsRatio_working_3-way'!R229^2/3</f>
        <v>-0.8403766579461136</v>
      </c>
      <c r="V229" s="11">
        <f>'OddsRatio_working_3-way'!S229*'OddsRatio_working_3-way'!R229/3-2*'OddsRatio_working_3-way'!R229^3/27-'OddsRatio_working_3-way'!T229</f>
        <v>0.28200558991480323</v>
      </c>
      <c r="W229" s="11">
        <f>'OddsRatio_working_3-way'!V229^2+4*'OddsRatio_working_3-way'!U229^3/27</f>
        <v>-8.3990201618727583E-3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0.14826173891556524</v>
      </c>
      <c r="Y229" s="11">
        <f>IF('OddsRatio_working_3-way'!W229&gt;=0,IF('OddsRatio_working_3-way'!V229+SQRT('OddsRatio_working_3-way'!W229)&gt;0,0,PI()),ACOS('OddsRatio_working_3-way'!V229/(2*'OddsRatio_working_3-way'!X229)))</f>
        <v>0.31421378296920754</v>
      </c>
      <c r="Z229" s="11">
        <f>'OddsRatio_working_3-way'!X229^(1/3)*COS('OddsRatio_working_3-way'!Y229/3)</f>
        <v>0.52636848922981427</v>
      </c>
      <c r="AA229" s="11">
        <f>'OddsRatio_working_3-way'!X229^(1/3)*COS(('OddsRatio_working_3-way'!Y229+2*PI())/3)</f>
        <v>-0.31110422631326073</v>
      </c>
      <c r="AB229" s="11">
        <f>'OddsRatio_working_3-way'!X229^(1/3)*COS(('OddsRatio_working_3-way'!Y229+4*PI())/3)</f>
        <v>-0.21526426291655326</v>
      </c>
      <c r="AC229" s="11">
        <f>'OddsRatio_working_3-way'!X229^(1/3)*SIN('OddsRatio_working_3-way'!Y229/3)</f>
        <v>5.5333228666212923E-2</v>
      </c>
      <c r="AD229" s="11">
        <f>'OddsRatio_working_3-way'!X229^(1/3)*SIN(('OddsRatio_working_3-way'!Y229+2*PI())/3)</f>
        <v>0.42818186909154854</v>
      </c>
      <c r="AE229" s="11">
        <f>'OddsRatio_working_3-way'!X229^(1/3)*SIN(('OddsRatio_working_3-way'!Y229+4*PI())/3)</f>
        <v>-0.48351509775776141</v>
      </c>
      <c r="AF229" s="11">
        <f>-'OddsRatio_working_3-way'!U229/(3*'OddsRatio_working_3-way'!X229^(1/3))*COS(('OddsRatio_working_3-way'!Y229)/3)</f>
        <v>0.52636848922981416</v>
      </c>
      <c r="AG229" s="11">
        <f>-'OddsRatio_working_3-way'!U229/(3*'OddsRatio_working_3-way'!X229^(1/3))*COS(('OddsRatio_working_3-way'!Y229+2*PI())/3)</f>
        <v>-0.31110422631326068</v>
      </c>
      <c r="AH229" s="11">
        <f>-'OddsRatio_working_3-way'!U229/(3*'OddsRatio_working_3-way'!X229^(1/3))*COS(('OddsRatio_working_3-way'!Y229+4*PI())/3)</f>
        <v>-0.21526426291655321</v>
      </c>
      <c r="AI229" s="11">
        <f>'OddsRatio_working_3-way'!U229/(3*'OddsRatio_working_3-way'!X229^(1/3))*SIN(('OddsRatio_working_3-way'!Y229)/3)</f>
        <v>-5.5333228666212909E-2</v>
      </c>
      <c r="AJ229" s="11">
        <f>'OddsRatio_working_3-way'!U229/(3*'OddsRatio_working_3-way'!X229^(1/3))*SIN(('OddsRatio_working_3-way'!Y229+2*PI())/3)</f>
        <v>-0.42818186909154843</v>
      </c>
      <c r="AK229" s="11">
        <f>'OddsRatio_working_3-way'!U229/(3*'OddsRatio_working_3-way'!X229^(1/3))*SIN(('OddsRatio_working_3-way'!Y229+4*PI())/3)</f>
        <v>0.4835150977577613</v>
      </c>
      <c r="AL229" s="11">
        <f>'OddsRatio_working_3-way'!Z229+'OddsRatio_working_3-way'!AF229</f>
        <v>1.0527369784596283</v>
      </c>
      <c r="AM229" s="11">
        <f>'OddsRatio_working_3-way'!AA229+'OddsRatio_working_3-way'!AG229</f>
        <v>-0.62220845262652147</v>
      </c>
      <c r="AN229" s="11">
        <f>'OddsRatio_working_3-way'!AB229+'OddsRatio_working_3-way'!AH229</f>
        <v>-0.43052852583310647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1.0527369784596283</v>
      </c>
      <c r="AS229" s="11">
        <f>IF(('OddsRatio_working_3-way'!X229=0),IF(Q229&gt;0,-Q229^(1/3),(-Q229)^(1/3)),'OddsRatio_working_3-way'!AM229-'OddsRatio_working_3-way'!R229/3)</f>
        <v>-0.62220845262652147</v>
      </c>
      <c r="AT229" s="11">
        <f>IF(('OddsRatio_working_3-way'!X229=0),IF(Q229&gt;0,-Q229^(1/3),(-Q229)^(1/3)),'OddsRatio_working_3-way'!AN229-'OddsRatio_working_3-way'!R229/3)</f>
        <v>-0.43052852583310647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9">
        <f t="shared" si="52"/>
        <v>0.60528696820220029</v>
      </c>
      <c r="E230" s="9">
        <f t="shared" si="53"/>
        <v>0.22479788665060324</v>
      </c>
      <c r="F230" s="9">
        <f t="shared" si="54"/>
        <v>0.16991514514719652</v>
      </c>
      <c r="G230" s="9">
        <f t="shared" si="55"/>
        <v>1.1052693578178154</v>
      </c>
      <c r="H230" s="9">
        <f t="shared" si="56"/>
        <v>1.6521089211125113</v>
      </c>
      <c r="I230" s="9">
        <f t="shared" si="57"/>
        <v>4.4484403963915851</v>
      </c>
      <c r="J230" s="9">
        <f t="shared" si="58"/>
        <v>5.8852905615547435</v>
      </c>
      <c r="K230" s="11">
        <f t="shared" si="59"/>
        <v>0.62893081761006286</v>
      </c>
      <c r="L230" s="11">
        <f t="shared" si="60"/>
        <v>0.24271844660194175</v>
      </c>
      <c r="M230" s="11">
        <f t="shared" si="61"/>
        <v>0.18450184501845018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-0.22915811865574243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0.22897966660560537</v>
      </c>
      <c r="Q230" s="11">
        <f>2*'OddsRatio_working_3-way'!K230*'OddsRatio_working_3-way'!L230*'OddsRatio_working_3-way'!M230</f>
        <v>5.6329561280591738E-2</v>
      </c>
      <c r="R230" s="11">
        <f t="shared" si="62"/>
        <v>0</v>
      </c>
      <c r="S230" s="11">
        <f t="shared" si="63"/>
        <v>-0.99922127109794812</v>
      </c>
      <c r="T230" s="11">
        <f t="shared" si="64"/>
        <v>-0.24581089079900328</v>
      </c>
      <c r="U230" s="11">
        <f>'OddsRatio_working_3-way'!S230-'OddsRatio_working_3-way'!R230^2/3</f>
        <v>-0.99922127109794812</v>
      </c>
      <c r="V230" s="11">
        <f>'OddsRatio_working_3-way'!S230*'OddsRatio_working_3-way'!R230/3-2*'OddsRatio_working_3-way'!R230^3/27-'OddsRatio_working_3-way'!T230</f>
        <v>0.24581089079900328</v>
      </c>
      <c r="W230" s="11">
        <f>'OddsRatio_working_3-way'!V230^2+4*'OddsRatio_working_3-way'!U230^3/27</f>
        <v>-8.7379321827966011E-2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0.19222533382944451</v>
      </c>
      <c r="Y230" s="11">
        <f>IF('OddsRatio_working_3-way'!W230&gt;=0,IF('OddsRatio_working_3-way'!V230+SQRT('OddsRatio_working_3-way'!W230)&gt;0,0,PI()),ACOS('OddsRatio_working_3-way'!V230/(2*'OddsRatio_working_3-way'!X230)))</f>
        <v>0.87710190418998613</v>
      </c>
      <c r="Z230" s="11">
        <f>'OddsRatio_working_3-way'!X230^(1/3)*COS('OddsRatio_working_3-way'!Y230/3)</f>
        <v>0.55263467890890772</v>
      </c>
      <c r="AA230" s="11">
        <f>'OddsRatio_working_3-way'!X230^(1/3)*COS(('OddsRatio_working_3-way'!Y230+2*PI())/3)</f>
        <v>-0.42037115413814563</v>
      </c>
      <c r="AB230" s="11">
        <f>'OddsRatio_working_3-way'!X230^(1/3)*COS(('OddsRatio_working_3-way'!Y230+4*PI())/3)</f>
        <v>-0.13226352477076189</v>
      </c>
      <c r="AC230" s="11">
        <f>'OddsRatio_working_3-way'!X230^(1/3)*SIN('OddsRatio_working_3-way'!Y230/3)</f>
        <v>0.16633901737084383</v>
      </c>
      <c r="AD230" s="11">
        <f>'OddsRatio_working_3-way'!X230^(1/3)*SIN(('OddsRatio_working_3-way'!Y230+2*PI())/3)</f>
        <v>0.39542616226194843</v>
      </c>
      <c r="AE230" s="11">
        <f>'OddsRatio_working_3-way'!X230^(1/3)*SIN(('OddsRatio_working_3-way'!Y230+4*PI())/3)</f>
        <v>-0.56176517963279238</v>
      </c>
      <c r="AF230" s="11">
        <f>-'OddsRatio_working_3-way'!U230/(3*'OddsRatio_working_3-way'!X230^(1/3))*COS(('OddsRatio_working_3-way'!Y230)/3)</f>
        <v>0.55263467890890772</v>
      </c>
      <c r="AG230" s="11">
        <f>-'OddsRatio_working_3-way'!U230/(3*'OddsRatio_working_3-way'!X230^(1/3))*COS(('OddsRatio_working_3-way'!Y230+2*PI())/3)</f>
        <v>-0.42037115413814563</v>
      </c>
      <c r="AH230" s="11">
        <f>-'OddsRatio_working_3-way'!U230/(3*'OddsRatio_working_3-way'!X230^(1/3))*COS(('OddsRatio_working_3-way'!Y230+4*PI())/3)</f>
        <v>-0.13226352477076189</v>
      </c>
      <c r="AI230" s="11">
        <f>'OddsRatio_working_3-way'!U230/(3*'OddsRatio_working_3-way'!X230^(1/3))*SIN(('OddsRatio_working_3-way'!Y230)/3)</f>
        <v>-0.16633901737084383</v>
      </c>
      <c r="AJ230" s="11">
        <f>'OddsRatio_working_3-way'!U230/(3*'OddsRatio_working_3-way'!X230^(1/3))*SIN(('OddsRatio_working_3-way'!Y230+2*PI())/3)</f>
        <v>-0.39542616226194843</v>
      </c>
      <c r="AK230" s="11">
        <f>'OddsRatio_working_3-way'!U230/(3*'OddsRatio_working_3-way'!X230^(1/3))*SIN(('OddsRatio_working_3-way'!Y230+4*PI())/3)</f>
        <v>0.56176517963279238</v>
      </c>
      <c r="AL230" s="11">
        <f>'OddsRatio_working_3-way'!Z230+'OddsRatio_working_3-way'!AF230</f>
        <v>1.1052693578178154</v>
      </c>
      <c r="AM230" s="11">
        <f>'OddsRatio_working_3-way'!AA230+'OddsRatio_working_3-way'!AG230</f>
        <v>-0.84074230827629126</v>
      </c>
      <c r="AN230" s="11">
        <f>'OddsRatio_working_3-way'!AB230+'OddsRatio_working_3-way'!AH230</f>
        <v>-0.26452704954152378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1.1052693578178154</v>
      </c>
      <c r="AS230" s="11">
        <f>IF(('OddsRatio_working_3-way'!X230=0),IF(Q230&gt;0,-Q230^(1/3),(-Q230)^(1/3)),'OddsRatio_working_3-way'!AM230-'OddsRatio_working_3-way'!R230/3)</f>
        <v>-0.84074230827629126</v>
      </c>
      <c r="AT230" s="11">
        <f>IF(('OddsRatio_working_3-way'!X230=0),IF(Q230&gt;0,-Q230^(1/3),(-Q230)^(1/3)),'OddsRatio_working_3-way'!AN230-'OddsRatio_working_3-way'!R230/3)</f>
        <v>-0.26452704954152378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9">
        <f t="shared" si="52"/>
        <v>0.44379098297164887</v>
      </c>
      <c r="E231" s="9">
        <f t="shared" si="53"/>
        <v>0.28095520551482772</v>
      </c>
      <c r="F231" s="9">
        <f t="shared" si="54"/>
        <v>0.27525381151352324</v>
      </c>
      <c r="G231" s="9">
        <f t="shared" si="55"/>
        <v>1.0532042183195998</v>
      </c>
      <c r="H231" s="9">
        <f t="shared" si="56"/>
        <v>2.2533130198003235</v>
      </c>
      <c r="I231" s="9">
        <f t="shared" si="57"/>
        <v>3.5592862505166285</v>
      </c>
      <c r="J231" s="9">
        <f t="shared" si="58"/>
        <v>3.6330105457989994</v>
      </c>
      <c r="K231" s="11">
        <f t="shared" si="59"/>
        <v>0.45662100456621008</v>
      </c>
      <c r="L231" s="11">
        <f t="shared" si="60"/>
        <v>0.29154518950437314</v>
      </c>
      <c r="M231" s="11">
        <f t="shared" si="61"/>
        <v>0.2857142857142857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-0.2749710451695353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0.23277972077844272</v>
      </c>
      <c r="Q231" s="11">
        <f>2*'OddsRatio_working_3-way'!K231*'OddsRatio_working_3-way'!L231*'OddsRatio_working_3-way'!M231</f>
        <v>7.6071804175961669E-2</v>
      </c>
      <c r="R231" s="11">
        <f t="shared" si="62"/>
        <v>0</v>
      </c>
      <c r="S231" s="11">
        <f t="shared" si="63"/>
        <v>-0.84656084656084707</v>
      </c>
      <c r="T231" s="11">
        <f t="shared" si="64"/>
        <v>-0.27665387142511338</v>
      </c>
      <c r="U231" s="11">
        <f>'OddsRatio_working_3-way'!S231-'OddsRatio_working_3-way'!R231^2/3</f>
        <v>-0.84656084656084707</v>
      </c>
      <c r="V231" s="11">
        <f>'OddsRatio_working_3-way'!S231*'OddsRatio_working_3-way'!R231/3-2*'OddsRatio_working_3-way'!R231^3/27-'OddsRatio_working_3-way'!T231</f>
        <v>0.27665387142511338</v>
      </c>
      <c r="W231" s="11">
        <f>'OddsRatio_working_3-way'!V231^2+4*'OddsRatio_working_3-way'!U231^3/27</f>
        <v>-1.3344228769624558E-2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0.14990129531138793</v>
      </c>
      <c r="Y231" s="11">
        <f>IF('OddsRatio_working_3-way'!W231&gt;=0,IF('OddsRatio_working_3-way'!V231+SQRT('OddsRatio_working_3-way'!W231)&gt;0,0,PI()),ACOS('OddsRatio_working_3-way'!V231/(2*'OddsRatio_working_3-way'!X231)))</f>
        <v>0.39554477385198461</v>
      </c>
      <c r="Z231" s="11">
        <f>'OddsRatio_working_3-way'!X231^(1/3)*COS('OddsRatio_working_3-way'!Y231/3)</f>
        <v>0.52660210915979999</v>
      </c>
      <c r="AA231" s="11">
        <f>'OddsRatio_working_3-way'!X231^(1/3)*COS(('OddsRatio_working_3-way'!Y231+2*PI())/3)</f>
        <v>-0.32378142835147472</v>
      </c>
      <c r="AB231" s="11">
        <f>'OddsRatio_working_3-way'!X231^(1/3)*COS(('OddsRatio_working_3-way'!Y231+4*PI())/3)</f>
        <v>-0.20282068080832538</v>
      </c>
      <c r="AC231" s="11">
        <f>'OddsRatio_working_3-way'!X231^(1/3)*SIN('OddsRatio_working_3-way'!Y231/3)</f>
        <v>6.9836720155415838E-2</v>
      </c>
      <c r="AD231" s="11">
        <f>'OddsRatio_working_3-way'!X231^(1/3)*SIN(('OddsRatio_working_3-way'!Y231+2*PI())/3)</f>
        <v>0.42113244414114492</v>
      </c>
      <c r="AE231" s="11">
        <f>'OddsRatio_working_3-way'!X231^(1/3)*SIN(('OddsRatio_working_3-way'!Y231+4*PI())/3)</f>
        <v>-0.49096916429656057</v>
      </c>
      <c r="AF231" s="11">
        <f>-'OddsRatio_working_3-way'!U231/(3*'OddsRatio_working_3-way'!X231^(1/3))*COS(('OddsRatio_working_3-way'!Y231)/3)</f>
        <v>0.52660210915979988</v>
      </c>
      <c r="AG231" s="11">
        <f>-'OddsRatio_working_3-way'!U231/(3*'OddsRatio_working_3-way'!X231^(1/3))*COS(('OddsRatio_working_3-way'!Y231+2*PI())/3)</f>
        <v>-0.32378142835147466</v>
      </c>
      <c r="AH231" s="11">
        <f>-'OddsRatio_working_3-way'!U231/(3*'OddsRatio_working_3-way'!X231^(1/3))*COS(('OddsRatio_working_3-way'!Y231+4*PI())/3)</f>
        <v>-0.20282068080832535</v>
      </c>
      <c r="AI231" s="11">
        <f>'OddsRatio_working_3-way'!U231/(3*'OddsRatio_working_3-way'!X231^(1/3))*SIN(('OddsRatio_working_3-way'!Y231)/3)</f>
        <v>-6.9836720155415824E-2</v>
      </c>
      <c r="AJ231" s="11">
        <f>'OddsRatio_working_3-way'!U231/(3*'OddsRatio_working_3-way'!X231^(1/3))*SIN(('OddsRatio_working_3-way'!Y231+2*PI())/3)</f>
        <v>-0.42113244414114487</v>
      </c>
      <c r="AK231" s="11">
        <f>'OddsRatio_working_3-way'!U231/(3*'OddsRatio_working_3-way'!X231^(1/3))*SIN(('OddsRatio_working_3-way'!Y231+4*PI())/3)</f>
        <v>0.49096916429656046</v>
      </c>
      <c r="AL231" s="11">
        <f>'OddsRatio_working_3-way'!Z231+'OddsRatio_working_3-way'!AF231</f>
        <v>1.0532042183195998</v>
      </c>
      <c r="AM231" s="11">
        <f>'OddsRatio_working_3-way'!AA231+'OddsRatio_working_3-way'!AG231</f>
        <v>-0.64756285670294944</v>
      </c>
      <c r="AN231" s="11">
        <f>'OddsRatio_working_3-way'!AB231+'OddsRatio_working_3-way'!AH231</f>
        <v>-0.40564136161665076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1.0532042183195998</v>
      </c>
      <c r="AS231" s="11">
        <f>IF(('OddsRatio_working_3-way'!X231=0),IF(Q231&gt;0,-Q231^(1/3),(-Q231)^(1/3)),'OddsRatio_working_3-way'!AM231-'OddsRatio_working_3-way'!R231/3)</f>
        <v>-0.64756285670294944</v>
      </c>
      <c r="AT231" s="11">
        <f>IF(('OddsRatio_working_3-way'!X231=0),IF(Q231&gt;0,-Q231^(1/3),(-Q231)^(1/3)),'OddsRatio_working_3-way'!AN231-'OddsRatio_working_3-way'!R231/3)</f>
        <v>-0.40564136161665076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9">
        <f t="shared" si="52"/>
        <v>0.23548746587641425</v>
      </c>
      <c r="E232" s="9">
        <f t="shared" si="53"/>
        <v>0.22974743981684612</v>
      </c>
      <c r="F232" s="9">
        <f t="shared" si="54"/>
        <v>0.53476509430673969</v>
      </c>
      <c r="G232" s="9">
        <f t="shared" si="55"/>
        <v>1.0609511486998926</v>
      </c>
      <c r="H232" s="9">
        <f t="shared" si="56"/>
        <v>4.2465105150216704</v>
      </c>
      <c r="I232" s="9">
        <f t="shared" si="57"/>
        <v>4.3526056298916611</v>
      </c>
      <c r="J232" s="9">
        <f t="shared" si="58"/>
        <v>1.8699799419339118</v>
      </c>
      <c r="K232" s="11">
        <f t="shared" si="59"/>
        <v>0.24630541871921185</v>
      </c>
      <c r="L232" s="11">
        <f t="shared" si="60"/>
        <v>0.24038461538461536</v>
      </c>
      <c r="M232" s="11">
        <f t="shared" si="61"/>
        <v>0.54945054945054939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-0.25794766998821572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0.22902448063493913</v>
      </c>
      <c r="Q232" s="11">
        <f>2*'OddsRatio_working_3-way'!K232*'OddsRatio_working_3-way'!L232*'OddsRatio_working_3-way'!M232</f>
        <v>6.5063772907653153E-2</v>
      </c>
      <c r="R232" s="11">
        <f t="shared" si="62"/>
        <v>0</v>
      </c>
      <c r="S232" s="11">
        <f t="shared" si="63"/>
        <v>-0.88787187201730511</v>
      </c>
      <c r="T232" s="11">
        <f t="shared" si="64"/>
        <v>-0.25223632727764345</v>
      </c>
      <c r="U232" s="11">
        <f>'OddsRatio_working_3-way'!S232-'OddsRatio_working_3-way'!R232^2/3</f>
        <v>-0.88787187201730511</v>
      </c>
      <c r="V232" s="11">
        <f>'OddsRatio_working_3-way'!S232*'OddsRatio_working_3-way'!R232/3-2*'OddsRatio_working_3-way'!R232^3/27-'OddsRatio_working_3-way'!T232</f>
        <v>0.25223632727764345</v>
      </c>
      <c r="W232" s="11">
        <f>'OddsRatio_working_3-way'!V232^2+4*'OddsRatio_working_3-way'!U232^3/27</f>
        <v>-4.006928143500256E-2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0.16100655750117526</v>
      </c>
      <c r="Y232" s="11">
        <f>IF('OddsRatio_working_3-way'!W232&gt;=0,IF('OddsRatio_working_3-way'!V232+SQRT('OddsRatio_working_3-way'!W232)&gt;0,0,PI()),ACOS('OddsRatio_working_3-way'!V232/(2*'OddsRatio_working_3-way'!X232)))</f>
        <v>0.67082235947057645</v>
      </c>
      <c r="Z232" s="11">
        <f>'OddsRatio_working_3-way'!X232^(1/3)*COS('OddsRatio_working_3-way'!Y232/3)</f>
        <v>0.5304755743499463</v>
      </c>
      <c r="AA232" s="11">
        <f>'OddsRatio_working_3-way'!X232^(1/3)*COS(('OddsRatio_working_3-way'!Y232+2*PI())/3)</f>
        <v>-0.36971130902571414</v>
      </c>
      <c r="AB232" s="11">
        <f>'OddsRatio_working_3-way'!X232^(1/3)*COS(('OddsRatio_working_3-way'!Y232+4*PI())/3)</f>
        <v>-0.16076426532423219</v>
      </c>
      <c r="AC232" s="11">
        <f>'OddsRatio_working_3-way'!X232^(1/3)*SIN('OddsRatio_working_3-way'!Y232/3)</f>
        <v>0.1206356319274272</v>
      </c>
      <c r="AD232" s="11">
        <f>'OddsRatio_working_3-way'!X232^(1/3)*SIN(('OddsRatio_working_3-way'!Y232+2*PI())/3)</f>
        <v>0.39908750751048061</v>
      </c>
      <c r="AE232" s="11">
        <f>'OddsRatio_working_3-way'!X232^(1/3)*SIN(('OddsRatio_working_3-way'!Y232+4*PI())/3)</f>
        <v>-0.51972313943790771</v>
      </c>
      <c r="AF232" s="11">
        <f>-'OddsRatio_working_3-way'!U232/(3*'OddsRatio_working_3-way'!X232^(1/3))*COS(('OddsRatio_working_3-way'!Y232)/3)</f>
        <v>0.5304755743499463</v>
      </c>
      <c r="AG232" s="11">
        <f>-'OddsRatio_working_3-way'!U232/(3*'OddsRatio_working_3-way'!X232^(1/3))*COS(('OddsRatio_working_3-way'!Y232+2*PI())/3)</f>
        <v>-0.36971130902571414</v>
      </c>
      <c r="AH232" s="11">
        <f>-'OddsRatio_working_3-way'!U232/(3*'OddsRatio_working_3-way'!X232^(1/3))*COS(('OddsRatio_working_3-way'!Y232+4*PI())/3)</f>
        <v>-0.16076426532423219</v>
      </c>
      <c r="AI232" s="11">
        <f>'OddsRatio_working_3-way'!U232/(3*'OddsRatio_working_3-way'!X232^(1/3))*SIN(('OddsRatio_working_3-way'!Y232)/3)</f>
        <v>-0.1206356319274272</v>
      </c>
      <c r="AJ232" s="11">
        <f>'OddsRatio_working_3-way'!U232/(3*'OddsRatio_working_3-way'!X232^(1/3))*SIN(('OddsRatio_working_3-way'!Y232+2*PI())/3)</f>
        <v>-0.39908750751048061</v>
      </c>
      <c r="AK232" s="11">
        <f>'OddsRatio_working_3-way'!U232/(3*'OddsRatio_working_3-way'!X232^(1/3))*SIN(('OddsRatio_working_3-way'!Y232+4*PI())/3)</f>
        <v>0.51972313943790771</v>
      </c>
      <c r="AL232" s="11">
        <f>'OddsRatio_working_3-way'!Z232+'OddsRatio_working_3-way'!AF232</f>
        <v>1.0609511486998926</v>
      </c>
      <c r="AM232" s="11">
        <f>'OddsRatio_working_3-way'!AA232+'OddsRatio_working_3-way'!AG232</f>
        <v>-0.73942261805142828</v>
      </c>
      <c r="AN232" s="11">
        <f>'OddsRatio_working_3-way'!AB232+'OddsRatio_working_3-way'!AH232</f>
        <v>-0.32152853064846437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1.0609511486998926</v>
      </c>
      <c r="AS232" s="11">
        <f>IF(('OddsRatio_working_3-way'!X232=0),IF(Q232&gt;0,-Q232^(1/3),(-Q232)^(1/3)),'OddsRatio_working_3-way'!AM232-'OddsRatio_working_3-way'!R232/3)</f>
        <v>-0.73942261805142828</v>
      </c>
      <c r="AT232" s="11">
        <f>IF(('OddsRatio_working_3-way'!X232=0),IF(Q232&gt;0,-Q232^(1/3),(-Q232)^(1/3)),'OddsRatio_working_3-way'!AN232-'OddsRatio_working_3-way'!R232/3)</f>
        <v>-0.32152853064846437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9">
        <f t="shared" si="52"/>
        <v>0.24920968058124532</v>
      </c>
      <c r="E233" s="9">
        <f t="shared" si="53"/>
        <v>0.27423103557341355</v>
      </c>
      <c r="F233" s="9">
        <f t="shared" si="54"/>
        <v>0.47655928384534141</v>
      </c>
      <c r="G233" s="9">
        <f t="shared" si="55"/>
        <v>1.04607125422852</v>
      </c>
      <c r="H233" s="9">
        <f t="shared" si="56"/>
        <v>4.0126852121781367</v>
      </c>
      <c r="I233" s="9">
        <f t="shared" si="57"/>
        <v>3.6465602731981552</v>
      </c>
      <c r="J233" s="9">
        <f t="shared" si="58"/>
        <v>2.0983748169399461</v>
      </c>
      <c r="K233" s="11">
        <f t="shared" si="59"/>
        <v>0.25773195876288663</v>
      </c>
      <c r="L233" s="11">
        <f t="shared" si="60"/>
        <v>0.28328611898016998</v>
      </c>
      <c r="M233" s="11">
        <f t="shared" si="61"/>
        <v>0.48780487804878053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-0.27248463366909315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0.23007648084132487</v>
      </c>
      <c r="Q233" s="11">
        <f>2*'OddsRatio_working_3-way'!K233*'OddsRatio_working_3-way'!L233*'OddsRatio_working_3-way'!M233</f>
        <v>7.1231108619605243E-2</v>
      </c>
      <c r="R233" s="11">
        <f t="shared" si="62"/>
        <v>0</v>
      </c>
      <c r="S233" s="11">
        <f t="shared" si="63"/>
        <v>-0.84436497479975703</v>
      </c>
      <c r="T233" s="11">
        <f t="shared" si="64"/>
        <v>-0.26141330489156572</v>
      </c>
      <c r="U233" s="11">
        <f>'OddsRatio_working_3-way'!S233-'OddsRatio_working_3-way'!R233^2/3</f>
        <v>-0.84436497479975703</v>
      </c>
      <c r="V233" s="11">
        <f>'OddsRatio_working_3-way'!S233*'OddsRatio_working_3-way'!R233/3-2*'OddsRatio_working_3-way'!R233^3/27-'OddsRatio_working_3-way'!T233</f>
        <v>0.26141330489156572</v>
      </c>
      <c r="W233" s="11">
        <f>'OddsRatio_working_3-way'!V233^2+4*'OddsRatio_working_3-way'!U233^3/27</f>
        <v>-2.0847065565612818E-2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0.1493184361858437</v>
      </c>
      <c r="Y233" s="11">
        <f>IF('OddsRatio_working_3-way'!W233&gt;=0,IF('OddsRatio_working_3-way'!V233+SQRT('OddsRatio_working_3-way'!W233)&gt;0,0,PI()),ACOS('OddsRatio_working_3-way'!V233/(2*'OddsRatio_working_3-way'!X233)))</f>
        <v>0.50462656235364034</v>
      </c>
      <c r="Z233" s="11">
        <f>'OddsRatio_working_3-way'!X233^(1/3)*COS('OddsRatio_working_3-way'!Y233/3)</f>
        <v>0.5230356271142601</v>
      </c>
      <c r="AA233" s="11">
        <f>'OddsRatio_working_3-way'!X233^(1/3)*COS(('OddsRatio_working_3-way'!Y233+2*PI())/3)</f>
        <v>-0.33843688321370996</v>
      </c>
      <c r="AB233" s="11">
        <f>'OddsRatio_working_3-way'!X233^(1/3)*COS(('OddsRatio_working_3-way'!Y233+4*PI())/3)</f>
        <v>-0.18459874390055028</v>
      </c>
      <c r="AC233" s="11">
        <f>'OddsRatio_working_3-way'!X233^(1/3)*SIN('OddsRatio_working_3-way'!Y233/3)</f>
        <v>8.8818491144083939E-2</v>
      </c>
      <c r="AD233" s="11">
        <f>'OddsRatio_working_3-way'!X233^(1/3)*SIN(('OddsRatio_working_3-way'!Y233+2*PI())/3)</f>
        <v>0.40855289459323224</v>
      </c>
      <c r="AE233" s="11">
        <f>'OddsRatio_working_3-way'!X233^(1/3)*SIN(('OddsRatio_working_3-way'!Y233+4*PI())/3)</f>
        <v>-0.49737138573731615</v>
      </c>
      <c r="AF233" s="11">
        <f>-'OddsRatio_working_3-way'!U233/(3*'OddsRatio_working_3-way'!X233^(1/3))*COS(('OddsRatio_working_3-way'!Y233)/3)</f>
        <v>0.52303562711425988</v>
      </c>
      <c r="AG233" s="11">
        <f>-'OddsRatio_working_3-way'!U233/(3*'OddsRatio_working_3-way'!X233^(1/3))*COS(('OddsRatio_working_3-way'!Y233+2*PI())/3)</f>
        <v>-0.33843688321370979</v>
      </c>
      <c r="AH233" s="11">
        <f>-'OddsRatio_working_3-way'!U233/(3*'OddsRatio_working_3-way'!X233^(1/3))*COS(('OddsRatio_working_3-way'!Y233+4*PI())/3)</f>
        <v>-0.1845987439005502</v>
      </c>
      <c r="AI233" s="11">
        <f>'OddsRatio_working_3-way'!U233/(3*'OddsRatio_working_3-way'!X233^(1/3))*SIN(('OddsRatio_working_3-way'!Y233)/3)</f>
        <v>-8.8818491144083911E-2</v>
      </c>
      <c r="AJ233" s="11">
        <f>'OddsRatio_working_3-way'!U233/(3*'OddsRatio_working_3-way'!X233^(1/3))*SIN(('OddsRatio_working_3-way'!Y233+2*PI())/3)</f>
        <v>-0.40855289459323207</v>
      </c>
      <c r="AK233" s="11">
        <f>'OddsRatio_working_3-way'!U233/(3*'OddsRatio_working_3-way'!X233^(1/3))*SIN(('OddsRatio_working_3-way'!Y233+4*PI())/3)</f>
        <v>0.49737138573731593</v>
      </c>
      <c r="AL233" s="11">
        <f>'OddsRatio_working_3-way'!Z233+'OddsRatio_working_3-way'!AF233</f>
        <v>1.04607125422852</v>
      </c>
      <c r="AM233" s="11">
        <f>'OddsRatio_working_3-way'!AA233+'OddsRatio_working_3-way'!AG233</f>
        <v>-0.67687376642741981</v>
      </c>
      <c r="AN233" s="11">
        <f>'OddsRatio_working_3-way'!AB233+'OddsRatio_working_3-way'!AH233</f>
        <v>-0.36919748780110051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1.04607125422852</v>
      </c>
      <c r="AS233" s="11">
        <f>IF(('OddsRatio_working_3-way'!X233=0),IF(Q233&gt;0,-Q233^(1/3),(-Q233)^(1/3)),'OddsRatio_working_3-way'!AM233-'OddsRatio_working_3-way'!R233/3)</f>
        <v>-0.67687376642741981</v>
      </c>
      <c r="AT233" s="11">
        <f>IF(('OddsRatio_working_3-way'!X233=0),IF(Q233&gt;0,-Q233^(1/3),(-Q233)^(1/3)),'OddsRatio_working_3-way'!AN233-'OddsRatio_working_3-way'!R233/3)</f>
        <v>-0.36919748780110051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9">
        <f t="shared" si="52"/>
        <v>0.27701331288551401</v>
      </c>
      <c r="E234" s="9">
        <f t="shared" si="53"/>
        <v>0.29692230521144131</v>
      </c>
      <c r="F234" s="9">
        <f t="shared" si="54"/>
        <v>0.42606438190304474</v>
      </c>
      <c r="G234" s="9">
        <f t="shared" si="55"/>
        <v>1.0523930670653465</v>
      </c>
      <c r="H234" s="9">
        <f t="shared" si="56"/>
        <v>3.6099348063220593</v>
      </c>
      <c r="I234" s="9">
        <f t="shared" si="57"/>
        <v>3.3678844008970299</v>
      </c>
      <c r="J234" s="9">
        <f t="shared" si="58"/>
        <v>2.3470631258436434</v>
      </c>
      <c r="K234" s="11">
        <f t="shared" si="59"/>
        <v>0.28735632183908044</v>
      </c>
      <c r="L234" s="11">
        <f t="shared" si="60"/>
        <v>0.30769230769230771</v>
      </c>
      <c r="M234" s="11">
        <f t="shared" si="61"/>
        <v>0.43859649122807021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-0.27697891944715913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0.23306497898149445</v>
      </c>
      <c r="Q234" s="11">
        <f>2*'OddsRatio_working_3-way'!K234*'OddsRatio_working_3-way'!L234*'OddsRatio_working_3-way'!M234</f>
        <v>7.7559061225122947E-2</v>
      </c>
      <c r="R234" s="11">
        <f t="shared" si="62"/>
        <v>0</v>
      </c>
      <c r="S234" s="11">
        <f t="shared" si="63"/>
        <v>-0.8414538530465947</v>
      </c>
      <c r="T234" s="11">
        <f t="shared" si="64"/>
        <v>-0.28001792114695334</v>
      </c>
      <c r="U234" s="11">
        <f>'OddsRatio_working_3-way'!S234-'OddsRatio_working_3-way'!R234^2/3</f>
        <v>-0.8414538530465947</v>
      </c>
      <c r="V234" s="11">
        <f>'OddsRatio_working_3-way'!S234*'OddsRatio_working_3-way'!R234/3-2*'OddsRatio_working_3-way'!R234^3/27-'OddsRatio_working_3-way'!T234</f>
        <v>0.28001792114695334</v>
      </c>
      <c r="W234" s="11">
        <f>'OddsRatio_working_3-way'!V234^2+4*'OddsRatio_working_3-way'!U234^3/27</f>
        <v>-9.8546817176498325E-3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0.14854689316938879</v>
      </c>
      <c r="Y234" s="11">
        <f>IF('OddsRatio_working_3-way'!W234&gt;=0,IF('OddsRatio_working_3-way'!V234+SQRT('OddsRatio_working_3-way'!W234)&gt;0,0,PI()),ACOS('OddsRatio_working_3-way'!V234/(2*'OddsRatio_working_3-way'!X234)))</f>
        <v>0.34069203750063148</v>
      </c>
      <c r="Z234" s="11">
        <f>'OddsRatio_working_3-way'!X234^(1/3)*COS('OddsRatio_working_3-way'!Y234/3)</f>
        <v>0.52619653353267315</v>
      </c>
      <c r="AA234" s="11">
        <f>'OddsRatio_working_3-way'!X234^(1/3)*COS(('OddsRatio_working_3-way'!Y234+2*PI())/3)</f>
        <v>-0.3150729657582253</v>
      </c>
      <c r="AB234" s="11">
        <f>'OddsRatio_working_3-way'!X234^(1/3)*COS(('OddsRatio_working_3-way'!Y234+4*PI())/3)</f>
        <v>-0.21112356777444796</v>
      </c>
      <c r="AC234" s="11">
        <f>'OddsRatio_working_3-way'!X234^(1/3)*SIN('OddsRatio_working_3-way'!Y234/3)</f>
        <v>6.0015212908033348E-2</v>
      </c>
      <c r="AD234" s="11">
        <f>'OddsRatio_working_3-way'!X234^(1/3)*SIN(('OddsRatio_working_3-way'!Y234+2*PI())/3)</f>
        <v>0.42569195896858847</v>
      </c>
      <c r="AE234" s="11">
        <f>'OddsRatio_working_3-way'!X234^(1/3)*SIN(('OddsRatio_working_3-way'!Y234+4*PI())/3)</f>
        <v>-0.48570717187662182</v>
      </c>
      <c r="AF234" s="11">
        <f>-'OddsRatio_working_3-way'!U234/(3*'OddsRatio_working_3-way'!X234^(1/3))*COS(('OddsRatio_working_3-way'!Y234)/3)</f>
        <v>0.52619653353267326</v>
      </c>
      <c r="AG234" s="11">
        <f>-'OddsRatio_working_3-way'!U234/(3*'OddsRatio_working_3-way'!X234^(1/3))*COS(('OddsRatio_working_3-way'!Y234+2*PI())/3)</f>
        <v>-0.31507296575822535</v>
      </c>
      <c r="AH234" s="11">
        <f>-'OddsRatio_working_3-way'!U234/(3*'OddsRatio_working_3-way'!X234^(1/3))*COS(('OddsRatio_working_3-way'!Y234+4*PI())/3)</f>
        <v>-0.21112356777444802</v>
      </c>
      <c r="AI234" s="11">
        <f>'OddsRatio_working_3-way'!U234/(3*'OddsRatio_working_3-way'!X234^(1/3))*SIN(('OddsRatio_working_3-way'!Y234)/3)</f>
        <v>-6.0015212908033362E-2</v>
      </c>
      <c r="AJ234" s="11">
        <f>'OddsRatio_working_3-way'!U234/(3*'OddsRatio_working_3-way'!X234^(1/3))*SIN(('OddsRatio_working_3-way'!Y234+2*PI())/3)</f>
        <v>-0.42569195896858858</v>
      </c>
      <c r="AK234" s="11">
        <f>'OddsRatio_working_3-way'!U234/(3*'OddsRatio_working_3-way'!X234^(1/3))*SIN(('OddsRatio_working_3-way'!Y234+4*PI())/3)</f>
        <v>0.48570717187662193</v>
      </c>
      <c r="AL234" s="11">
        <f>'OddsRatio_working_3-way'!Z234+'OddsRatio_working_3-way'!AF234</f>
        <v>1.0523930670653465</v>
      </c>
      <c r="AM234" s="11">
        <f>'OddsRatio_working_3-way'!AA234+'OddsRatio_working_3-way'!AG234</f>
        <v>-0.6301459315164506</v>
      </c>
      <c r="AN234" s="11">
        <f>'OddsRatio_working_3-way'!AB234+'OddsRatio_working_3-way'!AH234</f>
        <v>-0.42224713554889598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1.0523930670653465</v>
      </c>
      <c r="AS234" s="11">
        <f>IF(('OddsRatio_working_3-way'!X234=0),IF(Q234&gt;0,-Q234^(1/3),(-Q234)^(1/3)),'OddsRatio_working_3-way'!AM234-'OddsRatio_working_3-way'!R234/3)</f>
        <v>-0.6301459315164506</v>
      </c>
      <c r="AT234" s="11">
        <f>IF(('OddsRatio_working_3-way'!X234=0),IF(Q234&gt;0,-Q234^(1/3),(-Q234)^(1/3)),'OddsRatio_working_3-way'!AN234-'OddsRatio_working_3-way'!R234/3)</f>
        <v>-0.42224713554889598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9">
        <f t="shared" si="52"/>
        <v>0.55300932401944147</v>
      </c>
      <c r="E235" s="9">
        <f t="shared" si="53"/>
        <v>0.26044090819318122</v>
      </c>
      <c r="F235" s="9">
        <f t="shared" si="54"/>
        <v>0.18654976778737739</v>
      </c>
      <c r="G235" s="9">
        <f t="shared" si="55"/>
        <v>1.0635365458495087</v>
      </c>
      <c r="H235" s="9">
        <f t="shared" si="56"/>
        <v>1.8082877748456267</v>
      </c>
      <c r="I235" s="9">
        <f t="shared" si="57"/>
        <v>3.8396425774181879</v>
      </c>
      <c r="J235" s="9">
        <f t="shared" si="58"/>
        <v>5.3604998379829851</v>
      </c>
      <c r="K235" s="11">
        <f t="shared" si="59"/>
        <v>0.56818181818181823</v>
      </c>
      <c r="L235" s="11">
        <f t="shared" si="60"/>
        <v>0.27247956403269757</v>
      </c>
      <c r="M235" s="11">
        <f t="shared" si="61"/>
        <v>0.19607843137254904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-0.25255722799399671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0.22858412624400765</v>
      </c>
      <c r="Q235" s="11">
        <f>2*'OddsRatio_working_3-way'!K235*'OddsRatio_working_3-way'!L235*'OddsRatio_working_3-way'!M235</f>
        <v>6.0712915337053842E-2</v>
      </c>
      <c r="R235" s="11">
        <f t="shared" si="62"/>
        <v>0</v>
      </c>
      <c r="S235" s="11">
        <f t="shared" si="63"/>
        <v>-0.90507853629689461</v>
      </c>
      <c r="T235" s="11">
        <f t="shared" si="64"/>
        <v>-0.24039270552374367</v>
      </c>
      <c r="U235" s="11">
        <f>'OddsRatio_working_3-way'!S235-'OddsRatio_working_3-way'!R235^2/3</f>
        <v>-0.90507853629689461</v>
      </c>
      <c r="V235" s="11">
        <f>'OddsRatio_working_3-way'!S235*'OddsRatio_working_3-way'!R235/3-2*'OddsRatio_working_3-way'!R235^3/27-'OddsRatio_working_3-way'!T235</f>
        <v>0.24039270552374367</v>
      </c>
      <c r="W235" s="11">
        <f>'OddsRatio_working_3-way'!V235^2+4*'OddsRatio_working_3-way'!U235^3/27</f>
        <v>-5.2049956215146624E-2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0.16570954188290724</v>
      </c>
      <c r="Y235" s="11">
        <f>IF('OddsRatio_working_3-way'!W235&gt;=0,IF('OddsRatio_working_3-way'!V235+SQRT('OddsRatio_working_3-way'!W235)&gt;0,0,PI()),ACOS('OddsRatio_working_3-way'!V235/(2*'OddsRatio_working_3-way'!X235)))</f>
        <v>0.75926295127348131</v>
      </c>
      <c r="Z235" s="11">
        <f>'OddsRatio_working_3-way'!X235^(1/3)*COS('OddsRatio_working_3-way'!Y235/3)</f>
        <v>0.53176827292475437</v>
      </c>
      <c r="AA235" s="11">
        <f>'OddsRatio_working_3-way'!X235^(1/3)*COS(('OddsRatio_working_3-way'!Y235+2*PI())/3)</f>
        <v>-0.38499128153433132</v>
      </c>
      <c r="AB235" s="11">
        <f>'OddsRatio_working_3-way'!X235^(1/3)*COS(('OddsRatio_working_3-way'!Y235+4*PI())/3)</f>
        <v>-0.14677699139042324</v>
      </c>
      <c r="AC235" s="11">
        <f>'OddsRatio_working_3-way'!X235^(1/3)*SIN('OddsRatio_working_3-way'!Y235/3)</f>
        <v>0.13753308453940122</v>
      </c>
      <c r="AD235" s="11">
        <f>'OddsRatio_working_3-way'!X235^(1/3)*SIN(('OddsRatio_working_3-way'!Y235+2*PI())/3)</f>
        <v>0.39175829100971354</v>
      </c>
      <c r="AE235" s="11">
        <f>'OddsRatio_working_3-way'!X235^(1/3)*SIN(('OddsRatio_working_3-way'!Y235+4*PI())/3)</f>
        <v>-0.52929137554911454</v>
      </c>
      <c r="AF235" s="11">
        <f>-'OddsRatio_working_3-way'!U235/(3*'OddsRatio_working_3-way'!X235^(1/3))*COS(('OddsRatio_working_3-way'!Y235)/3)</f>
        <v>0.53176827292475437</v>
      </c>
      <c r="AG235" s="11">
        <f>-'OddsRatio_working_3-way'!U235/(3*'OddsRatio_working_3-way'!X235^(1/3))*COS(('OddsRatio_working_3-way'!Y235+2*PI())/3)</f>
        <v>-0.38499128153433132</v>
      </c>
      <c r="AH235" s="11">
        <f>-'OddsRatio_working_3-way'!U235/(3*'OddsRatio_working_3-way'!X235^(1/3))*COS(('OddsRatio_working_3-way'!Y235+4*PI())/3)</f>
        <v>-0.14677699139042324</v>
      </c>
      <c r="AI235" s="11">
        <f>'OddsRatio_working_3-way'!U235/(3*'OddsRatio_working_3-way'!X235^(1/3))*SIN(('OddsRatio_working_3-way'!Y235)/3)</f>
        <v>-0.13753308453940122</v>
      </c>
      <c r="AJ235" s="11">
        <f>'OddsRatio_working_3-way'!U235/(3*'OddsRatio_working_3-way'!X235^(1/3))*SIN(('OddsRatio_working_3-way'!Y235+2*PI())/3)</f>
        <v>-0.39175829100971354</v>
      </c>
      <c r="AK235" s="11">
        <f>'OddsRatio_working_3-way'!U235/(3*'OddsRatio_working_3-way'!X235^(1/3))*SIN(('OddsRatio_working_3-way'!Y235+4*PI())/3)</f>
        <v>0.52929137554911454</v>
      </c>
      <c r="AL235" s="11">
        <f>'OddsRatio_working_3-way'!Z235+'OddsRatio_working_3-way'!AF235</f>
        <v>1.0635365458495087</v>
      </c>
      <c r="AM235" s="11">
        <f>'OddsRatio_working_3-way'!AA235+'OddsRatio_working_3-way'!AG235</f>
        <v>-0.76998256306866264</v>
      </c>
      <c r="AN235" s="11">
        <f>'OddsRatio_working_3-way'!AB235+'OddsRatio_working_3-way'!AH235</f>
        <v>-0.29355398278084649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1.0635365458495087</v>
      </c>
      <c r="AS235" s="11">
        <f>IF(('OddsRatio_working_3-way'!X235=0),IF(Q235&gt;0,-Q235^(1/3),(-Q235)^(1/3)),'OddsRatio_working_3-way'!AM235-'OddsRatio_working_3-way'!R235/3)</f>
        <v>-0.76998256306866264</v>
      </c>
      <c r="AT235" s="11">
        <f>IF(('OddsRatio_working_3-way'!X235=0),IF(Q235&gt;0,-Q235^(1/3),(-Q235)^(1/3)),'OddsRatio_working_3-way'!AN235-'OddsRatio_working_3-way'!R235/3)</f>
        <v>-0.29355398278084649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9">
        <f t="shared" si="52"/>
        <v>0.42651530185977504</v>
      </c>
      <c r="E236" s="9">
        <f t="shared" si="53"/>
        <v>0.29847438304762858</v>
      </c>
      <c r="F236" s="9">
        <f t="shared" si="54"/>
        <v>0.2750103150925961</v>
      </c>
      <c r="G236" s="9">
        <f t="shared" si="55"/>
        <v>1.0587258006269178</v>
      </c>
      <c r="H236" s="9">
        <f t="shared" si="56"/>
        <v>2.3445817667961859</v>
      </c>
      <c r="I236" s="9">
        <f t="shared" si="57"/>
        <v>3.3503712773917571</v>
      </c>
      <c r="J236" s="9">
        <f t="shared" si="58"/>
        <v>3.6362272435610263</v>
      </c>
      <c r="K236" s="11">
        <f t="shared" si="59"/>
        <v>0.44052863436123346</v>
      </c>
      <c r="L236" s="11">
        <f t="shared" si="60"/>
        <v>0.3105590062111801</v>
      </c>
      <c r="M236" s="11">
        <f t="shared" si="61"/>
        <v>0.28653295128939826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-0.27520028964547971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0.23441965807188025</v>
      </c>
      <c r="Q236" s="11">
        <f>2*'OddsRatio_working_3-way'!K236*'OddsRatio_working_3-way'!L236*'OddsRatio_working_3-way'!M236</f>
        <v>7.8401223435411449E-2</v>
      </c>
      <c r="R236" s="11">
        <f t="shared" si="62"/>
        <v>0</v>
      </c>
      <c r="S236" s="11">
        <f t="shared" si="63"/>
        <v>-0.85181472146655757</v>
      </c>
      <c r="T236" s="11">
        <f t="shared" si="64"/>
        <v>-0.28488786671122324</v>
      </c>
      <c r="U236" s="11">
        <f>'OddsRatio_working_3-way'!S236-'OddsRatio_working_3-way'!R236^2/3</f>
        <v>-0.85181472146655757</v>
      </c>
      <c r="V236" s="11">
        <f>'OddsRatio_working_3-way'!S236*'OddsRatio_working_3-way'!R236/3-2*'OddsRatio_working_3-way'!R236^3/27-'OddsRatio_working_3-way'!T236</f>
        <v>0.28488786671122324</v>
      </c>
      <c r="W236" s="11">
        <f>'OddsRatio_working_3-way'!V236^2+4*'OddsRatio_working_3-way'!U236^3/27</f>
        <v>-1.0404357097133152E-2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0.15129892076317403</v>
      </c>
      <c r="Y236" s="11">
        <f>IF('OddsRatio_working_3-way'!W236&gt;=0,IF('OddsRatio_working_3-way'!V236+SQRT('OddsRatio_working_3-way'!W236)&gt;0,0,PI()),ACOS('OddsRatio_working_3-way'!V236/(2*'OddsRatio_working_3-way'!X236)))</f>
        <v>0.34382092182495771</v>
      </c>
      <c r="Z236" s="11">
        <f>'OddsRatio_working_3-way'!X236^(1/3)*COS('OddsRatio_working_3-way'!Y236/3)</f>
        <v>0.5293629003134589</v>
      </c>
      <c r="AA236" s="11">
        <f>'OddsRatio_working_3-way'!X236^(1/3)*COS(('OddsRatio_working_3-way'!Y236+2*PI())/3)</f>
        <v>-0.31745331951372341</v>
      </c>
      <c r="AB236" s="11">
        <f>'OddsRatio_working_3-way'!X236^(1/3)*COS(('OddsRatio_working_3-way'!Y236+4*PI())/3)</f>
        <v>-0.2119095807997356</v>
      </c>
      <c r="AC236" s="11">
        <f>'OddsRatio_working_3-way'!X236^(1/3)*SIN('OddsRatio_working_3-way'!Y236/3)</f>
        <v>6.0935705957800443E-2</v>
      </c>
      <c r="AD236" s="11">
        <f>'OddsRatio_working_3-way'!X236^(1/3)*SIN(('OddsRatio_working_3-way'!Y236+2*PI())/3)</f>
        <v>0.42797386651356456</v>
      </c>
      <c r="AE236" s="11">
        <f>'OddsRatio_working_3-way'!X236^(1/3)*SIN(('OddsRatio_working_3-way'!Y236+4*PI())/3)</f>
        <v>-0.48890957247136496</v>
      </c>
      <c r="AF236" s="11">
        <f>-'OddsRatio_working_3-way'!U236/(3*'OddsRatio_working_3-way'!X236^(1/3))*COS(('OddsRatio_working_3-way'!Y236)/3)</f>
        <v>0.5293629003134589</v>
      </c>
      <c r="AG236" s="11">
        <f>-'OddsRatio_working_3-way'!U236/(3*'OddsRatio_working_3-way'!X236^(1/3))*COS(('OddsRatio_working_3-way'!Y236+2*PI())/3)</f>
        <v>-0.31745331951372341</v>
      </c>
      <c r="AH236" s="11">
        <f>-'OddsRatio_working_3-way'!U236/(3*'OddsRatio_working_3-way'!X236^(1/3))*COS(('OddsRatio_working_3-way'!Y236+4*PI())/3)</f>
        <v>-0.2119095807997356</v>
      </c>
      <c r="AI236" s="11">
        <f>'OddsRatio_working_3-way'!U236/(3*'OddsRatio_working_3-way'!X236^(1/3))*SIN(('OddsRatio_working_3-way'!Y236)/3)</f>
        <v>-6.0935705957800443E-2</v>
      </c>
      <c r="AJ236" s="11">
        <f>'OddsRatio_working_3-way'!U236/(3*'OddsRatio_working_3-way'!X236^(1/3))*SIN(('OddsRatio_working_3-way'!Y236+2*PI())/3)</f>
        <v>-0.42797386651356456</v>
      </c>
      <c r="AK236" s="11">
        <f>'OddsRatio_working_3-way'!U236/(3*'OddsRatio_working_3-way'!X236^(1/3))*SIN(('OddsRatio_working_3-way'!Y236+4*PI())/3)</f>
        <v>0.48890957247136496</v>
      </c>
      <c r="AL236" s="11">
        <f>'OddsRatio_working_3-way'!Z236+'OddsRatio_working_3-way'!AF236</f>
        <v>1.0587258006269178</v>
      </c>
      <c r="AM236" s="11">
        <f>'OddsRatio_working_3-way'!AA236+'OddsRatio_working_3-way'!AG236</f>
        <v>-0.63490663902744682</v>
      </c>
      <c r="AN236" s="11">
        <f>'OddsRatio_working_3-way'!AB236+'OddsRatio_working_3-way'!AH236</f>
        <v>-0.42381916159947119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1.0587258006269178</v>
      </c>
      <c r="AS236" s="11">
        <f>IF(('OddsRatio_working_3-way'!X236=0),IF(Q236&gt;0,-Q236^(1/3),(-Q236)^(1/3)),'OddsRatio_working_3-way'!AM236-'OddsRatio_working_3-way'!R236/3)</f>
        <v>-0.63490663902744682</v>
      </c>
      <c r="AT236" s="11">
        <f>IF(('OddsRatio_working_3-way'!X236=0),IF(Q236&gt;0,-Q236^(1/3),(-Q236)^(1/3)),'OddsRatio_working_3-way'!AN236-'OddsRatio_working_3-way'!R236/3)</f>
        <v>-0.42381916159947119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9">
        <f t="shared" si="52"/>
        <v>0.15001712951429294</v>
      </c>
      <c r="E237" s="9">
        <f t="shared" si="53"/>
        <v>0.26962590725551455</v>
      </c>
      <c r="F237" s="9">
        <f t="shared" si="54"/>
        <v>0.58035696323019248</v>
      </c>
      <c r="G237" s="9">
        <f t="shared" si="55"/>
        <v>1.0792200841618522</v>
      </c>
      <c r="H237" s="9">
        <f t="shared" si="56"/>
        <v>6.6659054418497226</v>
      </c>
      <c r="I237" s="9">
        <f t="shared" si="57"/>
        <v>3.7088424112462488</v>
      </c>
      <c r="J237" s="9">
        <f t="shared" si="58"/>
        <v>1.723077456388441</v>
      </c>
      <c r="K237" s="11">
        <f t="shared" si="59"/>
        <v>0.16</v>
      </c>
      <c r="L237" s="11">
        <f t="shared" si="60"/>
        <v>0.28490028490028491</v>
      </c>
      <c r="M237" s="11">
        <f t="shared" si="61"/>
        <v>0.5988023952095809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-0.24099288602282598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0.23010389477455345</v>
      </c>
      <c r="Q237" s="11">
        <f>2*'OddsRatio_working_3-way'!K237*'OddsRatio_working_3-way'!L237*'OddsRatio_working_3-way'!M237</f>
        <v>5.459167135813843E-2</v>
      </c>
      <c r="R237" s="11">
        <f t="shared" si="62"/>
        <v>0</v>
      </c>
      <c r="S237" s="11">
        <f t="shared" si="63"/>
        <v>-0.95481612993654441</v>
      </c>
      <c r="T237" s="11">
        <f t="shared" si="64"/>
        <v>-0.22652814470617902</v>
      </c>
      <c r="U237" s="11">
        <f>'OddsRatio_working_3-way'!S237-'OddsRatio_working_3-way'!R237^2/3</f>
        <v>-0.95481612993654441</v>
      </c>
      <c r="V237" s="11">
        <f>'OddsRatio_working_3-way'!S237*'OddsRatio_working_3-way'!R237/3-2*'OddsRatio_working_3-way'!R237^3/27-'OddsRatio_working_3-way'!T237</f>
        <v>0.22652814470617902</v>
      </c>
      <c r="W237" s="11">
        <f>'OddsRatio_working_3-way'!V237^2+4*'OddsRatio_working_3-way'!U237^3/27</f>
        <v>-7.7645131444185028E-2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0.17955509724608809</v>
      </c>
      <c r="Y237" s="11">
        <f>IF('OddsRatio_working_3-way'!W237&gt;=0,IF('OddsRatio_working_3-way'!V237+SQRT('OddsRatio_working_3-way'!W237)&gt;0,0,PI()),ACOS('OddsRatio_working_3-way'!V237/(2*'OddsRatio_working_3-way'!X237)))</f>
        <v>0.88820740013043831</v>
      </c>
      <c r="Z237" s="11">
        <f>'OddsRatio_working_3-way'!X237^(1/3)*COS('OddsRatio_working_3-way'!Y237/3)</f>
        <v>0.53961004208092611</v>
      </c>
      <c r="AA237" s="11">
        <f>'OddsRatio_working_3-way'!X237^(1/3)*COS(('OddsRatio_working_3-way'!Y237+2*PI())/3)</f>
        <v>-0.41235250207117757</v>
      </c>
      <c r="AB237" s="11">
        <f>'OddsRatio_working_3-way'!X237^(1/3)*COS(('OddsRatio_working_3-way'!Y237+4*PI())/3)</f>
        <v>-0.12725754000974879</v>
      </c>
      <c r="AC237" s="11">
        <f>'OddsRatio_working_3-way'!X237^(1/3)*SIN('OddsRatio_working_3-way'!Y237/3)</f>
        <v>0.16459965309077218</v>
      </c>
      <c r="AD237" s="11">
        <f>'OddsRatio_working_3-way'!X237^(1/3)*SIN(('OddsRatio_working_3-way'!Y237+2*PI())/3)</f>
        <v>0.38501617803388599</v>
      </c>
      <c r="AE237" s="11">
        <f>'OddsRatio_working_3-way'!X237^(1/3)*SIN(('OddsRatio_working_3-way'!Y237+4*PI())/3)</f>
        <v>-0.54961583112465806</v>
      </c>
      <c r="AF237" s="11">
        <f>-'OddsRatio_working_3-way'!U237/(3*'OddsRatio_working_3-way'!X237^(1/3))*COS(('OddsRatio_working_3-way'!Y237)/3)</f>
        <v>0.53961004208092611</v>
      </c>
      <c r="AG237" s="11">
        <f>-'OddsRatio_working_3-way'!U237/(3*'OddsRatio_working_3-way'!X237^(1/3))*COS(('OddsRatio_working_3-way'!Y237+2*PI())/3)</f>
        <v>-0.41235250207117757</v>
      </c>
      <c r="AH237" s="11">
        <f>-'OddsRatio_working_3-way'!U237/(3*'OddsRatio_working_3-way'!X237^(1/3))*COS(('OddsRatio_working_3-way'!Y237+4*PI())/3)</f>
        <v>-0.12725754000974879</v>
      </c>
      <c r="AI237" s="11">
        <f>'OddsRatio_working_3-way'!U237/(3*'OddsRatio_working_3-way'!X237^(1/3))*SIN(('OddsRatio_working_3-way'!Y237)/3)</f>
        <v>-0.16459965309077218</v>
      </c>
      <c r="AJ237" s="11">
        <f>'OddsRatio_working_3-way'!U237/(3*'OddsRatio_working_3-way'!X237^(1/3))*SIN(('OddsRatio_working_3-way'!Y237+2*PI())/3)</f>
        <v>-0.38501617803388599</v>
      </c>
      <c r="AK237" s="11">
        <f>'OddsRatio_working_3-way'!U237/(3*'OddsRatio_working_3-way'!X237^(1/3))*SIN(('OddsRatio_working_3-way'!Y237+4*PI())/3)</f>
        <v>0.54961583112465806</v>
      </c>
      <c r="AL237" s="11">
        <f>'OddsRatio_working_3-way'!Z237+'OddsRatio_working_3-way'!AF237</f>
        <v>1.0792200841618522</v>
      </c>
      <c r="AM237" s="11">
        <f>'OddsRatio_working_3-way'!AA237+'OddsRatio_working_3-way'!AG237</f>
        <v>-0.82470500414235515</v>
      </c>
      <c r="AN237" s="11">
        <f>'OddsRatio_working_3-way'!AB237+'OddsRatio_working_3-way'!AH237</f>
        <v>-0.25451508001949757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1.0792200841618522</v>
      </c>
      <c r="AS237" s="11">
        <f>IF(('OddsRatio_working_3-way'!X237=0),IF(Q237&gt;0,-Q237^(1/3),(-Q237)^(1/3)),'OddsRatio_working_3-way'!AM237-'OddsRatio_working_3-way'!R237/3)</f>
        <v>-0.82470500414235515</v>
      </c>
      <c r="AT237" s="11">
        <f>IF(('OddsRatio_working_3-way'!X237=0),IF(Q237&gt;0,-Q237^(1/3),(-Q237)^(1/3)),'OddsRatio_working_3-way'!AN237-'OddsRatio_working_3-way'!R237/3)</f>
        <v>-0.25451508001949757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9">
        <f t="shared" si="52"/>
        <v>0.26852331673899071</v>
      </c>
      <c r="E238" s="9">
        <f t="shared" si="53"/>
        <v>0.30338405572901461</v>
      </c>
      <c r="F238" s="9">
        <f t="shared" si="54"/>
        <v>0.42809262753199462</v>
      </c>
      <c r="G238" s="9">
        <f t="shared" si="55"/>
        <v>1.0437055113901403</v>
      </c>
      <c r="H238" s="9">
        <f t="shared" si="56"/>
        <v>3.7240713847282665</v>
      </c>
      <c r="I238" s="9">
        <f t="shared" si="57"/>
        <v>3.2961521250583092</v>
      </c>
      <c r="J238" s="9">
        <f t="shared" si="58"/>
        <v>2.3359430545793791</v>
      </c>
      <c r="K238" s="11">
        <f t="shared" si="59"/>
        <v>0.2770083102493075</v>
      </c>
      <c r="L238" s="11">
        <f t="shared" si="60"/>
        <v>0.3125</v>
      </c>
      <c r="M238" s="11">
        <f t="shared" si="61"/>
        <v>0.43859649122807021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-0.27904942411430234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0.23121993001895325</v>
      </c>
      <c r="Q238" s="11">
        <f>2*'OddsRatio_working_3-way'!K238*'OddsRatio_working_3-way'!L238*'OddsRatio_working_3-way'!M238</f>
        <v>7.5934295572726837E-2</v>
      </c>
      <c r="R238" s="11">
        <f t="shared" si="62"/>
        <v>0</v>
      </c>
      <c r="S238" s="11">
        <f t="shared" si="63"/>
        <v>-0.82859848484848508</v>
      </c>
      <c r="T238" s="11">
        <f t="shared" si="64"/>
        <v>-0.27211772901428077</v>
      </c>
      <c r="U238" s="11">
        <f>'OddsRatio_working_3-way'!S238-'OddsRatio_working_3-way'!R238^2/3</f>
        <v>-0.82859848484848508</v>
      </c>
      <c r="V238" s="11">
        <f>'OddsRatio_working_3-way'!S238*'OddsRatio_working_3-way'!R238/3-2*'OddsRatio_working_3-way'!R238^3/27-'OddsRatio_working_3-way'!T238</f>
        <v>0.27211772901428077</v>
      </c>
      <c r="W238" s="11">
        <f>'OddsRatio_working_3-way'!V238^2+4*'OddsRatio_working_3-way'!U238^3/27</f>
        <v>-1.0232738126895347E-2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0.14515577543692923</v>
      </c>
      <c r="Y238" s="11">
        <f>IF('OddsRatio_working_3-way'!W238&gt;=0,IF('OddsRatio_working_3-way'!V238+SQRT('OddsRatio_working_3-way'!W238)&gt;0,0,PI()),ACOS('OddsRatio_working_3-way'!V238/(2*'OddsRatio_working_3-way'!X238)))</f>
        <v>0.35590937708173764</v>
      </c>
      <c r="Z238" s="11">
        <f>'OddsRatio_working_3-way'!X238^(1/3)*COS('OddsRatio_working_3-way'!Y238/3)</f>
        <v>0.52185275569507017</v>
      </c>
      <c r="AA238" s="11">
        <f>'OddsRatio_working_3-way'!X238^(1/3)*COS(('OddsRatio_working_3-way'!Y238+2*PI())/3)</f>
        <v>-0.31479563849047809</v>
      </c>
      <c r="AB238" s="11">
        <f>'OddsRatio_working_3-way'!X238^(1/3)*COS(('OddsRatio_working_3-way'!Y238+4*PI())/3)</f>
        <v>-0.20705711720459216</v>
      </c>
      <c r="AC238" s="11">
        <f>'OddsRatio_working_3-way'!X238^(1/3)*SIN('OddsRatio_working_3-way'!Y238/3)</f>
        <v>6.2202864266498611E-2</v>
      </c>
      <c r="AD238" s="11">
        <f>'OddsRatio_working_3-way'!X238^(1/3)*SIN(('OddsRatio_working_3-way'!Y238+2*PI())/3)</f>
        <v>0.42083631133359589</v>
      </c>
      <c r="AE238" s="11">
        <f>'OddsRatio_working_3-way'!X238^(1/3)*SIN(('OddsRatio_working_3-way'!Y238+4*PI())/3)</f>
        <v>-0.48303917560009441</v>
      </c>
      <c r="AF238" s="11">
        <f>-'OddsRatio_working_3-way'!U238/(3*'OddsRatio_working_3-way'!X238^(1/3))*COS(('OddsRatio_working_3-way'!Y238)/3)</f>
        <v>0.52185275569507017</v>
      </c>
      <c r="AG238" s="11">
        <f>-'OddsRatio_working_3-way'!U238/(3*'OddsRatio_working_3-way'!X238^(1/3))*COS(('OddsRatio_working_3-way'!Y238+2*PI())/3)</f>
        <v>-0.31479563849047809</v>
      </c>
      <c r="AH238" s="11">
        <f>-'OddsRatio_working_3-way'!U238/(3*'OddsRatio_working_3-way'!X238^(1/3))*COS(('OddsRatio_working_3-way'!Y238+4*PI())/3)</f>
        <v>-0.20705711720459216</v>
      </c>
      <c r="AI238" s="11">
        <f>'OddsRatio_working_3-way'!U238/(3*'OddsRatio_working_3-way'!X238^(1/3))*SIN(('OddsRatio_working_3-way'!Y238)/3)</f>
        <v>-6.2202864266498611E-2</v>
      </c>
      <c r="AJ238" s="11">
        <f>'OddsRatio_working_3-way'!U238/(3*'OddsRatio_working_3-way'!X238^(1/3))*SIN(('OddsRatio_working_3-way'!Y238+2*PI())/3)</f>
        <v>-0.42083631133359589</v>
      </c>
      <c r="AK238" s="11">
        <f>'OddsRatio_working_3-way'!U238/(3*'OddsRatio_working_3-way'!X238^(1/3))*SIN(('OddsRatio_working_3-way'!Y238+4*PI())/3)</f>
        <v>0.48303917560009441</v>
      </c>
      <c r="AL238" s="11">
        <f>'OddsRatio_working_3-way'!Z238+'OddsRatio_working_3-way'!AF238</f>
        <v>1.0437055113901403</v>
      </c>
      <c r="AM238" s="11">
        <f>'OddsRatio_working_3-way'!AA238+'OddsRatio_working_3-way'!AG238</f>
        <v>-0.62959127698095618</v>
      </c>
      <c r="AN238" s="11">
        <f>'OddsRatio_working_3-way'!AB238+'OddsRatio_working_3-way'!AH238</f>
        <v>-0.41411423440918432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1.0437055113901403</v>
      </c>
      <c r="AS238" s="11">
        <f>IF(('OddsRatio_working_3-way'!X238=0),IF(Q238&gt;0,-Q238^(1/3),(-Q238)^(1/3)),'OddsRatio_working_3-way'!AM238-'OddsRatio_working_3-way'!R238/3)</f>
        <v>-0.62959127698095618</v>
      </c>
      <c r="AT238" s="11">
        <f>IF(('OddsRatio_working_3-way'!X238=0),IF(Q238&gt;0,-Q238^(1/3),(-Q238)^(1/3)),'OddsRatio_working_3-way'!AN238-'OddsRatio_working_3-way'!R238/3)</f>
        <v>-0.41411423440918432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9">
        <f t="shared" si="52"/>
        <v>0.48448343190147469</v>
      </c>
      <c r="E239" s="9">
        <f t="shared" si="53"/>
        <v>0.28055446338189788</v>
      </c>
      <c r="F239" s="9">
        <f t="shared" si="54"/>
        <v>0.23496210471662735</v>
      </c>
      <c r="G239" s="9">
        <f t="shared" si="55"/>
        <v>1.0640540711067321</v>
      </c>
      <c r="H239" s="9">
        <f t="shared" si="56"/>
        <v>2.0640540711067321</v>
      </c>
      <c r="I239" s="9">
        <f t="shared" si="57"/>
        <v>3.5643703113672247</v>
      </c>
      <c r="J239" s="9">
        <f t="shared" si="58"/>
        <v>4.2560054575865989</v>
      </c>
      <c r="K239" s="11">
        <f t="shared" si="59"/>
        <v>0.5</v>
      </c>
      <c r="L239" s="11">
        <f t="shared" si="60"/>
        <v>0.29325513196480935</v>
      </c>
      <c r="M239" s="11">
        <f t="shared" si="61"/>
        <v>0.24630541871921185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-0.26633488869306432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0.23366511130693557</v>
      </c>
      <c r="Q239" s="11">
        <f>2*'OddsRatio_working_3-way'!K239*'OddsRatio_working_3-way'!L239*'OddsRatio_working_3-way'!M239</f>
        <v>7.223032807015009E-2</v>
      </c>
      <c r="R239" s="11">
        <f t="shared" si="62"/>
        <v>0</v>
      </c>
      <c r="S239" s="11">
        <f t="shared" si="63"/>
        <v>-0.87733571990345283</v>
      </c>
      <c r="T239" s="11">
        <f t="shared" si="64"/>
        <v>-0.27120114989287564</v>
      </c>
      <c r="U239" s="11">
        <f>'OddsRatio_working_3-way'!S239-'OddsRatio_working_3-way'!R239^2/3</f>
        <v>-0.87733571990345283</v>
      </c>
      <c r="V239" s="11">
        <f>'OddsRatio_working_3-way'!S239*'OddsRatio_working_3-way'!R239/3-2*'OddsRatio_working_3-way'!R239^3/27-'OddsRatio_working_3-way'!T239</f>
        <v>0.27120114989287564</v>
      </c>
      <c r="W239" s="11">
        <f>'OddsRatio_working_3-way'!V239^2+4*'OddsRatio_working_3-way'!U239^3/27</f>
        <v>-2.6494538565384862E-2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0.15814914026687188</v>
      </c>
      <c r="Y239" s="11">
        <f>IF('OddsRatio_working_3-way'!W239&gt;=0,IF('OddsRatio_working_3-way'!V239+SQRT('OddsRatio_working_3-way'!W239)&gt;0,0,PI()),ACOS('OddsRatio_working_3-way'!V239/(2*'OddsRatio_working_3-way'!X239)))</f>
        <v>0.54055705909005614</v>
      </c>
      <c r="Z239" s="11">
        <f>'OddsRatio_working_3-way'!X239^(1/3)*COS('OddsRatio_working_3-way'!Y239/3)</f>
        <v>0.53202703555336606</v>
      </c>
      <c r="AA239" s="11">
        <f>'OddsRatio_working_3-way'!X239^(1/3)*COS(('OddsRatio_working_3-way'!Y239+2*PI())/3)</f>
        <v>-0.34994417401197192</v>
      </c>
      <c r="AB239" s="11">
        <f>'OddsRatio_working_3-way'!X239^(1/3)*COS(('OddsRatio_working_3-way'!Y239+4*PI())/3)</f>
        <v>-0.18208286154139453</v>
      </c>
      <c r="AC239" s="11">
        <f>'OddsRatio_working_3-way'!X239^(1/3)*SIN('OddsRatio_working_3-way'!Y239/3)</f>
        <v>9.6914773941411986E-2</v>
      </c>
      <c r="AD239" s="11">
        <f>'OddsRatio_working_3-way'!X239^(1/3)*SIN(('OddsRatio_working_3-way'!Y239+2*PI())/3)</f>
        <v>0.41229154131863577</v>
      </c>
      <c r="AE239" s="11">
        <f>'OddsRatio_working_3-way'!X239^(1/3)*SIN(('OddsRatio_working_3-way'!Y239+4*PI())/3)</f>
        <v>-0.50920631526004756</v>
      </c>
      <c r="AF239" s="11">
        <f>-'OddsRatio_working_3-way'!U239/(3*'OddsRatio_working_3-way'!X239^(1/3))*COS(('OddsRatio_working_3-way'!Y239)/3)</f>
        <v>0.53202703555336606</v>
      </c>
      <c r="AG239" s="11">
        <f>-'OddsRatio_working_3-way'!U239/(3*'OddsRatio_working_3-way'!X239^(1/3))*COS(('OddsRatio_working_3-way'!Y239+2*PI())/3)</f>
        <v>-0.34994417401197192</v>
      </c>
      <c r="AH239" s="11">
        <f>-'OddsRatio_working_3-way'!U239/(3*'OddsRatio_working_3-way'!X239^(1/3))*COS(('OddsRatio_working_3-way'!Y239+4*PI())/3)</f>
        <v>-0.18208286154139453</v>
      </c>
      <c r="AI239" s="11">
        <f>'OddsRatio_working_3-way'!U239/(3*'OddsRatio_working_3-way'!X239^(1/3))*SIN(('OddsRatio_working_3-way'!Y239)/3)</f>
        <v>-9.6914773941411986E-2</v>
      </c>
      <c r="AJ239" s="11">
        <f>'OddsRatio_working_3-way'!U239/(3*'OddsRatio_working_3-way'!X239^(1/3))*SIN(('OddsRatio_working_3-way'!Y239+2*PI())/3)</f>
        <v>-0.41229154131863577</v>
      </c>
      <c r="AK239" s="11">
        <f>'OddsRatio_working_3-way'!U239/(3*'OddsRatio_working_3-way'!X239^(1/3))*SIN(('OddsRatio_working_3-way'!Y239+4*PI())/3)</f>
        <v>0.50920631526004756</v>
      </c>
      <c r="AL239" s="11">
        <f>'OddsRatio_working_3-way'!Z239+'OddsRatio_working_3-way'!AF239</f>
        <v>1.0640540711067321</v>
      </c>
      <c r="AM239" s="11">
        <f>'OddsRatio_working_3-way'!AA239+'OddsRatio_working_3-way'!AG239</f>
        <v>-0.69988834802394384</v>
      </c>
      <c r="AN239" s="11">
        <f>'OddsRatio_working_3-way'!AB239+'OddsRatio_working_3-way'!AH239</f>
        <v>-0.36416572308278905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1.0640540711067321</v>
      </c>
      <c r="AS239" s="11">
        <f>IF(('OddsRatio_working_3-way'!X239=0),IF(Q239&gt;0,-Q239^(1/3),(-Q239)^(1/3)),'OddsRatio_working_3-way'!AM239-'OddsRatio_working_3-way'!R239/3)</f>
        <v>-0.69988834802394384</v>
      </c>
      <c r="AT239" s="11">
        <f>IF(('OddsRatio_working_3-way'!X239=0),IF(Q239&gt;0,-Q239^(1/3),(-Q239)^(1/3)),'OddsRatio_working_3-way'!AN239-'OddsRatio_working_3-way'!R239/3)</f>
        <v>-0.36416572308278905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9">
        <f t="shared" si="52"/>
        <v>0.35802154810954623</v>
      </c>
      <c r="E240" s="9">
        <f t="shared" si="53"/>
        <v>0.31055291075758679</v>
      </c>
      <c r="F240" s="9">
        <f t="shared" si="54"/>
        <v>0.33142554113286699</v>
      </c>
      <c r="G240" s="9">
        <f t="shared" si="55"/>
        <v>1.067338077568035</v>
      </c>
      <c r="H240" s="9">
        <f t="shared" si="56"/>
        <v>2.7931279703142988</v>
      </c>
      <c r="I240" s="9">
        <f t="shared" si="57"/>
        <v>3.2200632013415125</v>
      </c>
      <c r="J240" s="9">
        <f t="shared" si="58"/>
        <v>3.0172689666035866</v>
      </c>
      <c r="K240" s="11">
        <f t="shared" si="59"/>
        <v>0.37313432835820892</v>
      </c>
      <c r="L240" s="11">
        <f t="shared" si="60"/>
        <v>0.32467532467532467</v>
      </c>
      <c r="M240" s="11">
        <f t="shared" si="61"/>
        <v>0.34602076124567471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-0.27685416891634951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0.23684547647776488</v>
      </c>
      <c r="Q240" s="11">
        <f>2*'OddsRatio_working_3-way'!K240*'OddsRatio_working_3-way'!L240*'OddsRatio_working_3-way'!M240</f>
        <v>8.3839106717792863E-2</v>
      </c>
      <c r="R240" s="11">
        <f t="shared" si="62"/>
        <v>0</v>
      </c>
      <c r="S240" s="11">
        <f t="shared" si="63"/>
        <v>-0.85548820667868253</v>
      </c>
      <c r="T240" s="11">
        <f t="shared" si="64"/>
        <v>-0.30282768378006453</v>
      </c>
      <c r="U240" s="11">
        <f>'OddsRatio_working_3-way'!S240-'OddsRatio_working_3-way'!R240^2/3</f>
        <v>-0.85548820667868253</v>
      </c>
      <c r="V240" s="11">
        <f>'OddsRatio_working_3-way'!S240*'OddsRatio_working_3-way'!R240/3-2*'OddsRatio_working_3-way'!R240^3/27-'OddsRatio_working_3-way'!T240</f>
        <v>0.30282768378006453</v>
      </c>
      <c r="W240" s="11">
        <f>'OddsRatio_working_3-way'!V240^2+4*'OddsRatio_working_3-way'!U240^3/27</f>
        <v>-1.0506028749332208E-3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0.15227869921506748</v>
      </c>
      <c r="Y240" s="11">
        <f>IF('OddsRatio_working_3-way'!W240&gt;=0,IF('OddsRatio_working_3-way'!V240+SQRT('OddsRatio_working_3-way'!W240)&gt;0,0,PI()),ACOS('OddsRatio_working_3-way'!V240/(2*'OddsRatio_working_3-way'!X240)))</f>
        <v>0.10662852773061893</v>
      </c>
      <c r="Z240" s="11">
        <f>'OddsRatio_working_3-way'!X240^(1/3)*COS('OddsRatio_working_3-way'!Y240/3)</f>
        <v>0.5336690387840175</v>
      </c>
      <c r="AA240" s="11">
        <f>'OddsRatio_working_3-way'!X240^(1/3)*COS(('OddsRatio_working_3-way'!Y240+2*PI())/3)</f>
        <v>-0.28326830934374558</v>
      </c>
      <c r="AB240" s="11">
        <f>'OddsRatio_working_3-way'!X240^(1/3)*COS(('OddsRatio_working_3-way'!Y240+4*PI())/3)</f>
        <v>-0.25040072944027175</v>
      </c>
      <c r="AC240" s="11">
        <f>'OddsRatio_working_3-way'!X240^(1/3)*SIN('OddsRatio_working_3-way'!Y240/3)</f>
        <v>1.8976106104882162E-2</v>
      </c>
      <c r="AD240" s="11">
        <f>'OddsRatio_working_3-way'!X240^(1/3)*SIN(('OddsRatio_working_3-way'!Y240+2*PI())/3)</f>
        <v>0.4526828917477409</v>
      </c>
      <c r="AE240" s="11">
        <f>'OddsRatio_working_3-way'!X240^(1/3)*SIN(('OddsRatio_working_3-way'!Y240+4*PI())/3)</f>
        <v>-0.47165899785262311</v>
      </c>
      <c r="AF240" s="11">
        <f>-'OddsRatio_working_3-way'!U240/(3*'OddsRatio_working_3-way'!X240^(1/3))*COS(('OddsRatio_working_3-way'!Y240)/3)</f>
        <v>0.53366903878401739</v>
      </c>
      <c r="AG240" s="11">
        <f>-'OddsRatio_working_3-way'!U240/(3*'OddsRatio_working_3-way'!X240^(1/3))*COS(('OddsRatio_working_3-way'!Y240+2*PI())/3)</f>
        <v>-0.28326830934374553</v>
      </c>
      <c r="AH240" s="11">
        <f>-'OddsRatio_working_3-way'!U240/(3*'OddsRatio_working_3-way'!X240^(1/3))*COS(('OddsRatio_working_3-way'!Y240+4*PI())/3)</f>
        <v>-0.2504007294402717</v>
      </c>
      <c r="AI240" s="11">
        <f>'OddsRatio_working_3-way'!U240/(3*'OddsRatio_working_3-way'!X240^(1/3))*SIN(('OddsRatio_working_3-way'!Y240)/3)</f>
        <v>-1.8976106104882158E-2</v>
      </c>
      <c r="AJ240" s="11">
        <f>'OddsRatio_working_3-way'!U240/(3*'OddsRatio_working_3-way'!X240^(1/3))*SIN(('OddsRatio_working_3-way'!Y240+2*PI())/3)</f>
        <v>-0.45268289174774085</v>
      </c>
      <c r="AK240" s="11">
        <f>'OddsRatio_working_3-way'!U240/(3*'OddsRatio_working_3-way'!X240^(1/3))*SIN(('OddsRatio_working_3-way'!Y240+4*PI())/3)</f>
        <v>0.471658997852623</v>
      </c>
      <c r="AL240" s="11">
        <f>'OddsRatio_working_3-way'!Z240+'OddsRatio_working_3-way'!AF240</f>
        <v>1.067338077568035</v>
      </c>
      <c r="AM240" s="11">
        <f>'OddsRatio_working_3-way'!AA240+'OddsRatio_working_3-way'!AG240</f>
        <v>-0.56653661868749117</v>
      </c>
      <c r="AN240" s="11">
        <f>'OddsRatio_working_3-way'!AB240+'OddsRatio_working_3-way'!AH240</f>
        <v>-0.50080145888054339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1.067338077568035</v>
      </c>
      <c r="AS240" s="11">
        <f>IF(('OddsRatio_working_3-way'!X240=0),IF(Q240&gt;0,-Q240^(1/3),(-Q240)^(1/3)),'OddsRatio_working_3-way'!AM240-'OddsRatio_working_3-way'!R240/3)</f>
        <v>-0.56653661868749117</v>
      </c>
      <c r="AT240" s="11">
        <f>IF(('OddsRatio_working_3-way'!X240=0),IF(Q240&gt;0,-Q240^(1/3),(-Q240)^(1/3)),'OddsRatio_working_3-way'!AN240-'OddsRatio_working_3-way'!R240/3)</f>
        <v>-0.50080145888054339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9">
        <f t="shared" si="52"/>
        <v>0.3608003846279747</v>
      </c>
      <c r="E241" s="9">
        <f t="shared" si="53"/>
        <v>0.32232491040277822</v>
      </c>
      <c r="F241" s="9">
        <f t="shared" si="54"/>
        <v>0.31687470496924713</v>
      </c>
      <c r="G241" s="9">
        <f t="shared" si="55"/>
        <v>1.0672383557941485</v>
      </c>
      <c r="H241" s="9">
        <f t="shared" si="56"/>
        <v>2.7716156706182868</v>
      </c>
      <c r="I241" s="9">
        <f t="shared" si="57"/>
        <v>3.1024595609144723</v>
      </c>
      <c r="J241" s="9">
        <f t="shared" si="58"/>
        <v>3.155821478704179</v>
      </c>
      <c r="K241" s="11">
        <f t="shared" si="59"/>
        <v>0.37593984962406013</v>
      </c>
      <c r="L241" s="11">
        <f t="shared" si="60"/>
        <v>0.33670033670033667</v>
      </c>
      <c r="M241" s="11">
        <f t="shared" si="61"/>
        <v>0.33112582781456956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-0.27687303079425785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0.23681184364349231</v>
      </c>
      <c r="Q241" s="11">
        <f>2*'OddsRatio_working_3-way'!K241*'OddsRatio_working_3-way'!L241*'OddsRatio_working_3-way'!M241</f>
        <v>8.3827201289731784E-2</v>
      </c>
      <c r="R241" s="11">
        <f t="shared" si="62"/>
        <v>0</v>
      </c>
      <c r="S241" s="11">
        <f t="shared" si="63"/>
        <v>-0.85530845299073321</v>
      </c>
      <c r="T241" s="11">
        <f t="shared" si="64"/>
        <v>-0.30276405415601171</v>
      </c>
      <c r="U241" s="11">
        <f>'OddsRatio_working_3-way'!S241-'OddsRatio_working_3-way'!R241^2/3</f>
        <v>-0.85530845299073321</v>
      </c>
      <c r="V241" s="11">
        <f>'OddsRatio_working_3-way'!S241*'OddsRatio_working_3-way'!R241/3-2*'OddsRatio_working_3-way'!R241^3/27-'OddsRatio_working_3-way'!T241</f>
        <v>0.30276405415601171</v>
      </c>
      <c r="W241" s="11">
        <f>'OddsRatio_working_3-way'!V241^2+4*'OddsRatio_working_3-way'!U241^3/27</f>
        <v>-1.0306800464866123E-3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0.15223070693479601</v>
      </c>
      <c r="Y241" s="11">
        <f>IF('OddsRatio_working_3-way'!W241&gt;=0,IF('OddsRatio_working_3-way'!V241+SQRT('OddsRatio_working_3-way'!W241)&gt;0,0,PI()),ACOS('OddsRatio_working_3-way'!V241/(2*'OddsRatio_working_3-way'!X241)))</f>
        <v>0.10564228444372858</v>
      </c>
      <c r="Z241" s="11">
        <f>'OddsRatio_working_3-way'!X241^(1/3)*COS('OddsRatio_working_3-way'!Y241/3)</f>
        <v>0.53361917789707425</v>
      </c>
      <c r="AA241" s="11">
        <f>'OddsRatio_working_3-way'!X241^(1/3)*COS(('OddsRatio_working_3-way'!Y241+2*PI())/3)</f>
        <v>-0.28308972970411234</v>
      </c>
      <c r="AB241" s="11">
        <f>'OddsRatio_working_3-way'!X241^(1/3)*COS(('OddsRatio_working_3-way'!Y241+4*PI())/3)</f>
        <v>-0.25052944819296197</v>
      </c>
      <c r="AC241" s="11">
        <f>'OddsRatio_working_3-way'!X241^(1/3)*SIN('OddsRatio_working_3-way'!Y241/3)</f>
        <v>1.8798687295352702E-2</v>
      </c>
      <c r="AD241" s="11">
        <f>'OddsRatio_working_3-way'!X241^(1/3)*SIN(('OddsRatio_working_3-way'!Y241+2*PI())/3)</f>
        <v>0.45272842035775751</v>
      </c>
      <c r="AE241" s="11">
        <f>'OddsRatio_working_3-way'!X241^(1/3)*SIN(('OddsRatio_working_3-way'!Y241+4*PI())/3)</f>
        <v>-0.47152710765311018</v>
      </c>
      <c r="AF241" s="11">
        <f>-'OddsRatio_working_3-way'!U241/(3*'OddsRatio_working_3-way'!X241^(1/3))*COS(('OddsRatio_working_3-way'!Y241)/3)</f>
        <v>0.53361917789707425</v>
      </c>
      <c r="AG241" s="11">
        <f>-'OddsRatio_working_3-way'!U241/(3*'OddsRatio_working_3-way'!X241^(1/3))*COS(('OddsRatio_working_3-way'!Y241+2*PI())/3)</f>
        <v>-0.28308972970411234</v>
      </c>
      <c r="AH241" s="11">
        <f>-'OddsRatio_working_3-way'!U241/(3*'OddsRatio_working_3-way'!X241^(1/3))*COS(('OddsRatio_working_3-way'!Y241+4*PI())/3)</f>
        <v>-0.25052944819296197</v>
      </c>
      <c r="AI241" s="11">
        <f>'OddsRatio_working_3-way'!U241/(3*'OddsRatio_working_3-way'!X241^(1/3))*SIN(('OddsRatio_working_3-way'!Y241)/3)</f>
        <v>-1.8798687295352702E-2</v>
      </c>
      <c r="AJ241" s="11">
        <f>'OddsRatio_working_3-way'!U241/(3*'OddsRatio_working_3-way'!X241^(1/3))*SIN(('OddsRatio_working_3-way'!Y241+2*PI())/3)</f>
        <v>-0.45272842035775751</v>
      </c>
      <c r="AK241" s="11">
        <f>'OddsRatio_working_3-way'!U241/(3*'OddsRatio_working_3-way'!X241^(1/3))*SIN(('OddsRatio_working_3-way'!Y241+4*PI())/3)</f>
        <v>0.47152710765311018</v>
      </c>
      <c r="AL241" s="11">
        <f>'OddsRatio_working_3-way'!Z241+'OddsRatio_working_3-way'!AF241</f>
        <v>1.0672383557941485</v>
      </c>
      <c r="AM241" s="11">
        <f>'OddsRatio_working_3-way'!AA241+'OddsRatio_working_3-way'!AG241</f>
        <v>-0.56617945940822467</v>
      </c>
      <c r="AN241" s="11">
        <f>'OddsRatio_working_3-way'!AB241+'OddsRatio_working_3-way'!AH241</f>
        <v>-0.50105889638592394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1.0672383557941485</v>
      </c>
      <c r="AS241" s="11">
        <f>IF(('OddsRatio_working_3-way'!X241=0),IF(Q241&gt;0,-Q241^(1/3),(-Q241)^(1/3)),'OddsRatio_working_3-way'!AM241-'OddsRatio_working_3-way'!R241/3)</f>
        <v>-0.56617945940822467</v>
      </c>
      <c r="AT241" s="11">
        <f>IF(('OddsRatio_working_3-way'!X241=0),IF(Q241&gt;0,-Q241^(1/3),(-Q241)^(1/3)),'OddsRatio_working_3-way'!AN241-'OddsRatio_working_3-way'!R241/3)</f>
        <v>-0.50105889638592394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9">
        <f t="shared" si="52"/>
        <v>0.34874760036083458</v>
      </c>
      <c r="E242" s="9">
        <f t="shared" si="53"/>
        <v>0.29589254330190018</v>
      </c>
      <c r="F242" s="9">
        <f t="shared" si="54"/>
        <v>0.35535985633726508</v>
      </c>
      <c r="G242" s="9">
        <f t="shared" si="55"/>
        <v>1.0670875669974371</v>
      </c>
      <c r="H242" s="9">
        <f t="shared" si="56"/>
        <v>2.8674032422455142</v>
      </c>
      <c r="I242" s="9">
        <f t="shared" si="57"/>
        <v>3.3796052744042844</v>
      </c>
      <c r="J242" s="9">
        <f t="shared" si="58"/>
        <v>2.814048863895644</v>
      </c>
      <c r="K242" s="11">
        <f t="shared" si="59"/>
        <v>0.36363636363636365</v>
      </c>
      <c r="L242" s="11">
        <f t="shared" si="60"/>
        <v>0.30959752321981426</v>
      </c>
      <c r="M242" s="11">
        <f t="shared" si="61"/>
        <v>0.37037037037037035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-0.27662590820485555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0.23683689318364246</v>
      </c>
      <c r="Q242" s="11">
        <f>2*'OddsRatio_working_3-way'!K242*'OddsRatio_working_3-way'!L242*'OddsRatio_working_3-way'!M242</f>
        <v>8.3393272247761413E-2</v>
      </c>
      <c r="R242" s="11">
        <f t="shared" si="62"/>
        <v>0</v>
      </c>
      <c r="S242" s="11">
        <f t="shared" si="63"/>
        <v>-0.85616309303990679</v>
      </c>
      <c r="T242" s="11">
        <f t="shared" si="64"/>
        <v>-0.30146587783095302</v>
      </c>
      <c r="U242" s="11">
        <f>'OddsRatio_working_3-way'!S242-'OddsRatio_working_3-way'!R242^2/3</f>
        <v>-0.85616309303990679</v>
      </c>
      <c r="V242" s="11">
        <f>'OddsRatio_working_3-way'!S242*'OddsRatio_working_3-way'!R242/3-2*'OddsRatio_working_3-way'!R242^3/27-'OddsRatio_working_3-way'!T242</f>
        <v>0.30146587783095302</v>
      </c>
      <c r="W242" s="11">
        <f>'OddsRatio_working_3-way'!V242^2+4*'OddsRatio_working_3-way'!U242^3/27</f>
        <v>-2.0932277238365771E-3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0.15245893153585957</v>
      </c>
      <c r="Y242" s="11">
        <f>IF('OddsRatio_working_3-way'!W242&gt;=0,IF('OddsRatio_working_3-way'!V242+SQRT('OddsRatio_working_3-way'!W242)&gt;0,0,PI()),ACOS('OddsRatio_working_3-way'!V242/(2*'OddsRatio_working_3-way'!X242)))</f>
        <v>0.15061513107612656</v>
      </c>
      <c r="Z242" s="11">
        <f>'OddsRatio_working_3-way'!X242^(1/3)*COS('OddsRatio_working_3-way'!Y242/3)</f>
        <v>0.53354378349871856</v>
      </c>
      <c r="AA242" s="11">
        <f>'OddsRatio_working_3-way'!X242^(1/3)*COS(('OddsRatio_working_3-way'!Y242+2*PI())/3)</f>
        <v>-0.28998926837509259</v>
      </c>
      <c r="AB242" s="11">
        <f>'OddsRatio_working_3-way'!X242^(1/3)*COS(('OddsRatio_working_3-way'!Y242+4*PI())/3)</f>
        <v>-0.24355451512362605</v>
      </c>
      <c r="AC242" s="11">
        <f>'OddsRatio_working_3-way'!X242^(1/3)*SIN('OddsRatio_working_3-way'!Y242/3)</f>
        <v>2.6809117289488323E-2</v>
      </c>
      <c r="AD242" s="11">
        <f>'OddsRatio_working_3-way'!X242^(1/3)*SIN(('OddsRatio_working_3-way'!Y242+2*PI())/3)</f>
        <v>0.44865791189641074</v>
      </c>
      <c r="AE242" s="11">
        <f>'OddsRatio_working_3-way'!X242^(1/3)*SIN(('OddsRatio_working_3-way'!Y242+4*PI())/3)</f>
        <v>-0.47546702918589884</v>
      </c>
      <c r="AF242" s="11">
        <f>-'OddsRatio_working_3-way'!U242/(3*'OddsRatio_working_3-way'!X242^(1/3))*COS(('OddsRatio_working_3-way'!Y242)/3)</f>
        <v>0.53354378349871856</v>
      </c>
      <c r="AG242" s="11">
        <f>-'OddsRatio_working_3-way'!U242/(3*'OddsRatio_working_3-way'!X242^(1/3))*COS(('OddsRatio_working_3-way'!Y242+2*PI())/3)</f>
        <v>-0.28998926837509259</v>
      </c>
      <c r="AH242" s="11">
        <f>-'OddsRatio_working_3-way'!U242/(3*'OddsRatio_working_3-way'!X242^(1/3))*COS(('OddsRatio_working_3-way'!Y242+4*PI())/3)</f>
        <v>-0.24355451512362605</v>
      </c>
      <c r="AI242" s="11">
        <f>'OddsRatio_working_3-way'!U242/(3*'OddsRatio_working_3-way'!X242^(1/3))*SIN(('OddsRatio_working_3-way'!Y242)/3)</f>
        <v>-2.6809117289488323E-2</v>
      </c>
      <c r="AJ242" s="11">
        <f>'OddsRatio_working_3-way'!U242/(3*'OddsRatio_working_3-way'!X242^(1/3))*SIN(('OddsRatio_working_3-way'!Y242+2*PI())/3)</f>
        <v>-0.44865791189641074</v>
      </c>
      <c r="AK242" s="11">
        <f>'OddsRatio_working_3-way'!U242/(3*'OddsRatio_working_3-way'!X242^(1/3))*SIN(('OddsRatio_working_3-way'!Y242+4*PI())/3)</f>
        <v>0.47546702918589884</v>
      </c>
      <c r="AL242" s="11">
        <f>'OddsRatio_working_3-way'!Z242+'OddsRatio_working_3-way'!AF242</f>
        <v>1.0670875669974371</v>
      </c>
      <c r="AM242" s="11">
        <f>'OddsRatio_working_3-way'!AA242+'OddsRatio_working_3-way'!AG242</f>
        <v>-0.57997853675018518</v>
      </c>
      <c r="AN242" s="11">
        <f>'OddsRatio_working_3-way'!AB242+'OddsRatio_working_3-way'!AH242</f>
        <v>-0.48710903024725211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1.0670875669974371</v>
      </c>
      <c r="AS242" s="11">
        <f>IF(('OddsRatio_working_3-way'!X242=0),IF(Q242&gt;0,-Q242^(1/3),(-Q242)^(1/3)),'OddsRatio_working_3-way'!AM242-'OddsRatio_working_3-way'!R242/3)</f>
        <v>-0.57997853675018518</v>
      </c>
      <c r="AT242" s="11">
        <f>IF(('OddsRatio_working_3-way'!X242=0),IF(Q242&gt;0,-Q242^(1/3),(-Q242)^(1/3)),'OddsRatio_working_3-way'!AN242-'OddsRatio_working_3-way'!R242/3)</f>
        <v>-0.48710903024725211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9">
        <f t="shared" si="52"/>
        <v>0.36612892935569979</v>
      </c>
      <c r="E243" s="9">
        <f t="shared" si="53"/>
        <v>0.26349934754174387</v>
      </c>
      <c r="F243" s="9">
        <f t="shared" si="54"/>
        <v>0.37037172310255634</v>
      </c>
      <c r="G243" s="9">
        <f t="shared" si="55"/>
        <v>1.0429387353487005</v>
      </c>
      <c r="H243" s="9">
        <f t="shared" si="56"/>
        <v>2.7312783006788433</v>
      </c>
      <c r="I243" s="9">
        <f t="shared" si="57"/>
        <v>3.7950758107345175</v>
      </c>
      <c r="J243" s="9">
        <f t="shared" si="58"/>
        <v>2.6999901386183818</v>
      </c>
      <c r="K243" s="11">
        <f t="shared" si="59"/>
        <v>0.37593984962406013</v>
      </c>
      <c r="L243" s="11">
        <f t="shared" si="60"/>
        <v>0.27173913043478259</v>
      </c>
      <c r="M243" s="11">
        <f t="shared" si="61"/>
        <v>0.38022813688212931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-0.28167304109173574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0.23189379466189031</v>
      </c>
      <c r="Q243" s="11">
        <f>2*'OddsRatio_working_3-way'!K243*'OddsRatio_working_3-way'!L243*'OddsRatio_working_3-way'!M243</f>
        <v>7.7686363370817524E-2</v>
      </c>
      <c r="R243" s="11">
        <f t="shared" si="62"/>
        <v>0</v>
      </c>
      <c r="S243" s="11">
        <f t="shared" si="63"/>
        <v>-0.82327294711305632</v>
      </c>
      <c r="T243" s="11">
        <f t="shared" si="64"/>
        <v>-0.27580333236618304</v>
      </c>
      <c r="U243" s="11">
        <f>'OddsRatio_working_3-way'!S243-'OddsRatio_working_3-way'!R243^2/3</f>
        <v>-0.82327294711305632</v>
      </c>
      <c r="V243" s="11">
        <f>'OddsRatio_working_3-way'!S243*'OddsRatio_working_3-way'!R243/3-2*'OddsRatio_working_3-way'!R243^3/27-'OddsRatio_working_3-way'!T243</f>
        <v>0.27580333236618304</v>
      </c>
      <c r="W243" s="11">
        <f>'OddsRatio_working_3-way'!V243^2+4*'OddsRatio_working_3-way'!U243^3/27</f>
        <v>-6.5986812551998703E-3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0.1437586166108758</v>
      </c>
      <c r="Y243" s="11">
        <f>IF('OddsRatio_working_3-way'!W243&gt;=0,IF('OddsRatio_working_3-way'!V243+SQRT('OddsRatio_working_3-way'!W243)&gt;0,0,PI()),ACOS('OddsRatio_working_3-way'!V243/(2*'OddsRatio_working_3-way'!X243)))</f>
        <v>0.28643062751992709</v>
      </c>
      <c r="Z243" s="11">
        <f>'OddsRatio_working_3-way'!X243^(1/3)*COS('OddsRatio_working_3-way'!Y243/3)</f>
        <v>0.52146936767435037</v>
      </c>
      <c r="AA243" s="11">
        <f>'OddsRatio_working_3-way'!X243^(1/3)*COS(('OddsRatio_working_3-way'!Y243+2*PI())/3)</f>
        <v>-0.30398408511914654</v>
      </c>
      <c r="AB243" s="11">
        <f>'OddsRatio_working_3-way'!X243^(1/3)*COS(('OddsRatio_working_3-way'!Y243+4*PI())/3)</f>
        <v>-0.21748528255520369</v>
      </c>
      <c r="AC243" s="11">
        <f>'OddsRatio_working_3-way'!X243^(1/3)*SIN('OddsRatio_working_3-way'!Y243/3)</f>
        <v>4.994010694487272E-2</v>
      </c>
      <c r="AD243" s="11">
        <f>'OddsRatio_working_3-way'!X243^(1/3)*SIN(('OddsRatio_working_3-way'!Y243+2*PI())/3)</f>
        <v>0.42663566622895888</v>
      </c>
      <c r="AE243" s="11">
        <f>'OddsRatio_working_3-way'!X243^(1/3)*SIN(('OddsRatio_working_3-way'!Y243+4*PI())/3)</f>
        <v>-0.47657577317383154</v>
      </c>
      <c r="AF243" s="11">
        <f>-'OddsRatio_working_3-way'!U243/(3*'OddsRatio_working_3-way'!X243^(1/3))*COS(('OddsRatio_working_3-way'!Y243)/3)</f>
        <v>0.52146936767435026</v>
      </c>
      <c r="AG243" s="11">
        <f>-'OddsRatio_working_3-way'!U243/(3*'OddsRatio_working_3-way'!X243^(1/3))*COS(('OddsRatio_working_3-way'!Y243+2*PI())/3)</f>
        <v>-0.30398408511914649</v>
      </c>
      <c r="AH243" s="11">
        <f>-'OddsRatio_working_3-way'!U243/(3*'OddsRatio_working_3-way'!X243^(1/3))*COS(('OddsRatio_working_3-way'!Y243+4*PI())/3)</f>
        <v>-0.21748528255520366</v>
      </c>
      <c r="AI243" s="11">
        <f>'OddsRatio_working_3-way'!U243/(3*'OddsRatio_working_3-way'!X243^(1/3))*SIN(('OddsRatio_working_3-way'!Y243)/3)</f>
        <v>-4.9940106944872706E-2</v>
      </c>
      <c r="AJ243" s="11">
        <f>'OddsRatio_working_3-way'!U243/(3*'OddsRatio_working_3-way'!X243^(1/3))*SIN(('OddsRatio_working_3-way'!Y243+2*PI())/3)</f>
        <v>-0.42663566622895877</v>
      </c>
      <c r="AK243" s="11">
        <f>'OddsRatio_working_3-way'!U243/(3*'OddsRatio_working_3-way'!X243^(1/3))*SIN(('OddsRatio_working_3-way'!Y243+4*PI())/3)</f>
        <v>0.47657577317383143</v>
      </c>
      <c r="AL243" s="11">
        <f>'OddsRatio_working_3-way'!Z243+'OddsRatio_working_3-way'!AF243</f>
        <v>1.0429387353487005</v>
      </c>
      <c r="AM243" s="11">
        <f>'OddsRatio_working_3-way'!AA243+'OddsRatio_working_3-way'!AG243</f>
        <v>-0.60796817023829308</v>
      </c>
      <c r="AN243" s="11">
        <f>'OddsRatio_working_3-way'!AB243+'OddsRatio_working_3-way'!AH243</f>
        <v>-0.43497056511040733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1.0429387353487005</v>
      </c>
      <c r="AS243" s="11">
        <f>IF(('OddsRatio_working_3-way'!X243=0),IF(Q243&gt;0,-Q243^(1/3),(-Q243)^(1/3)),'OddsRatio_working_3-way'!AM243-'OddsRatio_working_3-way'!R243/3)</f>
        <v>-0.60796817023829308</v>
      </c>
      <c r="AT243" s="11">
        <f>IF(('OddsRatio_working_3-way'!X243=0),IF(Q243&gt;0,-Q243^(1/3),(-Q243)^(1/3)),'OddsRatio_working_3-way'!AN243-'OddsRatio_working_3-way'!R243/3)</f>
        <v>-0.43497056511040733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9">
        <f t="shared" si="52"/>
        <v>0.42792875952049264</v>
      </c>
      <c r="E244" s="9">
        <f t="shared" si="53"/>
        <v>0.26689559672368202</v>
      </c>
      <c r="F244" s="9">
        <f t="shared" si="54"/>
        <v>0.30517564375582512</v>
      </c>
      <c r="G244" s="9">
        <f t="shared" si="55"/>
        <v>1.0444043469418012</v>
      </c>
      <c r="H244" s="9">
        <f t="shared" si="56"/>
        <v>2.3368375640855055</v>
      </c>
      <c r="I244" s="9">
        <f t="shared" si="57"/>
        <v>3.746783432456938</v>
      </c>
      <c r="J244" s="9">
        <f t="shared" si="58"/>
        <v>3.2768014763331266</v>
      </c>
      <c r="K244" s="11">
        <f t="shared" si="59"/>
        <v>0.43859649122807021</v>
      </c>
      <c r="L244" s="11">
        <f t="shared" si="60"/>
        <v>0.27548209366391185</v>
      </c>
      <c r="M244" s="11">
        <f t="shared" si="61"/>
        <v>0.31446540880503143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-0.27883906623637589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0.23139219221190871</v>
      </c>
      <c r="Q244" s="11">
        <f>2*'OddsRatio_working_3-way'!K244*'OddsRatio_working_3-way'!L244*'OddsRatio_working_3-way'!M244</f>
        <v>7.5990867721480712E-2</v>
      </c>
      <c r="R244" s="11">
        <f t="shared" si="62"/>
        <v>0</v>
      </c>
      <c r="S244" s="11">
        <f t="shared" si="63"/>
        <v>-0.82984136812362663</v>
      </c>
      <c r="T244" s="11">
        <f t="shared" si="64"/>
        <v>-0.27252590086161799</v>
      </c>
      <c r="U244" s="11">
        <f>'OddsRatio_working_3-way'!S244-'OddsRatio_working_3-way'!R244^2/3</f>
        <v>-0.82984136812362663</v>
      </c>
      <c r="V244" s="11">
        <f>'OddsRatio_working_3-way'!S244*'OddsRatio_working_3-way'!R244/3-2*'OddsRatio_working_3-way'!R244^3/27-'OddsRatio_working_3-way'!T244</f>
        <v>0.27252590086161799</v>
      </c>
      <c r="W244" s="11">
        <f>'OddsRatio_working_3-way'!V244^2+4*'OddsRatio_working_3-way'!U244^3/27</f>
        <v>-1.0390258271511285E-2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0.14548249457576307</v>
      </c>
      <c r="Y244" s="11">
        <f>IF('OddsRatio_working_3-way'!W244&gt;=0,IF('OddsRatio_working_3-way'!V244+SQRT('OddsRatio_working_3-way'!W244)&gt;0,0,PI()),ACOS('OddsRatio_working_3-way'!V244/(2*'OddsRatio_working_3-way'!X244)))</f>
        <v>0.3579191951528049</v>
      </c>
      <c r="Z244" s="11">
        <f>'OddsRatio_working_3-way'!X244^(1/3)*COS('OddsRatio_working_3-way'!Y244/3)</f>
        <v>0.52220217347090059</v>
      </c>
      <c r="AA244" s="11">
        <f>'OddsRatio_working_3-way'!X244^(1/3)*COS(('OddsRatio_working_3-way'!Y244+2*PI())/3)</f>
        <v>-0.31531371946627545</v>
      </c>
      <c r="AB244" s="11">
        <f>'OddsRatio_working_3-way'!X244^(1/3)*COS(('OddsRatio_working_3-way'!Y244+4*PI())/3)</f>
        <v>-0.20688845400462522</v>
      </c>
      <c r="AC244" s="11">
        <f>'OddsRatio_working_3-way'!X244^(1/3)*SIN('OddsRatio_working_3-way'!Y244/3)</f>
        <v>6.2599356201240422E-2</v>
      </c>
      <c r="AD244" s="11">
        <f>'OddsRatio_working_3-way'!X244^(1/3)*SIN(('OddsRatio_working_3-way'!Y244+2*PI())/3)</f>
        <v>0.42094067003662788</v>
      </c>
      <c r="AE244" s="11">
        <f>'OddsRatio_working_3-way'!X244^(1/3)*SIN(('OddsRatio_working_3-way'!Y244+4*PI())/3)</f>
        <v>-0.48354002623786829</v>
      </c>
      <c r="AF244" s="11">
        <f>-'OddsRatio_working_3-way'!U244/(3*'OddsRatio_working_3-way'!X244^(1/3))*COS(('OddsRatio_working_3-way'!Y244)/3)</f>
        <v>0.52220217347090048</v>
      </c>
      <c r="AG244" s="11">
        <f>-'OddsRatio_working_3-way'!U244/(3*'OddsRatio_working_3-way'!X244^(1/3))*COS(('OddsRatio_working_3-way'!Y244+2*PI())/3)</f>
        <v>-0.3153137194662754</v>
      </c>
      <c r="AH244" s="11">
        <f>-'OddsRatio_working_3-way'!U244/(3*'OddsRatio_working_3-way'!X244^(1/3))*COS(('OddsRatio_working_3-way'!Y244+4*PI())/3)</f>
        <v>-0.20688845400462516</v>
      </c>
      <c r="AI244" s="11">
        <f>'OddsRatio_working_3-way'!U244/(3*'OddsRatio_working_3-way'!X244^(1/3))*SIN(('OddsRatio_working_3-way'!Y244)/3)</f>
        <v>-6.2599356201240408E-2</v>
      </c>
      <c r="AJ244" s="11">
        <f>'OddsRatio_working_3-way'!U244/(3*'OddsRatio_working_3-way'!X244^(1/3))*SIN(('OddsRatio_working_3-way'!Y244+2*PI())/3)</f>
        <v>-0.42094067003662783</v>
      </c>
      <c r="AK244" s="11">
        <f>'OddsRatio_working_3-way'!U244/(3*'OddsRatio_working_3-way'!X244^(1/3))*SIN(('OddsRatio_working_3-way'!Y244+4*PI())/3)</f>
        <v>0.48354002623786824</v>
      </c>
      <c r="AL244" s="11">
        <f>'OddsRatio_working_3-way'!Z244+'OddsRatio_working_3-way'!AF244</f>
        <v>1.0444043469418012</v>
      </c>
      <c r="AM244" s="11">
        <f>'OddsRatio_working_3-way'!AA244+'OddsRatio_working_3-way'!AG244</f>
        <v>-0.6306274389325508</v>
      </c>
      <c r="AN244" s="11">
        <f>'OddsRatio_working_3-way'!AB244+'OddsRatio_working_3-way'!AH244</f>
        <v>-0.41377690800925038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1.0444043469418012</v>
      </c>
      <c r="AS244" s="11">
        <f>IF(('OddsRatio_working_3-way'!X244=0),IF(Q244&gt;0,-Q244^(1/3),(-Q244)^(1/3)),'OddsRatio_working_3-way'!AM244-'OddsRatio_working_3-way'!R244/3)</f>
        <v>-0.6306274389325508</v>
      </c>
      <c r="AT244" s="11">
        <f>IF(('OddsRatio_working_3-way'!X244=0),IF(Q244&gt;0,-Q244^(1/3),(-Q244)^(1/3)),'OddsRatio_working_3-way'!AN244-'OddsRatio_working_3-way'!R244/3)</f>
        <v>-0.41377690800925038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9">
        <f t="shared" si="52"/>
        <v>0.6272810145310912</v>
      </c>
      <c r="E245" s="9">
        <f t="shared" si="53"/>
        <v>0.20657054806925101</v>
      </c>
      <c r="F245" s="9">
        <f t="shared" si="54"/>
        <v>0.16614843739965751</v>
      </c>
      <c r="G245" s="9">
        <f t="shared" si="55"/>
        <v>1.0610389944709162</v>
      </c>
      <c r="H245" s="9">
        <f t="shared" si="56"/>
        <v>1.5941818369037135</v>
      </c>
      <c r="I245" s="9">
        <f t="shared" si="57"/>
        <v>4.8409611599847162</v>
      </c>
      <c r="J245" s="9">
        <f t="shared" si="58"/>
        <v>6.0187144438474345</v>
      </c>
      <c r="K245" s="11">
        <f t="shared" si="59"/>
        <v>0.64102564102564097</v>
      </c>
      <c r="L245" s="11">
        <f t="shared" si="60"/>
        <v>0.21645021645021645</v>
      </c>
      <c r="M245" s="11">
        <f t="shared" si="61"/>
        <v>0.17452006980802792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-0.23218627407109071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0.21575283355388067</v>
      </c>
      <c r="Q245" s="11">
        <f>2*'OddsRatio_working_3-way'!K245*'OddsRatio_working_3-way'!L245*'OddsRatio_working_3-way'!M245</f>
        <v>4.8429367801095538E-2</v>
      </c>
      <c r="R245" s="11">
        <f t="shared" si="62"/>
        <v>0</v>
      </c>
      <c r="S245" s="11">
        <f t="shared" si="63"/>
        <v>-0.92922303188267508</v>
      </c>
      <c r="T245" s="11">
        <f t="shared" si="64"/>
        <v>-0.2085798051364029</v>
      </c>
      <c r="U245" s="11">
        <f>'OddsRatio_working_3-way'!S245-'OddsRatio_working_3-way'!R245^2/3</f>
        <v>-0.92922303188267508</v>
      </c>
      <c r="V245" s="11">
        <f>'OddsRatio_working_3-way'!S245*'OddsRatio_working_3-way'!R245/3-2*'OddsRatio_working_3-way'!R245^3/27-'OddsRatio_working_3-way'!T245</f>
        <v>0.2085798051364029</v>
      </c>
      <c r="W245" s="11">
        <f>'OddsRatio_working_3-way'!V245^2+4*'OddsRatio_working_3-way'!U245^3/27</f>
        <v>-7.5360047796314666E-2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0.17238444166096781</v>
      </c>
      <c r="Y245" s="11">
        <f>IF('OddsRatio_working_3-way'!W245&gt;=0,IF('OddsRatio_working_3-way'!V245+SQRT('OddsRatio_working_3-way'!W245)&gt;0,0,PI()),ACOS('OddsRatio_working_3-way'!V245/(2*'OddsRatio_working_3-way'!X245)))</f>
        <v>0.92105001843869616</v>
      </c>
      <c r="Z245" s="11">
        <f>'OddsRatio_working_3-way'!X245^(1/3)*COS('OddsRatio_working_3-way'!Y245/3)</f>
        <v>0.5305194972354581</v>
      </c>
      <c r="AA245" s="11">
        <f>'OddsRatio_working_3-way'!X245^(1/3)*COS(('OddsRatio_working_3-way'!Y245+2*PI())/3)</f>
        <v>-0.41092221894020531</v>
      </c>
      <c r="AB245" s="11">
        <f>'OddsRatio_working_3-way'!X245^(1/3)*COS(('OddsRatio_working_3-way'!Y245+4*PI())/3)</f>
        <v>-0.11959727829525246</v>
      </c>
      <c r="AC245" s="11">
        <f>'OddsRatio_working_3-way'!X245^(1/3)*SIN('OddsRatio_working_3-way'!Y245/3)</f>
        <v>0.16819653290301523</v>
      </c>
      <c r="AD245" s="11">
        <f>'OddsRatio_working_3-way'!X245^(1/3)*SIN(('OddsRatio_working_3-way'!Y245+2*PI())/3)</f>
        <v>0.37534509535734745</v>
      </c>
      <c r="AE245" s="11">
        <f>'OddsRatio_working_3-way'!X245^(1/3)*SIN(('OddsRatio_working_3-way'!Y245+4*PI())/3)</f>
        <v>-0.54354162826036267</v>
      </c>
      <c r="AF245" s="11">
        <f>-'OddsRatio_working_3-way'!U245/(3*'OddsRatio_working_3-way'!X245^(1/3))*COS(('OddsRatio_working_3-way'!Y245)/3)</f>
        <v>0.53051949723545822</v>
      </c>
      <c r="AG245" s="11">
        <f>-'OddsRatio_working_3-way'!U245/(3*'OddsRatio_working_3-way'!X245^(1/3))*COS(('OddsRatio_working_3-way'!Y245+2*PI())/3)</f>
        <v>-0.41092221894020536</v>
      </c>
      <c r="AH245" s="11">
        <f>-'OddsRatio_working_3-way'!U245/(3*'OddsRatio_working_3-way'!X245^(1/3))*COS(('OddsRatio_working_3-way'!Y245+4*PI())/3)</f>
        <v>-0.11959727829525249</v>
      </c>
      <c r="AI245" s="11">
        <f>'OddsRatio_working_3-way'!U245/(3*'OddsRatio_working_3-way'!X245^(1/3))*SIN(('OddsRatio_working_3-way'!Y245)/3)</f>
        <v>-0.16819653290301526</v>
      </c>
      <c r="AJ245" s="11">
        <f>'OddsRatio_working_3-way'!U245/(3*'OddsRatio_working_3-way'!X245^(1/3))*SIN(('OddsRatio_working_3-way'!Y245+2*PI())/3)</f>
        <v>-0.37534509535734756</v>
      </c>
      <c r="AK245" s="11">
        <f>'OddsRatio_working_3-way'!U245/(3*'OddsRatio_working_3-way'!X245^(1/3))*SIN(('OddsRatio_working_3-way'!Y245+4*PI())/3)</f>
        <v>0.54354162826036279</v>
      </c>
      <c r="AL245" s="11">
        <f>'OddsRatio_working_3-way'!Z245+'OddsRatio_working_3-way'!AF245</f>
        <v>1.0610389944709162</v>
      </c>
      <c r="AM245" s="11">
        <f>'OddsRatio_working_3-way'!AA245+'OddsRatio_working_3-way'!AG245</f>
        <v>-0.82184443788041062</v>
      </c>
      <c r="AN245" s="11">
        <f>'OddsRatio_working_3-way'!AB245+'OddsRatio_working_3-way'!AH245</f>
        <v>-0.23919455659050495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1.0610389944709162</v>
      </c>
      <c r="AS245" s="11">
        <f>IF(('OddsRatio_working_3-way'!X245=0),IF(Q245&gt;0,-Q245^(1/3),(-Q245)^(1/3)),'OddsRatio_working_3-way'!AM245-'OddsRatio_working_3-way'!R245/3)</f>
        <v>-0.82184443788041062</v>
      </c>
      <c r="AT245" s="11">
        <f>IF(('OddsRatio_working_3-way'!X245=0),IF(Q245&gt;0,-Q245^(1/3),(-Q245)^(1/3)),'OddsRatio_working_3-way'!AN245-'OddsRatio_working_3-way'!R245/3)</f>
        <v>-0.23919455659050495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9">
        <f t="shared" si="52"/>
        <v>0.38231928466399268</v>
      </c>
      <c r="E246" s="9">
        <f t="shared" si="53"/>
        <v>0.30133985712988326</v>
      </c>
      <c r="F246" s="9">
        <f t="shared" si="54"/>
        <v>0.31634085820612406</v>
      </c>
      <c r="G246" s="9">
        <f t="shared" si="55"/>
        <v>1.0491005546511087</v>
      </c>
      <c r="H246" s="9">
        <f t="shared" si="56"/>
        <v>2.615614854162708</v>
      </c>
      <c r="I246" s="9">
        <f t="shared" si="57"/>
        <v>3.3185122257789512</v>
      </c>
      <c r="J246" s="9">
        <f t="shared" si="58"/>
        <v>3.1611471425812834</v>
      </c>
      <c r="K246" s="11">
        <f t="shared" si="59"/>
        <v>0.39370078740157477</v>
      </c>
      <c r="L246" s="11">
        <f t="shared" si="60"/>
        <v>0.3115264797507788</v>
      </c>
      <c r="M246" s="11">
        <f t="shared" si="61"/>
        <v>0.32679738562091504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-0.28100887700563915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0.23287129424013497</v>
      </c>
      <c r="Q246" s="11">
        <f>2*'OddsRatio_working_3-way'!K246*'OddsRatio_working_3-way'!L246*'OddsRatio_working_3-way'!M246</f>
        <v>8.0162235538772775E-2</v>
      </c>
      <c r="R246" s="11">
        <f t="shared" si="62"/>
        <v>0</v>
      </c>
      <c r="S246" s="11">
        <f t="shared" si="63"/>
        <v>-0.82869728786347852</v>
      </c>
      <c r="T246" s="11">
        <f t="shared" si="64"/>
        <v>-0.28526584780154157</v>
      </c>
      <c r="U246" s="11">
        <f>'OddsRatio_working_3-way'!S246-'OddsRatio_working_3-way'!R246^2/3</f>
        <v>-0.82869728786347852</v>
      </c>
      <c r="V246" s="11">
        <f>'OddsRatio_working_3-way'!S246*'OddsRatio_working_3-way'!R246/3-2*'OddsRatio_working_3-way'!R246^3/27-'OddsRatio_working_3-way'!T246</f>
        <v>0.28526584780154157</v>
      </c>
      <c r="W246" s="11">
        <f>'OddsRatio_working_3-way'!V246^2+4*'OddsRatio_working_3-way'!U246^3/27</f>
        <v>-2.934345454861681E-3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0.14518173901768255</v>
      </c>
      <c r="Y246" s="11">
        <f>IF('OddsRatio_working_3-way'!W246&gt;=0,IF('OddsRatio_working_3-way'!V246+SQRT('OddsRatio_working_3-way'!W246)&gt;0,0,PI()),ACOS('OddsRatio_working_3-way'!V246/(2*'OddsRatio_working_3-way'!X246)))</f>
        <v>0.18765735762226399</v>
      </c>
      <c r="Z246" s="11">
        <f>'OddsRatio_working_3-way'!X246^(1/3)*COS('OddsRatio_working_3-way'!Y246/3)</f>
        <v>0.52455027732555448</v>
      </c>
      <c r="AA246" s="11">
        <f>'OddsRatio_working_3-way'!X246^(1/3)*COS(('OddsRatio_working_3-way'!Y246+2*PI())/3)</f>
        <v>-0.29072820324521936</v>
      </c>
      <c r="AB246" s="11">
        <f>'OddsRatio_working_3-way'!X246^(1/3)*COS(('OddsRatio_working_3-way'!Y246+4*PI())/3)</f>
        <v>-0.23382207408033498</v>
      </c>
      <c r="AC246" s="11">
        <f>'OddsRatio_working_3-way'!X246^(1/3)*SIN('OddsRatio_working_3-way'!Y246/3)</f>
        <v>3.2854768991885608E-2</v>
      </c>
      <c r="AD246" s="11">
        <f>'OddsRatio_working_3-way'!X246^(1/3)*SIN(('OddsRatio_working_3-way'!Y246+2*PI())/3)</f>
        <v>0.43784648123015979</v>
      </c>
      <c r="AE246" s="11">
        <f>'OddsRatio_working_3-way'!X246^(1/3)*SIN(('OddsRatio_working_3-way'!Y246+4*PI())/3)</f>
        <v>-0.47070125022204534</v>
      </c>
      <c r="AF246" s="11">
        <f>-'OddsRatio_working_3-way'!U246/(3*'OddsRatio_working_3-way'!X246^(1/3))*COS(('OddsRatio_working_3-way'!Y246)/3)</f>
        <v>0.52455027732555437</v>
      </c>
      <c r="AG246" s="11">
        <f>-'OddsRatio_working_3-way'!U246/(3*'OddsRatio_working_3-way'!X246^(1/3))*COS(('OddsRatio_working_3-way'!Y246+2*PI())/3)</f>
        <v>-0.29072820324521931</v>
      </c>
      <c r="AH246" s="11">
        <f>-'OddsRatio_working_3-way'!U246/(3*'OddsRatio_working_3-way'!X246^(1/3))*COS(('OddsRatio_working_3-way'!Y246+4*PI())/3)</f>
        <v>-0.23382207408033492</v>
      </c>
      <c r="AI246" s="11">
        <f>'OddsRatio_working_3-way'!U246/(3*'OddsRatio_working_3-way'!X246^(1/3))*SIN(('OddsRatio_working_3-way'!Y246)/3)</f>
        <v>-3.2854768991885601E-2</v>
      </c>
      <c r="AJ246" s="11">
        <f>'OddsRatio_working_3-way'!U246/(3*'OddsRatio_working_3-way'!X246^(1/3))*SIN(('OddsRatio_working_3-way'!Y246+2*PI())/3)</f>
        <v>-0.43784648123015968</v>
      </c>
      <c r="AK246" s="11">
        <f>'OddsRatio_working_3-way'!U246/(3*'OddsRatio_working_3-way'!X246^(1/3))*SIN(('OddsRatio_working_3-way'!Y246+4*PI())/3)</f>
        <v>0.47070125022204529</v>
      </c>
      <c r="AL246" s="11">
        <f>'OddsRatio_working_3-way'!Z246+'OddsRatio_working_3-way'!AF246</f>
        <v>1.0491005546511087</v>
      </c>
      <c r="AM246" s="11">
        <f>'OddsRatio_working_3-way'!AA246+'OddsRatio_working_3-way'!AG246</f>
        <v>-0.58145640649043862</v>
      </c>
      <c r="AN246" s="11">
        <f>'OddsRatio_working_3-way'!AB246+'OddsRatio_working_3-way'!AH246</f>
        <v>-0.4676441481606699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1.0491005546511087</v>
      </c>
      <c r="AS246" s="11">
        <f>IF(('OddsRatio_working_3-way'!X246=0),IF(Q246&gt;0,-Q246^(1/3),(-Q246)^(1/3)),'OddsRatio_working_3-way'!AM246-'OddsRatio_working_3-way'!R246/3)</f>
        <v>-0.58145640649043862</v>
      </c>
      <c r="AT246" s="11">
        <f>IF(('OddsRatio_working_3-way'!X246=0),IF(Q246&gt;0,-Q246^(1/3),(-Q246)^(1/3)),'OddsRatio_working_3-way'!AN246-'OddsRatio_working_3-way'!R246/3)</f>
        <v>-0.4676441481606699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9">
        <f t="shared" si="52"/>
        <v>0.42219558648992972</v>
      </c>
      <c r="E247" s="9">
        <f t="shared" si="53"/>
        <v>0.28187700760596879</v>
      </c>
      <c r="F247" s="9">
        <f t="shared" si="54"/>
        <v>0.29592740590410144</v>
      </c>
      <c r="G247" s="9">
        <f t="shared" si="55"/>
        <v>1.0527465177087687</v>
      </c>
      <c r="H247" s="9">
        <f t="shared" si="56"/>
        <v>2.3685704730213994</v>
      </c>
      <c r="I247" s="9">
        <f t="shared" si="57"/>
        <v>3.54764657285522</v>
      </c>
      <c r="J247" s="9">
        <f t="shared" si="58"/>
        <v>3.3792071300218174</v>
      </c>
      <c r="K247" s="11">
        <f t="shared" si="59"/>
        <v>0.43478260869565222</v>
      </c>
      <c r="L247" s="11">
        <f t="shared" si="60"/>
        <v>0.29239766081871343</v>
      </c>
      <c r="M247" s="11">
        <f t="shared" si="61"/>
        <v>0.30674846625766872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-0.27726536043139771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0.23320058838302299</v>
      </c>
      <c r="Q247" s="11">
        <f>2*'OddsRatio_working_3-way'!K247*'OddsRatio_working_3-way'!L247*'OddsRatio_working_3-way'!M247</f>
        <v>7.7993507820409036E-2</v>
      </c>
      <c r="R247" s="11">
        <f t="shared" si="62"/>
        <v>0</v>
      </c>
      <c r="S247" s="11">
        <f t="shared" si="63"/>
        <v>-0.84107364879689894</v>
      </c>
      <c r="T247" s="11">
        <f t="shared" si="64"/>
        <v>-0.28129553471468194</v>
      </c>
      <c r="U247" s="11">
        <f>'OddsRatio_working_3-way'!S247-'OddsRatio_working_3-way'!R247^2/3</f>
        <v>-0.84107364879689894</v>
      </c>
      <c r="V247" s="11">
        <f>'OddsRatio_working_3-way'!S247*'OddsRatio_working_3-way'!R247/3-2*'OddsRatio_working_3-way'!R247^3/27-'OddsRatio_working_3-way'!T247</f>
        <v>0.28129553471468194</v>
      </c>
      <c r="W247" s="11">
        <f>'OddsRatio_working_3-way'!V247^2+4*'OddsRatio_working_3-way'!U247^3/27</f>
        <v>-9.0179489450887967E-3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0.14844622493979734</v>
      </c>
      <c r="Y247" s="11">
        <f>IF('OddsRatio_working_3-way'!W247&gt;=0,IF('OddsRatio_working_3-way'!V247+SQRT('OddsRatio_working_3-way'!W247)&gt;0,0,PI()),ACOS('OddsRatio_working_3-way'!V247/(2*'OddsRatio_working_3-way'!X247)))</f>
        <v>0.32557767854810171</v>
      </c>
      <c r="Z247" s="11">
        <f>'OddsRatio_working_3-way'!X247^(1/3)*COS('OddsRatio_working_3-way'!Y247/3)</f>
        <v>0.52637325885438435</v>
      </c>
      <c r="AA247" s="11">
        <f>'OddsRatio_working_3-way'!X247^(1/3)*COS(('OddsRatio_working_3-way'!Y247+2*PI())/3)</f>
        <v>-0.31285358495585569</v>
      </c>
      <c r="AB247" s="11">
        <f>'OddsRatio_working_3-way'!X247^(1/3)*COS(('OddsRatio_working_3-way'!Y247+4*PI())/3)</f>
        <v>-0.21351967389852855</v>
      </c>
      <c r="AC247" s="11">
        <f>'OddsRatio_working_3-way'!X247^(1/3)*SIN('OddsRatio_working_3-way'!Y247/3)</f>
        <v>5.7350460288606075E-2</v>
      </c>
      <c r="AD247" s="11">
        <f>'OddsRatio_working_3-way'!X247^(1/3)*SIN(('OddsRatio_working_3-way'!Y247+2*PI())/3)</f>
        <v>0.42717738389639603</v>
      </c>
      <c r="AE247" s="11">
        <f>'OddsRatio_working_3-way'!X247^(1/3)*SIN(('OddsRatio_working_3-way'!Y247+4*PI())/3)</f>
        <v>-0.48452784418500217</v>
      </c>
      <c r="AF247" s="11">
        <f>-'OddsRatio_working_3-way'!U247/(3*'OddsRatio_working_3-way'!X247^(1/3))*COS(('OddsRatio_working_3-way'!Y247)/3)</f>
        <v>0.52637325885438435</v>
      </c>
      <c r="AG247" s="11">
        <f>-'OddsRatio_working_3-way'!U247/(3*'OddsRatio_working_3-way'!X247^(1/3))*COS(('OddsRatio_working_3-way'!Y247+2*PI())/3)</f>
        <v>-0.31285358495585569</v>
      </c>
      <c r="AH247" s="11">
        <f>-'OddsRatio_working_3-way'!U247/(3*'OddsRatio_working_3-way'!X247^(1/3))*COS(('OddsRatio_working_3-way'!Y247+4*PI())/3)</f>
        <v>-0.21351967389852855</v>
      </c>
      <c r="AI247" s="11">
        <f>'OddsRatio_working_3-way'!U247/(3*'OddsRatio_working_3-way'!X247^(1/3))*SIN(('OddsRatio_working_3-way'!Y247)/3)</f>
        <v>-5.7350460288606075E-2</v>
      </c>
      <c r="AJ247" s="11">
        <f>'OddsRatio_working_3-way'!U247/(3*'OddsRatio_working_3-way'!X247^(1/3))*SIN(('OddsRatio_working_3-way'!Y247+2*PI())/3)</f>
        <v>-0.42717738389639603</v>
      </c>
      <c r="AK247" s="11">
        <f>'OddsRatio_working_3-way'!U247/(3*'OddsRatio_working_3-way'!X247^(1/3))*SIN(('OddsRatio_working_3-way'!Y247+4*PI())/3)</f>
        <v>0.48452784418500217</v>
      </c>
      <c r="AL247" s="11">
        <f>'OddsRatio_working_3-way'!Z247+'OddsRatio_working_3-way'!AF247</f>
        <v>1.0527465177087687</v>
      </c>
      <c r="AM247" s="11">
        <f>'OddsRatio_working_3-way'!AA247+'OddsRatio_working_3-way'!AG247</f>
        <v>-0.62570716991171138</v>
      </c>
      <c r="AN247" s="11">
        <f>'OddsRatio_working_3-way'!AB247+'OddsRatio_working_3-way'!AH247</f>
        <v>-0.4270393477970571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1.0527465177087687</v>
      </c>
      <c r="AS247" s="11">
        <f>IF(('OddsRatio_working_3-way'!X247=0),IF(Q247&gt;0,-Q247^(1/3),(-Q247)^(1/3)),'OddsRatio_working_3-way'!AM247-'OddsRatio_working_3-way'!R247/3)</f>
        <v>-0.62570716991171138</v>
      </c>
      <c r="AT247" s="11">
        <f>IF(('OddsRatio_working_3-way'!X247=0),IF(Q247&gt;0,-Q247^(1/3),(-Q247)^(1/3)),'OddsRatio_working_3-way'!AN247-'OddsRatio_working_3-way'!R247/3)</f>
        <v>-0.4270393477970571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9">
        <f t="shared" si="52"/>
        <v>9.3046465014341773E-2</v>
      </c>
      <c r="E248" s="9">
        <f t="shared" si="53"/>
        <v>0.18050079657160106</v>
      </c>
      <c r="F248" s="9">
        <f t="shared" si="54"/>
        <v>0.72645273841405722</v>
      </c>
      <c r="G248" s="9">
        <f t="shared" si="55"/>
        <v>1.0758629752535893</v>
      </c>
      <c r="H248" s="9">
        <f t="shared" si="56"/>
        <v>10.747318555797518</v>
      </c>
      <c r="I248" s="9">
        <f t="shared" si="57"/>
        <v>5.540141755570148</v>
      </c>
      <c r="J248" s="9">
        <f t="shared" si="58"/>
        <v>1.3765520413387562</v>
      </c>
      <c r="K248" s="11">
        <f t="shared" si="59"/>
        <v>9.940357852882703E-2</v>
      </c>
      <c r="L248" s="11">
        <f t="shared" si="60"/>
        <v>0.19157088122605365</v>
      </c>
      <c r="M248" s="11">
        <f t="shared" si="61"/>
        <v>0.7407407407407407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-0.18875846665431006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0.19226206546727864</v>
      </c>
      <c r="Q248" s="11">
        <f>2*'OddsRatio_working_3-way'!K248*'OddsRatio_working_3-way'!L248*'OddsRatio_working_3-way'!M248</f>
        <v>2.8211601682652767E-2</v>
      </c>
      <c r="R248" s="11">
        <f t="shared" si="62"/>
        <v>0</v>
      </c>
      <c r="S248" s="11">
        <f t="shared" si="63"/>
        <v>-1.0185612803233088</v>
      </c>
      <c r="T248" s="11">
        <f t="shared" si="64"/>
        <v>-0.14945873519050751</v>
      </c>
      <c r="U248" s="11">
        <f>'OddsRatio_working_3-way'!S248-'OddsRatio_working_3-way'!R248^2/3</f>
        <v>-1.0185612803233088</v>
      </c>
      <c r="V248" s="11">
        <f>'OddsRatio_working_3-way'!S248*'OddsRatio_working_3-way'!R248/3-2*'OddsRatio_working_3-way'!R248^3/27-'OddsRatio_working_3-way'!T248</f>
        <v>0.14945873519050751</v>
      </c>
      <c r="W248" s="11">
        <f>'OddsRatio_working_3-way'!V248^2+4*'OddsRatio_working_3-way'!U248^3/27</f>
        <v>-0.13421376041671562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0.19783305710968901</v>
      </c>
      <c r="Y248" s="11">
        <f>IF('OddsRatio_working_3-way'!W248&gt;=0,IF('OddsRatio_working_3-way'!V248+SQRT('OddsRatio_working_3-way'!W248)&gt;0,0,PI()),ACOS('OddsRatio_working_3-way'!V248/(2*'OddsRatio_working_3-way'!X248)))</f>
        <v>1.1834425856640591</v>
      </c>
      <c r="Z248" s="11">
        <f>'OddsRatio_working_3-way'!X248^(1/3)*COS('OddsRatio_working_3-way'!Y248/3)</f>
        <v>0.53793148762679466</v>
      </c>
      <c r="AA248" s="11">
        <f>'OddsRatio_working_3-way'!X248^(1/3)*COS(('OddsRatio_working_3-way'!Y248+2*PI())/3)</f>
        <v>-0.46290544074402812</v>
      </c>
      <c r="AB248" s="11">
        <f>'OddsRatio_working_3-way'!X248^(1/3)*COS(('OddsRatio_working_3-way'!Y248+4*PI())/3)</f>
        <v>-7.5026046882766498E-2</v>
      </c>
      <c r="AC248" s="11">
        <f>'OddsRatio_working_3-way'!X248^(1/3)*SIN('OddsRatio_working_3-way'!Y248/3)</f>
        <v>0.2239422724589083</v>
      </c>
      <c r="AD248" s="11">
        <f>'OddsRatio_working_3-way'!X248^(1/3)*SIN(('OddsRatio_working_3-way'!Y248+2*PI())/3)</f>
        <v>0.35389119755090459</v>
      </c>
      <c r="AE248" s="11">
        <f>'OddsRatio_working_3-way'!X248^(1/3)*SIN(('OddsRatio_working_3-way'!Y248+4*PI())/3)</f>
        <v>-0.57783347000981278</v>
      </c>
      <c r="AF248" s="11">
        <f>-'OddsRatio_working_3-way'!U248/(3*'OddsRatio_working_3-way'!X248^(1/3))*COS(('OddsRatio_working_3-way'!Y248)/3)</f>
        <v>0.53793148762679466</v>
      </c>
      <c r="AG248" s="11">
        <f>-'OddsRatio_working_3-way'!U248/(3*'OddsRatio_working_3-way'!X248^(1/3))*COS(('OddsRatio_working_3-way'!Y248+2*PI())/3)</f>
        <v>-0.46290544074402812</v>
      </c>
      <c r="AH248" s="11">
        <f>-'OddsRatio_working_3-way'!U248/(3*'OddsRatio_working_3-way'!X248^(1/3))*COS(('OddsRatio_working_3-way'!Y248+4*PI())/3)</f>
        <v>-7.5026046882766498E-2</v>
      </c>
      <c r="AI248" s="11">
        <f>'OddsRatio_working_3-way'!U248/(3*'OddsRatio_working_3-way'!X248^(1/3))*SIN(('OddsRatio_working_3-way'!Y248)/3)</f>
        <v>-0.2239422724589083</v>
      </c>
      <c r="AJ248" s="11">
        <f>'OddsRatio_working_3-way'!U248/(3*'OddsRatio_working_3-way'!X248^(1/3))*SIN(('OddsRatio_working_3-way'!Y248+2*PI())/3)</f>
        <v>-0.35389119755090459</v>
      </c>
      <c r="AK248" s="11">
        <f>'OddsRatio_working_3-way'!U248/(3*'OddsRatio_working_3-way'!X248^(1/3))*SIN(('OddsRatio_working_3-way'!Y248+4*PI())/3)</f>
        <v>0.57783347000981278</v>
      </c>
      <c r="AL248" s="11">
        <f>'OddsRatio_working_3-way'!Z248+'OddsRatio_working_3-way'!AF248</f>
        <v>1.0758629752535893</v>
      </c>
      <c r="AM248" s="11">
        <f>'OddsRatio_working_3-way'!AA248+'OddsRatio_working_3-way'!AG248</f>
        <v>-0.92581088148805624</v>
      </c>
      <c r="AN248" s="11">
        <f>'OddsRatio_working_3-way'!AB248+'OddsRatio_working_3-way'!AH248</f>
        <v>-0.150052093765533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1.0758629752535893</v>
      </c>
      <c r="AS248" s="11">
        <f>IF(('OddsRatio_working_3-way'!X248=0),IF(Q248&gt;0,-Q248^(1/3),(-Q248)^(1/3)),'OddsRatio_working_3-way'!AM248-'OddsRatio_working_3-way'!R248/3)</f>
        <v>-0.92581088148805624</v>
      </c>
      <c r="AT248" s="11">
        <f>IF(('OddsRatio_working_3-way'!X248=0),IF(Q248&gt;0,-Q248^(1/3),(-Q248)^(1/3)),'OddsRatio_working_3-way'!AN248-'OddsRatio_working_3-way'!R248/3)</f>
        <v>-0.150052093765533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9">
        <f t="shared" si="52"/>
        <v>0.17309821407412504</v>
      </c>
      <c r="E249" s="9">
        <f t="shared" si="53"/>
        <v>0.25430076861168616</v>
      </c>
      <c r="F249" s="9">
        <f t="shared" si="54"/>
        <v>0.57260101731418878</v>
      </c>
      <c r="G249" s="9">
        <f t="shared" si="55"/>
        <v>1.0663096236352338</v>
      </c>
      <c r="H249" s="9">
        <f t="shared" si="56"/>
        <v>5.7770671138858471</v>
      </c>
      <c r="I249" s="9">
        <f t="shared" si="57"/>
        <v>3.9323514649968931</v>
      </c>
      <c r="J249" s="9">
        <f t="shared" si="58"/>
        <v>1.7464167365446637</v>
      </c>
      <c r="K249" s="11">
        <f t="shared" si="59"/>
        <v>0.18248175182481752</v>
      </c>
      <c r="L249" s="11">
        <f t="shared" si="60"/>
        <v>0.26666666666666666</v>
      </c>
      <c r="M249" s="11">
        <f t="shared" si="61"/>
        <v>0.58823529411764708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-0.24685845140976093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0.22699298697581222</v>
      </c>
      <c r="Q249" s="11">
        <f>2*'OddsRatio_working_3-way'!K249*'OddsRatio_working_3-way'!L249*'OddsRatio_working_3-way'!M249</f>
        <v>5.7249177043080003E-2</v>
      </c>
      <c r="R249" s="11">
        <f t="shared" si="62"/>
        <v>0</v>
      </c>
      <c r="S249" s="11">
        <f t="shared" si="63"/>
        <v>-0.91952690166975903</v>
      </c>
      <c r="T249" s="11">
        <f t="shared" si="64"/>
        <v>-0.23191094619666053</v>
      </c>
      <c r="U249" s="11">
        <f>'OddsRatio_working_3-way'!S249-'OddsRatio_working_3-way'!R249^2/3</f>
        <v>-0.91952690166975903</v>
      </c>
      <c r="V249" s="11">
        <f>'OddsRatio_working_3-way'!S249*'OddsRatio_working_3-way'!R249/3-2*'OddsRatio_working_3-way'!R249^3/27-'OddsRatio_working_3-way'!T249</f>
        <v>0.23191094619666053</v>
      </c>
      <c r="W249" s="11">
        <f>'OddsRatio_working_3-way'!V249^2+4*'OddsRatio_working_3-way'!U249^3/27</f>
        <v>-6.1400620643468191E-2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0.16969333193241459</v>
      </c>
      <c r="Y249" s="11">
        <f>IF('OddsRatio_working_3-way'!W249&gt;=0,IF('OddsRatio_working_3-way'!V249+SQRT('OddsRatio_working_3-way'!W249)&gt;0,0,PI()),ACOS('OddsRatio_working_3-way'!V249/(2*'OddsRatio_working_3-way'!X249)))</f>
        <v>0.81849105889097229</v>
      </c>
      <c r="Z249" s="11">
        <f>'OddsRatio_working_3-way'!X249^(1/3)*COS('OddsRatio_working_3-way'!Y249/3)</f>
        <v>0.53315481181761692</v>
      </c>
      <c r="AA249" s="11">
        <f>'OddsRatio_working_3-way'!X249^(1/3)*COS(('OddsRatio_working_3-way'!Y249+2*PI())/3)</f>
        <v>-0.39577177650687606</v>
      </c>
      <c r="AB249" s="11">
        <f>'OddsRatio_working_3-way'!X249^(1/3)*COS(('OddsRatio_working_3-way'!Y249+4*PI())/3)</f>
        <v>-0.137383035310741</v>
      </c>
      <c r="AC249" s="11">
        <f>'OddsRatio_working_3-way'!X249^(1/3)*SIN('OddsRatio_working_3-way'!Y249/3)</f>
        <v>0.14918080928515737</v>
      </c>
      <c r="AD249" s="11">
        <f>'OddsRatio_working_3-way'!X249^(1/3)*SIN(('OddsRatio_working_3-way'!Y249+2*PI())/3)</f>
        <v>0.3871352065413895</v>
      </c>
      <c r="AE249" s="11">
        <f>'OddsRatio_working_3-way'!X249^(1/3)*SIN(('OddsRatio_working_3-way'!Y249+4*PI())/3)</f>
        <v>-0.53631601582654664</v>
      </c>
      <c r="AF249" s="11">
        <f>-'OddsRatio_working_3-way'!U249/(3*'OddsRatio_working_3-way'!X249^(1/3))*COS(('OddsRatio_working_3-way'!Y249)/3)</f>
        <v>0.53315481181761692</v>
      </c>
      <c r="AG249" s="11">
        <f>-'OddsRatio_working_3-way'!U249/(3*'OddsRatio_working_3-way'!X249^(1/3))*COS(('OddsRatio_working_3-way'!Y249+2*PI())/3)</f>
        <v>-0.39577177650687606</v>
      </c>
      <c r="AH249" s="11">
        <f>-'OddsRatio_working_3-way'!U249/(3*'OddsRatio_working_3-way'!X249^(1/3))*COS(('OddsRatio_working_3-way'!Y249+4*PI())/3)</f>
        <v>-0.137383035310741</v>
      </c>
      <c r="AI249" s="11">
        <f>'OddsRatio_working_3-way'!U249/(3*'OddsRatio_working_3-way'!X249^(1/3))*SIN(('OddsRatio_working_3-way'!Y249)/3)</f>
        <v>-0.14918080928515737</v>
      </c>
      <c r="AJ249" s="11">
        <f>'OddsRatio_working_3-way'!U249/(3*'OddsRatio_working_3-way'!X249^(1/3))*SIN(('OddsRatio_working_3-way'!Y249+2*PI())/3)</f>
        <v>-0.3871352065413895</v>
      </c>
      <c r="AK249" s="11">
        <f>'OddsRatio_working_3-way'!U249/(3*'OddsRatio_working_3-way'!X249^(1/3))*SIN(('OddsRatio_working_3-way'!Y249+4*PI())/3)</f>
        <v>0.53631601582654664</v>
      </c>
      <c r="AL249" s="11">
        <f>'OddsRatio_working_3-way'!Z249+'OddsRatio_working_3-way'!AF249</f>
        <v>1.0663096236352338</v>
      </c>
      <c r="AM249" s="11">
        <f>'OddsRatio_working_3-way'!AA249+'OddsRatio_working_3-way'!AG249</f>
        <v>-0.79154355301375212</v>
      </c>
      <c r="AN249" s="11">
        <f>'OddsRatio_working_3-way'!AB249+'OddsRatio_working_3-way'!AH249</f>
        <v>-0.27476607062148201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1.0663096236352338</v>
      </c>
      <c r="AS249" s="11">
        <f>IF(('OddsRatio_working_3-way'!X249=0),IF(Q249&gt;0,-Q249^(1/3),(-Q249)^(1/3)),'OddsRatio_working_3-way'!AM249-'OddsRatio_working_3-way'!R249/3)</f>
        <v>-0.79154355301375212</v>
      </c>
      <c r="AT249" s="11">
        <f>IF(('OddsRatio_working_3-way'!X249=0),IF(Q249&gt;0,-Q249^(1/3),(-Q249)^(1/3)),'OddsRatio_working_3-way'!AN249-'OddsRatio_working_3-way'!R249/3)</f>
        <v>-0.27476607062148201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9">
        <f t="shared" si="52"/>
        <v>0.5073748050133392</v>
      </c>
      <c r="E250" s="9">
        <f t="shared" si="53"/>
        <v>0.26634811853007551</v>
      </c>
      <c r="F250" s="9">
        <f t="shared" si="54"/>
        <v>0.22627707645658529</v>
      </c>
      <c r="G250" s="9">
        <f t="shared" si="55"/>
        <v>1.0553582148204699</v>
      </c>
      <c r="H250" s="9">
        <f t="shared" si="56"/>
        <v>1.9709295576348325</v>
      </c>
      <c r="I250" s="9">
        <f t="shared" si="57"/>
        <v>3.7544849406814262</v>
      </c>
      <c r="J250" s="9">
        <f t="shared" si="58"/>
        <v>4.4193606160183236</v>
      </c>
      <c r="K250" s="11">
        <f t="shared" si="59"/>
        <v>0.52083333333333337</v>
      </c>
      <c r="L250" s="11">
        <f t="shared" si="60"/>
        <v>0.2770083102493075</v>
      </c>
      <c r="M250" s="11">
        <f t="shared" si="61"/>
        <v>0.23584905660377356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-0.26472749960800712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0.23036387829056257</v>
      </c>
      <c r="Q250" s="11">
        <f>2*'OddsRatio_working_3-way'!K250*'OddsRatio_working_3-way'!L250*'OddsRatio_working_3-way'!M250</f>
        <v>6.8054321503858956E-2</v>
      </c>
      <c r="R250" s="11">
        <f t="shared" si="62"/>
        <v>0</v>
      </c>
      <c r="S250" s="11">
        <f t="shared" si="63"/>
        <v>-0.87019247577857162</v>
      </c>
      <c r="T250" s="11">
        <f t="shared" si="64"/>
        <v>-0.25707310953576712</v>
      </c>
      <c r="U250" s="11">
        <f>'OddsRatio_working_3-way'!S250-'OddsRatio_working_3-way'!R250^2/3</f>
        <v>-0.87019247577857162</v>
      </c>
      <c r="V250" s="11">
        <f>'OddsRatio_working_3-way'!S250*'OddsRatio_working_3-way'!R250/3-2*'OddsRatio_working_3-way'!R250^3/27-'OddsRatio_working_3-way'!T250</f>
        <v>0.25707310953576712</v>
      </c>
      <c r="W250" s="11">
        <f>'OddsRatio_working_3-way'!V250^2+4*'OddsRatio_working_3-way'!U250^3/27</f>
        <v>-3.1534179531390483E-2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0.15622160796267828</v>
      </c>
      <c r="Y250" s="11">
        <f>IF('OddsRatio_working_3-way'!W250&gt;=0,IF('OddsRatio_working_3-way'!V250+SQRT('OddsRatio_working_3-way'!W250)&gt;0,0,PI()),ACOS('OddsRatio_working_3-way'!V250/(2*'OddsRatio_working_3-way'!X250)))</f>
        <v>0.60450513438099673</v>
      </c>
      <c r="Z250" s="11">
        <f>'OddsRatio_working_3-way'!X250^(1/3)*COS('OddsRatio_working_3-way'!Y250/3)</f>
        <v>0.52767910741023494</v>
      </c>
      <c r="AA250" s="11">
        <f>'OddsRatio_working_3-way'!X250^(1/3)*COS(('OddsRatio_working_3-way'!Y250+2*PI())/3)</f>
        <v>-0.35718937238033588</v>
      </c>
      <c r="AB250" s="11">
        <f>'OddsRatio_working_3-way'!X250^(1/3)*COS(('OddsRatio_working_3-way'!Y250+4*PI())/3)</f>
        <v>-0.17048973502989906</v>
      </c>
      <c r="AC250" s="11">
        <f>'OddsRatio_working_3-way'!X250^(1/3)*SIN('OddsRatio_working_3-way'!Y250/3)</f>
        <v>0.10779108588188017</v>
      </c>
      <c r="AD250" s="11">
        <f>'OddsRatio_working_3-way'!X250^(1/3)*SIN(('OddsRatio_working_3-way'!Y250+2*PI())/3)</f>
        <v>0.4030879691226209</v>
      </c>
      <c r="AE250" s="11">
        <f>'OddsRatio_working_3-way'!X250^(1/3)*SIN(('OddsRatio_working_3-way'!Y250+4*PI())/3)</f>
        <v>-0.51087905500450104</v>
      </c>
      <c r="AF250" s="11">
        <f>-'OddsRatio_working_3-way'!U250/(3*'OddsRatio_working_3-way'!X250^(1/3))*COS(('OddsRatio_working_3-way'!Y250)/3)</f>
        <v>0.52767910741023505</v>
      </c>
      <c r="AG250" s="11">
        <f>-'OddsRatio_working_3-way'!U250/(3*'OddsRatio_working_3-way'!X250^(1/3))*COS(('OddsRatio_working_3-way'!Y250+2*PI())/3)</f>
        <v>-0.35718937238033593</v>
      </c>
      <c r="AH250" s="11">
        <f>-'OddsRatio_working_3-way'!U250/(3*'OddsRatio_working_3-way'!X250^(1/3))*COS(('OddsRatio_working_3-way'!Y250+4*PI())/3)</f>
        <v>-0.17048973502989909</v>
      </c>
      <c r="AI250" s="11">
        <f>'OddsRatio_working_3-way'!U250/(3*'OddsRatio_working_3-way'!X250^(1/3))*SIN(('OddsRatio_working_3-way'!Y250)/3)</f>
        <v>-0.10779108588188019</v>
      </c>
      <c r="AJ250" s="11">
        <f>'OddsRatio_working_3-way'!U250/(3*'OddsRatio_working_3-way'!X250^(1/3))*SIN(('OddsRatio_working_3-way'!Y250+2*PI())/3)</f>
        <v>-0.40308796912262096</v>
      </c>
      <c r="AK250" s="11">
        <f>'OddsRatio_working_3-way'!U250/(3*'OddsRatio_working_3-way'!X250^(1/3))*SIN(('OddsRatio_working_3-way'!Y250+4*PI())/3)</f>
        <v>0.51087905500450115</v>
      </c>
      <c r="AL250" s="11">
        <f>'OddsRatio_working_3-way'!Z250+'OddsRatio_working_3-way'!AF250</f>
        <v>1.0553582148204699</v>
      </c>
      <c r="AM250" s="11">
        <f>'OddsRatio_working_3-way'!AA250+'OddsRatio_working_3-way'!AG250</f>
        <v>-0.71437874476067176</v>
      </c>
      <c r="AN250" s="11">
        <f>'OddsRatio_working_3-way'!AB250+'OddsRatio_working_3-way'!AH250</f>
        <v>-0.34097947005979812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1.0553582148204699</v>
      </c>
      <c r="AS250" s="11">
        <f>IF(('OddsRatio_working_3-way'!X250=0),IF(Q250&gt;0,-Q250^(1/3),(-Q250)^(1/3)),'OddsRatio_working_3-way'!AM250-'OddsRatio_working_3-way'!R250/3)</f>
        <v>-0.71437874476067176</v>
      </c>
      <c r="AT250" s="11">
        <f>IF(('OddsRatio_working_3-way'!X250=0),IF(Q250&gt;0,-Q250^(1/3),(-Q250)^(1/3)),'OddsRatio_working_3-way'!AN250-'OddsRatio_working_3-way'!R250/3)</f>
        <v>-0.34097947005979812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9">
        <f t="shared" si="52"/>
        <v>0.22621661192902942</v>
      </c>
      <c r="E251" s="9">
        <f t="shared" si="53"/>
        <v>0.27742076928998266</v>
      </c>
      <c r="F251" s="9">
        <f t="shared" si="54"/>
        <v>0.49636261878098803</v>
      </c>
      <c r="G251" s="9">
        <f t="shared" si="55"/>
        <v>1.0460372627299739</v>
      </c>
      <c r="H251" s="9">
        <f t="shared" si="56"/>
        <v>4.420541849127015</v>
      </c>
      <c r="I251" s="9">
        <f t="shared" si="57"/>
        <v>3.6046327841976353</v>
      </c>
      <c r="J251" s="9">
        <f t="shared" si="58"/>
        <v>2.0146561448480749</v>
      </c>
      <c r="K251" s="11">
        <f t="shared" si="59"/>
        <v>0.23419203747072601</v>
      </c>
      <c r="L251" s="11">
        <f t="shared" si="60"/>
        <v>0.28653295128939826</v>
      </c>
      <c r="M251" s="11">
        <f t="shared" si="61"/>
        <v>0.50761421319796951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-0.26902912918664723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0.22924271118031009</v>
      </c>
      <c r="Q251" s="11">
        <f>2*'OddsRatio_working_3-way'!K251*'OddsRatio_working_3-way'!L251*'OddsRatio_working_3-way'!M251</f>
        <v>6.8125619964430936E-2</v>
      </c>
      <c r="R251" s="11">
        <f t="shared" si="62"/>
        <v>0</v>
      </c>
      <c r="S251" s="11">
        <f t="shared" si="63"/>
        <v>-0.85211111478291224</v>
      </c>
      <c r="T251" s="11">
        <f t="shared" si="64"/>
        <v>-0.25322767155510023</v>
      </c>
      <c r="U251" s="11">
        <f>'OddsRatio_working_3-way'!S251-'OddsRatio_working_3-way'!R251^2/3</f>
        <v>-0.85211111478291224</v>
      </c>
      <c r="V251" s="11">
        <f>'OddsRatio_working_3-way'!S251*'OddsRatio_working_3-way'!R251/3-2*'OddsRatio_working_3-way'!R251^3/27-'OddsRatio_working_3-way'!T251</f>
        <v>0.25322767155510023</v>
      </c>
      <c r="W251" s="11">
        <f>'OddsRatio_working_3-way'!V251^2+4*'OddsRatio_working_3-way'!U251^3/27</f>
        <v>-2.7536815329913894E-2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0.15137789548934449</v>
      </c>
      <c r="Y251" s="11">
        <f>IF('OddsRatio_working_3-way'!W251&gt;=0,IF('OddsRatio_working_3-way'!V251+SQRT('OddsRatio_working_3-way'!W251)&gt;0,0,PI()),ACOS('OddsRatio_working_3-way'!V251/(2*'OddsRatio_working_3-way'!X251)))</f>
        <v>0.58009787056245465</v>
      </c>
      <c r="Z251" s="11">
        <f>'OddsRatio_working_3-way'!X251^(1/3)*COS('OddsRatio_working_3-way'!Y251/3)</f>
        <v>0.52301863136498705</v>
      </c>
      <c r="AA251" s="11">
        <f>'OddsRatio_working_3-way'!X251^(1/3)*COS(('OddsRatio_working_3-way'!Y251+2*PI())/3)</f>
        <v>-0.35020211206162383</v>
      </c>
      <c r="AB251" s="11">
        <f>'OddsRatio_working_3-way'!X251^(1/3)*COS(('OddsRatio_working_3-way'!Y251+4*PI())/3)</f>
        <v>-0.17281651930336345</v>
      </c>
      <c r="AC251" s="11">
        <f>'OddsRatio_working_3-way'!X251^(1/3)*SIN('OddsRatio_working_3-way'!Y251/3)</f>
        <v>0.10241361972934318</v>
      </c>
      <c r="AD251" s="11">
        <f>'OddsRatio_working_3-way'!X251^(1/3)*SIN(('OddsRatio_working_3-way'!Y251+2*PI())/3)</f>
        <v>0.40174061154997592</v>
      </c>
      <c r="AE251" s="11">
        <f>'OddsRatio_working_3-way'!X251^(1/3)*SIN(('OddsRatio_working_3-way'!Y251+4*PI())/3)</f>
        <v>-0.50415423127931891</v>
      </c>
      <c r="AF251" s="11">
        <f>-'OddsRatio_working_3-way'!U251/(3*'OddsRatio_working_3-way'!X251^(1/3))*COS(('OddsRatio_working_3-way'!Y251)/3)</f>
        <v>0.52301863136498694</v>
      </c>
      <c r="AG251" s="11">
        <f>-'OddsRatio_working_3-way'!U251/(3*'OddsRatio_working_3-way'!X251^(1/3))*COS(('OddsRatio_working_3-way'!Y251+2*PI())/3)</f>
        <v>-0.35020211206162377</v>
      </c>
      <c r="AH251" s="11">
        <f>-'OddsRatio_working_3-way'!U251/(3*'OddsRatio_working_3-way'!X251^(1/3))*COS(('OddsRatio_working_3-way'!Y251+4*PI())/3)</f>
        <v>-0.17281651930336342</v>
      </c>
      <c r="AI251" s="11">
        <f>'OddsRatio_working_3-way'!U251/(3*'OddsRatio_working_3-way'!X251^(1/3))*SIN(('OddsRatio_working_3-way'!Y251)/3)</f>
        <v>-0.10241361972934317</v>
      </c>
      <c r="AJ251" s="11">
        <f>'OddsRatio_working_3-way'!U251/(3*'OddsRatio_working_3-way'!X251^(1/3))*SIN(('OddsRatio_working_3-way'!Y251+2*PI())/3)</f>
        <v>-0.40174061154997581</v>
      </c>
      <c r="AK251" s="11">
        <f>'OddsRatio_working_3-way'!U251/(3*'OddsRatio_working_3-way'!X251^(1/3))*SIN(('OddsRatio_working_3-way'!Y251+4*PI())/3)</f>
        <v>0.5041542312793188</v>
      </c>
      <c r="AL251" s="11">
        <f>'OddsRatio_working_3-way'!Z251+'OddsRatio_working_3-way'!AF251</f>
        <v>1.0460372627299739</v>
      </c>
      <c r="AM251" s="11">
        <f>'OddsRatio_working_3-way'!AA251+'OddsRatio_working_3-way'!AG251</f>
        <v>-0.70040422412324754</v>
      </c>
      <c r="AN251" s="11">
        <f>'OddsRatio_working_3-way'!AB251+'OddsRatio_working_3-way'!AH251</f>
        <v>-0.34563303860672689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1.0460372627299739</v>
      </c>
      <c r="AS251" s="11">
        <f>IF(('OddsRatio_working_3-way'!X251=0),IF(Q251&gt;0,-Q251^(1/3),(-Q251)^(1/3)),'OddsRatio_working_3-way'!AM251-'OddsRatio_working_3-way'!R251/3)</f>
        <v>-0.70040422412324754</v>
      </c>
      <c r="AT251" s="11">
        <f>IF(('OddsRatio_working_3-way'!X251=0),IF(Q251&gt;0,-Q251^(1/3),(-Q251)^(1/3)),'OddsRatio_working_3-way'!AN251-'OddsRatio_working_3-way'!R251/3)</f>
        <v>-0.34563303860672689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9">
        <f t="shared" si="52"/>
        <v>0.24464562421334704</v>
      </c>
      <c r="E252" s="9">
        <f t="shared" si="53"/>
        <v>0.27892720553886119</v>
      </c>
      <c r="F252" s="9">
        <f t="shared" si="54"/>
        <v>0.47642717024779202</v>
      </c>
      <c r="G252" s="9">
        <f t="shared" si="55"/>
        <v>1.0466254264651884</v>
      </c>
      <c r="H252" s="9">
        <f t="shared" si="56"/>
        <v>4.0875450080723059</v>
      </c>
      <c r="I252" s="9">
        <f t="shared" si="57"/>
        <v>3.5851648033690147</v>
      </c>
      <c r="J252" s="9">
        <f t="shared" si="58"/>
        <v>2.0989566977884473</v>
      </c>
      <c r="K252" s="11">
        <f t="shared" si="59"/>
        <v>0.25316455696202528</v>
      </c>
      <c r="L252" s="11">
        <f t="shared" si="60"/>
        <v>0.28818443804034583</v>
      </c>
      <c r="M252" s="11">
        <f t="shared" si="61"/>
        <v>0.48780487804878053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-0.27228758297870082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0.23026283595196512</v>
      </c>
      <c r="Q252" s="11">
        <f>2*'OddsRatio_working_3-way'!K252*'OddsRatio_working_3-way'!L252*'OddsRatio_working_3-way'!M252</f>
        <v>7.1178620077887209E-2</v>
      </c>
      <c r="R252" s="11">
        <f t="shared" si="62"/>
        <v>0</v>
      </c>
      <c r="S252" s="11">
        <f t="shared" si="63"/>
        <v>-0.84566043531253132</v>
      </c>
      <c r="T252" s="11">
        <f t="shared" si="64"/>
        <v>-0.26140971725271445</v>
      </c>
      <c r="U252" s="11">
        <f>'OddsRatio_working_3-way'!S252-'OddsRatio_working_3-way'!R252^2/3</f>
        <v>-0.84566043531253132</v>
      </c>
      <c r="V252" s="11">
        <f>'OddsRatio_working_3-way'!S252*'OddsRatio_working_3-way'!R252/3-2*'OddsRatio_working_3-way'!R252^3/27-'OddsRatio_working_3-way'!T252</f>
        <v>0.26140971725271445</v>
      </c>
      <c r="W252" s="11">
        <f>'OddsRatio_working_3-way'!V252^2+4*'OddsRatio_working_3-way'!U252^3/27</f>
        <v>-2.1260060905600925E-2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0.14966220396257787</v>
      </c>
      <c r="Y252" s="11">
        <f>IF('OddsRatio_working_3-way'!W252&gt;=0,IF('OddsRatio_working_3-way'!V252+SQRT('OddsRatio_working_3-way'!W252)&gt;0,0,PI()),ACOS('OddsRatio_working_3-way'!V252/(2*'OddsRatio_working_3-way'!X252)))</f>
        <v>0.50879434655355071</v>
      </c>
      <c r="Z252" s="11">
        <f>'OddsRatio_working_3-way'!X252^(1/3)*COS('OddsRatio_working_3-way'!Y252/3)</f>
        <v>0.52331271323259421</v>
      </c>
      <c r="AA252" s="11">
        <f>'OddsRatio_working_3-way'!X252^(1/3)*COS(('OddsRatio_working_3-way'!Y252+2*PI())/3)</f>
        <v>-0.33926410078521535</v>
      </c>
      <c r="AB252" s="11">
        <f>'OddsRatio_working_3-way'!X252^(1/3)*COS(('OddsRatio_working_3-way'!Y252+4*PI())/3)</f>
        <v>-0.18404861244737897</v>
      </c>
      <c r="AC252" s="11">
        <f>'OddsRatio_working_3-way'!X252^(1/3)*SIN('OddsRatio_working_3-way'!Y252/3)</f>
        <v>8.9613703974249337E-2</v>
      </c>
      <c r="AD252" s="11">
        <f>'OddsRatio_working_3-way'!X252^(1/3)*SIN(('OddsRatio_working_3-way'!Y252+2*PI())/3)</f>
        <v>0.40839525179566299</v>
      </c>
      <c r="AE252" s="11">
        <f>'OddsRatio_working_3-way'!X252^(1/3)*SIN(('OddsRatio_working_3-way'!Y252+4*PI())/3)</f>
        <v>-0.49800895576991211</v>
      </c>
      <c r="AF252" s="11">
        <f>-'OddsRatio_working_3-way'!U252/(3*'OddsRatio_working_3-way'!X252^(1/3))*COS(('OddsRatio_working_3-way'!Y252)/3)</f>
        <v>0.52331271323259421</v>
      </c>
      <c r="AG252" s="11">
        <f>-'OddsRatio_working_3-way'!U252/(3*'OddsRatio_working_3-way'!X252^(1/3))*COS(('OddsRatio_working_3-way'!Y252+2*PI())/3)</f>
        <v>-0.33926410078521535</v>
      </c>
      <c r="AH252" s="11">
        <f>-'OddsRatio_working_3-way'!U252/(3*'OddsRatio_working_3-way'!X252^(1/3))*COS(('OddsRatio_working_3-way'!Y252+4*PI())/3)</f>
        <v>-0.18404861244737897</v>
      </c>
      <c r="AI252" s="11">
        <f>'OddsRatio_working_3-way'!U252/(3*'OddsRatio_working_3-way'!X252^(1/3))*SIN(('OddsRatio_working_3-way'!Y252)/3)</f>
        <v>-8.9613703974249337E-2</v>
      </c>
      <c r="AJ252" s="11">
        <f>'OddsRatio_working_3-way'!U252/(3*'OddsRatio_working_3-way'!X252^(1/3))*SIN(('OddsRatio_working_3-way'!Y252+2*PI())/3)</f>
        <v>-0.40839525179566299</v>
      </c>
      <c r="AK252" s="11">
        <f>'OddsRatio_working_3-way'!U252/(3*'OddsRatio_working_3-way'!X252^(1/3))*SIN(('OddsRatio_working_3-way'!Y252+4*PI())/3)</f>
        <v>0.49800895576991211</v>
      </c>
      <c r="AL252" s="11">
        <f>'OddsRatio_working_3-way'!Z252+'OddsRatio_working_3-way'!AF252</f>
        <v>1.0466254264651884</v>
      </c>
      <c r="AM252" s="11">
        <f>'OddsRatio_working_3-way'!AA252+'OddsRatio_working_3-way'!AG252</f>
        <v>-0.6785282015704307</v>
      </c>
      <c r="AN252" s="11">
        <f>'OddsRatio_working_3-way'!AB252+'OddsRatio_working_3-way'!AH252</f>
        <v>-0.36809722489475794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1.0466254264651884</v>
      </c>
      <c r="AS252" s="11">
        <f>IF(('OddsRatio_working_3-way'!X252=0),IF(Q252&gt;0,-Q252^(1/3),(-Q252)^(1/3)),'OddsRatio_working_3-way'!AM252-'OddsRatio_working_3-way'!R252/3)</f>
        <v>-0.6785282015704307</v>
      </c>
      <c r="AT252" s="11">
        <f>IF(('OddsRatio_working_3-way'!X252=0),IF(Q252&gt;0,-Q252^(1/3),(-Q252)^(1/3)),'OddsRatio_working_3-way'!AN252-'OddsRatio_working_3-way'!R252/3)</f>
        <v>-0.36809722489475794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9">
        <f t="shared" si="52"/>
        <v>0.40488696050723144</v>
      </c>
      <c r="E253" s="9">
        <f t="shared" si="53"/>
        <v>0.29432652086919031</v>
      </c>
      <c r="F253" s="9">
        <f t="shared" si="54"/>
        <v>0.30078651862357819</v>
      </c>
      <c r="G253" s="9">
        <f t="shared" si="55"/>
        <v>1.0424291879568344</v>
      </c>
      <c r="H253" s="9">
        <f t="shared" si="56"/>
        <v>2.4698251550191368</v>
      </c>
      <c r="I253" s="9">
        <f t="shared" si="57"/>
        <v>3.397587132300719</v>
      </c>
      <c r="J253" s="9">
        <f t="shared" si="58"/>
        <v>3.3246170891437403</v>
      </c>
      <c r="K253" s="11">
        <f t="shared" si="59"/>
        <v>0.41493775933609955</v>
      </c>
      <c r="L253" s="11">
        <f t="shared" si="60"/>
        <v>0.30303030303030304</v>
      </c>
      <c r="M253" s="11">
        <f t="shared" si="61"/>
        <v>0.30959752321981426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-0.28152586850221839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0.23123466464550443</v>
      </c>
      <c r="Q253" s="11">
        <f>2*'OddsRatio_working_3-way'!K253*'OddsRatio_working_3-way'!L253*'OddsRatio_working_3-way'!M253</f>
        <v>7.7856789442930785E-2</v>
      </c>
      <c r="R253" s="11">
        <f t="shared" si="62"/>
        <v>0</v>
      </c>
      <c r="S253" s="11">
        <f t="shared" si="63"/>
        <v>-0.82136205058428702</v>
      </c>
      <c r="T253" s="11">
        <f t="shared" si="64"/>
        <v>-0.2765528789846084</v>
      </c>
      <c r="U253" s="11">
        <f>'OddsRatio_working_3-way'!S253-'OddsRatio_working_3-way'!R253^2/3</f>
        <v>-0.82136205058428702</v>
      </c>
      <c r="V253" s="11">
        <f>'OddsRatio_working_3-way'!S253*'OddsRatio_working_3-way'!R253/3-2*'OddsRatio_working_3-way'!R253^3/27-'OddsRatio_working_3-way'!T253</f>
        <v>0.2765528789846084</v>
      </c>
      <c r="W253" s="11">
        <f>'OddsRatio_working_3-way'!V253^2+4*'OddsRatio_working_3-way'!U253^3/27</f>
        <v>-5.6103710086858605E-3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0.14325839057744691</v>
      </c>
      <c r="Y253" s="11">
        <f>IF('OddsRatio_working_3-way'!W253&gt;=0,IF('OddsRatio_working_3-way'!V253+SQRT('OddsRatio_working_3-way'!W253)&gt;0,0,PI()),ACOS('OddsRatio_working_3-way'!V253/(2*'OddsRatio_working_3-way'!X253)))</f>
        <v>0.26449738352682406</v>
      </c>
      <c r="Z253" s="11">
        <f>'OddsRatio_working_3-way'!X253^(1/3)*COS('OddsRatio_working_3-way'!Y253/3)</f>
        <v>0.52121459397841718</v>
      </c>
      <c r="AA253" s="11">
        <f>'OddsRatio_working_3-way'!X253^(1/3)*COS(('OddsRatio_working_3-way'!Y253+2*PI())/3)</f>
        <v>-0.30050745881854313</v>
      </c>
      <c r="AB253" s="11">
        <f>'OddsRatio_working_3-way'!X253^(1/3)*COS(('OddsRatio_working_3-way'!Y253+4*PI())/3)</f>
        <v>-0.22070713515987417</v>
      </c>
      <c r="AC253" s="11">
        <f>'OddsRatio_working_3-way'!X253^(1/3)*SIN('OddsRatio_working_3-way'!Y253/3)</f>
        <v>4.6072738345751971E-2</v>
      </c>
      <c r="AD253" s="11">
        <f>'OddsRatio_working_3-way'!X253^(1/3)*SIN(('OddsRatio_working_3-way'!Y253+2*PI())/3)</f>
        <v>0.42834871003562508</v>
      </c>
      <c r="AE253" s="11">
        <f>'OddsRatio_working_3-way'!X253^(1/3)*SIN(('OddsRatio_working_3-way'!Y253+4*PI())/3)</f>
        <v>-0.47442144838137684</v>
      </c>
      <c r="AF253" s="11">
        <f>-'OddsRatio_working_3-way'!U253/(3*'OddsRatio_working_3-way'!X253^(1/3))*COS(('OddsRatio_working_3-way'!Y253)/3)</f>
        <v>0.52121459397841707</v>
      </c>
      <c r="AG253" s="11">
        <f>-'OddsRatio_working_3-way'!U253/(3*'OddsRatio_working_3-way'!X253^(1/3))*COS(('OddsRatio_working_3-way'!Y253+2*PI())/3)</f>
        <v>-0.30050745881854307</v>
      </c>
      <c r="AH253" s="11">
        <f>-'OddsRatio_working_3-way'!U253/(3*'OddsRatio_working_3-way'!X253^(1/3))*COS(('OddsRatio_working_3-way'!Y253+4*PI())/3)</f>
        <v>-0.22070713515987411</v>
      </c>
      <c r="AI253" s="11">
        <f>'OddsRatio_working_3-way'!U253/(3*'OddsRatio_working_3-way'!X253^(1/3))*SIN(('OddsRatio_working_3-way'!Y253)/3)</f>
        <v>-4.6072738345751964E-2</v>
      </c>
      <c r="AJ253" s="11">
        <f>'OddsRatio_working_3-way'!U253/(3*'OddsRatio_working_3-way'!X253^(1/3))*SIN(('OddsRatio_working_3-way'!Y253+2*PI())/3)</f>
        <v>-0.42834871003562497</v>
      </c>
      <c r="AK253" s="11">
        <f>'OddsRatio_working_3-way'!U253/(3*'OddsRatio_working_3-way'!X253^(1/3))*SIN(('OddsRatio_working_3-way'!Y253+4*PI())/3)</f>
        <v>0.47442144838137673</v>
      </c>
      <c r="AL253" s="11">
        <f>'OddsRatio_working_3-way'!Z253+'OddsRatio_working_3-way'!AF253</f>
        <v>1.0424291879568344</v>
      </c>
      <c r="AM253" s="11">
        <f>'OddsRatio_working_3-way'!AA253+'OddsRatio_working_3-way'!AG253</f>
        <v>-0.60101491763708625</v>
      </c>
      <c r="AN253" s="11">
        <f>'OddsRatio_working_3-way'!AB253+'OddsRatio_working_3-way'!AH253</f>
        <v>-0.44141427031974828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1.0424291879568344</v>
      </c>
      <c r="AS253" s="11">
        <f>IF(('OddsRatio_working_3-way'!X253=0),IF(Q253&gt;0,-Q253^(1/3),(-Q253)^(1/3)),'OddsRatio_working_3-way'!AM253-'OddsRatio_working_3-way'!R253/3)</f>
        <v>-0.60101491763708625</v>
      </c>
      <c r="AT253" s="11">
        <f>IF(('OddsRatio_working_3-way'!X253=0),IF(Q253&gt;0,-Q253^(1/3),(-Q253)^(1/3)),'OddsRatio_working_3-way'!AN253-'OddsRatio_working_3-way'!R253/3)</f>
        <v>-0.44141427031974828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9">
        <f t="shared" si="52"/>
        <v>0.54960802512987639</v>
      </c>
      <c r="E254" s="9">
        <f t="shared" si="53"/>
        <v>0.2694994421291918</v>
      </c>
      <c r="F254" s="9">
        <f t="shared" si="54"/>
        <v>0.1808925327409317</v>
      </c>
      <c r="G254" s="9">
        <f t="shared" si="55"/>
        <v>1.0506134961755715</v>
      </c>
      <c r="H254" s="9">
        <f t="shared" si="56"/>
        <v>1.8194785270169458</v>
      </c>
      <c r="I254" s="9">
        <f t="shared" si="57"/>
        <v>3.7105828201329749</v>
      </c>
      <c r="J254" s="9">
        <f t="shared" si="58"/>
        <v>5.5281441685167119</v>
      </c>
      <c r="K254" s="11">
        <f t="shared" si="59"/>
        <v>0.5617977528089888</v>
      </c>
      <c r="L254" s="11">
        <f t="shared" si="60"/>
        <v>0.27932960893854747</v>
      </c>
      <c r="M254" s="11">
        <f t="shared" si="61"/>
        <v>0.18832391713747648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-0.25632680766313198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0.22667196730344058</v>
      </c>
      <c r="Q254" s="11">
        <f>2*'OddsRatio_working_3-way'!K254*'OddsRatio_working_3-way'!L254*'OddsRatio_working_3-way'!M254</f>
        <v>5.9106119244704193E-2</v>
      </c>
      <c r="R254" s="11">
        <f t="shared" si="62"/>
        <v>0</v>
      </c>
      <c r="S254" s="11">
        <f t="shared" si="63"/>
        <v>-0.88430847077585351</v>
      </c>
      <c r="T254" s="11">
        <f t="shared" si="64"/>
        <v>-0.23058891024142206</v>
      </c>
      <c r="U254" s="11">
        <f>'OddsRatio_working_3-way'!S254-'OddsRatio_working_3-way'!R254^2/3</f>
        <v>-0.88430847077585351</v>
      </c>
      <c r="V254" s="11">
        <f>'OddsRatio_working_3-way'!S254*'OddsRatio_working_3-way'!R254/3-2*'OddsRatio_working_3-way'!R254^3/27-'OddsRatio_working_3-way'!T254</f>
        <v>0.23058891024142206</v>
      </c>
      <c r="W254" s="11">
        <f>'OddsRatio_working_3-way'!V254^2+4*'OddsRatio_working_3-way'!U254^3/27</f>
        <v>-4.9277721198738397E-2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0.16003825068172375</v>
      </c>
      <c r="Y254" s="11">
        <f>IF('OddsRatio_working_3-way'!W254&gt;=0,IF('OddsRatio_working_3-way'!V254+SQRT('OddsRatio_working_3-way'!W254)&gt;0,0,PI()),ACOS('OddsRatio_working_3-way'!V254/(2*'OddsRatio_working_3-way'!X254)))</f>
        <v>0.76639132357032214</v>
      </c>
      <c r="Z254" s="11">
        <f>'OddsRatio_working_3-way'!X254^(1/3)*COS('OddsRatio_working_3-way'!Y254/3)</f>
        <v>0.52530674808778577</v>
      </c>
      <c r="AA254" s="11">
        <f>'OddsRatio_working_3-way'!X254^(1/3)*COS(('OddsRatio_working_3-way'!Y254+2*PI())/3)</f>
        <v>-0.38146723268016514</v>
      </c>
      <c r="AB254" s="11">
        <f>'OddsRatio_working_3-way'!X254^(1/3)*COS(('OddsRatio_working_3-way'!Y254+4*PI())/3)</f>
        <v>-0.14383951540762077</v>
      </c>
      <c r="AC254" s="11">
        <f>'OddsRatio_working_3-way'!X254^(1/3)*SIN('OddsRatio_working_3-way'!Y254/3)</f>
        <v>0.13719442653421998</v>
      </c>
      <c r="AD254" s="11">
        <f>'OddsRatio_working_3-way'!X254^(1/3)*SIN(('OddsRatio_working_3-way'!Y254+2*PI())/3)</f>
        <v>0.3863317753563052</v>
      </c>
      <c r="AE254" s="11">
        <f>'OddsRatio_working_3-way'!X254^(1/3)*SIN(('OddsRatio_working_3-way'!Y254+4*PI())/3)</f>
        <v>-0.52352620189052501</v>
      </c>
      <c r="AF254" s="11">
        <f>-'OddsRatio_working_3-way'!U254/(3*'OddsRatio_working_3-way'!X254^(1/3))*COS(('OddsRatio_working_3-way'!Y254)/3)</f>
        <v>0.52530674808778566</v>
      </c>
      <c r="AG254" s="11">
        <f>-'OddsRatio_working_3-way'!U254/(3*'OddsRatio_working_3-way'!X254^(1/3))*COS(('OddsRatio_working_3-way'!Y254+2*PI())/3)</f>
        <v>-0.38146723268016502</v>
      </c>
      <c r="AH254" s="11">
        <f>-'OddsRatio_working_3-way'!U254/(3*'OddsRatio_working_3-way'!X254^(1/3))*COS(('OddsRatio_working_3-way'!Y254+4*PI())/3)</f>
        <v>-0.14383951540762072</v>
      </c>
      <c r="AI254" s="11">
        <f>'OddsRatio_working_3-way'!U254/(3*'OddsRatio_working_3-way'!X254^(1/3))*SIN(('OddsRatio_working_3-way'!Y254)/3)</f>
        <v>-0.13719442653421993</v>
      </c>
      <c r="AJ254" s="11">
        <f>'OddsRatio_working_3-way'!U254/(3*'OddsRatio_working_3-way'!X254^(1/3))*SIN(('OddsRatio_working_3-way'!Y254+2*PI())/3)</f>
        <v>-0.38633177535630508</v>
      </c>
      <c r="AK254" s="11">
        <f>'OddsRatio_working_3-way'!U254/(3*'OddsRatio_working_3-way'!X254^(1/3))*SIN(('OddsRatio_working_3-way'!Y254+4*PI())/3)</f>
        <v>0.52352620189052479</v>
      </c>
      <c r="AL254" s="11">
        <f>'OddsRatio_working_3-way'!Z254+'OddsRatio_working_3-way'!AF254</f>
        <v>1.0506134961755715</v>
      </c>
      <c r="AM254" s="11">
        <f>'OddsRatio_working_3-way'!AA254+'OddsRatio_working_3-way'!AG254</f>
        <v>-0.76293446536033016</v>
      </c>
      <c r="AN254" s="11">
        <f>'OddsRatio_working_3-way'!AB254+'OddsRatio_working_3-way'!AH254</f>
        <v>-0.28767903081524149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1.0506134961755715</v>
      </c>
      <c r="AS254" s="11">
        <f>IF(('OddsRatio_working_3-way'!X254=0),IF(Q254&gt;0,-Q254^(1/3),(-Q254)^(1/3)),'OddsRatio_working_3-way'!AM254-'OddsRatio_working_3-way'!R254/3)</f>
        <v>-0.76293446536033016</v>
      </c>
      <c r="AT254" s="11">
        <f>IF(('OddsRatio_working_3-way'!X254=0),IF(Q254&gt;0,-Q254^(1/3),(-Q254)^(1/3)),'OddsRatio_working_3-way'!AN254-'OddsRatio_working_3-way'!R254/3)</f>
        <v>-0.28767903081524149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9">
        <f t="shared" si="52"/>
        <v>0.45062413346648239</v>
      </c>
      <c r="E255" s="9">
        <f t="shared" si="53"/>
        <v>0.26716003725432819</v>
      </c>
      <c r="F255" s="9">
        <f t="shared" si="54"/>
        <v>0.28221582927918953</v>
      </c>
      <c r="G255" s="9">
        <f t="shared" si="55"/>
        <v>1.0509865090878763</v>
      </c>
      <c r="H255" s="9">
        <f t="shared" si="56"/>
        <v>2.2191443505419364</v>
      </c>
      <c r="I255" s="9">
        <f t="shared" si="57"/>
        <v>3.7430747887193569</v>
      </c>
      <c r="J255" s="9">
        <f t="shared" si="58"/>
        <v>3.54338735199266</v>
      </c>
      <c r="K255" s="11">
        <f t="shared" si="59"/>
        <v>0.46296296296296291</v>
      </c>
      <c r="L255" s="11">
        <f t="shared" si="60"/>
        <v>0.2770083102493075</v>
      </c>
      <c r="M255" s="11">
        <f t="shared" si="61"/>
        <v>0.29239766081871343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-0.27474310584093364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0.23211520473836006</v>
      </c>
      <c r="Q255" s="11">
        <f>2*'OddsRatio_working_3-way'!K255*'OddsRatio_working_3-way'!L255*'OddsRatio_working_3-way'!M255</f>
        <v>7.4996835133557357E-2</v>
      </c>
      <c r="R255" s="11">
        <f t="shared" si="62"/>
        <v>0</v>
      </c>
      <c r="S255" s="11">
        <f t="shared" si="63"/>
        <v>-0.8448445103941804</v>
      </c>
      <c r="T255" s="11">
        <f t="shared" si="64"/>
        <v>-0.27297076264755421</v>
      </c>
      <c r="U255" s="11">
        <f>'OddsRatio_working_3-way'!S255-'OddsRatio_working_3-way'!R255^2/3</f>
        <v>-0.8448445103941804</v>
      </c>
      <c r="V255" s="11">
        <f>'OddsRatio_working_3-way'!S255*'OddsRatio_working_3-way'!R255/3-2*'OddsRatio_working_3-way'!R255^3/27-'OddsRatio_working_3-way'!T255</f>
        <v>0.27297076264755421</v>
      </c>
      <c r="W255" s="11">
        <f>'OddsRatio_working_3-way'!V255^2+4*'OddsRatio_working_3-way'!U255^3/27</f>
        <v>-1.4822979908145087E-2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0.14944565665195197</v>
      </c>
      <c r="Y255" s="11">
        <f>IF('OddsRatio_working_3-way'!W255&gt;=0,IF('OddsRatio_working_3-way'!V255+SQRT('OddsRatio_working_3-way'!W255)&gt;0,0,PI()),ACOS('OddsRatio_working_3-way'!V255/(2*'OddsRatio_working_3-way'!X255)))</f>
        <v>0.41953691167122553</v>
      </c>
      <c r="Z255" s="11">
        <f>'OddsRatio_working_3-way'!X255^(1/3)*COS('OddsRatio_working_3-way'!Y255/3)</f>
        <v>0.52549325454393814</v>
      </c>
      <c r="AA255" s="11">
        <f>'OddsRatio_working_3-way'!X255^(1/3)*COS(('OddsRatio_working_3-way'!Y255+2*PI())/3)</f>
        <v>-0.32680720149793119</v>
      </c>
      <c r="AB255" s="11">
        <f>'OddsRatio_working_3-way'!X255^(1/3)*COS(('OddsRatio_working_3-way'!Y255+4*PI())/3)</f>
        <v>-0.19868605304600684</v>
      </c>
      <c r="AC255" s="11">
        <f>'OddsRatio_working_3-way'!X255^(1/3)*SIN('OddsRatio_working_3-way'!Y255/3)</f>
        <v>7.3970779547602547E-2</v>
      </c>
      <c r="AD255" s="11">
        <f>'OddsRatio_working_3-way'!X255^(1/3)*SIN(('OddsRatio_working_3-way'!Y255+2*PI())/3)</f>
        <v>0.41810511817861162</v>
      </c>
      <c r="AE255" s="11">
        <f>'OddsRatio_working_3-way'!X255^(1/3)*SIN(('OddsRatio_working_3-way'!Y255+4*PI())/3)</f>
        <v>-0.49207589772621413</v>
      </c>
      <c r="AF255" s="11">
        <f>-'OddsRatio_working_3-way'!U255/(3*'OddsRatio_working_3-way'!X255^(1/3))*COS(('OddsRatio_working_3-way'!Y255)/3)</f>
        <v>0.52549325454393803</v>
      </c>
      <c r="AG255" s="11">
        <f>-'OddsRatio_working_3-way'!U255/(3*'OddsRatio_working_3-way'!X255^(1/3))*COS(('OddsRatio_working_3-way'!Y255+2*PI())/3)</f>
        <v>-0.32680720149793113</v>
      </c>
      <c r="AH255" s="11">
        <f>-'OddsRatio_working_3-way'!U255/(3*'OddsRatio_working_3-way'!X255^(1/3))*COS(('OddsRatio_working_3-way'!Y255+4*PI())/3)</f>
        <v>-0.19868605304600681</v>
      </c>
      <c r="AI255" s="11">
        <f>'OddsRatio_working_3-way'!U255/(3*'OddsRatio_working_3-way'!X255^(1/3))*SIN(('OddsRatio_working_3-way'!Y255)/3)</f>
        <v>-7.3970779547602533E-2</v>
      </c>
      <c r="AJ255" s="11">
        <f>'OddsRatio_working_3-way'!U255/(3*'OddsRatio_working_3-way'!X255^(1/3))*SIN(('OddsRatio_working_3-way'!Y255+2*PI())/3)</f>
        <v>-0.41810511817861157</v>
      </c>
      <c r="AK255" s="11">
        <f>'OddsRatio_working_3-way'!U255/(3*'OddsRatio_working_3-way'!X255^(1/3))*SIN(('OddsRatio_working_3-way'!Y255+4*PI())/3)</f>
        <v>0.49207589772621402</v>
      </c>
      <c r="AL255" s="11">
        <f>'OddsRatio_working_3-way'!Z255+'OddsRatio_working_3-way'!AF255</f>
        <v>1.0509865090878763</v>
      </c>
      <c r="AM255" s="11">
        <f>'OddsRatio_working_3-way'!AA255+'OddsRatio_working_3-way'!AG255</f>
        <v>-0.65361440299586238</v>
      </c>
      <c r="AN255" s="11">
        <f>'OddsRatio_working_3-way'!AB255+'OddsRatio_working_3-way'!AH255</f>
        <v>-0.39737210609201368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1.0509865090878763</v>
      </c>
      <c r="AS255" s="11">
        <f>IF(('OddsRatio_working_3-way'!X255=0),IF(Q255&gt;0,-Q255^(1/3),(-Q255)^(1/3)),'OddsRatio_working_3-way'!AM255-'OddsRatio_working_3-way'!R255/3)</f>
        <v>-0.65361440299586238</v>
      </c>
      <c r="AT255" s="11">
        <f>IF(('OddsRatio_working_3-way'!X255=0),IF(Q255&gt;0,-Q255^(1/3),(-Q255)^(1/3)),'OddsRatio_working_3-way'!AN255-'OddsRatio_working_3-way'!R255/3)</f>
        <v>-0.39737210609201368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9">
        <f t="shared" si="52"/>
        <v>0.43826224792684509</v>
      </c>
      <c r="E256" s="9">
        <f t="shared" si="53"/>
        <v>0.2725881333640473</v>
      </c>
      <c r="F256" s="9">
        <f t="shared" si="54"/>
        <v>0.28914961870910771</v>
      </c>
      <c r="G256" s="9">
        <f t="shared" si="55"/>
        <v>1.050605619274533</v>
      </c>
      <c r="H256" s="9">
        <f t="shared" si="56"/>
        <v>2.2817388555149298</v>
      </c>
      <c r="I256" s="9">
        <f t="shared" si="57"/>
        <v>3.6685382729573139</v>
      </c>
      <c r="J256" s="9">
        <f t="shared" si="58"/>
        <v>3.4584171491024058</v>
      </c>
      <c r="K256" s="11">
        <f t="shared" si="59"/>
        <v>0.4504504504504504</v>
      </c>
      <c r="L256" s="11">
        <f t="shared" si="60"/>
        <v>0.2824858757062147</v>
      </c>
      <c r="M256" s="11">
        <f t="shared" si="61"/>
        <v>0.29940119760479045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-0.27625280817202058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0.23239518824619806</v>
      </c>
      <c r="Q256" s="11">
        <f>2*'OddsRatio_working_3-way'!K256*'OddsRatio_working_3-way'!L256*'OddsRatio_working_3-way'!M256</f>
        <v>7.6195143687278061E-2</v>
      </c>
      <c r="R256" s="11">
        <f t="shared" si="62"/>
        <v>0</v>
      </c>
      <c r="S256" s="11">
        <f t="shared" si="63"/>
        <v>-0.84124099872131364</v>
      </c>
      <c r="T256" s="11">
        <f t="shared" si="64"/>
        <v>-0.27581672089223402</v>
      </c>
      <c r="U256" s="11">
        <f>'OddsRatio_working_3-way'!S256-'OddsRatio_working_3-way'!R256^2/3</f>
        <v>-0.84124099872131364</v>
      </c>
      <c r="V256" s="11">
        <f>'OddsRatio_working_3-way'!S256*'OddsRatio_working_3-way'!R256/3-2*'OddsRatio_working_3-way'!R256^3/27-'OddsRatio_working_3-way'!T256</f>
        <v>0.27581672089223402</v>
      </c>
      <c r="W256" s="11">
        <f>'OddsRatio_working_3-way'!V256^2+4*'OddsRatio_working_3-way'!U256^3/27</f>
        <v>-1.2122888920793773E-2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0.14849053205889787</v>
      </c>
      <c r="Y256" s="11">
        <f>IF('OddsRatio_working_3-way'!W256&gt;=0,IF('OddsRatio_working_3-way'!V256+SQRT('OddsRatio_working_3-way'!W256)&gt;0,0,PI()),ACOS('OddsRatio_working_3-way'!V256/(2*'OddsRatio_working_3-way'!X256)))</f>
        <v>0.37981014095029586</v>
      </c>
      <c r="Z256" s="11">
        <f>'OddsRatio_working_3-way'!X256^(1/3)*COS('OddsRatio_working_3-way'!Y256/3)</f>
        <v>0.5253028096372665</v>
      </c>
      <c r="AA256" s="11">
        <f>'OddsRatio_working_3-way'!X256^(1/3)*COS(('OddsRatio_working_3-way'!Y256+2*PI())/3)</f>
        <v>-0.3205562260403913</v>
      </c>
      <c r="AB256" s="11">
        <f>'OddsRatio_working_3-way'!X256^(1/3)*COS(('OddsRatio_working_3-way'!Y256+4*PI())/3)</f>
        <v>-0.20474658359687509</v>
      </c>
      <c r="AC256" s="11">
        <f>'OddsRatio_working_3-way'!X256^(1/3)*SIN('OddsRatio_working_3-way'!Y256/3)</f>
        <v>6.686272823951836E-2</v>
      </c>
      <c r="AD256" s="11">
        <f>'OddsRatio_working_3-way'!X256^(1/3)*SIN(('OddsRatio_working_3-way'!Y256+2*PI())/3)</f>
        <v>0.42149421370545465</v>
      </c>
      <c r="AE256" s="11">
        <f>'OddsRatio_working_3-way'!X256^(1/3)*SIN(('OddsRatio_working_3-way'!Y256+4*PI())/3)</f>
        <v>-0.48835694194497303</v>
      </c>
      <c r="AF256" s="11">
        <f>-'OddsRatio_working_3-way'!U256/(3*'OddsRatio_working_3-way'!X256^(1/3))*COS(('OddsRatio_working_3-way'!Y256)/3)</f>
        <v>0.5253028096372665</v>
      </c>
      <c r="AG256" s="11">
        <f>-'OddsRatio_working_3-way'!U256/(3*'OddsRatio_working_3-way'!X256^(1/3))*COS(('OddsRatio_working_3-way'!Y256+2*PI())/3)</f>
        <v>-0.3205562260403913</v>
      </c>
      <c r="AH256" s="11">
        <f>-'OddsRatio_working_3-way'!U256/(3*'OddsRatio_working_3-way'!X256^(1/3))*COS(('OddsRatio_working_3-way'!Y256+4*PI())/3)</f>
        <v>-0.20474658359687509</v>
      </c>
      <c r="AI256" s="11">
        <f>'OddsRatio_working_3-way'!U256/(3*'OddsRatio_working_3-way'!X256^(1/3))*SIN(('OddsRatio_working_3-way'!Y256)/3)</f>
        <v>-6.686272823951836E-2</v>
      </c>
      <c r="AJ256" s="11">
        <f>'OddsRatio_working_3-way'!U256/(3*'OddsRatio_working_3-way'!X256^(1/3))*SIN(('OddsRatio_working_3-way'!Y256+2*PI())/3)</f>
        <v>-0.42149421370545465</v>
      </c>
      <c r="AK256" s="11">
        <f>'OddsRatio_working_3-way'!U256/(3*'OddsRatio_working_3-way'!X256^(1/3))*SIN(('OddsRatio_working_3-way'!Y256+4*PI())/3)</f>
        <v>0.48835694194497303</v>
      </c>
      <c r="AL256" s="11">
        <f>'OddsRatio_working_3-way'!Z256+'OddsRatio_working_3-way'!AF256</f>
        <v>1.050605619274533</v>
      </c>
      <c r="AM256" s="11">
        <f>'OddsRatio_working_3-way'!AA256+'OddsRatio_working_3-way'!AG256</f>
        <v>-0.6411124520807826</v>
      </c>
      <c r="AN256" s="11">
        <f>'OddsRatio_working_3-way'!AB256+'OddsRatio_working_3-way'!AH256</f>
        <v>-0.40949316719375017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1.050605619274533</v>
      </c>
      <c r="AS256" s="11">
        <f>IF(('OddsRatio_working_3-way'!X256=0),IF(Q256&gt;0,-Q256^(1/3),(-Q256)^(1/3)),'OddsRatio_working_3-way'!AM256-'OddsRatio_working_3-way'!R256/3)</f>
        <v>-0.6411124520807826</v>
      </c>
      <c r="AT256" s="11">
        <f>IF(('OddsRatio_working_3-way'!X256=0),IF(Q256&gt;0,-Q256^(1/3),(-Q256)^(1/3)),'OddsRatio_working_3-way'!AN256-'OddsRatio_working_3-way'!R256/3)</f>
        <v>-0.40949316719375017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9">
        <f t="shared" si="52"/>
        <v>0.32101343788406361</v>
      </c>
      <c r="E257" s="9">
        <f t="shared" si="53"/>
        <v>0.31884849941949706</v>
      </c>
      <c r="F257" s="9">
        <f t="shared" si="54"/>
        <v>0.36013806269643944</v>
      </c>
      <c r="G257" s="9">
        <f t="shared" si="55"/>
        <v>1.0575671949925618</v>
      </c>
      <c r="H257" s="9">
        <f t="shared" si="56"/>
        <v>3.115134389985124</v>
      </c>
      <c r="I257" s="9">
        <f t="shared" si="57"/>
        <v>3.1362857338849741</v>
      </c>
      <c r="J257" s="9">
        <f t="shared" si="58"/>
        <v>2.7767128875875042</v>
      </c>
      <c r="K257" s="11">
        <f t="shared" si="59"/>
        <v>0.33333333333333331</v>
      </c>
      <c r="L257" s="11">
        <f t="shared" si="60"/>
        <v>0.33112582781456956</v>
      </c>
      <c r="M257" s="11">
        <f t="shared" si="61"/>
        <v>0.37313432835820892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-0.27952950479391125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0.23475338539092616</v>
      </c>
      <c r="Q257" s="11">
        <f>2*'OddsRatio_working_3-way'!K257*'OddsRatio_working_3-way'!L257*'OddsRatio_working_3-way'!M257</f>
        <v>8.2369608909096892E-2</v>
      </c>
      <c r="R257" s="11">
        <f t="shared" si="62"/>
        <v>0</v>
      </c>
      <c r="S257" s="11">
        <f t="shared" si="63"/>
        <v>-0.83981612446958975</v>
      </c>
      <c r="T257" s="11">
        <f t="shared" si="64"/>
        <v>-0.29467232437529461</v>
      </c>
      <c r="U257" s="11">
        <f>'OddsRatio_working_3-way'!S257-'OddsRatio_working_3-way'!R257^2/3</f>
        <v>-0.83981612446958975</v>
      </c>
      <c r="V257" s="11">
        <f>'OddsRatio_working_3-way'!S257*'OddsRatio_working_3-way'!R257/3-2*'OddsRatio_working_3-way'!R257^3/27-'OddsRatio_working_3-way'!T257</f>
        <v>0.29467232437529461</v>
      </c>
      <c r="W257" s="11">
        <f>'OddsRatio_working_3-way'!V257^2+4*'OddsRatio_working_3-way'!U257^3/27</f>
        <v>-9.1857050248213279E-4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0.1481134271894525</v>
      </c>
      <c r="Y257" s="11">
        <f>IF('OddsRatio_working_3-way'!W257&gt;=0,IF('OddsRatio_working_3-way'!V257+SQRT('OddsRatio_working_3-way'!W257)&gt;0,0,PI()),ACOS('OddsRatio_working_3-way'!V257/(2*'OddsRatio_working_3-way'!X257)))</f>
        <v>0.10249258454255705</v>
      </c>
      <c r="Z257" s="11">
        <f>'OddsRatio_working_3-way'!X257^(1/3)*COS('OddsRatio_working_3-way'!Y257/3)</f>
        <v>0.52878359749628101</v>
      </c>
      <c r="AA257" s="11">
        <f>'OddsRatio_working_3-way'!X257^(1/3)*COS(('OddsRatio_working_3-way'!Y257+2*PI())/3)</f>
        <v>-0.28004304092139254</v>
      </c>
      <c r="AB257" s="11">
        <f>'OddsRatio_working_3-way'!X257^(1/3)*COS(('OddsRatio_working_3-way'!Y257+4*PI())/3)</f>
        <v>-0.24874055657488864</v>
      </c>
      <c r="AC257" s="11">
        <f>'OddsRatio_working_3-way'!X257^(1/3)*SIN('OddsRatio_working_3-way'!Y257/3)</f>
        <v>1.8072497763758209E-2</v>
      </c>
      <c r="AD257" s="11">
        <f>'OddsRatio_working_3-way'!X257^(1/3)*SIN(('OddsRatio_working_3-way'!Y257+2*PI())/3)</f>
        <v>0.44890377965442579</v>
      </c>
      <c r="AE257" s="11">
        <f>'OddsRatio_working_3-way'!X257^(1/3)*SIN(('OddsRatio_working_3-way'!Y257+4*PI())/3)</f>
        <v>-0.46697627741818387</v>
      </c>
      <c r="AF257" s="11">
        <f>-'OddsRatio_working_3-way'!U257/(3*'OddsRatio_working_3-way'!X257^(1/3))*COS(('OddsRatio_working_3-way'!Y257)/3)</f>
        <v>0.5287835974962809</v>
      </c>
      <c r="AG257" s="11">
        <f>-'OddsRatio_working_3-way'!U257/(3*'OddsRatio_working_3-way'!X257^(1/3))*COS(('OddsRatio_working_3-way'!Y257+2*PI())/3)</f>
        <v>-0.28004304092139248</v>
      </c>
      <c r="AH257" s="11">
        <f>-'OddsRatio_working_3-way'!U257/(3*'OddsRatio_working_3-way'!X257^(1/3))*COS(('OddsRatio_working_3-way'!Y257+4*PI())/3)</f>
        <v>-0.24874055657488858</v>
      </c>
      <c r="AI257" s="11">
        <f>'OddsRatio_working_3-way'!U257/(3*'OddsRatio_working_3-way'!X257^(1/3))*SIN(('OddsRatio_working_3-way'!Y257)/3)</f>
        <v>-1.8072497763758206E-2</v>
      </c>
      <c r="AJ257" s="11">
        <f>'OddsRatio_working_3-way'!U257/(3*'OddsRatio_working_3-way'!X257^(1/3))*SIN(('OddsRatio_working_3-way'!Y257+2*PI())/3)</f>
        <v>-0.44890377965442574</v>
      </c>
      <c r="AK257" s="11">
        <f>'OddsRatio_working_3-way'!U257/(3*'OddsRatio_working_3-way'!X257^(1/3))*SIN(('OddsRatio_working_3-way'!Y257+4*PI())/3)</f>
        <v>0.46697627741818376</v>
      </c>
      <c r="AL257" s="11">
        <f>'OddsRatio_working_3-way'!Z257+'OddsRatio_working_3-way'!AF257</f>
        <v>1.0575671949925618</v>
      </c>
      <c r="AM257" s="11">
        <f>'OddsRatio_working_3-way'!AA257+'OddsRatio_working_3-way'!AG257</f>
        <v>-0.56008608184278508</v>
      </c>
      <c r="AN257" s="11">
        <f>'OddsRatio_working_3-way'!AB257+'OddsRatio_working_3-way'!AH257</f>
        <v>-0.49748111314977722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1.0575671949925618</v>
      </c>
      <c r="AS257" s="11">
        <f>IF(('OddsRatio_working_3-way'!X257=0),IF(Q257&gt;0,-Q257^(1/3),(-Q257)^(1/3)),'OddsRatio_working_3-way'!AM257-'OddsRatio_working_3-way'!R257/3)</f>
        <v>-0.56008608184278508</v>
      </c>
      <c r="AT257" s="11">
        <f>IF(('OddsRatio_working_3-way'!X257=0),IF(Q257&gt;0,-Q257^(1/3),(-Q257)^(1/3)),'OddsRatio_working_3-way'!AN257-'OddsRatio_working_3-way'!R257/3)</f>
        <v>-0.49748111314977722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9">
        <f t="shared" si="52"/>
        <v>0.34318109823200593</v>
      </c>
      <c r="E258" s="9">
        <f t="shared" si="53"/>
        <v>0.32213928038421968</v>
      </c>
      <c r="F258" s="9">
        <f t="shared" si="54"/>
        <v>0.33467962138377427</v>
      </c>
      <c r="G258" s="9">
        <f t="shared" si="55"/>
        <v>1.05741071700054</v>
      </c>
      <c r="H258" s="9">
        <f t="shared" si="56"/>
        <v>2.9139133977709775</v>
      </c>
      <c r="I258" s="9">
        <f t="shared" si="57"/>
        <v>3.1042473268310746</v>
      </c>
      <c r="J258" s="9">
        <f t="shared" si="58"/>
        <v>2.9879321479610153</v>
      </c>
      <c r="K258" s="11">
        <f t="shared" si="59"/>
        <v>0.35587188612099646</v>
      </c>
      <c r="L258" s="11">
        <f t="shared" si="60"/>
        <v>0.33444816053511706</v>
      </c>
      <c r="M258" s="11">
        <f t="shared" si="61"/>
        <v>0.34722222222222221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-0.27984625831987731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0.2347352649070118</v>
      </c>
      <c r="Q258" s="11">
        <f>2*'OddsRatio_working_3-way'!K258*'OddsRatio_working_3-way'!L258*'OddsRatio_working_3-way'!M258</f>
        <v>8.2653262291201332E-2</v>
      </c>
      <c r="R258" s="11">
        <f t="shared" si="62"/>
        <v>0</v>
      </c>
      <c r="S258" s="11">
        <f t="shared" si="63"/>
        <v>-0.83880079839659127</v>
      </c>
      <c r="T258" s="11">
        <f t="shared" si="64"/>
        <v>-0.2953523938016166</v>
      </c>
      <c r="U258" s="11">
        <f>'OddsRatio_working_3-way'!S258-'OddsRatio_working_3-way'!R258^2/3</f>
        <v>-0.83880079839659127</v>
      </c>
      <c r="V258" s="11">
        <f>'OddsRatio_working_3-way'!S258*'OddsRatio_working_3-way'!R258/3-2*'OddsRatio_working_3-way'!R258^3/27-'OddsRatio_working_3-way'!T258</f>
        <v>0.2953523938016166</v>
      </c>
      <c r="W258" s="11">
        <f>'OddsRatio_working_3-way'!V258^2+4*'OddsRatio_working_3-way'!U258^3/27</f>
        <v>-1.9943048221107706E-4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0.14784490776363951</v>
      </c>
      <c r="Y258" s="11">
        <f>IF('OddsRatio_working_3-way'!W258&gt;=0,IF('OddsRatio_working_3-way'!V258+SQRT('OddsRatio_working_3-way'!W258)&gt;0,0,PI()),ACOS('OddsRatio_working_3-way'!V258/(2*'OddsRatio_working_3-way'!X258)))</f>
        <v>4.7777634462565999E-2</v>
      </c>
      <c r="Z258" s="11">
        <f>'OddsRatio_working_3-way'!X258^(1/3)*COS('OddsRatio_working_3-way'!Y258/3)</f>
        <v>0.52870535850027012</v>
      </c>
      <c r="AA258" s="11">
        <f>'OddsRatio_working_3-way'!X258^(1/3)*COS(('OddsRatio_working_3-way'!Y258+2*PI())/3)</f>
        <v>-0.27164531382027063</v>
      </c>
      <c r="AB258" s="11">
        <f>'OddsRatio_working_3-way'!X258^(1/3)*COS(('OddsRatio_working_3-way'!Y258+4*PI())/3)</f>
        <v>-0.2570600446799996</v>
      </c>
      <c r="AC258" s="11">
        <f>'OddsRatio_working_3-way'!X258^(1/3)*SIN('OddsRatio_working_3-way'!Y258/3)</f>
        <v>8.4208090643387926E-3</v>
      </c>
      <c r="AD258" s="11">
        <f>'OddsRatio_working_3-way'!X258^(1/3)*SIN(('OddsRatio_working_3-way'!Y258+2*PI())/3)</f>
        <v>0.45366186704602351</v>
      </c>
      <c r="AE258" s="11">
        <f>'OddsRatio_working_3-way'!X258^(1/3)*SIN(('OddsRatio_working_3-way'!Y258+4*PI())/3)</f>
        <v>-0.46208267611036208</v>
      </c>
      <c r="AF258" s="11">
        <f>-'OddsRatio_working_3-way'!U258/(3*'OddsRatio_working_3-way'!X258^(1/3))*COS(('OddsRatio_working_3-way'!Y258)/3)</f>
        <v>0.5287053585002699</v>
      </c>
      <c r="AG258" s="11">
        <f>-'OddsRatio_working_3-way'!U258/(3*'OddsRatio_working_3-way'!X258^(1/3))*COS(('OddsRatio_working_3-way'!Y258+2*PI())/3)</f>
        <v>-0.27164531382027052</v>
      </c>
      <c r="AH258" s="11">
        <f>-'OddsRatio_working_3-way'!U258/(3*'OddsRatio_working_3-way'!X258^(1/3))*COS(('OddsRatio_working_3-way'!Y258+4*PI())/3)</f>
        <v>-0.25706004467999949</v>
      </c>
      <c r="AI258" s="11">
        <f>'OddsRatio_working_3-way'!U258/(3*'OddsRatio_working_3-way'!X258^(1/3))*SIN(('OddsRatio_working_3-way'!Y258)/3)</f>
        <v>-8.4208090643387891E-3</v>
      </c>
      <c r="AJ258" s="11">
        <f>'OddsRatio_working_3-way'!U258/(3*'OddsRatio_working_3-way'!X258^(1/3))*SIN(('OddsRatio_working_3-way'!Y258+2*PI())/3)</f>
        <v>-0.45366186704602335</v>
      </c>
      <c r="AK258" s="11">
        <f>'OddsRatio_working_3-way'!U258/(3*'OddsRatio_working_3-way'!X258^(1/3))*SIN(('OddsRatio_working_3-way'!Y258+4*PI())/3)</f>
        <v>0.46208267611036191</v>
      </c>
      <c r="AL258" s="11">
        <f>'OddsRatio_working_3-way'!Z258+'OddsRatio_working_3-way'!AF258</f>
        <v>1.05741071700054</v>
      </c>
      <c r="AM258" s="11">
        <f>'OddsRatio_working_3-way'!AA258+'OddsRatio_working_3-way'!AG258</f>
        <v>-0.54329062764054115</v>
      </c>
      <c r="AN258" s="11">
        <f>'OddsRatio_working_3-way'!AB258+'OddsRatio_working_3-way'!AH258</f>
        <v>-0.51412008935999909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1.05741071700054</v>
      </c>
      <c r="AS258" s="11">
        <f>IF(('OddsRatio_working_3-way'!X258=0),IF(Q258&gt;0,-Q258^(1/3),(-Q258)^(1/3)),'OddsRatio_working_3-way'!AM258-'OddsRatio_working_3-way'!R258/3)</f>
        <v>-0.54329062764054115</v>
      </c>
      <c r="AT258" s="11">
        <f>IF(('OddsRatio_working_3-way'!X258=0),IF(Q258&gt;0,-Q258^(1/3),(-Q258)^(1/3)),'OddsRatio_working_3-way'!AN258-'OddsRatio_working_3-way'!R258/3)</f>
        <v>-0.51412008935999909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9">
        <f t="shared" si="52"/>
        <v>0.66686690355227052</v>
      </c>
      <c r="E259" s="9">
        <f t="shared" si="53"/>
        <v>0.19679513076787042</v>
      </c>
      <c r="F259" s="9">
        <f t="shared" si="54"/>
        <v>0.13633796567985904</v>
      </c>
      <c r="G259" s="9">
        <f t="shared" si="55"/>
        <v>1.062871494227116</v>
      </c>
      <c r="H259" s="9">
        <f t="shared" si="56"/>
        <v>1.4995496022867445</v>
      </c>
      <c r="I259" s="9">
        <f t="shared" si="57"/>
        <v>5.0814265378321242</v>
      </c>
      <c r="J259" s="9">
        <f t="shared" si="58"/>
        <v>7.3347141055936129</v>
      </c>
      <c r="K259" s="11">
        <f t="shared" si="59"/>
        <v>0.68027210884353739</v>
      </c>
      <c r="L259" s="11">
        <f t="shared" si="60"/>
        <v>0.20661157024793389</v>
      </c>
      <c r="M259" s="11">
        <f t="shared" si="61"/>
        <v>0.14367816091954022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-0.21722179895041516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0.20739510775337019</v>
      </c>
      <c r="Q259" s="11">
        <f>2*'OddsRatio_working_3-way'!K259*'OddsRatio_working_3-way'!L259*'OddsRatio_working_3-way'!M259</f>
        <v>4.0388531208056508E-2</v>
      </c>
      <c r="R259" s="11">
        <f t="shared" si="62"/>
        <v>0</v>
      </c>
      <c r="S259" s="11">
        <f t="shared" si="63"/>
        <v>-0.95476194726069785</v>
      </c>
      <c r="T259" s="11">
        <f t="shared" si="64"/>
        <v>-0.1859322195249655</v>
      </c>
      <c r="U259" s="11">
        <f>'OddsRatio_working_3-way'!S259-'OddsRatio_working_3-way'!R259^2/3</f>
        <v>-0.95476194726069785</v>
      </c>
      <c r="V259" s="11">
        <f>'OddsRatio_working_3-way'!S259*'OddsRatio_working_3-way'!R259/3-2*'OddsRatio_working_3-way'!R259^3/27-'OddsRatio_working_3-way'!T259</f>
        <v>0.1859322195249655</v>
      </c>
      <c r="W259" s="11">
        <f>'OddsRatio_working_3-way'!V259^2+4*'OddsRatio_working_3-way'!U259^3/27</f>
        <v>-9.4367388586196241E-2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0.17953981372085426</v>
      </c>
      <c r="Y259" s="11">
        <f>IF('OddsRatio_working_3-way'!W259&gt;=0,IF('OddsRatio_working_3-way'!V259+SQRT('OddsRatio_working_3-way'!W259)&gt;0,0,PI()),ACOS('OddsRatio_working_3-way'!V259/(2*'OddsRatio_working_3-way'!X259)))</f>
        <v>1.0265164072411816</v>
      </c>
      <c r="Z259" s="11">
        <f>'OddsRatio_working_3-way'!X259^(1/3)*COS('OddsRatio_working_3-way'!Y259/3)</f>
        <v>0.5314357471135579</v>
      </c>
      <c r="AA259" s="11">
        <f>'OddsRatio_working_3-way'!X259^(1/3)*COS(('OddsRatio_working_3-way'!Y259+2*PI())/3)</f>
        <v>-0.42964627815026402</v>
      </c>
      <c r="AB259" s="11">
        <f>'OddsRatio_working_3-way'!X259^(1/3)*COS(('OddsRatio_working_3-way'!Y259+4*PI())/3)</f>
        <v>-0.10178946896329376</v>
      </c>
      <c r="AC259" s="11">
        <f>'OddsRatio_working_3-way'!X259^(1/3)*SIN('OddsRatio_working_3-way'!Y259/3)</f>
        <v>0.18928821703974893</v>
      </c>
      <c r="AD259" s="11">
        <f>'OddsRatio_working_3-way'!X259^(1/3)*SIN(('OddsRatio_working_3-way'!Y259+2*PI())/3)</f>
        <v>0.36559274895962934</v>
      </c>
      <c r="AE259" s="11">
        <f>'OddsRatio_working_3-way'!X259^(1/3)*SIN(('OddsRatio_working_3-way'!Y259+4*PI())/3)</f>
        <v>-0.55488096599937831</v>
      </c>
      <c r="AF259" s="11">
        <f>-'OddsRatio_working_3-way'!U259/(3*'OddsRatio_working_3-way'!X259^(1/3))*COS(('OddsRatio_working_3-way'!Y259)/3)</f>
        <v>0.53143574711355801</v>
      </c>
      <c r="AG259" s="11">
        <f>-'OddsRatio_working_3-way'!U259/(3*'OddsRatio_working_3-way'!X259^(1/3))*COS(('OddsRatio_working_3-way'!Y259+2*PI())/3)</f>
        <v>-0.42964627815026413</v>
      </c>
      <c r="AH259" s="11">
        <f>-'OddsRatio_working_3-way'!U259/(3*'OddsRatio_working_3-way'!X259^(1/3))*COS(('OddsRatio_working_3-way'!Y259+4*PI())/3)</f>
        <v>-0.10178946896329377</v>
      </c>
      <c r="AI259" s="11">
        <f>'OddsRatio_working_3-way'!U259/(3*'OddsRatio_working_3-way'!X259^(1/3))*SIN(('OddsRatio_working_3-way'!Y259)/3)</f>
        <v>-0.18928821703974899</v>
      </c>
      <c r="AJ259" s="11">
        <f>'OddsRatio_working_3-way'!U259/(3*'OddsRatio_working_3-way'!X259^(1/3))*SIN(('OddsRatio_working_3-way'!Y259+2*PI())/3)</f>
        <v>-0.3655927489596294</v>
      </c>
      <c r="AK259" s="11">
        <f>'OddsRatio_working_3-way'!U259/(3*'OddsRatio_working_3-way'!X259^(1/3))*SIN(('OddsRatio_working_3-way'!Y259+4*PI())/3)</f>
        <v>0.55488096599937842</v>
      </c>
      <c r="AL259" s="11">
        <f>'OddsRatio_working_3-way'!Z259+'OddsRatio_working_3-way'!AF259</f>
        <v>1.062871494227116</v>
      </c>
      <c r="AM259" s="11">
        <f>'OddsRatio_working_3-way'!AA259+'OddsRatio_working_3-way'!AG259</f>
        <v>-0.85929255630052814</v>
      </c>
      <c r="AN259" s="11">
        <f>'OddsRatio_working_3-way'!AB259+'OddsRatio_working_3-way'!AH259</f>
        <v>-0.20357893792658754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1.062871494227116</v>
      </c>
      <c r="AS259" s="11">
        <f>IF(('OddsRatio_working_3-way'!X259=0),IF(Q259&gt;0,-Q259^(1/3),(-Q259)^(1/3)),'OddsRatio_working_3-way'!AM259-'OddsRatio_working_3-way'!R259/3)</f>
        <v>-0.85929255630052814</v>
      </c>
      <c r="AT259" s="11">
        <f>IF(('OddsRatio_working_3-way'!X259=0),IF(Q259&gt;0,-Q259^(1/3),(-Q259)^(1/3)),'OddsRatio_working_3-way'!AN259-'OddsRatio_working_3-way'!R259/3)</f>
        <v>-0.20357893792658754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0.34800540768415489</v>
      </c>
      <c r="E260" s="9">
        <f t="shared" ref="E260:E323" si="66">(L260/(AR260+L260-(AR260*L260)))</f>
        <v>0.30016601244000329</v>
      </c>
      <c r="F260" s="9">
        <f t="shared" ref="F260:F323" si="67">(M260/(AR260+M260-(AR260*M260)))</f>
        <v>0.35182857987584182</v>
      </c>
      <c r="G260" s="9">
        <f t="shared" ref="G260:G323" si="68">AR260</f>
        <v>1.0408436476998444</v>
      </c>
      <c r="H260" s="9">
        <f t="shared" ref="H260:H323" si="69">IF(A260="","",1/D260)</f>
        <v>2.8735185658597202</v>
      </c>
      <c r="I260" s="9">
        <f t="shared" ref="I260:I323" si="70">IF(B260="","",1/E260)</f>
        <v>3.3314897708476519</v>
      </c>
      <c r="J260" s="9">
        <f t="shared" ref="J260:J323" si="71">IF(C260="","",1/F260)</f>
        <v>2.8422932564287242</v>
      </c>
      <c r="K260" s="11">
        <f t="shared" ref="K260:K323" si="72">1/A260</f>
        <v>0.35714285714285715</v>
      </c>
      <c r="L260" s="11">
        <f t="shared" ref="L260:L323" si="73">1/B260</f>
        <v>0.30864197530864196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-0.28399518652226241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0.2312029237420333</v>
      </c>
      <c r="Q260" s="11">
        <f>2*'OddsRatio_working_3-way'!K260*'OddsRatio_working_3-way'!L260*'OddsRatio_working_3-way'!M260</f>
        <v>7.9587925556637948E-2</v>
      </c>
      <c r="R260" s="11">
        <f t="shared" ref="R260:R323" si="75">O260/N260</f>
        <v>0</v>
      </c>
      <c r="S260" s="11">
        <f t="shared" ref="S260:S323" si="76">P260/N260</f>
        <v>-0.8141086001255492</v>
      </c>
      <c r="T260" s="11">
        <f t="shared" ref="T260:T323" si="77">Q260/N260</f>
        <v>-0.28024392431172085</v>
      </c>
      <c r="U260" s="11">
        <f>'OddsRatio_working_3-way'!S260-'OddsRatio_working_3-way'!R260^2/3</f>
        <v>-0.8141086001255492</v>
      </c>
      <c r="V260" s="11">
        <f>'OddsRatio_working_3-way'!S260*'OddsRatio_working_3-way'!R260/3-2*'OddsRatio_working_3-way'!R260^3/27-'OddsRatio_working_3-way'!T260</f>
        <v>0.28024392431172085</v>
      </c>
      <c r="W260" s="11">
        <f>'OddsRatio_working_3-way'!V260^2+4*'OddsRatio_working_3-way'!U260^3/27</f>
        <v>-1.3994979720795137E-3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0.14136491350907501</v>
      </c>
      <c r="Y260" s="11">
        <f>IF('OddsRatio_working_3-way'!W260&gt;=0,IF('OddsRatio_working_3-way'!V260+SQRT('OddsRatio_working_3-way'!W260)&gt;0,0,PI()),ACOS('OddsRatio_working_3-way'!V260/(2*'OddsRatio_working_3-way'!X260)))</f>
        <v>0.13270582099906081</v>
      </c>
      <c r="Z260" s="11">
        <f>'OddsRatio_working_3-way'!X260^(1/3)*COS('OddsRatio_working_3-way'!Y260/3)</f>
        <v>0.52042182384992219</v>
      </c>
      <c r="AA260" s="11">
        <f>'OddsRatio_working_3-way'!X260^(1/3)*COS(('OddsRatio_working_3-way'!Y260+2*PI())/3)</f>
        <v>-0.28016069831298307</v>
      </c>
      <c r="AB260" s="11">
        <f>'OddsRatio_working_3-way'!X260^(1/3)*COS(('OddsRatio_working_3-way'!Y260+4*PI())/3)</f>
        <v>-0.24026112553693907</v>
      </c>
      <c r="AC260" s="11">
        <f>'OddsRatio_working_3-way'!X260^(1/3)*SIN('OddsRatio_working_3-way'!Y260/3)</f>
        <v>2.303602908280012E-2</v>
      </c>
      <c r="AD260" s="11">
        <f>'OddsRatio_working_3-way'!X260^(1/3)*SIN(('OddsRatio_working_3-way'!Y260+2*PI())/3)</f>
        <v>0.43918050559646288</v>
      </c>
      <c r="AE260" s="11">
        <f>'OddsRatio_working_3-way'!X260^(1/3)*SIN(('OddsRatio_working_3-way'!Y260+4*PI())/3)</f>
        <v>-0.46221653467926294</v>
      </c>
      <c r="AF260" s="11">
        <f>-'OddsRatio_working_3-way'!U260/(3*'OddsRatio_working_3-way'!X260^(1/3))*COS(('OddsRatio_working_3-way'!Y260)/3)</f>
        <v>0.52042182384992219</v>
      </c>
      <c r="AG260" s="11">
        <f>-'OddsRatio_working_3-way'!U260/(3*'OddsRatio_working_3-way'!X260^(1/3))*COS(('OddsRatio_working_3-way'!Y260+2*PI())/3)</f>
        <v>-0.28016069831298307</v>
      </c>
      <c r="AH260" s="11">
        <f>-'OddsRatio_working_3-way'!U260/(3*'OddsRatio_working_3-way'!X260^(1/3))*COS(('OddsRatio_working_3-way'!Y260+4*PI())/3)</f>
        <v>-0.24026112553693907</v>
      </c>
      <c r="AI260" s="11">
        <f>'OddsRatio_working_3-way'!U260/(3*'OddsRatio_working_3-way'!X260^(1/3))*SIN(('OddsRatio_working_3-way'!Y260)/3)</f>
        <v>-2.303602908280012E-2</v>
      </c>
      <c r="AJ260" s="11">
        <f>'OddsRatio_working_3-way'!U260/(3*'OddsRatio_working_3-way'!X260^(1/3))*SIN(('OddsRatio_working_3-way'!Y260+2*PI())/3)</f>
        <v>-0.43918050559646288</v>
      </c>
      <c r="AK260" s="11">
        <f>'OddsRatio_working_3-way'!U260/(3*'OddsRatio_working_3-way'!X260^(1/3))*SIN(('OddsRatio_working_3-way'!Y260+4*PI())/3)</f>
        <v>0.46221653467926294</v>
      </c>
      <c r="AL260" s="11">
        <f>'OddsRatio_working_3-way'!Z260+'OddsRatio_working_3-way'!AF260</f>
        <v>1.0408436476998444</v>
      </c>
      <c r="AM260" s="11">
        <f>'OddsRatio_working_3-way'!AA260+'OddsRatio_working_3-way'!AG260</f>
        <v>-0.56032139662596614</v>
      </c>
      <c r="AN260" s="11">
        <f>'OddsRatio_working_3-way'!AB260+'OddsRatio_working_3-way'!AH260</f>
        <v>-0.48052225107387814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1.0408436476998444</v>
      </c>
      <c r="AS260" s="11">
        <f>IF(('OddsRatio_working_3-way'!X260=0),IF(Q260&gt;0,-Q260^(1/3),(-Q260)^(1/3)),'OddsRatio_working_3-way'!AM260-'OddsRatio_working_3-way'!R260/3)</f>
        <v>-0.56032139662596614</v>
      </c>
      <c r="AT260" s="11">
        <f>IF(('OddsRatio_working_3-way'!X260=0),IF(Q260&gt;0,-Q260^(1/3),(-Q260)^(1/3)),'OddsRatio_working_3-way'!AN260-'OddsRatio_working_3-way'!R260/3)</f>
        <v>-0.48052225107387814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9">
        <f t="shared" si="65"/>
        <v>0.71986491961216226</v>
      </c>
      <c r="E261" s="9">
        <f t="shared" si="66"/>
        <v>0.18050288645814488</v>
      </c>
      <c r="F261" s="9">
        <f t="shared" si="67"/>
        <v>9.9632193929692844E-2</v>
      </c>
      <c r="G261" s="9">
        <f t="shared" si="68"/>
        <v>1.0809708597782037</v>
      </c>
      <c r="H261" s="9">
        <f t="shared" si="69"/>
        <v>1.3891495095201536</v>
      </c>
      <c r="I261" s="9">
        <f t="shared" si="70"/>
        <v>5.5400776110684555</v>
      </c>
      <c r="J261" s="9">
        <f t="shared" si="71"/>
        <v>10.036916387745782</v>
      </c>
      <c r="K261" s="11">
        <f t="shared" si="72"/>
        <v>0.73529411764705876</v>
      </c>
      <c r="L261" s="11">
        <f t="shared" si="73"/>
        <v>0.19230769230769229</v>
      </c>
      <c r="M261" s="11">
        <f t="shared" si="74"/>
        <v>0.10683760683760685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-0.19095892794987823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0.1951840894148586</v>
      </c>
      <c r="Q261" s="11">
        <f>2*'OddsRatio_working_3-way'!K261*'OddsRatio_working_3-way'!L261*'OddsRatio_working_3-way'!M261</f>
        <v>3.0214255327377496E-2</v>
      </c>
      <c r="R261" s="11">
        <f t="shared" si="75"/>
        <v>0</v>
      </c>
      <c r="S261" s="11">
        <f t="shared" si="76"/>
        <v>-1.0221260221260215</v>
      </c>
      <c r="T261" s="11">
        <f t="shared" si="77"/>
        <v>-0.15822384243436868</v>
      </c>
      <c r="U261" s="11">
        <f>'OddsRatio_working_3-way'!S261-'OddsRatio_working_3-way'!R261^2/3</f>
        <v>-1.0221260221260215</v>
      </c>
      <c r="V261" s="11">
        <f>'OddsRatio_working_3-way'!S261*'OddsRatio_working_3-way'!R261/3-2*'OddsRatio_working_3-way'!R261^3/27-'OddsRatio_working_3-way'!T261</f>
        <v>0.15822384243436868</v>
      </c>
      <c r="W261" s="11">
        <f>'OddsRatio_working_3-way'!V261^2+4*'OddsRatio_working_3-way'!U261^3/27</f>
        <v>-0.13316633879311751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0.1988725239367001</v>
      </c>
      <c r="Y261" s="11">
        <f>IF('OddsRatio_working_3-way'!W261&gt;=0,IF('OddsRatio_working_3-way'!V261+SQRT('OddsRatio_working_3-way'!W261)&gt;0,0,PI()),ACOS('OddsRatio_working_3-way'!V261/(2*'OddsRatio_working_3-way'!X261)))</f>
        <v>1.1616762605521671</v>
      </c>
      <c r="Z261" s="11">
        <f>'OddsRatio_working_3-way'!X261^(1/3)*COS('OddsRatio_working_3-way'!Y261/3)</f>
        <v>0.54048542988910186</v>
      </c>
      <c r="AA261" s="11">
        <f>'OddsRatio_working_3-way'!X261^(1/3)*COS(('OddsRatio_working_3-way'!Y261+2*PI())/3)</f>
        <v>-0.46113045836905675</v>
      </c>
      <c r="AB261" s="11">
        <f>'OddsRatio_working_3-way'!X261^(1/3)*COS(('OddsRatio_working_3-way'!Y261+4*PI())/3)</f>
        <v>-7.9354971520045545E-2</v>
      </c>
      <c r="AC261" s="11">
        <f>'OddsRatio_working_3-way'!X261^(1/3)*SIN('OddsRatio_working_3-way'!Y261/3)</f>
        <v>0.22041818010227726</v>
      </c>
      <c r="AD261" s="11">
        <f>'OddsRatio_working_3-way'!X261^(1/3)*SIN(('OddsRatio_working_3-way'!Y261+2*PI())/3)</f>
        <v>0.35786502260817676</v>
      </c>
      <c r="AE261" s="11">
        <f>'OddsRatio_working_3-way'!X261^(1/3)*SIN(('OddsRatio_working_3-way'!Y261+4*PI())/3)</f>
        <v>-0.57828320271045397</v>
      </c>
      <c r="AF261" s="11">
        <f>-'OddsRatio_working_3-way'!U261/(3*'OddsRatio_working_3-way'!X261^(1/3))*COS(('OddsRatio_working_3-way'!Y261)/3)</f>
        <v>0.54048542988910186</v>
      </c>
      <c r="AG261" s="11">
        <f>-'OddsRatio_working_3-way'!U261/(3*'OddsRatio_working_3-way'!X261^(1/3))*COS(('OddsRatio_working_3-way'!Y261+2*PI())/3)</f>
        <v>-0.46113045836905675</v>
      </c>
      <c r="AH261" s="11">
        <f>-'OddsRatio_working_3-way'!U261/(3*'OddsRatio_working_3-way'!X261^(1/3))*COS(('OddsRatio_working_3-way'!Y261+4*PI())/3)</f>
        <v>-7.9354971520045545E-2</v>
      </c>
      <c r="AI261" s="11">
        <f>'OddsRatio_working_3-way'!U261/(3*'OddsRatio_working_3-way'!X261^(1/3))*SIN(('OddsRatio_working_3-way'!Y261)/3)</f>
        <v>-0.22041818010227726</v>
      </c>
      <c r="AJ261" s="11">
        <f>'OddsRatio_working_3-way'!U261/(3*'OddsRatio_working_3-way'!X261^(1/3))*SIN(('OddsRatio_working_3-way'!Y261+2*PI())/3)</f>
        <v>-0.35786502260817676</v>
      </c>
      <c r="AK261" s="11">
        <f>'OddsRatio_working_3-way'!U261/(3*'OddsRatio_working_3-way'!X261^(1/3))*SIN(('OddsRatio_working_3-way'!Y261+4*PI())/3)</f>
        <v>0.57828320271045397</v>
      </c>
      <c r="AL261" s="11">
        <f>'OddsRatio_working_3-way'!Z261+'OddsRatio_working_3-way'!AF261</f>
        <v>1.0809708597782037</v>
      </c>
      <c r="AM261" s="11">
        <f>'OddsRatio_working_3-way'!AA261+'OddsRatio_working_3-way'!AG261</f>
        <v>-0.9222609167381135</v>
      </c>
      <c r="AN261" s="11">
        <f>'OddsRatio_working_3-way'!AB261+'OddsRatio_working_3-way'!AH261</f>
        <v>-0.15870994304009109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1.0809708597782037</v>
      </c>
      <c r="AS261" s="11">
        <f>IF(('OddsRatio_working_3-way'!X261=0),IF(Q261&gt;0,-Q261^(1/3),(-Q261)^(1/3)),'OddsRatio_working_3-way'!AM261-'OddsRatio_working_3-way'!R261/3)</f>
        <v>-0.9222609167381135</v>
      </c>
      <c r="AT261" s="11">
        <f>IF(('OddsRatio_working_3-way'!X261=0),IF(Q261&gt;0,-Q261^(1/3),(-Q261)^(1/3)),'OddsRatio_working_3-way'!AN261-'OddsRatio_working_3-way'!R261/3)</f>
        <v>-0.15870994304009109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9">
        <f t="shared" si="65"/>
        <v>0.20338808548347789</v>
      </c>
      <c r="E262" s="9">
        <f t="shared" si="66"/>
        <v>0.27113913637944448</v>
      </c>
      <c r="F262" s="9">
        <f t="shared" si="67"/>
        <v>0.52547277813707771</v>
      </c>
      <c r="G262" s="9">
        <f t="shared" si="68"/>
        <v>1.0500559921137373</v>
      </c>
      <c r="H262" s="9">
        <f t="shared" si="69"/>
        <v>4.9167088505842411</v>
      </c>
      <c r="I262" s="9">
        <f t="shared" si="70"/>
        <v>3.6881433398111674</v>
      </c>
      <c r="J262" s="9">
        <f t="shared" si="71"/>
        <v>1.9030481532178143</v>
      </c>
      <c r="K262" s="11">
        <f t="shared" si="72"/>
        <v>0.21141649048625791</v>
      </c>
      <c r="L262" s="11">
        <f t="shared" si="73"/>
        <v>0.2808988764044944</v>
      </c>
      <c r="M262" s="11">
        <f t="shared" si="74"/>
        <v>0.5376344086021505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-0.26219425132074659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0.22828740893088439</v>
      </c>
      <c r="Q262" s="11">
        <f>2*'OddsRatio_working_3-way'!K262*'OddsRatio_working_3-way'!L262*'OddsRatio_working_3-way'!M262</f>
        <v>6.3856617882764866E-2</v>
      </c>
      <c r="R262" s="11">
        <f t="shared" si="75"/>
        <v>0</v>
      </c>
      <c r="S262" s="11">
        <f t="shared" si="76"/>
        <v>-0.87068045077623235</v>
      </c>
      <c r="T262" s="11">
        <f t="shared" si="77"/>
        <v>-0.24354697923810695</v>
      </c>
      <c r="U262" s="11">
        <f>'OddsRatio_working_3-way'!S262-'OddsRatio_working_3-way'!R262^2/3</f>
        <v>-0.87068045077623235</v>
      </c>
      <c r="V262" s="11">
        <f>'OddsRatio_working_3-way'!S262*'OddsRatio_working_3-way'!R262/3-2*'OddsRatio_working_3-way'!R262^3/27-'OddsRatio_working_3-way'!T262</f>
        <v>0.24354697923810695</v>
      </c>
      <c r="W262" s="11">
        <f>'OddsRatio_working_3-way'!V262^2+4*'OddsRatio_working_3-way'!U262^3/27</f>
        <v>-3.8469951623586317E-2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0.15635303220564128</v>
      </c>
      <c r="Y262" s="11">
        <f>IF('OddsRatio_working_3-way'!W262&gt;=0,IF('OddsRatio_working_3-way'!V262+SQRT('OddsRatio_working_3-way'!W262)&gt;0,0,PI()),ACOS('OddsRatio_working_3-way'!V262/(2*'OddsRatio_working_3-way'!X262)))</f>
        <v>0.67798722159377867</v>
      </c>
      <c r="Z262" s="11">
        <f>'OddsRatio_working_3-way'!X262^(1/3)*COS('OddsRatio_working_3-way'!Y262/3)</f>
        <v>0.52502799605686867</v>
      </c>
      <c r="AA262" s="11">
        <f>'OddsRatio_working_3-way'!X262^(1/3)*COS(('OddsRatio_working_3-way'!Y262+2*PI())/3)</f>
        <v>-0.36705736324803873</v>
      </c>
      <c r="AB262" s="11">
        <f>'OddsRatio_working_3-way'!X262^(1/3)*COS(('OddsRatio_working_3-way'!Y262+4*PI())/3)</f>
        <v>-0.15797063280883003</v>
      </c>
      <c r="AC262" s="11">
        <f>'OddsRatio_working_3-way'!X262^(1/3)*SIN('OddsRatio_working_3-way'!Y262/3)</f>
        <v>0.12071628010305607</v>
      </c>
      <c r="AD262" s="11">
        <f>'OddsRatio_working_3-way'!X262^(1/3)*SIN(('OddsRatio_working_3-way'!Y262+2*PI())/3)</f>
        <v>0.39432944223175637</v>
      </c>
      <c r="AE262" s="11">
        <f>'OddsRatio_working_3-way'!X262^(1/3)*SIN(('OddsRatio_working_3-way'!Y262+4*PI())/3)</f>
        <v>-0.51504572233481227</v>
      </c>
      <c r="AF262" s="11">
        <f>-'OddsRatio_working_3-way'!U262/(3*'OddsRatio_working_3-way'!X262^(1/3))*COS(('OddsRatio_working_3-way'!Y262)/3)</f>
        <v>0.52502799605686878</v>
      </c>
      <c r="AG262" s="11">
        <f>-'OddsRatio_working_3-way'!U262/(3*'OddsRatio_working_3-way'!X262^(1/3))*COS(('OddsRatio_working_3-way'!Y262+2*PI())/3)</f>
        <v>-0.36705736324803884</v>
      </c>
      <c r="AH262" s="11">
        <f>-'OddsRatio_working_3-way'!U262/(3*'OddsRatio_working_3-way'!X262^(1/3))*COS(('OddsRatio_working_3-way'!Y262+4*PI())/3)</f>
        <v>-0.15797063280883006</v>
      </c>
      <c r="AI262" s="11">
        <f>'OddsRatio_working_3-way'!U262/(3*'OddsRatio_working_3-way'!X262^(1/3))*SIN(('OddsRatio_working_3-way'!Y262)/3)</f>
        <v>-0.1207162801030561</v>
      </c>
      <c r="AJ262" s="11">
        <f>'OddsRatio_working_3-way'!U262/(3*'OddsRatio_working_3-way'!X262^(1/3))*SIN(('OddsRatio_working_3-way'!Y262+2*PI())/3)</f>
        <v>-0.39432944223175642</v>
      </c>
      <c r="AK262" s="11">
        <f>'OddsRatio_working_3-way'!U262/(3*'OddsRatio_working_3-way'!X262^(1/3))*SIN(('OddsRatio_working_3-way'!Y262+4*PI())/3)</f>
        <v>0.51504572233481238</v>
      </c>
      <c r="AL262" s="11">
        <f>'OddsRatio_working_3-way'!Z262+'OddsRatio_working_3-way'!AF262</f>
        <v>1.0500559921137373</v>
      </c>
      <c r="AM262" s="11">
        <f>'OddsRatio_working_3-way'!AA262+'OddsRatio_working_3-way'!AG262</f>
        <v>-0.73411472649607756</v>
      </c>
      <c r="AN262" s="11">
        <f>'OddsRatio_working_3-way'!AB262+'OddsRatio_working_3-way'!AH262</f>
        <v>-0.31594126561766012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1.0500559921137373</v>
      </c>
      <c r="AS262" s="11">
        <f>IF(('OddsRatio_working_3-way'!X262=0),IF(Q262&gt;0,-Q262^(1/3),(-Q262)^(1/3)),'OddsRatio_working_3-way'!AM262-'OddsRatio_working_3-way'!R262/3)</f>
        <v>-0.73411472649607756</v>
      </c>
      <c r="AT262" s="11">
        <f>IF(('OddsRatio_working_3-way'!X262=0),IF(Q262&gt;0,-Q262^(1/3),(-Q262)^(1/3)),'OddsRatio_working_3-way'!AN262-'OddsRatio_working_3-way'!R262/3)</f>
        <v>-0.31594126561766012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9">
        <f t="shared" si="65"/>
        <v>0.36646728971538201</v>
      </c>
      <c r="E263" s="9">
        <f t="shared" si="66"/>
        <v>0.29184233930025799</v>
      </c>
      <c r="F263" s="9">
        <f t="shared" si="67"/>
        <v>0.34169037098435978</v>
      </c>
      <c r="G263" s="9">
        <f t="shared" si="68"/>
        <v>1.0414195802065631</v>
      </c>
      <c r="H263" s="9">
        <f t="shared" si="69"/>
        <v>2.7287565031428951</v>
      </c>
      <c r="I263" s="9">
        <f t="shared" si="70"/>
        <v>3.4265076218812913</v>
      </c>
      <c r="J263" s="9">
        <f t="shared" si="71"/>
        <v>2.9266262233821423</v>
      </c>
      <c r="K263" s="11">
        <f t="shared" si="72"/>
        <v>0.37593984962406013</v>
      </c>
      <c r="L263" s="11">
        <f t="shared" si="73"/>
        <v>0.3003003003003003</v>
      </c>
      <c r="M263" s="11">
        <f t="shared" si="74"/>
        <v>0.35087719298245612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-0.28344252443975426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0.23133541139081304</v>
      </c>
      <c r="Q263" s="11">
        <f>2*'OddsRatio_working_3-way'!K263*'OddsRatio_working_3-way'!L263*'OddsRatio_working_3-way'!M263</f>
        <v>7.9224455955757889E-2</v>
      </c>
      <c r="R263" s="11">
        <f t="shared" si="75"/>
        <v>0</v>
      </c>
      <c r="S263" s="11">
        <f t="shared" si="76"/>
        <v>-0.81616338920232634</v>
      </c>
      <c r="T263" s="11">
        <f t="shared" si="77"/>
        <v>-0.27950801000079667</v>
      </c>
      <c r="U263" s="11">
        <f>'OddsRatio_working_3-way'!S263-'OddsRatio_working_3-way'!R263^2/3</f>
        <v>-0.81616338920232634</v>
      </c>
      <c r="V263" s="11">
        <f>'OddsRatio_working_3-way'!S263*'OddsRatio_working_3-way'!R263/3-2*'OddsRatio_working_3-way'!R263^3/27-'OddsRatio_working_3-way'!T263</f>
        <v>0.27950801000079667</v>
      </c>
      <c r="W263" s="11">
        <f>'OddsRatio_working_3-way'!V263^2+4*'OddsRatio_working_3-way'!U263^3/27</f>
        <v>-2.4182267747811514E-3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0.14190045316117439</v>
      </c>
      <c r="Y263" s="11">
        <f>IF('OddsRatio_working_3-way'!W263&gt;=0,IF('OddsRatio_working_3-way'!V263+SQRT('OddsRatio_working_3-way'!W263)&gt;0,0,PI()),ACOS('OddsRatio_working_3-way'!V263/(2*'OddsRatio_working_3-way'!X263)))</f>
        <v>0.17415352817672924</v>
      </c>
      <c r="Z263" s="11">
        <f>'OddsRatio_working_3-way'!X263^(1/3)*COS('OddsRatio_working_3-way'!Y263/3)</f>
        <v>0.52070979010328144</v>
      </c>
      <c r="AA263" s="11">
        <f>'OddsRatio_working_3-way'!X263^(1/3)*COS(('OddsRatio_working_3-way'!Y263+2*PI())/3)</f>
        <v>-0.28656239719375615</v>
      </c>
      <c r="AB263" s="11">
        <f>'OddsRatio_working_3-way'!X263^(1/3)*COS(('OddsRatio_working_3-way'!Y263+4*PI())/3)</f>
        <v>-0.23414739290952519</v>
      </c>
      <c r="AC263" s="11">
        <f>'OddsRatio_working_3-way'!X263^(1/3)*SIN('OddsRatio_working_3-way'!Y263/3)</f>
        <v>3.0261816833076081E-2</v>
      </c>
      <c r="AD263" s="11">
        <f>'OddsRatio_working_3-way'!X263^(1/3)*SIN(('OddsRatio_working_3-way'!Y263+2*PI())/3)</f>
        <v>0.43581699781216654</v>
      </c>
      <c r="AE263" s="11">
        <f>'OddsRatio_working_3-way'!X263^(1/3)*SIN(('OddsRatio_working_3-way'!Y263+4*PI())/3)</f>
        <v>-0.4660788146452427</v>
      </c>
      <c r="AF263" s="11">
        <f>-'OddsRatio_working_3-way'!U263/(3*'OddsRatio_working_3-way'!X263^(1/3))*COS(('OddsRatio_working_3-way'!Y263)/3)</f>
        <v>0.52070979010328156</v>
      </c>
      <c r="AG263" s="11">
        <f>-'OddsRatio_working_3-way'!U263/(3*'OddsRatio_working_3-way'!X263^(1/3))*COS(('OddsRatio_working_3-way'!Y263+2*PI())/3)</f>
        <v>-0.2865623971937562</v>
      </c>
      <c r="AH263" s="11">
        <f>-'OddsRatio_working_3-way'!U263/(3*'OddsRatio_working_3-way'!X263^(1/3))*COS(('OddsRatio_working_3-way'!Y263+4*PI())/3)</f>
        <v>-0.23414739290952524</v>
      </c>
      <c r="AI263" s="11">
        <f>'OddsRatio_working_3-way'!U263/(3*'OddsRatio_working_3-way'!X263^(1/3))*SIN(('OddsRatio_working_3-way'!Y263)/3)</f>
        <v>-3.0261816833076088E-2</v>
      </c>
      <c r="AJ263" s="11">
        <f>'OddsRatio_working_3-way'!U263/(3*'OddsRatio_working_3-way'!X263^(1/3))*SIN(('OddsRatio_working_3-way'!Y263+2*PI())/3)</f>
        <v>-0.43581699781216665</v>
      </c>
      <c r="AK263" s="11">
        <f>'OddsRatio_working_3-way'!U263/(3*'OddsRatio_working_3-way'!X263^(1/3))*SIN(('OddsRatio_working_3-way'!Y263+4*PI())/3)</f>
        <v>0.46607881464524281</v>
      </c>
      <c r="AL263" s="11">
        <f>'OddsRatio_working_3-way'!Z263+'OddsRatio_working_3-way'!AF263</f>
        <v>1.0414195802065631</v>
      </c>
      <c r="AM263" s="11">
        <f>'OddsRatio_working_3-way'!AA263+'OddsRatio_working_3-way'!AG263</f>
        <v>-0.5731247943875124</v>
      </c>
      <c r="AN263" s="11">
        <f>'OddsRatio_working_3-way'!AB263+'OddsRatio_working_3-way'!AH263</f>
        <v>-0.46829478581905043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1.0414195802065631</v>
      </c>
      <c r="AS263" s="11">
        <f>IF(('OddsRatio_working_3-way'!X263=0),IF(Q263&gt;0,-Q263^(1/3),(-Q263)^(1/3)),'OddsRatio_working_3-way'!AM263-'OddsRatio_working_3-way'!R263/3)</f>
        <v>-0.5731247943875124</v>
      </c>
      <c r="AT263" s="11">
        <f>IF(('OddsRatio_working_3-way'!X263=0),IF(Q263&gt;0,-Q263^(1/3),(-Q263)^(1/3)),'OddsRatio_working_3-way'!AN263-'OddsRatio_working_3-way'!R263/3)</f>
        <v>-0.46829478581905043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9">
        <f t="shared" si="65"/>
        <v>0.17173664161700206</v>
      </c>
      <c r="E264" s="9">
        <f t="shared" si="66"/>
        <v>0.22070040798739643</v>
      </c>
      <c r="F264" s="9">
        <f t="shared" si="67"/>
        <v>0.60756295039560149</v>
      </c>
      <c r="G264" s="9">
        <f t="shared" si="68"/>
        <v>1.0765333022936732</v>
      </c>
      <c r="H264" s="9">
        <f t="shared" si="69"/>
        <v>5.8228691942756567</v>
      </c>
      <c r="I264" s="9">
        <f t="shared" si="70"/>
        <v>4.531029231523247</v>
      </c>
      <c r="J264" s="9">
        <f t="shared" si="71"/>
        <v>1.645919981376204</v>
      </c>
      <c r="K264" s="11">
        <f t="shared" si="72"/>
        <v>0.18248175182481752</v>
      </c>
      <c r="L264" s="11">
        <f t="shared" si="73"/>
        <v>0.23364485981308411</v>
      </c>
      <c r="M264" s="11">
        <f t="shared" si="74"/>
        <v>0.625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-0.23494099188212014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0.22277269936557742</v>
      </c>
      <c r="Q264" s="11">
        <f>2*'OddsRatio_working_3-way'!K264*'OddsRatio_working_3-way'!L264*'OddsRatio_working_3-way'!M264</f>
        <v>5.3294904154444364E-2</v>
      </c>
      <c r="R264" s="11">
        <f t="shared" si="75"/>
        <v>0</v>
      </c>
      <c r="S264" s="11">
        <f t="shared" si="76"/>
        <v>-0.94820702671312429</v>
      </c>
      <c r="T264" s="11">
        <f t="shared" si="77"/>
        <v>-0.22684378629500584</v>
      </c>
      <c r="U264" s="11">
        <f>'OddsRatio_working_3-way'!S264-'OddsRatio_working_3-way'!R264^2/3</f>
        <v>-0.94820702671312429</v>
      </c>
      <c r="V264" s="11">
        <f>'OddsRatio_working_3-way'!S264*'OddsRatio_working_3-way'!R264/3-2*'OddsRatio_working_3-way'!R264^3/27-'OddsRatio_working_3-way'!T264</f>
        <v>0.22684378629500584</v>
      </c>
      <c r="W264" s="11">
        <f>'OddsRatio_working_3-way'!V264^2+4*'OddsRatio_working_3-way'!U264^3/27</f>
        <v>-7.4842590116895147E-2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0.17769404428507826</v>
      </c>
      <c r="Y264" s="11">
        <f>IF('OddsRatio_working_3-way'!W264&gt;=0,IF('OddsRatio_working_3-way'!V264+SQRT('OddsRatio_working_3-way'!W264)&gt;0,0,PI()),ACOS('OddsRatio_working_3-way'!V264/(2*'OddsRatio_working_3-way'!X264)))</f>
        <v>0.87851006388447939</v>
      </c>
      <c r="Z264" s="11">
        <f>'OddsRatio_working_3-way'!X264^(1/3)*COS('OddsRatio_working_3-way'!Y264/3)</f>
        <v>0.53826665114683658</v>
      </c>
      <c r="AA264" s="11">
        <f>'OddsRatio_working_3-way'!X264^(1/3)*COS(('OddsRatio_working_3-way'!Y264+2*PI())/3)</f>
        <v>-0.40968052716654269</v>
      </c>
      <c r="AB264" s="11">
        <f>'OddsRatio_working_3-way'!X264^(1/3)*COS(('OddsRatio_working_3-way'!Y264+4*PI())/3)</f>
        <v>-0.12858612398029406</v>
      </c>
      <c r="AC264" s="11">
        <f>'OddsRatio_working_3-way'!X264^(1/3)*SIN('OddsRatio_working_3-way'!Y264/3)</f>
        <v>0.16228992934727784</v>
      </c>
      <c r="AD264" s="11">
        <f>'OddsRatio_working_3-way'!X264^(1/3)*SIN(('OddsRatio_working_3-way'!Y264+2*PI())/3)</f>
        <v>0.38500762922949783</v>
      </c>
      <c r="AE264" s="11">
        <f>'OddsRatio_working_3-way'!X264^(1/3)*SIN(('OddsRatio_working_3-way'!Y264+4*PI())/3)</f>
        <v>-0.54729755857677564</v>
      </c>
      <c r="AF264" s="11">
        <f>-'OddsRatio_working_3-way'!U264/(3*'OddsRatio_working_3-way'!X264^(1/3))*COS(('OddsRatio_working_3-way'!Y264)/3)</f>
        <v>0.53826665114683669</v>
      </c>
      <c r="AG264" s="11">
        <f>-'OddsRatio_working_3-way'!U264/(3*'OddsRatio_working_3-way'!X264^(1/3))*COS(('OddsRatio_working_3-way'!Y264+2*PI())/3)</f>
        <v>-0.40968052716654274</v>
      </c>
      <c r="AH264" s="11">
        <f>-'OddsRatio_working_3-way'!U264/(3*'OddsRatio_working_3-way'!X264^(1/3))*COS(('OddsRatio_working_3-way'!Y264+4*PI())/3)</f>
        <v>-0.12858612398029409</v>
      </c>
      <c r="AI264" s="11">
        <f>'OddsRatio_working_3-way'!U264/(3*'OddsRatio_working_3-way'!X264^(1/3))*SIN(('OddsRatio_working_3-way'!Y264)/3)</f>
        <v>-0.16228992934727787</v>
      </c>
      <c r="AJ264" s="11">
        <f>'OddsRatio_working_3-way'!U264/(3*'OddsRatio_working_3-way'!X264^(1/3))*SIN(('OddsRatio_working_3-way'!Y264+2*PI())/3)</f>
        <v>-0.38500762922949794</v>
      </c>
      <c r="AK264" s="11">
        <f>'OddsRatio_working_3-way'!U264/(3*'OddsRatio_working_3-way'!X264^(1/3))*SIN(('OddsRatio_working_3-way'!Y264+4*PI())/3)</f>
        <v>0.54729755857677576</v>
      </c>
      <c r="AL264" s="11">
        <f>'OddsRatio_working_3-way'!Z264+'OddsRatio_working_3-way'!AF264</f>
        <v>1.0765333022936732</v>
      </c>
      <c r="AM264" s="11">
        <f>'OddsRatio_working_3-way'!AA264+'OddsRatio_working_3-way'!AG264</f>
        <v>-0.81936105433308537</v>
      </c>
      <c r="AN264" s="11">
        <f>'OddsRatio_working_3-way'!AB264+'OddsRatio_working_3-way'!AH264</f>
        <v>-0.25717224796058813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1.0765333022936732</v>
      </c>
      <c r="AS264" s="11">
        <f>IF(('OddsRatio_working_3-way'!X264=0),IF(Q264&gt;0,-Q264^(1/3),(-Q264)^(1/3)),'OddsRatio_working_3-way'!AM264-'OddsRatio_working_3-way'!R264/3)</f>
        <v>-0.81936105433308537</v>
      </c>
      <c r="AT264" s="11">
        <f>IF(('OddsRatio_working_3-way'!X264=0),IF(Q264&gt;0,-Q264^(1/3),(-Q264)^(1/3)),'OddsRatio_working_3-way'!AN264-'OddsRatio_working_3-way'!R264/3)</f>
        <v>-0.25717224796058813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9">
        <f t="shared" si="65"/>
        <v>0.39237753266664538</v>
      </c>
      <c r="E265" s="9">
        <f t="shared" si="66"/>
        <v>0.26388427477065624</v>
      </c>
      <c r="F265" s="9">
        <f t="shared" si="67"/>
        <v>0.34373819256269844</v>
      </c>
      <c r="G265" s="9">
        <f t="shared" si="68"/>
        <v>1.0606615759004472</v>
      </c>
      <c r="H265" s="9">
        <f t="shared" si="69"/>
        <v>2.5485659008146531</v>
      </c>
      <c r="I265" s="9">
        <f t="shared" si="70"/>
        <v>3.7895399446181752</v>
      </c>
      <c r="J265" s="9">
        <f t="shared" si="71"/>
        <v>2.9091908366208048</v>
      </c>
      <c r="K265" s="11">
        <f t="shared" si="72"/>
        <v>0.4065040650406504</v>
      </c>
      <c r="L265" s="11">
        <f t="shared" si="73"/>
        <v>0.27548209366391185</v>
      </c>
      <c r="M265" s="11">
        <f t="shared" si="74"/>
        <v>0.35714285714285715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-0.27642756356725318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0.23556758590018012</v>
      </c>
      <c r="Q265" s="11">
        <f>2*'OddsRatio_working_3-way'!K265*'OddsRatio_working_3-way'!L265*'OddsRatio_working_3-way'!M265</f>
        <v>7.9988993514492401E-2</v>
      </c>
      <c r="R265" s="11">
        <f t="shared" si="75"/>
        <v>0</v>
      </c>
      <c r="S265" s="11">
        <f t="shared" si="76"/>
        <v>-0.85218558836976444</v>
      </c>
      <c r="T265" s="11">
        <f t="shared" si="77"/>
        <v>-0.28936692304576045</v>
      </c>
      <c r="U265" s="11">
        <f>'OddsRatio_working_3-way'!S265-'OddsRatio_working_3-way'!R265^2/3</f>
        <v>-0.85218558836976444</v>
      </c>
      <c r="V265" s="11">
        <f>'OddsRatio_working_3-way'!S265*'OddsRatio_working_3-way'!R265/3-2*'OddsRatio_working_3-way'!R265^3/27-'OddsRatio_working_3-way'!T265</f>
        <v>0.28936692304576045</v>
      </c>
      <c r="W265" s="11">
        <f>'OddsRatio_working_3-way'!V265^2+4*'OddsRatio_working_3-way'!U265^3/27</f>
        <v>-7.9518881526151053E-3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0.15139774131867537</v>
      </c>
      <c r="Y265" s="11">
        <f>IF('OddsRatio_working_3-way'!W265&gt;=0,IF('OddsRatio_working_3-way'!V265+SQRT('OddsRatio_working_3-way'!W265)&gt;0,0,PI()),ACOS('OddsRatio_working_3-way'!V265/(2*'OddsRatio_working_3-way'!X265)))</f>
        <v>0.29893258581439519</v>
      </c>
      <c r="Z265" s="11">
        <f>'OddsRatio_working_3-way'!X265^(1/3)*COS('OddsRatio_working_3-way'!Y265/3)</f>
        <v>0.53033078795022359</v>
      </c>
      <c r="AA265" s="11">
        <f>'OddsRatio_working_3-way'!X265^(1/3)*COS(('OddsRatio_working_3-way'!Y265+2*PI())/3)</f>
        <v>-0.31108204244287757</v>
      </c>
      <c r="AB265" s="11">
        <f>'OddsRatio_working_3-way'!X265^(1/3)*COS(('OddsRatio_working_3-way'!Y265+4*PI())/3)</f>
        <v>-0.21924874550734605</v>
      </c>
      <c r="AC265" s="11">
        <f>'OddsRatio_working_3-way'!X265^(1/3)*SIN('OddsRatio_working_3-way'!Y265/3)</f>
        <v>5.3019978706300028E-2</v>
      </c>
      <c r="AD265" s="11">
        <f>'OddsRatio_working_3-way'!X265^(1/3)*SIN(('OddsRatio_working_3-way'!Y265+2*PI())/3)</f>
        <v>0.43276994542076186</v>
      </c>
      <c r="AE265" s="11">
        <f>'OddsRatio_working_3-way'!X265^(1/3)*SIN(('OddsRatio_working_3-way'!Y265+4*PI())/3)</f>
        <v>-0.48578992412706179</v>
      </c>
      <c r="AF265" s="11">
        <f>-'OddsRatio_working_3-way'!U265/(3*'OddsRatio_working_3-way'!X265^(1/3))*COS(('OddsRatio_working_3-way'!Y265)/3)</f>
        <v>0.53033078795022359</v>
      </c>
      <c r="AG265" s="11">
        <f>-'OddsRatio_working_3-way'!U265/(3*'OddsRatio_working_3-way'!X265^(1/3))*COS(('OddsRatio_working_3-way'!Y265+2*PI())/3)</f>
        <v>-0.31108204244287757</v>
      </c>
      <c r="AH265" s="11">
        <f>-'OddsRatio_working_3-way'!U265/(3*'OddsRatio_working_3-way'!X265^(1/3))*COS(('OddsRatio_working_3-way'!Y265+4*PI())/3)</f>
        <v>-0.21924874550734605</v>
      </c>
      <c r="AI265" s="11">
        <f>'OddsRatio_working_3-way'!U265/(3*'OddsRatio_working_3-way'!X265^(1/3))*SIN(('OddsRatio_working_3-way'!Y265)/3)</f>
        <v>-5.3019978706300028E-2</v>
      </c>
      <c r="AJ265" s="11">
        <f>'OddsRatio_working_3-way'!U265/(3*'OddsRatio_working_3-way'!X265^(1/3))*SIN(('OddsRatio_working_3-way'!Y265+2*PI())/3)</f>
        <v>-0.43276994542076186</v>
      </c>
      <c r="AK265" s="11">
        <f>'OddsRatio_working_3-way'!U265/(3*'OddsRatio_working_3-way'!X265^(1/3))*SIN(('OddsRatio_working_3-way'!Y265+4*PI())/3)</f>
        <v>0.48578992412706179</v>
      </c>
      <c r="AL265" s="11">
        <f>'OddsRatio_working_3-way'!Z265+'OddsRatio_working_3-way'!AF265</f>
        <v>1.0606615759004472</v>
      </c>
      <c r="AM265" s="11">
        <f>'OddsRatio_working_3-way'!AA265+'OddsRatio_working_3-way'!AG265</f>
        <v>-0.62216408488575514</v>
      </c>
      <c r="AN265" s="11">
        <f>'OddsRatio_working_3-way'!AB265+'OddsRatio_working_3-way'!AH265</f>
        <v>-0.4384974910146921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1.0606615759004472</v>
      </c>
      <c r="AS265" s="11">
        <f>IF(('OddsRatio_working_3-way'!X265=0),IF(Q265&gt;0,-Q265^(1/3),(-Q265)^(1/3)),'OddsRatio_working_3-way'!AM265-'OddsRatio_working_3-way'!R265/3)</f>
        <v>-0.62216408488575514</v>
      </c>
      <c r="AT265" s="11">
        <f>IF(('OddsRatio_working_3-way'!X265=0),IF(Q265&gt;0,-Q265^(1/3),(-Q265)^(1/3)),'OddsRatio_working_3-way'!AN265-'OddsRatio_working_3-way'!R265/3)</f>
        <v>-0.4384974910146921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9">
        <f t="shared" si="65"/>
        <v>0.14958410969896307</v>
      </c>
      <c r="E266" s="9">
        <f t="shared" si="66"/>
        <v>0.23710005544859189</v>
      </c>
      <c r="F266" s="9">
        <f t="shared" si="67"/>
        <v>0.61331583485244512</v>
      </c>
      <c r="G266" s="9">
        <f t="shared" si="68"/>
        <v>1.0870367249228106</v>
      </c>
      <c r="H266" s="9">
        <f t="shared" si="69"/>
        <v>6.685202071346299</v>
      </c>
      <c r="I266" s="9">
        <f t="shared" si="70"/>
        <v>4.2176287057715189</v>
      </c>
      <c r="J266" s="9">
        <f t="shared" si="71"/>
        <v>1.6304813004552303</v>
      </c>
      <c r="K266" s="11">
        <f t="shared" si="72"/>
        <v>0.16051364365971107</v>
      </c>
      <c r="L266" s="11">
        <f t="shared" si="73"/>
        <v>0.25252525252525254</v>
      </c>
      <c r="M266" s="11">
        <f t="shared" si="74"/>
        <v>0.63291139240506322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-0.2303462115722108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0.22498795788512754</v>
      </c>
      <c r="Q266" s="11">
        <f>2*'OddsRatio_working_3-way'!K266*'OddsRatio_working_3-way'!L266*'OddsRatio_working_3-way'!M266</f>
        <v>5.1308542277110049E-2</v>
      </c>
      <c r="R266" s="11">
        <f t="shared" si="75"/>
        <v>0</v>
      </c>
      <c r="S266" s="11">
        <f t="shared" si="76"/>
        <v>-0.97673825998478159</v>
      </c>
      <c r="T266" s="11">
        <f t="shared" si="77"/>
        <v>-0.22274532724852492</v>
      </c>
      <c r="U266" s="11">
        <f>'OddsRatio_working_3-way'!S266-'OddsRatio_working_3-way'!R266^2/3</f>
        <v>-0.97673825998478159</v>
      </c>
      <c r="V266" s="11">
        <f>'OddsRatio_working_3-way'!S266*'OddsRatio_working_3-way'!R266/3-2*'OddsRatio_working_3-way'!R266^3/27-'OddsRatio_working_3-way'!T266</f>
        <v>0.22274532724852492</v>
      </c>
      <c r="W266" s="11">
        <f>'OddsRatio_working_3-way'!V266^2+4*'OddsRatio_working_3-way'!U266^3/27</f>
        <v>-8.8432744147995762E-2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0.18577420768169636</v>
      </c>
      <c r="Y266" s="11">
        <f>IF('OddsRatio_working_3-way'!W266&gt;=0,IF('OddsRatio_working_3-way'!V266+SQRT('OddsRatio_working_3-way'!W266)&gt;0,0,PI()),ACOS('OddsRatio_working_3-way'!V266/(2*'OddsRatio_working_3-way'!X266)))</f>
        <v>0.92791317049842792</v>
      </c>
      <c r="Z266" s="11">
        <f>'OddsRatio_working_3-way'!X266^(1/3)*COS('OddsRatio_working_3-way'!Y266/3)</f>
        <v>0.54351836246140528</v>
      </c>
      <c r="AA266" s="11">
        <f>'OddsRatio_working_3-way'!X266^(1/3)*COS(('OddsRatio_working_3-way'!Y266+2*PI())/3)</f>
        <v>-0.4221766245231936</v>
      </c>
      <c r="AB266" s="11">
        <f>'OddsRatio_working_3-way'!X266^(1/3)*COS(('OddsRatio_working_3-way'!Y266+4*PI())/3)</f>
        <v>-0.12134173793821183</v>
      </c>
      <c r="AC266" s="11">
        <f>'OddsRatio_working_3-way'!X266^(1/3)*SIN('OddsRatio_working_3-way'!Y266/3)</f>
        <v>0.17368710275146979</v>
      </c>
      <c r="AD266" s="11">
        <f>'OddsRatio_working_3-way'!X266^(1/3)*SIN(('OddsRatio_working_3-way'!Y266+2*PI())/3)</f>
        <v>0.38385715793916048</v>
      </c>
      <c r="AE266" s="11">
        <f>'OddsRatio_working_3-way'!X266^(1/3)*SIN(('OddsRatio_working_3-way'!Y266+4*PI())/3)</f>
        <v>-0.55754426069063023</v>
      </c>
      <c r="AF266" s="11">
        <f>-'OddsRatio_working_3-way'!U266/(3*'OddsRatio_working_3-way'!X266^(1/3))*COS(('OddsRatio_working_3-way'!Y266)/3)</f>
        <v>0.54351836246140528</v>
      </c>
      <c r="AG266" s="11">
        <f>-'OddsRatio_working_3-way'!U266/(3*'OddsRatio_working_3-way'!X266^(1/3))*COS(('OddsRatio_working_3-way'!Y266+2*PI())/3)</f>
        <v>-0.4221766245231936</v>
      </c>
      <c r="AH266" s="11">
        <f>-'OddsRatio_working_3-way'!U266/(3*'OddsRatio_working_3-way'!X266^(1/3))*COS(('OddsRatio_working_3-way'!Y266+4*PI())/3)</f>
        <v>-0.12134173793821183</v>
      </c>
      <c r="AI266" s="11">
        <f>'OddsRatio_working_3-way'!U266/(3*'OddsRatio_working_3-way'!X266^(1/3))*SIN(('OddsRatio_working_3-way'!Y266)/3)</f>
        <v>-0.17368710275146979</v>
      </c>
      <c r="AJ266" s="11">
        <f>'OddsRatio_working_3-way'!U266/(3*'OddsRatio_working_3-way'!X266^(1/3))*SIN(('OddsRatio_working_3-way'!Y266+2*PI())/3)</f>
        <v>-0.38385715793916048</v>
      </c>
      <c r="AK266" s="11">
        <f>'OddsRatio_working_3-way'!U266/(3*'OddsRatio_working_3-way'!X266^(1/3))*SIN(('OddsRatio_working_3-way'!Y266+4*PI())/3)</f>
        <v>0.55754426069063023</v>
      </c>
      <c r="AL266" s="11">
        <f>'OddsRatio_working_3-way'!Z266+'OddsRatio_working_3-way'!AF266</f>
        <v>1.0870367249228106</v>
      </c>
      <c r="AM266" s="11">
        <f>'OddsRatio_working_3-way'!AA266+'OddsRatio_working_3-way'!AG266</f>
        <v>-0.8443532490463872</v>
      </c>
      <c r="AN266" s="11">
        <f>'OddsRatio_working_3-way'!AB266+'OddsRatio_working_3-way'!AH266</f>
        <v>-0.24268347587642367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1.0870367249228106</v>
      </c>
      <c r="AS266" s="11">
        <f>IF(('OddsRatio_working_3-way'!X266=0),IF(Q266&gt;0,-Q266^(1/3),(-Q266)^(1/3)),'OddsRatio_working_3-way'!AM266-'OddsRatio_working_3-way'!R266/3)</f>
        <v>-0.8443532490463872</v>
      </c>
      <c r="AT266" s="11">
        <f>IF(('OddsRatio_working_3-way'!X266=0),IF(Q266&gt;0,-Q266^(1/3),(-Q266)^(1/3)),'OddsRatio_working_3-way'!AN266-'OddsRatio_working_3-way'!R266/3)</f>
        <v>-0.24268347587642367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9">
        <f t="shared" si="65"/>
        <v>0.44632067622154192</v>
      </c>
      <c r="E267" s="9">
        <f t="shared" si="66"/>
        <v>0.26009899335038184</v>
      </c>
      <c r="F267" s="9">
        <f t="shared" si="67"/>
        <v>0.29358033042807624</v>
      </c>
      <c r="G267" s="9">
        <f t="shared" si="68"/>
        <v>1.0694323326420512</v>
      </c>
      <c r="H267" s="9">
        <f t="shared" si="69"/>
        <v>2.2405415058647788</v>
      </c>
      <c r="I267" s="9">
        <f t="shared" si="70"/>
        <v>3.8446900048278558</v>
      </c>
      <c r="J267" s="9">
        <f t="shared" si="71"/>
        <v>3.4062227484446148</v>
      </c>
      <c r="K267" s="11">
        <f t="shared" si="72"/>
        <v>0.46296296296296291</v>
      </c>
      <c r="L267" s="11">
        <f t="shared" si="73"/>
        <v>0.27322404371584696</v>
      </c>
      <c r="M267" s="11">
        <f t="shared" si="74"/>
        <v>0.30769230769230771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-0.27021157349026192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0.23624927996512693</v>
      </c>
      <c r="Q267" s="11">
        <f>2*'OddsRatio_working_3-way'!K267*'OddsRatio_working_3-way'!L267*'OddsRatio_working_3-way'!M267</f>
        <v>7.784160789625269E-2</v>
      </c>
      <c r="R267" s="11">
        <f t="shared" si="75"/>
        <v>0</v>
      </c>
      <c r="S267" s="11">
        <f t="shared" si="76"/>
        <v>-0.8743122173249217</v>
      </c>
      <c r="T267" s="11">
        <f t="shared" si="77"/>
        <v>-0.2880765131218852</v>
      </c>
      <c r="U267" s="11">
        <f>'OddsRatio_working_3-way'!S267-'OddsRatio_working_3-way'!R267^2/3</f>
        <v>-0.8743122173249217</v>
      </c>
      <c r="V267" s="11">
        <f>'OddsRatio_working_3-way'!S267*'OddsRatio_working_3-way'!R267/3-2*'OddsRatio_working_3-way'!R267^3/27-'OddsRatio_working_3-way'!T267</f>
        <v>0.2880765131218852</v>
      </c>
      <c r="W267" s="11">
        <f>'OddsRatio_working_3-way'!V267^2+4*'OddsRatio_working_3-way'!U267^3/27</f>
        <v>-1.6025754526199074E-2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0.15733231703838119</v>
      </c>
      <c r="Y267" s="11">
        <f>IF('OddsRatio_working_3-way'!W267&gt;=0,IF('OddsRatio_working_3-way'!V267+SQRT('OddsRatio_working_3-way'!W267)&gt;0,0,PI()),ACOS('OddsRatio_working_3-way'!V267/(2*'OddsRatio_working_3-way'!X267)))</f>
        <v>0.41403913994782138</v>
      </c>
      <c r="Z267" s="11">
        <f>'OddsRatio_working_3-way'!X267^(1/3)*COS('OddsRatio_working_3-way'!Y267/3)</f>
        <v>0.53471616632102559</v>
      </c>
      <c r="AA267" s="11">
        <f>'OddsRatio_working_3-way'!X267^(1/3)*COS(('OddsRatio_working_3-way'!Y267+2*PI())/3)</f>
        <v>-0.33167775695818863</v>
      </c>
      <c r="AB267" s="11">
        <f>'OddsRatio_working_3-way'!X267^(1/3)*COS(('OddsRatio_working_3-way'!Y267+4*PI())/3)</f>
        <v>-0.2030384093628371</v>
      </c>
      <c r="AC267" s="11">
        <f>'OddsRatio_working_3-way'!X267^(1/3)*SIN('OddsRatio_working_3-way'!Y267/3)</f>
        <v>7.4269961962554282E-2</v>
      </c>
      <c r="AD267" s="11">
        <f>'OddsRatio_working_3-way'!X267^(1/3)*SIN(('OddsRatio_working_3-way'!Y267+2*PI())/3)</f>
        <v>0.42594280286695624</v>
      </c>
      <c r="AE267" s="11">
        <f>'OddsRatio_working_3-way'!X267^(1/3)*SIN(('OddsRatio_working_3-way'!Y267+4*PI())/3)</f>
        <v>-0.50021276482951027</v>
      </c>
      <c r="AF267" s="11">
        <f>-'OddsRatio_working_3-way'!U267/(3*'OddsRatio_working_3-way'!X267^(1/3))*COS(('OddsRatio_working_3-way'!Y267)/3)</f>
        <v>0.53471616632102548</v>
      </c>
      <c r="AG267" s="11">
        <f>-'OddsRatio_working_3-way'!U267/(3*'OddsRatio_working_3-way'!X267^(1/3))*COS(('OddsRatio_working_3-way'!Y267+2*PI())/3)</f>
        <v>-0.33167775695818857</v>
      </c>
      <c r="AH267" s="11">
        <f>-'OddsRatio_working_3-way'!U267/(3*'OddsRatio_working_3-way'!X267^(1/3))*COS(('OddsRatio_working_3-way'!Y267+4*PI())/3)</f>
        <v>-0.20303840936283707</v>
      </c>
      <c r="AI267" s="11">
        <f>'OddsRatio_working_3-way'!U267/(3*'OddsRatio_working_3-way'!X267^(1/3))*SIN(('OddsRatio_working_3-way'!Y267)/3)</f>
        <v>-7.4269961962554268E-2</v>
      </c>
      <c r="AJ267" s="11">
        <f>'OddsRatio_working_3-way'!U267/(3*'OddsRatio_working_3-way'!X267^(1/3))*SIN(('OddsRatio_working_3-way'!Y267+2*PI())/3)</f>
        <v>-0.42594280286695613</v>
      </c>
      <c r="AK267" s="11">
        <f>'OddsRatio_working_3-way'!U267/(3*'OddsRatio_working_3-way'!X267^(1/3))*SIN(('OddsRatio_working_3-way'!Y267+4*PI())/3)</f>
        <v>0.50021276482951016</v>
      </c>
      <c r="AL267" s="11">
        <f>'OddsRatio_working_3-way'!Z267+'OddsRatio_working_3-way'!AF267</f>
        <v>1.0694323326420512</v>
      </c>
      <c r="AM267" s="11">
        <f>'OddsRatio_working_3-way'!AA267+'OddsRatio_working_3-way'!AG267</f>
        <v>-0.66335551391637715</v>
      </c>
      <c r="AN267" s="11">
        <f>'OddsRatio_working_3-way'!AB267+'OddsRatio_working_3-way'!AH267</f>
        <v>-0.40607681872567414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1.0694323326420512</v>
      </c>
      <c r="AS267" s="11">
        <f>IF(('OddsRatio_working_3-way'!X267=0),IF(Q267&gt;0,-Q267^(1/3),(-Q267)^(1/3)),'OddsRatio_working_3-way'!AM267-'OddsRatio_working_3-way'!R267/3)</f>
        <v>-0.66335551391637715</v>
      </c>
      <c r="AT267" s="11">
        <f>IF(('OddsRatio_working_3-way'!X267=0),IF(Q267&gt;0,-Q267^(1/3),(-Q267)^(1/3)),'OddsRatio_working_3-way'!AN267-'OddsRatio_working_3-way'!R267/3)</f>
        <v>-0.40607681872567414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9">
        <f t="shared" si="65"/>
        <v>0.42589949572998848</v>
      </c>
      <c r="E268" s="9">
        <f t="shared" si="66"/>
        <v>0.29629647976899209</v>
      </c>
      <c r="F268" s="9">
        <f t="shared" si="67"/>
        <v>0.2778040245010196</v>
      </c>
      <c r="G268" s="9">
        <f t="shared" si="68"/>
        <v>1.0698188784381162</v>
      </c>
      <c r="H268" s="9">
        <f t="shared" si="69"/>
        <v>2.3479717868320265</v>
      </c>
      <c r="I268" s="9">
        <f t="shared" si="70"/>
        <v>3.3749979101326186</v>
      </c>
      <c r="J268" s="9">
        <f t="shared" si="71"/>
        <v>3.5996598746046238</v>
      </c>
      <c r="K268" s="11">
        <f t="shared" si="72"/>
        <v>0.44247787610619471</v>
      </c>
      <c r="L268" s="11">
        <f t="shared" si="73"/>
        <v>0.3105590062111801</v>
      </c>
      <c r="M268" s="11">
        <f t="shared" si="74"/>
        <v>0.29154518950437314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-0.27231487329170134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0.23677129527439744</v>
      </c>
      <c r="Q268" s="11">
        <f>2*'OddsRatio_working_3-way'!K268*'OddsRatio_working_3-way'!L268*'OddsRatio_working_3-way'!M268</f>
        <v>8.0125649839051599E-2</v>
      </c>
      <c r="R268" s="11">
        <f t="shared" si="75"/>
        <v>0</v>
      </c>
      <c r="S268" s="11">
        <f t="shared" si="76"/>
        <v>-0.86947617811815248</v>
      </c>
      <c r="T268" s="11">
        <f t="shared" si="77"/>
        <v>-0.29423897736654908</v>
      </c>
      <c r="U268" s="11">
        <f>'OddsRatio_working_3-way'!S268-'OddsRatio_working_3-way'!R268^2/3</f>
        <v>-0.86947617811815248</v>
      </c>
      <c r="V268" s="11">
        <f>'OddsRatio_working_3-way'!S268*'OddsRatio_working_3-way'!R268/3-2*'OddsRatio_working_3-way'!R268^3/27-'OddsRatio_working_3-way'!T268</f>
        <v>0.29423897736654908</v>
      </c>
      <c r="W268" s="11">
        <f>'OddsRatio_working_3-way'!V268^2+4*'OddsRatio_working_3-way'!U268^3/27</f>
        <v>-1.0803316593161097E-2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0.15602875728120896</v>
      </c>
      <c r="Y268" s="11">
        <f>IF('OddsRatio_working_3-way'!W268&gt;=0,IF('OddsRatio_working_3-way'!V268+SQRT('OddsRatio_working_3-way'!W268)&gt;0,0,PI()),ACOS('OddsRatio_working_3-way'!V268/(2*'OddsRatio_working_3-way'!X268)))</f>
        <v>0.33956443982697504</v>
      </c>
      <c r="Z268" s="11">
        <f>'OddsRatio_working_3-way'!X268^(1/3)*COS('OddsRatio_working_3-way'!Y268/3)</f>
        <v>0.5349094392190582</v>
      </c>
      <c r="AA268" s="11">
        <f>'OddsRatio_working_3-way'!X268^(1/3)*COS(('OddsRatio_working_3-way'!Y268+2*PI())/3)</f>
        <v>-0.32011365432437783</v>
      </c>
      <c r="AB268" s="11">
        <f>'OddsRatio_working_3-way'!X268^(1/3)*COS(('OddsRatio_working_3-way'!Y268+4*PI())/3)</f>
        <v>-0.21479578489467999</v>
      </c>
      <c r="AC268" s="11">
        <f>'OddsRatio_working_3-way'!X268^(1/3)*SIN('OddsRatio_working_3-way'!Y268/3)</f>
        <v>6.0805300265713853E-2</v>
      </c>
      <c r="AD268" s="11">
        <f>'OddsRatio_working_3-way'!X268^(1/3)*SIN(('OddsRatio_working_3-way'!Y268+2*PI())/3)</f>
        <v>0.43284251295493564</v>
      </c>
      <c r="AE268" s="11">
        <f>'OddsRatio_working_3-way'!X268^(1/3)*SIN(('OddsRatio_working_3-way'!Y268+4*PI())/3)</f>
        <v>-0.49364781322064949</v>
      </c>
      <c r="AF268" s="11">
        <f>-'OddsRatio_working_3-way'!U268/(3*'OddsRatio_working_3-way'!X268^(1/3))*COS(('OddsRatio_working_3-way'!Y268)/3)</f>
        <v>0.53490943921905809</v>
      </c>
      <c r="AG268" s="11">
        <f>-'OddsRatio_working_3-way'!U268/(3*'OddsRatio_working_3-way'!X268^(1/3))*COS(('OddsRatio_working_3-way'!Y268+2*PI())/3)</f>
        <v>-0.32011365432437777</v>
      </c>
      <c r="AH268" s="11">
        <f>-'OddsRatio_working_3-way'!U268/(3*'OddsRatio_working_3-way'!X268^(1/3))*COS(('OddsRatio_working_3-way'!Y268+4*PI())/3)</f>
        <v>-0.21479578489467996</v>
      </c>
      <c r="AI268" s="11">
        <f>'OddsRatio_working_3-way'!U268/(3*'OddsRatio_working_3-way'!X268^(1/3))*SIN(('OddsRatio_working_3-way'!Y268)/3)</f>
        <v>-6.0805300265713839E-2</v>
      </c>
      <c r="AJ268" s="11">
        <f>'OddsRatio_working_3-way'!U268/(3*'OddsRatio_working_3-way'!X268^(1/3))*SIN(('OddsRatio_working_3-way'!Y268+2*PI())/3)</f>
        <v>-0.43284251295493553</v>
      </c>
      <c r="AK268" s="11">
        <f>'OddsRatio_working_3-way'!U268/(3*'OddsRatio_working_3-way'!X268^(1/3))*SIN(('OddsRatio_working_3-way'!Y268+4*PI())/3)</f>
        <v>0.49364781322064938</v>
      </c>
      <c r="AL268" s="11">
        <f>'OddsRatio_working_3-way'!Z268+'OddsRatio_working_3-way'!AF268</f>
        <v>1.0698188784381162</v>
      </c>
      <c r="AM268" s="11">
        <f>'OddsRatio_working_3-way'!AA268+'OddsRatio_working_3-way'!AG268</f>
        <v>-0.64022730864875554</v>
      </c>
      <c r="AN268" s="11">
        <f>'OddsRatio_working_3-way'!AB268+'OddsRatio_working_3-way'!AH268</f>
        <v>-0.42959156978935997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1.0698188784381162</v>
      </c>
      <c r="AS268" s="11">
        <f>IF(('OddsRatio_working_3-way'!X268=0),IF(Q268&gt;0,-Q268^(1/3),(-Q268)^(1/3)),'OddsRatio_working_3-way'!AM268-'OddsRatio_working_3-way'!R268/3)</f>
        <v>-0.64022730864875554</v>
      </c>
      <c r="AT268" s="11">
        <f>IF(('OddsRatio_working_3-way'!X268=0),IF(Q268&gt;0,-Q268^(1/3),(-Q268)^(1/3)),'OddsRatio_working_3-way'!AN268-'OddsRatio_working_3-way'!R268/3)</f>
        <v>-0.42959156978935997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9">
        <f t="shared" si="65"/>
        <v>0.48854469439144232</v>
      </c>
      <c r="E269" s="9">
        <f t="shared" si="66"/>
        <v>0.29754320317551092</v>
      </c>
      <c r="F269" s="9">
        <f t="shared" si="67"/>
        <v>0.21391210243304695</v>
      </c>
      <c r="G269" s="9">
        <f t="shared" si="68"/>
        <v>1.0682608469188735</v>
      </c>
      <c r="H269" s="9">
        <f t="shared" si="69"/>
        <v>2.0468956299804955</v>
      </c>
      <c r="I269" s="9">
        <f t="shared" si="70"/>
        <v>3.360856471690711</v>
      </c>
      <c r="J269" s="9">
        <f t="shared" si="71"/>
        <v>4.6748173134009248</v>
      </c>
      <c r="K269" s="11">
        <f t="shared" si="72"/>
        <v>0.50505050505050508</v>
      </c>
      <c r="L269" s="11">
        <f t="shared" si="73"/>
        <v>0.3115264797507788</v>
      </c>
      <c r="M269" s="11">
        <f t="shared" si="74"/>
        <v>0.2252252252252252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-0.26401195871600869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0.2349418237268705</v>
      </c>
      <c r="Q269" s="11">
        <f>2*'OddsRatio_working_3-way'!K269*'OddsRatio_working_3-way'!L269*'OddsRatio_working_3-way'!M269</f>
        <v>7.0872345015647195E-2</v>
      </c>
      <c r="R269" s="11">
        <f t="shared" si="75"/>
        <v>0</v>
      </c>
      <c r="S269" s="11">
        <f t="shared" si="76"/>
        <v>-0.88989084005695274</v>
      </c>
      <c r="T269" s="11">
        <f t="shared" si="77"/>
        <v>-0.26844369232487258</v>
      </c>
      <c r="U269" s="11">
        <f>'OddsRatio_working_3-way'!S269-'OddsRatio_working_3-way'!R269^2/3</f>
        <v>-0.88989084005695274</v>
      </c>
      <c r="V269" s="11">
        <f>'OddsRatio_working_3-way'!S269*'OddsRatio_working_3-way'!R269/3-2*'OddsRatio_working_3-way'!R269^3/27-'OddsRatio_working_3-way'!T269</f>
        <v>0.26844369232487258</v>
      </c>
      <c r="W269" s="11">
        <f>'OddsRatio_working_3-way'!V269^2+4*'OddsRatio_working_3-way'!U269^3/27</f>
        <v>-3.2339411464540363E-2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0.16155604864376885</v>
      </c>
      <c r="Y269" s="11">
        <f>IF('OddsRatio_working_3-way'!W269&gt;=0,IF('OddsRatio_working_3-way'!V269+SQRT('OddsRatio_working_3-way'!W269)&gt;0,0,PI()),ACOS('OddsRatio_working_3-way'!V269/(2*'OddsRatio_working_3-way'!X269)))</f>
        <v>0.59024078637068023</v>
      </c>
      <c r="Z269" s="11">
        <f>'OddsRatio_working_3-way'!X269^(1/3)*COS('OddsRatio_working_3-way'!Y269/3)</f>
        <v>0.53413042345943673</v>
      </c>
      <c r="AA269" s="11">
        <f>'OddsRatio_working_3-way'!X269^(1/3)*COS(('OddsRatio_working_3-way'!Y269+2*PI())/3)</f>
        <v>-0.35926731618249236</v>
      </c>
      <c r="AB269" s="11">
        <f>'OddsRatio_working_3-way'!X269^(1/3)*COS(('OddsRatio_working_3-way'!Y269+4*PI())/3)</f>
        <v>-0.17486310727694448</v>
      </c>
      <c r="AC269" s="11">
        <f>'OddsRatio_working_3-way'!X269^(1/3)*SIN('OddsRatio_working_3-way'!Y269/3)</f>
        <v>0.10646581965131809</v>
      </c>
      <c r="AD269" s="11">
        <f>'OddsRatio_working_3-way'!X269^(1/3)*SIN(('OddsRatio_working_3-way'!Y269+2*PI())/3)</f>
        <v>0.40933760582435286</v>
      </c>
      <c r="AE269" s="11">
        <f>'OddsRatio_working_3-way'!X269^(1/3)*SIN(('OddsRatio_working_3-way'!Y269+4*PI())/3)</f>
        <v>-0.51580342547567093</v>
      </c>
      <c r="AF269" s="11">
        <f>-'OddsRatio_working_3-way'!U269/(3*'OddsRatio_working_3-way'!X269^(1/3))*COS(('OddsRatio_working_3-way'!Y269)/3)</f>
        <v>0.53413042345943673</v>
      </c>
      <c r="AG269" s="11">
        <f>-'OddsRatio_working_3-way'!U269/(3*'OddsRatio_working_3-way'!X269^(1/3))*COS(('OddsRatio_working_3-way'!Y269+2*PI())/3)</f>
        <v>-0.35926731618249236</v>
      </c>
      <c r="AH269" s="11">
        <f>-'OddsRatio_working_3-way'!U269/(3*'OddsRatio_working_3-way'!X269^(1/3))*COS(('OddsRatio_working_3-way'!Y269+4*PI())/3)</f>
        <v>-0.17486310727694448</v>
      </c>
      <c r="AI269" s="11">
        <f>'OddsRatio_working_3-way'!U269/(3*'OddsRatio_working_3-way'!X269^(1/3))*SIN(('OddsRatio_working_3-way'!Y269)/3)</f>
        <v>-0.10646581965131809</v>
      </c>
      <c r="AJ269" s="11">
        <f>'OddsRatio_working_3-way'!U269/(3*'OddsRatio_working_3-way'!X269^(1/3))*SIN(('OddsRatio_working_3-way'!Y269+2*PI())/3)</f>
        <v>-0.40933760582435286</v>
      </c>
      <c r="AK269" s="11">
        <f>'OddsRatio_working_3-way'!U269/(3*'OddsRatio_working_3-way'!X269^(1/3))*SIN(('OddsRatio_working_3-way'!Y269+4*PI())/3)</f>
        <v>0.51580342547567093</v>
      </c>
      <c r="AL269" s="11">
        <f>'OddsRatio_working_3-way'!Z269+'OddsRatio_working_3-way'!AF269</f>
        <v>1.0682608469188735</v>
      </c>
      <c r="AM269" s="11">
        <f>'OddsRatio_working_3-way'!AA269+'OddsRatio_working_3-way'!AG269</f>
        <v>-0.71853463236498472</v>
      </c>
      <c r="AN269" s="11">
        <f>'OddsRatio_working_3-way'!AB269+'OddsRatio_working_3-way'!AH269</f>
        <v>-0.34972621455388897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1.0682608469188735</v>
      </c>
      <c r="AS269" s="11">
        <f>IF(('OddsRatio_working_3-way'!X269=0),IF(Q269&gt;0,-Q269^(1/3),(-Q269)^(1/3)),'OddsRatio_working_3-way'!AM269-'OddsRatio_working_3-way'!R269/3)</f>
        <v>-0.71853463236498472</v>
      </c>
      <c r="AT269" s="11">
        <f>IF(('OddsRatio_working_3-way'!X269=0),IF(Q269&gt;0,-Q269^(1/3),(-Q269)^(1/3)),'OddsRatio_working_3-way'!AN269-'OddsRatio_working_3-way'!R269/3)</f>
        <v>-0.34972621455388897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9">
        <f t="shared" si="65"/>
        <v>0.53116693017877004</v>
      </c>
      <c r="E270" s="9">
        <f t="shared" si="66"/>
        <v>0.22711902772841211</v>
      </c>
      <c r="F270" s="9">
        <f t="shared" si="67"/>
        <v>0.24171404209281774</v>
      </c>
      <c r="G270" s="9">
        <f t="shared" si="68"/>
        <v>1.0634305115275766</v>
      </c>
      <c r="H270" s="9">
        <f t="shared" si="69"/>
        <v>1.8826473245678887</v>
      </c>
      <c r="I270" s="9">
        <f t="shared" si="70"/>
        <v>4.4029776368882461</v>
      </c>
      <c r="J270" s="9">
        <f t="shared" si="71"/>
        <v>4.1371200090063525</v>
      </c>
      <c r="K270" s="11">
        <f t="shared" si="72"/>
        <v>0.54644808743169393</v>
      </c>
      <c r="L270" s="11">
        <f t="shared" si="73"/>
        <v>0.23809523809523808</v>
      </c>
      <c r="M270" s="11">
        <f t="shared" si="74"/>
        <v>0.25316455696202528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-0.25807896652470219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0.22991004522442576</v>
      </c>
      <c r="Q270" s="11">
        <f>2*'OddsRatio_working_3-way'!K270*'OddsRatio_working_3-way'!L270*'OddsRatio_working_3-way'!M270</f>
        <v>6.5876803789233732E-2</v>
      </c>
      <c r="R270" s="11">
        <f t="shared" si="75"/>
        <v>0</v>
      </c>
      <c r="S270" s="11">
        <f t="shared" si="76"/>
        <v>-0.89085154176026116</v>
      </c>
      <c r="T270" s="11">
        <f t="shared" si="77"/>
        <v>-0.25525832142127819</v>
      </c>
      <c r="U270" s="11">
        <f>'OddsRatio_working_3-way'!S270-'OddsRatio_working_3-way'!R270^2/3</f>
        <v>-0.89085154176026116</v>
      </c>
      <c r="V270" s="11">
        <f>'OddsRatio_working_3-way'!S270*'OddsRatio_working_3-way'!R270/3-2*'OddsRatio_working_3-way'!R270^3/27-'OddsRatio_working_3-way'!T270</f>
        <v>0.25525832142127819</v>
      </c>
      <c r="W270" s="11">
        <f>'OddsRatio_working_3-way'!V270^2+4*'OddsRatio_working_3-way'!U270^3/27</f>
        <v>-3.9583108661010377E-2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0.16181773644738309</v>
      </c>
      <c r="Y270" s="11">
        <f>IF('OddsRatio_working_3-way'!W270&gt;=0,IF('OddsRatio_working_3-way'!V270+SQRT('OddsRatio_working_3-way'!W270)&gt;0,0,PI()),ACOS('OddsRatio_working_3-way'!V270/(2*'OddsRatio_working_3-way'!X270)))</f>
        <v>0.66206948715531511</v>
      </c>
      <c r="Z270" s="11">
        <f>'OddsRatio_working_3-way'!X270^(1/3)*COS('OddsRatio_working_3-way'!Y270/3)</f>
        <v>0.53171525576378831</v>
      </c>
      <c r="AA270" s="11">
        <f>'OddsRatio_working_3-way'!X270^(1/3)*COS(('OddsRatio_working_3-way'!Y270+2*PI())/3)</f>
        <v>-0.36916324501427555</v>
      </c>
      <c r="AB270" s="11">
        <f>'OddsRatio_working_3-way'!X270^(1/3)*COS(('OddsRatio_working_3-way'!Y270+4*PI())/3)</f>
        <v>-0.1625520107495127</v>
      </c>
      <c r="AC270" s="11">
        <f>'OddsRatio_working_3-way'!X270^(1/3)*SIN('OddsRatio_working_3-way'!Y270/3)</f>
        <v>0.11928705172036166</v>
      </c>
      <c r="AD270" s="11">
        <f>'OddsRatio_working_3-way'!X270^(1/3)*SIN(('OddsRatio_working_3-way'!Y270+2*PI())/3)</f>
        <v>0.40083539321100004</v>
      </c>
      <c r="AE270" s="11">
        <f>'OddsRatio_working_3-way'!X270^(1/3)*SIN(('OddsRatio_working_3-way'!Y270+4*PI())/3)</f>
        <v>-0.52012244493136162</v>
      </c>
      <c r="AF270" s="11">
        <f>-'OddsRatio_working_3-way'!U270/(3*'OddsRatio_working_3-way'!X270^(1/3))*COS(('OddsRatio_working_3-way'!Y270)/3)</f>
        <v>0.53171525576378831</v>
      </c>
      <c r="AG270" s="11">
        <f>-'OddsRatio_working_3-way'!U270/(3*'OddsRatio_working_3-way'!X270^(1/3))*COS(('OddsRatio_working_3-way'!Y270+2*PI())/3)</f>
        <v>-0.36916324501427555</v>
      </c>
      <c r="AH270" s="11">
        <f>-'OddsRatio_working_3-way'!U270/(3*'OddsRatio_working_3-way'!X270^(1/3))*COS(('OddsRatio_working_3-way'!Y270+4*PI())/3)</f>
        <v>-0.1625520107495127</v>
      </c>
      <c r="AI270" s="11">
        <f>'OddsRatio_working_3-way'!U270/(3*'OddsRatio_working_3-way'!X270^(1/3))*SIN(('OddsRatio_working_3-way'!Y270)/3)</f>
        <v>-0.11928705172036166</v>
      </c>
      <c r="AJ270" s="11">
        <f>'OddsRatio_working_3-way'!U270/(3*'OddsRatio_working_3-way'!X270^(1/3))*SIN(('OddsRatio_working_3-way'!Y270+2*PI())/3)</f>
        <v>-0.40083539321100004</v>
      </c>
      <c r="AK270" s="11">
        <f>'OddsRatio_working_3-way'!U270/(3*'OddsRatio_working_3-way'!X270^(1/3))*SIN(('OddsRatio_working_3-way'!Y270+4*PI())/3)</f>
        <v>0.52012244493136162</v>
      </c>
      <c r="AL270" s="11">
        <f>'OddsRatio_working_3-way'!Z270+'OddsRatio_working_3-way'!AF270</f>
        <v>1.0634305115275766</v>
      </c>
      <c r="AM270" s="11">
        <f>'OddsRatio_working_3-way'!AA270+'OddsRatio_working_3-way'!AG270</f>
        <v>-0.73832649002855111</v>
      </c>
      <c r="AN270" s="11">
        <f>'OddsRatio_working_3-way'!AB270+'OddsRatio_working_3-way'!AH270</f>
        <v>-0.3251040214990254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1.0634305115275766</v>
      </c>
      <c r="AS270" s="11">
        <f>IF(('OddsRatio_working_3-way'!X270=0),IF(Q270&gt;0,-Q270^(1/3),(-Q270)^(1/3)),'OddsRatio_working_3-way'!AM270-'OddsRatio_working_3-way'!R270/3)</f>
        <v>-0.73832649002855111</v>
      </c>
      <c r="AT270" s="11">
        <f>IF(('OddsRatio_working_3-way'!X270=0),IF(Q270&gt;0,-Q270^(1/3),(-Q270)^(1/3)),'OddsRatio_working_3-way'!AN270-'OddsRatio_working_3-way'!R270/3)</f>
        <v>-0.3251040214990254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9">
        <f t="shared" si="65"/>
        <v>0.85163053175840686</v>
      </c>
      <c r="E271" s="9">
        <f t="shared" si="66"/>
        <v>0.1014003908923695</v>
      </c>
      <c r="F271" s="9">
        <f t="shared" si="67"/>
        <v>4.6969077349223877E-2</v>
      </c>
      <c r="G271" s="9">
        <f t="shared" si="68"/>
        <v>1.1614541181784328</v>
      </c>
      <c r="H271" s="9">
        <f t="shared" si="69"/>
        <v>1.1742181177267645</v>
      </c>
      <c r="I271" s="9">
        <f t="shared" si="70"/>
        <v>9.8618949217014418</v>
      </c>
      <c r="J271" s="9">
        <f t="shared" si="71"/>
        <v>21.290603444577226</v>
      </c>
      <c r="K271" s="11">
        <f t="shared" si="72"/>
        <v>0.86956521739130443</v>
      </c>
      <c r="L271" s="11">
        <f t="shared" si="73"/>
        <v>0.11587485515643105</v>
      </c>
      <c r="M271" s="11">
        <f t="shared" si="74"/>
        <v>5.4141851651326477E-2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-0.10907699640133572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0.13774817413431342</v>
      </c>
      <c r="Q271" s="11">
        <f>2*'OddsRatio_working_3-way'!K271*'OddsRatio_working_3-way'!L271*'OddsRatio_working_3-way'!M271</f>
        <v>1.0910746466084233E-2</v>
      </c>
      <c r="R271" s="11">
        <f t="shared" si="75"/>
        <v>0</v>
      </c>
      <c r="S271" s="11">
        <f t="shared" si="76"/>
        <v>-1.2628526516029608</v>
      </c>
      <c r="T271" s="11">
        <f t="shared" si="77"/>
        <v>-0.10002793280023452</v>
      </c>
      <c r="U271" s="11">
        <f>'OddsRatio_working_3-way'!S271-'OddsRatio_working_3-way'!R271^2/3</f>
        <v>-1.2628526516029608</v>
      </c>
      <c r="V271" s="11">
        <f>'OddsRatio_working_3-way'!S271*'OddsRatio_working_3-way'!R271/3-2*'OddsRatio_working_3-way'!R271^3/27-'OddsRatio_working_3-way'!T271</f>
        <v>0.10002793280023452</v>
      </c>
      <c r="W271" s="11">
        <f>'OddsRatio_working_3-way'!V271^2+4*'OddsRatio_working_3-way'!U271^3/27</f>
        <v>-0.28836380413769608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0.27311599709554929</v>
      </c>
      <c r="Y271" s="11">
        <f>IF('OddsRatio_working_3-way'!W271&gt;=0,IF('OddsRatio_working_3-way'!V271+SQRT('OddsRatio_working_3-way'!W271)&gt;0,0,PI()),ACOS('OddsRatio_working_3-way'!V271/(2*'OddsRatio_working_3-way'!X271)))</f>
        <v>1.3866335487558812</v>
      </c>
      <c r="Z271" s="11">
        <f>'OddsRatio_working_3-way'!X271^(1/3)*COS('OddsRatio_working_3-way'!Y271/3)</f>
        <v>0.5807270590892164</v>
      </c>
      <c r="AA271" s="11">
        <f>'OddsRatio_working_3-way'!X271^(1/3)*COS(('OddsRatio_working_3-way'!Y271+2*PI())/3)</f>
        <v>-0.54092335280430903</v>
      </c>
      <c r="AB271" s="11">
        <f>'OddsRatio_working_3-way'!X271^(1/3)*COS(('OddsRatio_working_3-way'!Y271+4*PI())/3)</f>
        <v>-3.9803706284907134E-2</v>
      </c>
      <c r="AC271" s="11">
        <f>'OddsRatio_working_3-way'!X271^(1/3)*SIN('OddsRatio_working_3-way'!Y271/3)</f>
        <v>0.28932156281418675</v>
      </c>
      <c r="AD271" s="11">
        <f>'OddsRatio_working_3-way'!X271^(1/3)*SIN(('OddsRatio_working_3-way'!Y271+2*PI())/3)</f>
        <v>0.3582636044291948</v>
      </c>
      <c r="AE271" s="11">
        <f>'OddsRatio_working_3-way'!X271^(1/3)*SIN(('OddsRatio_working_3-way'!Y271+4*PI())/3)</f>
        <v>-0.64758516724338155</v>
      </c>
      <c r="AF271" s="11">
        <f>-'OddsRatio_working_3-way'!U271/(3*'OddsRatio_working_3-way'!X271^(1/3))*COS(('OddsRatio_working_3-way'!Y271)/3)</f>
        <v>0.5807270590892164</v>
      </c>
      <c r="AG271" s="11">
        <f>-'OddsRatio_working_3-way'!U271/(3*'OddsRatio_working_3-way'!X271^(1/3))*COS(('OddsRatio_working_3-way'!Y271+2*PI())/3)</f>
        <v>-0.54092335280430903</v>
      </c>
      <c r="AH271" s="11">
        <f>-'OddsRatio_working_3-way'!U271/(3*'OddsRatio_working_3-way'!X271^(1/3))*COS(('OddsRatio_working_3-way'!Y271+4*PI())/3)</f>
        <v>-3.9803706284907134E-2</v>
      </c>
      <c r="AI271" s="11">
        <f>'OddsRatio_working_3-way'!U271/(3*'OddsRatio_working_3-way'!X271^(1/3))*SIN(('OddsRatio_working_3-way'!Y271)/3)</f>
        <v>-0.28932156281418675</v>
      </c>
      <c r="AJ271" s="11">
        <f>'OddsRatio_working_3-way'!U271/(3*'OddsRatio_working_3-way'!X271^(1/3))*SIN(('OddsRatio_working_3-way'!Y271+2*PI())/3)</f>
        <v>-0.3582636044291948</v>
      </c>
      <c r="AK271" s="11">
        <f>'OddsRatio_working_3-way'!U271/(3*'OddsRatio_working_3-way'!X271^(1/3))*SIN(('OddsRatio_working_3-way'!Y271+4*PI())/3)</f>
        <v>0.64758516724338155</v>
      </c>
      <c r="AL271" s="11">
        <f>'OddsRatio_working_3-way'!Z271+'OddsRatio_working_3-way'!AF271</f>
        <v>1.1614541181784328</v>
      </c>
      <c r="AM271" s="11">
        <f>'OddsRatio_working_3-way'!AA271+'OddsRatio_working_3-way'!AG271</f>
        <v>-1.0818467056086181</v>
      </c>
      <c r="AN271" s="11">
        <f>'OddsRatio_working_3-way'!AB271+'OddsRatio_working_3-way'!AH271</f>
        <v>-7.9607412569814268E-2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1.1614541181784328</v>
      </c>
      <c r="AS271" s="11">
        <f>IF(('OddsRatio_working_3-way'!X271=0),IF(Q271&gt;0,-Q271^(1/3),(-Q271)^(1/3)),'OddsRatio_working_3-way'!AM271-'OddsRatio_working_3-way'!R271/3)</f>
        <v>-1.0818467056086181</v>
      </c>
      <c r="AT271" s="11">
        <f>IF(('OddsRatio_working_3-way'!X271=0),IF(Q271&gt;0,-Q271^(1/3),(-Q271)^(1/3)),'OddsRatio_working_3-way'!AN271-'OddsRatio_working_3-way'!R271/3)</f>
        <v>-7.9607412569814268E-2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9">
        <f t="shared" si="65"/>
        <v>0.19416339391613305</v>
      </c>
      <c r="E272" s="9">
        <f t="shared" si="66"/>
        <v>0.23684980885864418</v>
      </c>
      <c r="F272" s="9">
        <f t="shared" si="67"/>
        <v>0.56898679722522283</v>
      </c>
      <c r="G272" s="9">
        <f t="shared" si="68"/>
        <v>1.0669155276344056</v>
      </c>
      <c r="H272" s="9">
        <f t="shared" si="69"/>
        <v>5.1503014024978366</v>
      </c>
      <c r="I272" s="9">
        <f t="shared" si="70"/>
        <v>4.2220848934559045</v>
      </c>
      <c r="J272" s="9">
        <f t="shared" si="71"/>
        <v>1.7575100246204283</v>
      </c>
      <c r="K272" s="11">
        <f t="shared" si="72"/>
        <v>0.20449897750511248</v>
      </c>
      <c r="L272" s="11">
        <f t="shared" si="73"/>
        <v>0.24875621890547267</v>
      </c>
      <c r="M272" s="11">
        <f t="shared" si="74"/>
        <v>0.58479532163742687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-0.24813262524127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0.22668560830190526</v>
      </c>
      <c r="Q272" s="11">
        <f>2*'OddsRatio_working_3-way'!K272*'OddsRatio_working_3-way'!L272*'OddsRatio_working_3-way'!M272</f>
        <v>5.9497534987376713E-2</v>
      </c>
      <c r="R272" s="11">
        <f t="shared" si="75"/>
        <v>0</v>
      </c>
      <c r="S272" s="11">
        <f t="shared" si="76"/>
        <v>-0.9135663159227414</v>
      </c>
      <c r="T272" s="11">
        <f t="shared" si="77"/>
        <v>-0.23978118528155942</v>
      </c>
      <c r="U272" s="11">
        <f>'OddsRatio_working_3-way'!S272-'OddsRatio_working_3-way'!R272^2/3</f>
        <v>-0.9135663159227414</v>
      </c>
      <c r="V272" s="11">
        <f>'OddsRatio_working_3-way'!S272*'OddsRatio_working_3-way'!R272/3-2*'OddsRatio_working_3-way'!R272^3/27-'OddsRatio_working_3-way'!T272</f>
        <v>0.23978118528155942</v>
      </c>
      <c r="W272" s="11">
        <f>'OddsRatio_working_3-way'!V272^2+4*'OddsRatio_working_3-way'!U272^3/27</f>
        <v>-5.5462844786263399E-2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0.16804602167359758</v>
      </c>
      <c r="Y272" s="11">
        <f>IF('OddsRatio_working_3-way'!W272&gt;=0,IF('OddsRatio_working_3-way'!V272+SQRT('OddsRatio_working_3-way'!W272)&gt;0,0,PI()),ACOS('OddsRatio_working_3-way'!V272/(2*'OddsRatio_working_3-way'!X272)))</f>
        <v>0.77640241207123495</v>
      </c>
      <c r="Z272" s="11">
        <f>'OddsRatio_working_3-way'!X272^(1/3)*COS('OddsRatio_working_3-way'!Y272/3)</f>
        <v>0.53345776381720278</v>
      </c>
      <c r="AA272" s="11">
        <f>'OddsRatio_working_3-way'!X272^(1/3)*COS(('OddsRatio_working_3-way'!Y272+2*PI())/3)</f>
        <v>-0.38903460396626899</v>
      </c>
      <c r="AB272" s="11">
        <f>'OddsRatio_working_3-way'!X272^(1/3)*COS(('OddsRatio_working_3-way'!Y272+4*PI())/3)</f>
        <v>-0.14442315985093393</v>
      </c>
      <c r="AC272" s="11">
        <f>'OddsRatio_working_3-way'!X272^(1/3)*SIN('OddsRatio_working_3-way'!Y272/3)</f>
        <v>0.14122648310685182</v>
      </c>
      <c r="AD272" s="11">
        <f>'OddsRatio_working_3-way'!X272^(1/3)*SIN(('OddsRatio_working_3-way'!Y272+2*PI())/3)</f>
        <v>0.39137473375831083</v>
      </c>
      <c r="AE272" s="11">
        <f>'OddsRatio_working_3-way'!X272^(1/3)*SIN(('OddsRatio_working_3-way'!Y272+4*PI())/3)</f>
        <v>-0.5326012168651626</v>
      </c>
      <c r="AF272" s="11">
        <f>-'OddsRatio_working_3-way'!U272/(3*'OddsRatio_working_3-way'!X272^(1/3))*COS(('OddsRatio_working_3-way'!Y272)/3)</f>
        <v>0.53345776381720278</v>
      </c>
      <c r="AG272" s="11">
        <f>-'OddsRatio_working_3-way'!U272/(3*'OddsRatio_working_3-way'!X272^(1/3))*COS(('OddsRatio_working_3-way'!Y272+2*PI())/3)</f>
        <v>-0.38903460396626899</v>
      </c>
      <c r="AH272" s="11">
        <f>-'OddsRatio_working_3-way'!U272/(3*'OddsRatio_working_3-way'!X272^(1/3))*COS(('OddsRatio_working_3-way'!Y272+4*PI())/3)</f>
        <v>-0.14442315985093393</v>
      </c>
      <c r="AI272" s="11">
        <f>'OddsRatio_working_3-way'!U272/(3*'OddsRatio_working_3-way'!X272^(1/3))*SIN(('OddsRatio_working_3-way'!Y272)/3)</f>
        <v>-0.14122648310685182</v>
      </c>
      <c r="AJ272" s="11">
        <f>'OddsRatio_working_3-way'!U272/(3*'OddsRatio_working_3-way'!X272^(1/3))*SIN(('OddsRatio_working_3-way'!Y272+2*PI())/3)</f>
        <v>-0.39137473375831083</v>
      </c>
      <c r="AK272" s="11">
        <f>'OddsRatio_working_3-way'!U272/(3*'OddsRatio_working_3-way'!X272^(1/3))*SIN(('OddsRatio_working_3-way'!Y272+4*PI())/3)</f>
        <v>0.5326012168651626</v>
      </c>
      <c r="AL272" s="11">
        <f>'OddsRatio_working_3-way'!Z272+'OddsRatio_working_3-way'!AF272</f>
        <v>1.0669155276344056</v>
      </c>
      <c r="AM272" s="11">
        <f>'OddsRatio_working_3-way'!AA272+'OddsRatio_working_3-way'!AG272</f>
        <v>-0.77806920793253798</v>
      </c>
      <c r="AN272" s="11">
        <f>'OddsRatio_working_3-way'!AB272+'OddsRatio_working_3-way'!AH272</f>
        <v>-0.28884631970186786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1.0669155276344056</v>
      </c>
      <c r="AS272" s="11">
        <f>IF(('OddsRatio_working_3-way'!X272=0),IF(Q272&gt;0,-Q272^(1/3),(-Q272)^(1/3)),'OddsRatio_working_3-way'!AM272-'OddsRatio_working_3-way'!R272/3)</f>
        <v>-0.77806920793253798</v>
      </c>
      <c r="AT272" s="11">
        <f>IF(('OddsRatio_working_3-way'!X272=0),IF(Q272&gt;0,-Q272^(1/3),(-Q272)^(1/3)),'OddsRatio_working_3-way'!AN272-'OddsRatio_working_3-way'!R272/3)</f>
        <v>-0.28884631970186786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9">
        <f t="shared" si="65"/>
        <v>0.36563283069177199</v>
      </c>
      <c r="E273" s="9">
        <f t="shared" si="66"/>
        <v>0.3266958664886116</v>
      </c>
      <c r="F273" s="9">
        <f t="shared" si="67"/>
        <v>0.30767130281961635</v>
      </c>
      <c r="G273" s="9">
        <f t="shared" si="68"/>
        <v>1.0515055509881148</v>
      </c>
      <c r="H273" s="9">
        <f t="shared" si="69"/>
        <v>2.7349841591303892</v>
      </c>
      <c r="I273" s="9">
        <f t="shared" si="70"/>
        <v>3.0609508799367049</v>
      </c>
      <c r="J273" s="9">
        <f t="shared" si="71"/>
        <v>3.2502218791145654</v>
      </c>
      <c r="K273" s="11">
        <f t="shared" si="72"/>
        <v>0.37735849056603776</v>
      </c>
      <c r="L273" s="11">
        <f t="shared" si="73"/>
        <v>0.33783783783783783</v>
      </c>
      <c r="M273" s="11">
        <f t="shared" si="74"/>
        <v>0.31847133757961782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-0.28098721242574143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0.23345361946491613</v>
      </c>
      <c r="Q273" s="11">
        <f>2*'OddsRatio_working_3-way'!K273*'OddsRatio_working_3-way'!L273*'OddsRatio_working_3-way'!M273</f>
        <v>8.1201258944318663E-2</v>
      </c>
      <c r="R273" s="11">
        <f t="shared" si="75"/>
        <v>0</v>
      </c>
      <c r="S273" s="11">
        <f t="shared" si="76"/>
        <v>-0.83083360786965577</v>
      </c>
      <c r="T273" s="11">
        <f t="shared" si="77"/>
        <v>-0.28898560273727164</v>
      </c>
      <c r="U273" s="11">
        <f>'OddsRatio_working_3-way'!S273-'OddsRatio_working_3-way'!R273^2/3</f>
        <v>-0.83083360786965577</v>
      </c>
      <c r="V273" s="11">
        <f>'OddsRatio_working_3-way'!S273*'OddsRatio_working_3-way'!R273/3-2*'OddsRatio_working_3-way'!R273^3/27-'OddsRatio_working_3-way'!T273</f>
        <v>0.28898560273727164</v>
      </c>
      <c r="W273" s="11">
        <f>'OddsRatio_working_3-way'!V273^2+4*'OddsRatio_working_3-way'!U273^3/27</f>
        <v>-1.4519952283052334E-3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0.14574350227173888</v>
      </c>
      <c r="Y273" s="11">
        <f>IF('OddsRatio_working_3-way'!W273&gt;=0,IF('OddsRatio_working_3-way'!V273+SQRT('OddsRatio_working_3-way'!W273)&gt;0,0,PI()),ACOS('OddsRatio_working_3-way'!V273/(2*'OddsRatio_working_3-way'!X273)))</f>
        <v>0.13110166102941312</v>
      </c>
      <c r="Z273" s="11">
        <f>'OddsRatio_working_3-way'!X273^(1/3)*COS('OddsRatio_working_3-way'!Y273/3)</f>
        <v>0.52575277549405741</v>
      </c>
      <c r="AA273" s="11">
        <f>'OddsRatio_working_3-way'!X273^(1/3)*COS(('OddsRatio_working_3-way'!Y273+2*PI())/3)</f>
        <v>-0.2827865927343079</v>
      </c>
      <c r="AB273" s="11">
        <f>'OddsRatio_working_3-way'!X273^(1/3)*COS(('OddsRatio_working_3-way'!Y273+4*PI())/3)</f>
        <v>-0.24296618275974963</v>
      </c>
      <c r="AC273" s="11">
        <f>'OddsRatio_working_3-way'!X273^(1/3)*SIN('OddsRatio_working_3-way'!Y273/3)</f>
        <v>2.2990324418052568E-2</v>
      </c>
      <c r="AD273" s="11">
        <f>'OddsRatio_working_3-way'!X273^(1/3)*SIN(('OddsRatio_working_3-way'!Y273+2*PI())/3)</f>
        <v>0.44382009747900408</v>
      </c>
      <c r="AE273" s="11">
        <f>'OddsRatio_working_3-way'!X273^(1/3)*SIN(('OddsRatio_working_3-way'!Y273+4*PI())/3)</f>
        <v>-0.46681042189705657</v>
      </c>
      <c r="AF273" s="11">
        <f>-'OddsRatio_working_3-way'!U273/(3*'OddsRatio_working_3-way'!X273^(1/3))*COS(('OddsRatio_working_3-way'!Y273)/3)</f>
        <v>0.5257527754940573</v>
      </c>
      <c r="AG273" s="11">
        <f>-'OddsRatio_working_3-way'!U273/(3*'OddsRatio_working_3-way'!X273^(1/3))*COS(('OddsRatio_working_3-way'!Y273+2*PI())/3)</f>
        <v>-0.28278659273430784</v>
      </c>
      <c r="AH273" s="11">
        <f>-'OddsRatio_working_3-way'!U273/(3*'OddsRatio_working_3-way'!X273^(1/3))*COS(('OddsRatio_working_3-way'!Y273+4*PI())/3)</f>
        <v>-0.24296618275974957</v>
      </c>
      <c r="AI273" s="11">
        <f>'OddsRatio_working_3-way'!U273/(3*'OddsRatio_working_3-way'!X273^(1/3))*SIN(('OddsRatio_working_3-way'!Y273)/3)</f>
        <v>-2.2990324418052564E-2</v>
      </c>
      <c r="AJ273" s="11">
        <f>'OddsRatio_working_3-way'!U273/(3*'OddsRatio_working_3-way'!X273^(1/3))*SIN(('OddsRatio_working_3-way'!Y273+2*PI())/3)</f>
        <v>-0.44382009747900403</v>
      </c>
      <c r="AK273" s="11">
        <f>'OddsRatio_working_3-way'!U273/(3*'OddsRatio_working_3-way'!X273^(1/3))*SIN(('OddsRatio_working_3-way'!Y273+4*PI())/3)</f>
        <v>0.46681042189705646</v>
      </c>
      <c r="AL273" s="11">
        <f>'OddsRatio_working_3-way'!Z273+'OddsRatio_working_3-way'!AF273</f>
        <v>1.0515055509881148</v>
      </c>
      <c r="AM273" s="11">
        <f>'OddsRatio_working_3-way'!AA273+'OddsRatio_working_3-way'!AG273</f>
        <v>-0.56557318546861568</v>
      </c>
      <c r="AN273" s="11">
        <f>'OddsRatio_working_3-way'!AB273+'OddsRatio_working_3-way'!AH273</f>
        <v>-0.4859323655194992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1.0515055509881148</v>
      </c>
      <c r="AS273" s="11">
        <f>IF(('OddsRatio_working_3-way'!X273=0),IF(Q273&gt;0,-Q273^(1/3),(-Q273)^(1/3)),'OddsRatio_working_3-way'!AM273-'OddsRatio_working_3-way'!R273/3)</f>
        <v>-0.56557318546861568</v>
      </c>
      <c r="AT273" s="11">
        <f>IF(('OddsRatio_working_3-way'!X273=0),IF(Q273&gt;0,-Q273^(1/3),(-Q273)^(1/3)),'OddsRatio_working_3-way'!AN273-'OddsRatio_working_3-way'!R273/3)</f>
        <v>-0.4859323655194992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9">
        <f t="shared" si="65"/>
        <v>0.56996545857785863</v>
      </c>
      <c r="E274" s="9">
        <f t="shared" si="66"/>
        <v>0.24627656013558433</v>
      </c>
      <c r="F274" s="9">
        <f t="shared" si="67"/>
        <v>0.18375798128655713</v>
      </c>
      <c r="G274" s="9">
        <f t="shared" si="68"/>
        <v>1.0626651906564684</v>
      </c>
      <c r="H274" s="9">
        <f t="shared" si="69"/>
        <v>1.7544922853660923</v>
      </c>
      <c r="I274" s="9">
        <f t="shared" si="70"/>
        <v>4.0604757490906289</v>
      </c>
      <c r="J274" s="9">
        <f t="shared" si="71"/>
        <v>5.4419404969440386</v>
      </c>
      <c r="K274" s="11">
        <f t="shared" si="72"/>
        <v>0.58479532163742687</v>
      </c>
      <c r="L274" s="11">
        <f t="shared" si="73"/>
        <v>0.25773195876288663</v>
      </c>
      <c r="M274" s="11">
        <f t="shared" si="74"/>
        <v>0.19305019305019305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-0.24869641364486728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0.22608066558147946</v>
      </c>
      <c r="Q274" s="11">
        <f>2*'OddsRatio_working_3-way'!K274*'OddsRatio_working_3-way'!L274*'OddsRatio_working_3-way'!M274</f>
        <v>5.819322151389434E-2</v>
      </c>
      <c r="R274" s="11">
        <f t="shared" si="75"/>
        <v>0</v>
      </c>
      <c r="S274" s="11">
        <f t="shared" si="76"/>
        <v>-0.90906282993013887</v>
      </c>
      <c r="T274" s="11">
        <f t="shared" si="77"/>
        <v>-0.23399300641702422</v>
      </c>
      <c r="U274" s="11">
        <f>'OddsRatio_working_3-way'!S274-'OddsRatio_working_3-way'!R274^2/3</f>
        <v>-0.90906282993013887</v>
      </c>
      <c r="V274" s="11">
        <f>'OddsRatio_working_3-way'!S274*'OddsRatio_working_3-way'!R274/3-2*'OddsRatio_working_3-way'!R274^3/27-'OddsRatio_working_3-way'!T274</f>
        <v>0.23399300641702422</v>
      </c>
      <c r="W274" s="11">
        <f>'OddsRatio_working_3-way'!V274^2+4*'OddsRatio_working_3-way'!U274^3/27</f>
        <v>-5.6542855955014126E-2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0.16680496321084967</v>
      </c>
      <c r="Y274" s="11">
        <f>IF('OddsRatio_working_3-way'!W274&gt;=0,IF('OddsRatio_working_3-way'!V274+SQRT('OddsRatio_working_3-way'!W274)&gt;0,0,PI()),ACOS('OddsRatio_working_3-way'!V274/(2*'OddsRatio_working_3-way'!X274)))</f>
        <v>0.79344073818274863</v>
      </c>
      <c r="Z274" s="11">
        <f>'OddsRatio_working_3-way'!X274^(1/3)*COS('OddsRatio_working_3-way'!Y274/3)</f>
        <v>0.53133259532823418</v>
      </c>
      <c r="AA274" s="11">
        <f>'OddsRatio_working_3-way'!X274^(1/3)*COS(('OddsRatio_working_3-way'!Y274+2*PI())/3)</f>
        <v>-0.39028556719678981</v>
      </c>
      <c r="AB274" s="11">
        <f>'OddsRatio_working_3-way'!X274^(1/3)*COS(('OddsRatio_working_3-way'!Y274+4*PI())/3)</f>
        <v>-0.14104702813144449</v>
      </c>
      <c r="AC274" s="11">
        <f>'OddsRatio_working_3-way'!X274^(1/3)*SIN('OddsRatio_working_3-way'!Y274/3)</f>
        <v>0.14389793762180628</v>
      </c>
      <c r="AD274" s="11">
        <f>'OddsRatio_working_3-way'!X274^(1/3)*SIN(('OddsRatio_working_3-way'!Y274+2*PI())/3)</f>
        <v>0.38819855660206459</v>
      </c>
      <c r="AE274" s="11">
        <f>'OddsRatio_working_3-way'!X274^(1/3)*SIN(('OddsRatio_working_3-way'!Y274+4*PI())/3)</f>
        <v>-0.53209649422387084</v>
      </c>
      <c r="AF274" s="11">
        <f>-'OddsRatio_working_3-way'!U274/(3*'OddsRatio_working_3-way'!X274^(1/3))*COS(('OddsRatio_working_3-way'!Y274)/3)</f>
        <v>0.53133259532823418</v>
      </c>
      <c r="AG274" s="11">
        <f>-'OddsRatio_working_3-way'!U274/(3*'OddsRatio_working_3-way'!X274^(1/3))*COS(('OddsRatio_working_3-way'!Y274+2*PI())/3)</f>
        <v>-0.39028556719678981</v>
      </c>
      <c r="AH274" s="11">
        <f>-'OddsRatio_working_3-way'!U274/(3*'OddsRatio_working_3-way'!X274^(1/3))*COS(('OddsRatio_working_3-way'!Y274+4*PI())/3)</f>
        <v>-0.14104702813144449</v>
      </c>
      <c r="AI274" s="11">
        <f>'OddsRatio_working_3-way'!U274/(3*'OddsRatio_working_3-way'!X274^(1/3))*SIN(('OddsRatio_working_3-way'!Y274)/3)</f>
        <v>-0.14389793762180628</v>
      </c>
      <c r="AJ274" s="11">
        <f>'OddsRatio_working_3-way'!U274/(3*'OddsRatio_working_3-way'!X274^(1/3))*SIN(('OddsRatio_working_3-way'!Y274+2*PI())/3)</f>
        <v>-0.38819855660206459</v>
      </c>
      <c r="AK274" s="11">
        <f>'OddsRatio_working_3-way'!U274/(3*'OddsRatio_working_3-way'!X274^(1/3))*SIN(('OddsRatio_working_3-way'!Y274+4*PI())/3)</f>
        <v>0.53209649422387084</v>
      </c>
      <c r="AL274" s="11">
        <f>'OddsRatio_working_3-way'!Z274+'OddsRatio_working_3-way'!AF274</f>
        <v>1.0626651906564684</v>
      </c>
      <c r="AM274" s="11">
        <f>'OddsRatio_working_3-way'!AA274+'OddsRatio_working_3-way'!AG274</f>
        <v>-0.78057113439357961</v>
      </c>
      <c r="AN274" s="11">
        <f>'OddsRatio_working_3-way'!AB274+'OddsRatio_working_3-way'!AH274</f>
        <v>-0.28209405626288897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1.0626651906564684</v>
      </c>
      <c r="AS274" s="11">
        <f>IF(('OddsRatio_working_3-way'!X274=0),IF(Q274&gt;0,-Q274^(1/3),(-Q274)^(1/3)),'OddsRatio_working_3-way'!AM274-'OddsRatio_working_3-way'!R274/3)</f>
        <v>-0.78057113439357961</v>
      </c>
      <c r="AT274" s="11">
        <f>IF(('OddsRatio_working_3-way'!X274=0),IF(Q274&gt;0,-Q274^(1/3),(-Q274)^(1/3)),'OddsRatio_working_3-way'!AN274-'OddsRatio_working_3-way'!R274/3)</f>
        <v>-0.28209405626288897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9">
        <f t="shared" si="65"/>
        <v>0.35868766479194197</v>
      </c>
      <c r="E275" s="9">
        <f t="shared" si="66"/>
        <v>0.31141761550764946</v>
      </c>
      <c r="F275" s="9">
        <f t="shared" si="67"/>
        <v>0.3298947197004084</v>
      </c>
      <c r="G275" s="9">
        <f t="shared" si="68"/>
        <v>1.0579531771216519</v>
      </c>
      <c r="H275" s="9">
        <f t="shared" si="69"/>
        <v>2.7879408693355918</v>
      </c>
      <c r="I275" s="9">
        <f t="shared" si="70"/>
        <v>3.2111221401842527</v>
      </c>
      <c r="J275" s="9">
        <f t="shared" si="71"/>
        <v>3.0312701000735722</v>
      </c>
      <c r="K275" s="11">
        <f t="shared" si="72"/>
        <v>0.37174721189591081</v>
      </c>
      <c r="L275" s="11">
        <f t="shared" si="73"/>
        <v>0.3236245954692557</v>
      </c>
      <c r="M275" s="11">
        <f t="shared" si="74"/>
        <v>0.34246575342465752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-0.27940913996809069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0.23484496030131352</v>
      </c>
      <c r="Q275" s="11">
        <f>2*'OddsRatio_working_3-way'!K275*'OddsRatio_working_3-way'!L275*'OddsRatio_working_3-way'!M275</f>
        <v>8.2401740456601244E-2</v>
      </c>
      <c r="R275" s="11">
        <f t="shared" si="75"/>
        <v>0</v>
      </c>
      <c r="S275" s="11">
        <f t="shared" si="76"/>
        <v>-0.84050564819795615</v>
      </c>
      <c r="T275" s="11">
        <f t="shared" si="77"/>
        <v>-0.29491426252559866</v>
      </c>
      <c r="U275" s="11">
        <f>'OddsRatio_working_3-way'!S275-'OddsRatio_working_3-way'!R275^2/3</f>
        <v>-0.84050564819795615</v>
      </c>
      <c r="V275" s="11">
        <f>'OddsRatio_working_3-way'!S275*'OddsRatio_working_3-way'!R275/3-2*'OddsRatio_working_3-way'!R275^3/27-'OddsRatio_working_3-way'!T275</f>
        <v>0.29491426252559866</v>
      </c>
      <c r="W275" s="11">
        <f>'OddsRatio_working_3-way'!V275^2+4*'OddsRatio_working_3-way'!U275^3/27</f>
        <v>-9.9224450691856592E-4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0.14829587548878112</v>
      </c>
      <c r="Y275" s="11">
        <f>IF('OddsRatio_working_3-way'!W275&gt;=0,IF('OddsRatio_working_3-way'!V275+SQRT('OddsRatio_working_3-way'!W275)&gt;0,0,PI()),ACOS('OddsRatio_working_3-way'!V275/(2*'OddsRatio_working_3-way'!X275)))</f>
        <v>0.10640698535489501</v>
      </c>
      <c r="Z275" s="11">
        <f>'OddsRatio_working_3-way'!X275^(1/3)*COS('OddsRatio_working_3-way'!Y275/3)</f>
        <v>0.52897658856082597</v>
      </c>
      <c r="AA275" s="11">
        <f>'OddsRatio_working_3-way'!X275^(1/3)*COS(('OddsRatio_working_3-way'!Y275+2*PI())/3)</f>
        <v>-0.28074371231262757</v>
      </c>
      <c r="AB275" s="11">
        <f>'OddsRatio_working_3-way'!X275^(1/3)*COS(('OddsRatio_working_3-way'!Y275+4*PI())/3)</f>
        <v>-0.24823287624819848</v>
      </c>
      <c r="AC275" s="11">
        <f>'OddsRatio_working_3-way'!X275^(1/3)*SIN('OddsRatio_working_3-way'!Y275/3)</f>
        <v>1.877013995337792E-2</v>
      </c>
      <c r="AD275" s="11">
        <f>'OddsRatio_working_3-way'!X275^(1/3)*SIN(('OddsRatio_working_3-way'!Y275+2*PI())/3)</f>
        <v>0.44872209372421512</v>
      </c>
      <c r="AE275" s="11">
        <f>'OddsRatio_working_3-way'!X275^(1/3)*SIN(('OddsRatio_working_3-way'!Y275+4*PI())/3)</f>
        <v>-0.46749223367759307</v>
      </c>
      <c r="AF275" s="11">
        <f>-'OddsRatio_working_3-way'!U275/(3*'OddsRatio_working_3-way'!X275^(1/3))*COS(('OddsRatio_working_3-way'!Y275)/3)</f>
        <v>0.52897658856082608</v>
      </c>
      <c r="AG275" s="11">
        <f>-'OddsRatio_working_3-way'!U275/(3*'OddsRatio_working_3-way'!X275^(1/3))*COS(('OddsRatio_working_3-way'!Y275+2*PI())/3)</f>
        <v>-0.28074371231262762</v>
      </c>
      <c r="AH275" s="11">
        <f>-'OddsRatio_working_3-way'!U275/(3*'OddsRatio_working_3-way'!X275^(1/3))*COS(('OddsRatio_working_3-way'!Y275+4*PI())/3)</f>
        <v>-0.24823287624819854</v>
      </c>
      <c r="AI275" s="11">
        <f>'OddsRatio_working_3-way'!U275/(3*'OddsRatio_working_3-way'!X275^(1/3))*SIN(('OddsRatio_working_3-way'!Y275)/3)</f>
        <v>-1.8770139953377927E-2</v>
      </c>
      <c r="AJ275" s="11">
        <f>'OddsRatio_working_3-way'!U275/(3*'OddsRatio_working_3-way'!X275^(1/3))*SIN(('OddsRatio_working_3-way'!Y275+2*PI())/3)</f>
        <v>-0.44872209372421523</v>
      </c>
      <c r="AK275" s="11">
        <f>'OddsRatio_working_3-way'!U275/(3*'OddsRatio_working_3-way'!X275^(1/3))*SIN(('OddsRatio_working_3-way'!Y275+4*PI())/3)</f>
        <v>0.46749223367759318</v>
      </c>
      <c r="AL275" s="11">
        <f>'OddsRatio_working_3-way'!Z275+'OddsRatio_working_3-way'!AF275</f>
        <v>1.0579531771216519</v>
      </c>
      <c r="AM275" s="11">
        <f>'OddsRatio_working_3-way'!AA275+'OddsRatio_working_3-way'!AG275</f>
        <v>-0.56148742462525525</v>
      </c>
      <c r="AN275" s="11">
        <f>'OddsRatio_working_3-way'!AB275+'OddsRatio_working_3-way'!AH275</f>
        <v>-0.49646575249639702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1.0579531771216519</v>
      </c>
      <c r="AS275" s="11">
        <f>IF(('OddsRatio_working_3-way'!X275=0),IF(Q275&gt;0,-Q275^(1/3),(-Q275)^(1/3)),'OddsRatio_working_3-way'!AM275-'OddsRatio_working_3-way'!R275/3)</f>
        <v>-0.56148742462525525</v>
      </c>
      <c r="AT275" s="11">
        <f>IF(('OddsRatio_working_3-way'!X275=0),IF(Q275&gt;0,-Q275^(1/3),(-Q275)^(1/3)),'OddsRatio_working_3-way'!AN275-'OddsRatio_working_3-way'!R275/3)</f>
        <v>-0.49646575249639702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9">
        <f t="shared" si="65"/>
        <v>0.1742614173994676</v>
      </c>
      <c r="E276" s="9">
        <f t="shared" si="66"/>
        <v>0.25148756017108548</v>
      </c>
      <c r="F276" s="9">
        <f t="shared" si="67"/>
        <v>0.57425102242944692</v>
      </c>
      <c r="G276" s="9">
        <f t="shared" si="68"/>
        <v>1.0744909101163125</v>
      </c>
      <c r="H276" s="9">
        <f t="shared" si="69"/>
        <v>5.738504913612938</v>
      </c>
      <c r="I276" s="9">
        <f t="shared" si="70"/>
        <v>3.9763398210221848</v>
      </c>
      <c r="J276" s="9">
        <f t="shared" si="71"/>
        <v>1.7413987279802554</v>
      </c>
      <c r="K276" s="11">
        <f t="shared" si="72"/>
        <v>0.18484288354898337</v>
      </c>
      <c r="L276" s="11">
        <f t="shared" si="73"/>
        <v>0.26525198938992045</v>
      </c>
      <c r="M276" s="11">
        <f t="shared" si="74"/>
        <v>0.59171597633136097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-0.24453562015174746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0.22832286872859534</v>
      </c>
      <c r="Q276" s="11">
        <f>2*'OddsRatio_working_3-way'!K276*'OddsRatio_working_3-way'!L276*'OddsRatio_working_3-way'!M276</f>
        <v>5.8023600693416853E-2</v>
      </c>
      <c r="R276" s="11">
        <f t="shared" si="75"/>
        <v>0</v>
      </c>
      <c r="S276" s="11">
        <f t="shared" si="76"/>
        <v>-0.93369983721352645</v>
      </c>
      <c r="T276" s="11">
        <f t="shared" si="77"/>
        <v>-0.23728077184587709</v>
      </c>
      <c r="U276" s="11">
        <f>'OddsRatio_working_3-way'!S276-'OddsRatio_working_3-way'!R276^2/3</f>
        <v>-0.93369983721352645</v>
      </c>
      <c r="V276" s="11">
        <f>'OddsRatio_working_3-way'!S276*'OddsRatio_working_3-way'!R276/3-2*'OddsRatio_working_3-way'!R276^3/27-'OddsRatio_working_3-way'!T276</f>
        <v>0.23728077184587709</v>
      </c>
      <c r="W276" s="11">
        <f>'OddsRatio_working_3-way'!V276^2+4*'OddsRatio_working_3-way'!U276^3/27</f>
        <v>-6.428971827569685E-2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0.17363171006722247</v>
      </c>
      <c r="Y276" s="11">
        <f>IF('OddsRatio_working_3-way'!W276&gt;=0,IF('OddsRatio_working_3-way'!V276+SQRT('OddsRatio_working_3-way'!W276)&gt;0,0,PI()),ACOS('OddsRatio_working_3-way'!V276/(2*'OddsRatio_working_3-way'!X276)))</f>
        <v>0.81854055036913564</v>
      </c>
      <c r="Z276" s="11">
        <f>'OddsRatio_working_3-way'!X276^(1/3)*COS('OddsRatio_working_3-way'!Y276/3)</f>
        <v>0.53724545505815624</v>
      </c>
      <c r="AA276" s="11">
        <f>'OddsRatio_working_3-way'!X276^(1/3)*COS(('OddsRatio_working_3-way'!Y276+2*PI())/3)</f>
        <v>-0.39881662165586751</v>
      </c>
      <c r="AB276" s="11">
        <f>'OddsRatio_working_3-way'!X276^(1/3)*COS(('OddsRatio_working_3-way'!Y276+4*PI())/3)</f>
        <v>-0.1384288334022889</v>
      </c>
      <c r="AC276" s="11">
        <f>'OddsRatio_working_3-way'!X276^(1/3)*SIN('OddsRatio_working_3-way'!Y276/3)</f>
        <v>0.15033495964189508</v>
      </c>
      <c r="AD276" s="11">
        <f>'OddsRatio_working_3-way'!X276^(1/3)*SIN(('OddsRatio_working_3-way'!Y276+2*PI())/3)</f>
        <v>0.39010073232714682</v>
      </c>
      <c r="AE276" s="11">
        <f>'OddsRatio_working_3-way'!X276^(1/3)*SIN(('OddsRatio_working_3-way'!Y276+4*PI())/3)</f>
        <v>-0.54043569196904173</v>
      </c>
      <c r="AF276" s="11">
        <f>-'OddsRatio_working_3-way'!U276/(3*'OddsRatio_working_3-way'!X276^(1/3))*COS(('OddsRatio_working_3-way'!Y276)/3)</f>
        <v>0.53724545505815613</v>
      </c>
      <c r="AG276" s="11">
        <f>-'OddsRatio_working_3-way'!U276/(3*'OddsRatio_working_3-way'!X276^(1/3))*COS(('OddsRatio_working_3-way'!Y276+2*PI())/3)</f>
        <v>-0.39881662165586745</v>
      </c>
      <c r="AH276" s="11">
        <f>-'OddsRatio_working_3-way'!U276/(3*'OddsRatio_working_3-way'!X276^(1/3))*COS(('OddsRatio_working_3-way'!Y276+4*PI())/3)</f>
        <v>-0.13842883340228887</v>
      </c>
      <c r="AI276" s="11">
        <f>'OddsRatio_working_3-way'!U276/(3*'OddsRatio_working_3-way'!X276^(1/3))*SIN(('OddsRatio_working_3-way'!Y276)/3)</f>
        <v>-0.15033495964189506</v>
      </c>
      <c r="AJ276" s="11">
        <f>'OddsRatio_working_3-way'!U276/(3*'OddsRatio_working_3-way'!X276^(1/3))*SIN(('OddsRatio_working_3-way'!Y276+2*PI())/3)</f>
        <v>-0.3901007323271467</v>
      </c>
      <c r="AK276" s="11">
        <f>'OddsRatio_working_3-way'!U276/(3*'OddsRatio_working_3-way'!X276^(1/3))*SIN(('OddsRatio_working_3-way'!Y276+4*PI())/3)</f>
        <v>0.54043569196904162</v>
      </c>
      <c r="AL276" s="11">
        <f>'OddsRatio_working_3-way'!Z276+'OddsRatio_working_3-way'!AF276</f>
        <v>1.0744909101163125</v>
      </c>
      <c r="AM276" s="11">
        <f>'OddsRatio_working_3-way'!AA276+'OddsRatio_working_3-way'!AG276</f>
        <v>-0.79763324331173502</v>
      </c>
      <c r="AN276" s="11">
        <f>'OddsRatio_working_3-way'!AB276+'OddsRatio_working_3-way'!AH276</f>
        <v>-0.2768576668045778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1.0744909101163125</v>
      </c>
      <c r="AS276" s="11">
        <f>IF(('OddsRatio_working_3-way'!X276=0),IF(Q276&gt;0,-Q276^(1/3),(-Q276)^(1/3)),'OddsRatio_working_3-way'!AM276-'OddsRatio_working_3-way'!R276/3)</f>
        <v>-0.79763324331173502</v>
      </c>
      <c r="AT276" s="11">
        <f>IF(('OddsRatio_working_3-way'!X276=0),IF(Q276&gt;0,-Q276^(1/3),(-Q276)^(1/3)),'OddsRatio_working_3-way'!AN276-'OddsRatio_working_3-way'!R276/3)</f>
        <v>-0.2768576668045778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9">
        <f t="shared" si="65"/>
        <v>0.45457745998387344</v>
      </c>
      <c r="E277" s="9">
        <f t="shared" si="66"/>
        <v>0.29506601431826868</v>
      </c>
      <c r="F277" s="9">
        <f t="shared" si="67"/>
        <v>0.25035652569785782</v>
      </c>
      <c r="G277" s="9">
        <f t="shared" si="68"/>
        <v>1.061809827065967</v>
      </c>
      <c r="H277" s="9">
        <f t="shared" si="69"/>
        <v>2.1998451045845431</v>
      </c>
      <c r="I277" s="9">
        <f t="shared" si="70"/>
        <v>3.3890721108984261</v>
      </c>
      <c r="J277" s="9">
        <f t="shared" si="71"/>
        <v>3.9943037123260274</v>
      </c>
      <c r="K277" s="11">
        <f t="shared" si="72"/>
        <v>0.46948356807511737</v>
      </c>
      <c r="L277" s="11">
        <f t="shared" si="73"/>
        <v>0.30769230769230771</v>
      </c>
      <c r="M277" s="11">
        <f t="shared" si="74"/>
        <v>0.26178010471204188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-0.27113385103208854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0.23445816528922492</v>
      </c>
      <c r="Q277" s="11">
        <f>2*'OddsRatio_working_3-way'!K277*'OddsRatio_working_3-way'!L277*'OddsRatio_working_3-way'!M277</f>
        <v>7.563166622233064E-2</v>
      </c>
      <c r="R277" s="11">
        <f t="shared" si="75"/>
        <v>0</v>
      </c>
      <c r="S277" s="11">
        <f t="shared" si="76"/>
        <v>-0.86473217710272898</v>
      </c>
      <c r="T277" s="11">
        <f t="shared" si="77"/>
        <v>-0.27894586358152557</v>
      </c>
      <c r="U277" s="11">
        <f>'OddsRatio_working_3-way'!S277-'OddsRatio_working_3-way'!R277^2/3</f>
        <v>-0.86473217710272898</v>
      </c>
      <c r="V277" s="11">
        <f>'OddsRatio_working_3-way'!S277*'OddsRatio_working_3-way'!R277/3-2*'OddsRatio_working_3-way'!R277^3/27-'OddsRatio_working_3-way'!T277</f>
        <v>0.27894586358152557</v>
      </c>
      <c r="W277" s="11">
        <f>'OddsRatio_working_3-way'!V277^2+4*'OddsRatio_working_3-way'!U277^3/27</f>
        <v>-1.798381789533221E-2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0.15475352395387906</v>
      </c>
      <c r="Y277" s="11">
        <f>IF('OddsRatio_working_3-way'!W277&gt;=0,IF('OddsRatio_working_3-way'!V277+SQRT('OddsRatio_working_3-way'!W277)&gt;0,0,PI()),ACOS('OddsRatio_working_3-way'!V277/(2*'OddsRatio_working_3-way'!X277)))</f>
        <v>0.44813090970236558</v>
      </c>
      <c r="Z277" s="11">
        <f>'OddsRatio_working_3-way'!X277^(1/3)*COS('OddsRatio_working_3-way'!Y277/3)</f>
        <v>0.53090491353298364</v>
      </c>
      <c r="AA277" s="11">
        <f>'OddsRatio_working_3-way'!X277^(1/3)*COS(('OddsRatio_working_3-way'!Y277+2*PI())/3)</f>
        <v>-0.33464800478501422</v>
      </c>
      <c r="AB277" s="11">
        <f>'OddsRatio_working_3-way'!X277^(1/3)*COS(('OddsRatio_working_3-way'!Y277+4*PI())/3)</f>
        <v>-0.19625690874796933</v>
      </c>
      <c r="AC277" s="11">
        <f>'OddsRatio_working_3-way'!X277^(1/3)*SIN('OddsRatio_working_3-way'!Y277/3)</f>
        <v>7.9900136550435139E-2</v>
      </c>
      <c r="AD277" s="11">
        <f>'OddsRatio_working_3-way'!X277^(1/3)*SIN(('OddsRatio_working_3-way'!Y277+2*PI())/3)</f>
        <v>0.41982707383832707</v>
      </c>
      <c r="AE277" s="11">
        <f>'OddsRatio_working_3-way'!X277^(1/3)*SIN(('OddsRatio_working_3-way'!Y277+4*PI())/3)</f>
        <v>-0.49972721038876228</v>
      </c>
      <c r="AF277" s="11">
        <f>-'OddsRatio_working_3-way'!U277/(3*'OddsRatio_working_3-way'!X277^(1/3))*COS(('OddsRatio_working_3-way'!Y277)/3)</f>
        <v>0.53090491353298352</v>
      </c>
      <c r="AG277" s="11">
        <f>-'OddsRatio_working_3-way'!U277/(3*'OddsRatio_working_3-way'!X277^(1/3))*COS(('OddsRatio_working_3-way'!Y277+2*PI())/3)</f>
        <v>-0.33464800478501411</v>
      </c>
      <c r="AH277" s="11">
        <f>-'OddsRatio_working_3-way'!U277/(3*'OddsRatio_working_3-way'!X277^(1/3))*COS(('OddsRatio_working_3-way'!Y277+4*PI())/3)</f>
        <v>-0.19625690874796931</v>
      </c>
      <c r="AI277" s="11">
        <f>'OddsRatio_working_3-way'!U277/(3*'OddsRatio_working_3-way'!X277^(1/3))*SIN(('OddsRatio_working_3-way'!Y277)/3)</f>
        <v>-7.9900136550435125E-2</v>
      </c>
      <c r="AJ277" s="11">
        <f>'OddsRatio_working_3-way'!U277/(3*'OddsRatio_working_3-way'!X277^(1/3))*SIN(('OddsRatio_working_3-way'!Y277+2*PI())/3)</f>
        <v>-0.41982707383832701</v>
      </c>
      <c r="AK277" s="11">
        <f>'OddsRatio_working_3-way'!U277/(3*'OddsRatio_working_3-way'!X277^(1/3))*SIN(('OddsRatio_working_3-way'!Y277+4*PI())/3)</f>
        <v>0.49972721038876217</v>
      </c>
      <c r="AL277" s="11">
        <f>'OddsRatio_working_3-way'!Z277+'OddsRatio_working_3-way'!AF277</f>
        <v>1.061809827065967</v>
      </c>
      <c r="AM277" s="11">
        <f>'OddsRatio_working_3-way'!AA277+'OddsRatio_working_3-way'!AG277</f>
        <v>-0.66929600957002833</v>
      </c>
      <c r="AN277" s="11">
        <f>'OddsRatio_working_3-way'!AB277+'OddsRatio_working_3-way'!AH277</f>
        <v>-0.39251381749593861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1.061809827065967</v>
      </c>
      <c r="AS277" s="11">
        <f>IF(('OddsRatio_working_3-way'!X277=0),IF(Q277&gt;0,-Q277^(1/3),(-Q277)^(1/3)),'OddsRatio_working_3-way'!AM277-'OddsRatio_working_3-way'!R277/3)</f>
        <v>-0.66929600957002833</v>
      </c>
      <c r="AT277" s="11">
        <f>IF(('OddsRatio_working_3-way'!X277=0),IF(Q277&gt;0,-Q277^(1/3),(-Q277)^(1/3)),'OddsRatio_working_3-way'!AN277-'OddsRatio_working_3-way'!R277/3)</f>
        <v>-0.39251381749593861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9">
        <f t="shared" si="65"/>
        <v>0.5205163607172415</v>
      </c>
      <c r="E278" s="9">
        <f t="shared" si="66"/>
        <v>0.27032579813558139</v>
      </c>
      <c r="F278" s="9">
        <f t="shared" si="67"/>
        <v>0.20915784114717706</v>
      </c>
      <c r="G278" s="9">
        <f t="shared" si="68"/>
        <v>1.071126976060486</v>
      </c>
      <c r="H278" s="9">
        <f t="shared" si="69"/>
        <v>1.9211691994120179</v>
      </c>
      <c r="I278" s="9">
        <f t="shared" si="70"/>
        <v>3.6992399796724245</v>
      </c>
      <c r="J278" s="9">
        <f t="shared" si="71"/>
        <v>4.7810782254935162</v>
      </c>
      <c r="K278" s="11">
        <f t="shared" si="72"/>
        <v>0.5376344086021505</v>
      </c>
      <c r="L278" s="11">
        <f t="shared" si="73"/>
        <v>0.28409090909090912</v>
      </c>
      <c r="M278" s="11">
        <f t="shared" si="74"/>
        <v>0.22075055187637968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-0.25794070808490799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0.23298300242329292</v>
      </c>
      <c r="Q278" s="11">
        <f>2*'OddsRatio_working_3-way'!K278*'OddsRatio_working_3-way'!L278*'OddsRatio_working_3-way'!M278</f>
        <v>6.7433575231054393E-2</v>
      </c>
      <c r="R278" s="11">
        <f t="shared" si="75"/>
        <v>0</v>
      </c>
      <c r="S278" s="11">
        <f t="shared" si="76"/>
        <v>-0.90324247053939399</v>
      </c>
      <c r="T278" s="11">
        <f t="shared" si="77"/>
        <v>-0.26143052692891289</v>
      </c>
      <c r="U278" s="11">
        <f>'OddsRatio_working_3-way'!S278-'OddsRatio_working_3-way'!R278^2/3</f>
        <v>-0.90324247053939399</v>
      </c>
      <c r="V278" s="11">
        <f>'OddsRatio_working_3-way'!S278*'OddsRatio_working_3-way'!R278/3-2*'OddsRatio_working_3-way'!R278^3/27-'OddsRatio_working_3-way'!T278</f>
        <v>0.26143052692891289</v>
      </c>
      <c r="W278" s="11">
        <f>'OddsRatio_working_3-way'!V278^2+4*'OddsRatio_working_3-way'!U278^3/27</f>
        <v>-4.0825579480315663E-2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0.16520555369799522</v>
      </c>
      <c r="Y278" s="11">
        <f>IF('OddsRatio_working_3-way'!W278&gt;=0,IF('OddsRatio_working_3-way'!V278+SQRT('OddsRatio_working_3-way'!W278)&gt;0,0,PI()),ACOS('OddsRatio_working_3-way'!V278/(2*'OddsRatio_working_3-way'!X278)))</f>
        <v>0.65798178738666846</v>
      </c>
      <c r="Z278" s="11">
        <f>'OddsRatio_working_3-way'!X278^(1/3)*COS('OddsRatio_working_3-way'!Y278/3)</f>
        <v>0.53556348803024301</v>
      </c>
      <c r="AA278" s="11">
        <f>'OddsRatio_working_3-way'!X278^(1/3)*COS(('OddsRatio_working_3-way'!Y278+2*PI())/3)</f>
        <v>-0.37117144539542501</v>
      </c>
      <c r="AB278" s="11">
        <f>'OddsRatio_working_3-way'!X278^(1/3)*COS(('OddsRatio_working_3-way'!Y278+4*PI())/3)</f>
        <v>-0.16439204263481785</v>
      </c>
      <c r="AC278" s="11">
        <f>'OddsRatio_working_3-way'!X278^(1/3)*SIN('OddsRatio_working_3-way'!Y278/3)</f>
        <v>0.11938414384670659</v>
      </c>
      <c r="AD278" s="11">
        <f>'OddsRatio_working_3-way'!X278^(1/3)*SIN(('OddsRatio_working_3-way'!Y278+2*PI())/3)</f>
        <v>0.40411951405024027</v>
      </c>
      <c r="AE278" s="11">
        <f>'OddsRatio_working_3-way'!X278^(1/3)*SIN(('OddsRatio_working_3-way'!Y278+4*PI())/3)</f>
        <v>-0.52350365789694686</v>
      </c>
      <c r="AF278" s="11">
        <f>-'OddsRatio_working_3-way'!U278/(3*'OddsRatio_working_3-way'!X278^(1/3))*COS(('OddsRatio_working_3-way'!Y278)/3)</f>
        <v>0.53556348803024301</v>
      </c>
      <c r="AG278" s="11">
        <f>-'OddsRatio_working_3-way'!U278/(3*'OddsRatio_working_3-way'!X278^(1/3))*COS(('OddsRatio_working_3-way'!Y278+2*PI())/3)</f>
        <v>-0.37117144539542501</v>
      </c>
      <c r="AH278" s="11">
        <f>-'OddsRatio_working_3-way'!U278/(3*'OddsRatio_working_3-way'!X278^(1/3))*COS(('OddsRatio_working_3-way'!Y278+4*PI())/3)</f>
        <v>-0.16439204263481785</v>
      </c>
      <c r="AI278" s="11">
        <f>'OddsRatio_working_3-way'!U278/(3*'OddsRatio_working_3-way'!X278^(1/3))*SIN(('OddsRatio_working_3-way'!Y278)/3)</f>
        <v>-0.11938414384670659</v>
      </c>
      <c r="AJ278" s="11">
        <f>'OddsRatio_working_3-way'!U278/(3*'OddsRatio_working_3-way'!X278^(1/3))*SIN(('OddsRatio_working_3-way'!Y278+2*PI())/3)</f>
        <v>-0.40411951405024027</v>
      </c>
      <c r="AK278" s="11">
        <f>'OddsRatio_working_3-way'!U278/(3*'OddsRatio_working_3-way'!X278^(1/3))*SIN(('OddsRatio_working_3-way'!Y278+4*PI())/3)</f>
        <v>0.52350365789694686</v>
      </c>
      <c r="AL278" s="11">
        <f>'OddsRatio_working_3-way'!Z278+'OddsRatio_working_3-way'!AF278</f>
        <v>1.071126976060486</v>
      </c>
      <c r="AM278" s="11">
        <f>'OddsRatio_working_3-way'!AA278+'OddsRatio_working_3-way'!AG278</f>
        <v>-0.74234289079085003</v>
      </c>
      <c r="AN278" s="11">
        <f>'OddsRatio_working_3-way'!AB278+'OddsRatio_working_3-way'!AH278</f>
        <v>-0.32878408526963571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1.071126976060486</v>
      </c>
      <c r="AS278" s="11">
        <f>IF(('OddsRatio_working_3-way'!X278=0),IF(Q278&gt;0,-Q278^(1/3),(-Q278)^(1/3)),'OddsRatio_working_3-way'!AM278-'OddsRatio_working_3-way'!R278/3)</f>
        <v>-0.74234289079085003</v>
      </c>
      <c r="AT278" s="11">
        <f>IF(('OddsRatio_working_3-way'!X278=0),IF(Q278&gt;0,-Q278^(1/3),(-Q278)^(1/3)),'OddsRatio_working_3-way'!AN278-'OddsRatio_working_3-way'!R278/3)</f>
        <v>-0.32878408526963571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9">
        <f t="shared" si="65"/>
        <v>0.70357464649116064</v>
      </c>
      <c r="E279" s="9">
        <f t="shared" si="66"/>
        <v>0.19430266461330845</v>
      </c>
      <c r="F279" s="9">
        <f t="shared" si="67"/>
        <v>0.10212268889553104</v>
      </c>
      <c r="G279" s="9">
        <f t="shared" si="68"/>
        <v>1.1087192007989795</v>
      </c>
      <c r="H279" s="9">
        <f t="shared" si="69"/>
        <v>1.4213132963036119</v>
      </c>
      <c r="I279" s="9">
        <f t="shared" si="70"/>
        <v>5.1466098109881848</v>
      </c>
      <c r="J279" s="9">
        <f t="shared" si="71"/>
        <v>9.7921432623359053</v>
      </c>
      <c r="K279" s="11">
        <f t="shared" si="72"/>
        <v>0.7246376811594204</v>
      </c>
      <c r="L279" s="11">
        <f t="shared" si="73"/>
        <v>0.21097046413502107</v>
      </c>
      <c r="M279" s="11">
        <f t="shared" si="74"/>
        <v>0.11198208286674133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-0.19293876717265745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0.2062899924393434</v>
      </c>
      <c r="Q279" s="11">
        <f>2*'OddsRatio_working_3-way'!K279*'OddsRatio_working_3-way'!L279*'OddsRatio_working_3-way'!M279</f>
        <v>3.4239002894496828E-2</v>
      </c>
      <c r="R279" s="11">
        <f t="shared" si="75"/>
        <v>0</v>
      </c>
      <c r="S279" s="11">
        <f t="shared" si="76"/>
        <v>-1.0691992877446872</v>
      </c>
      <c r="T279" s="11">
        <f t="shared" si="77"/>
        <v>-0.17746046269621366</v>
      </c>
      <c r="U279" s="11">
        <f>'OddsRatio_working_3-way'!S279-'OddsRatio_working_3-way'!R279^2/3</f>
        <v>-1.0691992877446872</v>
      </c>
      <c r="V279" s="11">
        <f>'OddsRatio_working_3-way'!S279*'OddsRatio_working_3-way'!R279/3-2*'OddsRatio_working_3-way'!R279^3/27-'OddsRatio_working_3-way'!T279</f>
        <v>0.17746046269621366</v>
      </c>
      <c r="W279" s="11">
        <f>'OddsRatio_working_3-way'!V279^2+4*'OddsRatio_working_3-way'!U279^3/27</f>
        <v>-0.14958850287047243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0.21276790094538853</v>
      </c>
      <c r="Y279" s="11">
        <f>IF('OddsRatio_working_3-way'!W279&gt;=0,IF('OddsRatio_working_3-way'!V279+SQRT('OddsRatio_working_3-way'!W279)&gt;0,0,PI()),ACOS('OddsRatio_working_3-way'!V279/(2*'OddsRatio_working_3-way'!X279)))</f>
        <v>1.1406230729147029</v>
      </c>
      <c r="Z279" s="11">
        <f>'OddsRatio_working_3-way'!X279^(1/3)*COS('OddsRatio_working_3-way'!Y279/3)</f>
        <v>0.55435960039948973</v>
      </c>
      <c r="AA279" s="11">
        <f>'OddsRatio_working_3-way'!X279^(1/3)*COS(('OddsRatio_working_3-way'!Y279+2*PI())/3)</f>
        <v>-0.46904927932516566</v>
      </c>
      <c r="AB279" s="11">
        <f>'OddsRatio_working_3-way'!X279^(1/3)*COS(('OddsRatio_working_3-way'!Y279+4*PI())/3)</f>
        <v>-8.5310321074323986E-2</v>
      </c>
      <c r="AC279" s="11">
        <f>'OddsRatio_working_3-way'!X279^(1/3)*SIN('OddsRatio_working_3-way'!Y279/3)</f>
        <v>0.22155179084466994</v>
      </c>
      <c r="AD279" s="11">
        <f>'OddsRatio_working_3-way'!X279^(1/3)*SIN(('OddsRatio_working_3-way'!Y279+2*PI())/3)</f>
        <v>0.36931360135541325</v>
      </c>
      <c r="AE279" s="11">
        <f>'OddsRatio_working_3-way'!X279^(1/3)*SIN(('OddsRatio_working_3-way'!Y279+4*PI())/3)</f>
        <v>-0.59086539220008316</v>
      </c>
      <c r="AF279" s="11">
        <f>-'OddsRatio_working_3-way'!U279/(3*'OddsRatio_working_3-way'!X279^(1/3))*COS(('OddsRatio_working_3-way'!Y279)/3)</f>
        <v>0.55435960039948984</v>
      </c>
      <c r="AG279" s="11">
        <f>-'OddsRatio_working_3-way'!U279/(3*'OddsRatio_working_3-way'!X279^(1/3))*COS(('OddsRatio_working_3-way'!Y279+2*PI())/3)</f>
        <v>-0.46904927932516577</v>
      </c>
      <c r="AH279" s="11">
        <f>-'OddsRatio_working_3-way'!U279/(3*'OddsRatio_working_3-way'!X279^(1/3))*COS(('OddsRatio_working_3-way'!Y279+4*PI())/3)</f>
        <v>-8.5310321074324E-2</v>
      </c>
      <c r="AI279" s="11">
        <f>'OddsRatio_working_3-way'!U279/(3*'OddsRatio_working_3-way'!X279^(1/3))*SIN(('OddsRatio_working_3-way'!Y279)/3)</f>
        <v>-0.22155179084466997</v>
      </c>
      <c r="AJ279" s="11">
        <f>'OddsRatio_working_3-way'!U279/(3*'OddsRatio_working_3-way'!X279^(1/3))*SIN(('OddsRatio_working_3-way'!Y279+2*PI())/3)</f>
        <v>-0.3693136013554133</v>
      </c>
      <c r="AK279" s="11">
        <f>'OddsRatio_working_3-way'!U279/(3*'OddsRatio_working_3-way'!X279^(1/3))*SIN(('OddsRatio_working_3-way'!Y279+4*PI())/3)</f>
        <v>0.59086539220008327</v>
      </c>
      <c r="AL279" s="11">
        <f>'OddsRatio_working_3-way'!Z279+'OddsRatio_working_3-way'!AF279</f>
        <v>1.1087192007989795</v>
      </c>
      <c r="AM279" s="11">
        <f>'OddsRatio_working_3-way'!AA279+'OddsRatio_working_3-way'!AG279</f>
        <v>-0.93809855865033143</v>
      </c>
      <c r="AN279" s="11">
        <f>'OddsRatio_working_3-way'!AB279+'OddsRatio_working_3-way'!AH279</f>
        <v>-0.17062064214864797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1.1087192007989795</v>
      </c>
      <c r="AS279" s="11">
        <f>IF(('OddsRatio_working_3-way'!X279=0),IF(Q279&gt;0,-Q279^(1/3),(-Q279)^(1/3)),'OddsRatio_working_3-way'!AM279-'OddsRatio_working_3-way'!R279/3)</f>
        <v>-0.93809855865033143</v>
      </c>
      <c r="AT279" s="11">
        <f>IF(('OddsRatio_working_3-way'!X279=0),IF(Q279&gt;0,-Q279^(1/3),(-Q279)^(1/3)),'OddsRatio_working_3-way'!AN279-'OddsRatio_working_3-way'!R279/3)</f>
        <v>-0.17062064214864797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9">
        <f t="shared" si="65"/>
        <v>0.55345614967743928</v>
      </c>
      <c r="E280" s="9">
        <f t="shared" si="66"/>
        <v>0.25240366524810537</v>
      </c>
      <c r="F280" s="9">
        <f t="shared" si="67"/>
        <v>0.19414018507445538</v>
      </c>
      <c r="G280" s="9">
        <f t="shared" si="68"/>
        <v>1.0616156277878175</v>
      </c>
      <c r="H280" s="9">
        <f t="shared" si="69"/>
        <v>1.8068278771187414</v>
      </c>
      <c r="I280" s="9">
        <f t="shared" si="70"/>
        <v>3.9619076015280106</v>
      </c>
      <c r="J280" s="9">
        <f t="shared" si="71"/>
        <v>5.1509171046503663</v>
      </c>
      <c r="K280" s="11">
        <f t="shared" si="72"/>
        <v>0.56818181818181823</v>
      </c>
      <c r="L280" s="11">
        <f t="shared" si="73"/>
        <v>0.26385224274406333</v>
      </c>
      <c r="M280" s="11">
        <f t="shared" si="74"/>
        <v>0.20366598778004072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-0.25314023739373981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0.22777468650142479</v>
      </c>
      <c r="Q280" s="11">
        <f>2*'OddsRatio_working_3-way'!K280*'OddsRatio_working_3-way'!L280*'OddsRatio_working_3-way'!M280</f>
        <v>6.1065599598237215E-2</v>
      </c>
      <c r="R280" s="11">
        <f t="shared" si="75"/>
        <v>0</v>
      </c>
      <c r="S280" s="11">
        <f t="shared" si="76"/>
        <v>-0.89979644819222915</v>
      </c>
      <c r="T280" s="11">
        <f t="shared" si="77"/>
        <v>-0.24123229174054403</v>
      </c>
      <c r="U280" s="11">
        <f>'OddsRatio_working_3-way'!S280-'OddsRatio_working_3-way'!R280^2/3</f>
        <v>-0.89979644819222915</v>
      </c>
      <c r="V280" s="11">
        <f>'OddsRatio_working_3-way'!S280*'OddsRatio_working_3-way'!R280/3-2*'OddsRatio_working_3-way'!R280^3/27-'OddsRatio_working_3-way'!T280</f>
        <v>0.24123229174054403</v>
      </c>
      <c r="W280" s="11">
        <f>'OddsRatio_working_3-way'!V280^2+4*'OddsRatio_working_3-way'!U280^3/27</f>
        <v>-4.9733719342893466E-2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0.16426102544524099</v>
      </c>
      <c r="Y280" s="11">
        <f>IF('OddsRatio_working_3-way'!W280&gt;=0,IF('OddsRatio_working_3-way'!V280+SQRT('OddsRatio_working_3-way'!W280)&gt;0,0,PI()),ACOS('OddsRatio_working_3-way'!V280/(2*'OddsRatio_working_3-way'!X280)))</f>
        <v>0.74616791820685491</v>
      </c>
      <c r="Z280" s="11">
        <f>'OddsRatio_working_3-way'!X280^(1/3)*COS('OddsRatio_working_3-way'!Y280/3)</f>
        <v>0.53080781389390874</v>
      </c>
      <c r="AA280" s="11">
        <f>'OddsRatio_working_3-way'!X280^(1/3)*COS(('OddsRatio_working_3-way'!Y280+2*PI())/3)</f>
        <v>-0.38215753892444132</v>
      </c>
      <c r="AB280" s="11">
        <f>'OddsRatio_working_3-way'!X280^(1/3)*COS(('OddsRatio_working_3-way'!Y280+4*PI())/3)</f>
        <v>-0.14865027496946784</v>
      </c>
      <c r="AC280" s="11">
        <f>'OddsRatio_working_3-way'!X280^(1/3)*SIN('OddsRatio_working_3-way'!Y280/3)</f>
        <v>0.13481548170213711</v>
      </c>
      <c r="AD280" s="11">
        <f>'OddsRatio_working_3-way'!X280^(1/3)*SIN(('OddsRatio_working_3-way'!Y280+2*PI())/3)</f>
        <v>0.39228531050833892</v>
      </c>
      <c r="AE280" s="11">
        <f>'OddsRatio_working_3-way'!X280^(1/3)*SIN(('OddsRatio_working_3-way'!Y280+4*PI())/3)</f>
        <v>-0.52710079221047601</v>
      </c>
      <c r="AF280" s="11">
        <f>-'OddsRatio_working_3-way'!U280/(3*'OddsRatio_working_3-way'!X280^(1/3))*COS(('OddsRatio_working_3-way'!Y280)/3)</f>
        <v>0.53080781389390874</v>
      </c>
      <c r="AG280" s="11">
        <f>-'OddsRatio_working_3-way'!U280/(3*'OddsRatio_working_3-way'!X280^(1/3))*COS(('OddsRatio_working_3-way'!Y280+2*PI())/3)</f>
        <v>-0.38215753892444126</v>
      </c>
      <c r="AH280" s="11">
        <f>-'OddsRatio_working_3-way'!U280/(3*'OddsRatio_working_3-way'!X280^(1/3))*COS(('OddsRatio_working_3-way'!Y280+4*PI())/3)</f>
        <v>-0.14865027496946781</v>
      </c>
      <c r="AI280" s="11">
        <f>'OddsRatio_working_3-way'!U280/(3*'OddsRatio_working_3-way'!X280^(1/3))*SIN(('OddsRatio_working_3-way'!Y280)/3)</f>
        <v>-0.13481548170213709</v>
      </c>
      <c r="AJ280" s="11">
        <f>'OddsRatio_working_3-way'!U280/(3*'OddsRatio_working_3-way'!X280^(1/3))*SIN(('OddsRatio_working_3-way'!Y280+2*PI())/3)</f>
        <v>-0.39228531050833887</v>
      </c>
      <c r="AK280" s="11">
        <f>'OddsRatio_working_3-way'!U280/(3*'OddsRatio_working_3-way'!X280^(1/3))*SIN(('OddsRatio_working_3-way'!Y280+4*PI())/3)</f>
        <v>0.5271007922104759</v>
      </c>
      <c r="AL280" s="11">
        <f>'OddsRatio_working_3-way'!Z280+'OddsRatio_working_3-way'!AF280</f>
        <v>1.0616156277878175</v>
      </c>
      <c r="AM280" s="11">
        <f>'OddsRatio_working_3-way'!AA280+'OddsRatio_working_3-way'!AG280</f>
        <v>-0.76431507784888253</v>
      </c>
      <c r="AN280" s="11">
        <f>'OddsRatio_working_3-way'!AB280+'OddsRatio_working_3-way'!AH280</f>
        <v>-0.29730054993893562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1.0616156277878175</v>
      </c>
      <c r="AS280" s="11">
        <f>IF(('OddsRatio_working_3-way'!X280=0),IF(Q280&gt;0,-Q280^(1/3),(-Q280)^(1/3)),'OddsRatio_working_3-way'!AM280-'OddsRatio_working_3-way'!R280/3)</f>
        <v>-0.76431507784888253</v>
      </c>
      <c r="AT280" s="11">
        <f>IF(('OddsRatio_working_3-way'!X280=0),IF(Q280&gt;0,-Q280^(1/3),(-Q280)^(1/3)),'OddsRatio_working_3-way'!AN280-'OddsRatio_working_3-way'!R280/3)</f>
        <v>-0.29730054993893562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9">
        <f t="shared" si="65"/>
        <v>0.51768766495865315</v>
      </c>
      <c r="E281" s="9">
        <f t="shared" si="66"/>
        <v>0.23469587555268318</v>
      </c>
      <c r="F281" s="9">
        <f t="shared" si="67"/>
        <v>0.24761645948866387</v>
      </c>
      <c r="G281" s="9">
        <f t="shared" si="68"/>
        <v>1.0587121077230917</v>
      </c>
      <c r="H281" s="9">
        <f t="shared" si="69"/>
        <v>1.9316666547963208</v>
      </c>
      <c r="I281" s="9">
        <f t="shared" si="70"/>
        <v>4.2608332917871232</v>
      </c>
      <c r="J281" s="9">
        <f t="shared" si="71"/>
        <v>4.0385037491652733</v>
      </c>
      <c r="K281" s="11">
        <f t="shared" si="72"/>
        <v>0.53191489361702127</v>
      </c>
      <c r="L281" s="11">
        <f t="shared" si="73"/>
        <v>0.24509803921568626</v>
      </c>
      <c r="M281" s="11">
        <f t="shared" si="74"/>
        <v>0.25839793281653745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-0.26205129366057289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0.23008681178777513</v>
      </c>
      <c r="Q281" s="11">
        <f>2*'OddsRatio_working_3-way'!K281*'OddsRatio_working_3-way'!L281*'OddsRatio_working_3-way'!M281</f>
        <v>6.7375347522042509E-2</v>
      </c>
      <c r="R281" s="11">
        <f t="shared" si="75"/>
        <v>0</v>
      </c>
      <c r="S281" s="11">
        <f t="shared" si="76"/>
        <v>-0.87802204130997197</v>
      </c>
      <c r="T281" s="11">
        <f t="shared" si="77"/>
        <v>-0.25710747915372534</v>
      </c>
      <c r="U281" s="11">
        <f>'OddsRatio_working_3-way'!S281-'OddsRatio_working_3-way'!R281^2/3</f>
        <v>-0.87802204130997197</v>
      </c>
      <c r="V281" s="11">
        <f>'OddsRatio_working_3-way'!S281*'OddsRatio_working_3-way'!R281/3-2*'OddsRatio_working_3-way'!R281^3/27-'OddsRatio_working_3-way'!T281</f>
        <v>0.25710747915372534</v>
      </c>
      <c r="W281" s="11">
        <f>'OddsRatio_working_3-way'!V281^2+4*'OddsRatio_working_3-way'!U281^3/27</f>
        <v>-3.4175318557179382E-2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0.15833475170817893</v>
      </c>
      <c r="Y281" s="11">
        <f>IF('OddsRatio_working_3-way'!W281&gt;=0,IF('OddsRatio_working_3-way'!V281+SQRT('OddsRatio_working_3-way'!W281)&gt;0,0,PI()),ACOS('OddsRatio_working_3-way'!V281/(2*'OddsRatio_working_3-way'!X281)))</f>
        <v>0.62337799673793792</v>
      </c>
      <c r="Z281" s="11">
        <f>'OddsRatio_working_3-way'!X281^(1/3)*COS('OddsRatio_working_3-way'!Y281/3)</f>
        <v>0.52935605386154583</v>
      </c>
      <c r="AA281" s="11">
        <f>'OddsRatio_working_3-way'!X281^(1/3)*COS(('OddsRatio_working_3-way'!Y281+2*PI())/3)</f>
        <v>-0.36133275525583813</v>
      </c>
      <c r="AB281" s="11">
        <f>'OddsRatio_working_3-way'!X281^(1/3)*COS(('OddsRatio_working_3-way'!Y281+4*PI())/3)</f>
        <v>-0.16802329860570778</v>
      </c>
      <c r="AC281" s="11">
        <f>'OddsRatio_working_3-way'!X281^(1/3)*SIN('OddsRatio_working_3-way'!Y281/3)</f>
        <v>0.11160726683385305</v>
      </c>
      <c r="AD281" s="11">
        <f>'OddsRatio_working_3-way'!X281^(1/3)*SIN(('OddsRatio_working_3-way'!Y281+2*PI())/3)</f>
        <v>0.40263215687425569</v>
      </c>
      <c r="AE281" s="11">
        <f>'OddsRatio_working_3-way'!X281^(1/3)*SIN(('OddsRatio_working_3-way'!Y281+4*PI())/3)</f>
        <v>-0.51423942370810871</v>
      </c>
      <c r="AF281" s="11">
        <f>-'OddsRatio_working_3-way'!U281/(3*'OddsRatio_working_3-way'!X281^(1/3))*COS(('OddsRatio_working_3-way'!Y281)/3)</f>
        <v>0.52935605386154583</v>
      </c>
      <c r="AG281" s="11">
        <f>-'OddsRatio_working_3-way'!U281/(3*'OddsRatio_working_3-way'!X281^(1/3))*COS(('OddsRatio_working_3-way'!Y281+2*PI())/3)</f>
        <v>-0.36133275525583813</v>
      </c>
      <c r="AH281" s="11">
        <f>-'OddsRatio_working_3-way'!U281/(3*'OddsRatio_working_3-way'!X281^(1/3))*COS(('OddsRatio_working_3-way'!Y281+4*PI())/3)</f>
        <v>-0.16802329860570778</v>
      </c>
      <c r="AI281" s="11">
        <f>'OddsRatio_working_3-way'!U281/(3*'OddsRatio_working_3-way'!X281^(1/3))*SIN(('OddsRatio_working_3-way'!Y281)/3)</f>
        <v>-0.11160726683385305</v>
      </c>
      <c r="AJ281" s="11">
        <f>'OddsRatio_working_3-way'!U281/(3*'OddsRatio_working_3-way'!X281^(1/3))*SIN(('OddsRatio_working_3-way'!Y281+2*PI())/3)</f>
        <v>-0.40263215687425569</v>
      </c>
      <c r="AK281" s="11">
        <f>'OddsRatio_working_3-way'!U281/(3*'OddsRatio_working_3-way'!X281^(1/3))*SIN(('OddsRatio_working_3-way'!Y281+4*PI())/3)</f>
        <v>0.51423942370810871</v>
      </c>
      <c r="AL281" s="11">
        <f>'OddsRatio_working_3-way'!Z281+'OddsRatio_working_3-way'!AF281</f>
        <v>1.0587121077230917</v>
      </c>
      <c r="AM281" s="11">
        <f>'OddsRatio_working_3-way'!AA281+'OddsRatio_working_3-way'!AG281</f>
        <v>-0.72266551051167627</v>
      </c>
      <c r="AN281" s="11">
        <f>'OddsRatio_working_3-way'!AB281+'OddsRatio_working_3-way'!AH281</f>
        <v>-0.33604659721141555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1.0587121077230917</v>
      </c>
      <c r="AS281" s="11">
        <f>IF(('OddsRatio_working_3-way'!X281=0),IF(Q281&gt;0,-Q281^(1/3),(-Q281)^(1/3)),'OddsRatio_working_3-way'!AM281-'OddsRatio_working_3-way'!R281/3)</f>
        <v>-0.72266551051167627</v>
      </c>
      <c r="AT281" s="11">
        <f>IF(('OddsRatio_working_3-way'!X281=0),IF(Q281&gt;0,-Q281^(1/3),(-Q281)^(1/3)),'OddsRatio_working_3-way'!AN281-'OddsRatio_working_3-way'!R281/3)</f>
        <v>-0.33604659721141555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9">
        <f t="shared" si="65"/>
        <v>0.40996105312093756</v>
      </c>
      <c r="E282" s="9">
        <f t="shared" si="66"/>
        <v>0.29181957770008926</v>
      </c>
      <c r="F282" s="9">
        <f t="shared" si="67"/>
        <v>0.2982193691789734</v>
      </c>
      <c r="G282" s="9">
        <f t="shared" si="68"/>
        <v>1.050551898544362</v>
      </c>
      <c r="H282" s="9">
        <f t="shared" si="69"/>
        <v>2.4392561010057761</v>
      </c>
      <c r="I282" s="9">
        <f t="shared" si="70"/>
        <v>3.4267748856374762</v>
      </c>
      <c r="J282" s="9">
        <f t="shared" si="71"/>
        <v>3.3532362527393715</v>
      </c>
      <c r="K282" s="11">
        <f t="shared" si="72"/>
        <v>0.42194092827004215</v>
      </c>
      <c r="L282" s="11">
        <f t="shared" si="73"/>
        <v>0.30211480362537763</v>
      </c>
      <c r="M282" s="11">
        <f t="shared" si="74"/>
        <v>0.30864197530864196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-0.27890687225014876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0.23291655433951078</v>
      </c>
      <c r="Q282" s="11">
        <f>2*'OddsRatio_working_3-way'!K282*'OddsRatio_working_3-way'!L282*'OddsRatio_working_3-way'!M282</f>
        <v>7.8688025114699592E-2</v>
      </c>
      <c r="R282" s="11">
        <f t="shared" si="75"/>
        <v>0</v>
      </c>
      <c r="S282" s="11">
        <f t="shared" si="76"/>
        <v>-0.83510511039186686</v>
      </c>
      <c r="T282" s="11">
        <f t="shared" si="77"/>
        <v>-0.2821301048621172</v>
      </c>
      <c r="U282" s="11">
        <f>'OddsRatio_working_3-way'!S282-'OddsRatio_working_3-way'!R282^2/3</f>
        <v>-0.83510511039186686</v>
      </c>
      <c r="V282" s="11">
        <f>'OddsRatio_working_3-way'!S282*'OddsRatio_working_3-way'!R282/3-2*'OddsRatio_working_3-way'!R282^3/27-'OddsRatio_working_3-way'!T282</f>
        <v>0.2821301048621172</v>
      </c>
      <c r="W282" s="11">
        <f>'OddsRatio_working_3-way'!V282^2+4*'OddsRatio_working_3-way'!U282^3/27</f>
        <v>-6.6844942202383961E-3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0.14686889586443044</v>
      </c>
      <c r="Y282" s="11">
        <f>IF('OddsRatio_working_3-way'!W282&gt;=0,IF('OddsRatio_working_3-way'!V282+SQRT('OddsRatio_working_3-way'!W282)&gt;0,0,PI()),ACOS('OddsRatio_working_3-way'!V282/(2*'OddsRatio_working_3-way'!X282)))</f>
        <v>0.28206459517101234</v>
      </c>
      <c r="Z282" s="11">
        <f>'OddsRatio_working_3-way'!X282^(1/3)*COS('OddsRatio_working_3-way'!Y282/3)</f>
        <v>0.52527594927218113</v>
      </c>
      <c r="AA282" s="11">
        <f>'OddsRatio_working_3-way'!X282^(1/3)*COS(('OddsRatio_working_3-way'!Y282+2*PI())/3)</f>
        <v>-0.30553506585593315</v>
      </c>
      <c r="AB282" s="11">
        <f>'OddsRatio_working_3-way'!X282^(1/3)*COS(('OddsRatio_working_3-way'!Y282+4*PI())/3)</f>
        <v>-0.21974088341624806</v>
      </c>
      <c r="AC282" s="11">
        <f>'OddsRatio_working_3-way'!X282^(1/3)*SIN('OddsRatio_working_3-way'!Y282/3)</f>
        <v>4.9533294326456118E-2</v>
      </c>
      <c r="AD282" s="11">
        <f>'OddsRatio_working_3-way'!X282^(1/3)*SIN(('OddsRatio_working_3-way'!Y282+2*PI())/3)</f>
        <v>0.43013566890346688</v>
      </c>
      <c r="AE282" s="11">
        <f>'OddsRatio_working_3-way'!X282^(1/3)*SIN(('OddsRatio_working_3-way'!Y282+4*PI())/3)</f>
        <v>-0.47966896322992303</v>
      </c>
      <c r="AF282" s="11">
        <f>-'OddsRatio_working_3-way'!U282/(3*'OddsRatio_working_3-way'!X282^(1/3))*COS(('OddsRatio_working_3-way'!Y282)/3)</f>
        <v>0.52527594927218102</v>
      </c>
      <c r="AG282" s="11">
        <f>-'OddsRatio_working_3-way'!U282/(3*'OddsRatio_working_3-way'!X282^(1/3))*COS(('OddsRatio_working_3-way'!Y282+2*PI())/3)</f>
        <v>-0.3055350658559331</v>
      </c>
      <c r="AH282" s="11">
        <f>-'OddsRatio_working_3-way'!U282/(3*'OddsRatio_working_3-way'!X282^(1/3))*COS(('OddsRatio_working_3-way'!Y282+4*PI())/3)</f>
        <v>-0.21974088341624803</v>
      </c>
      <c r="AI282" s="11">
        <f>'OddsRatio_working_3-way'!U282/(3*'OddsRatio_working_3-way'!X282^(1/3))*SIN(('OddsRatio_working_3-way'!Y282)/3)</f>
        <v>-4.9533294326456104E-2</v>
      </c>
      <c r="AJ282" s="11">
        <f>'OddsRatio_working_3-way'!U282/(3*'OddsRatio_working_3-way'!X282^(1/3))*SIN(('OddsRatio_working_3-way'!Y282+2*PI())/3)</f>
        <v>-0.43013566890346683</v>
      </c>
      <c r="AK282" s="11">
        <f>'OddsRatio_working_3-way'!U282/(3*'OddsRatio_working_3-way'!X282^(1/3))*SIN(('OddsRatio_working_3-way'!Y282+4*PI())/3)</f>
        <v>0.47966896322992292</v>
      </c>
      <c r="AL282" s="11">
        <f>'OddsRatio_working_3-way'!Z282+'OddsRatio_working_3-way'!AF282</f>
        <v>1.050551898544362</v>
      </c>
      <c r="AM282" s="11">
        <f>'OddsRatio_working_3-way'!AA282+'OddsRatio_working_3-way'!AG282</f>
        <v>-0.6110701317118663</v>
      </c>
      <c r="AN282" s="11">
        <f>'OddsRatio_working_3-way'!AB282+'OddsRatio_working_3-way'!AH282</f>
        <v>-0.43948176683249607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1.050551898544362</v>
      </c>
      <c r="AS282" s="11">
        <f>IF(('OddsRatio_working_3-way'!X282=0),IF(Q282&gt;0,-Q282^(1/3),(-Q282)^(1/3)),'OddsRatio_working_3-way'!AM282-'OddsRatio_working_3-way'!R282/3)</f>
        <v>-0.6110701317118663</v>
      </c>
      <c r="AT282" s="11">
        <f>IF(('OddsRatio_working_3-way'!X282=0),IF(Q282&gt;0,-Q282^(1/3),(-Q282)^(1/3)),'OddsRatio_working_3-way'!AN282-'OddsRatio_working_3-way'!R282/3)</f>
        <v>-0.43948176683249607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9">
        <f t="shared" si="65"/>
        <v>0.23530364627759293</v>
      </c>
      <c r="E283" s="9">
        <f t="shared" si="66"/>
        <v>0.29730836063440669</v>
      </c>
      <c r="F283" s="9">
        <f t="shared" si="67"/>
        <v>0.46738799308800039</v>
      </c>
      <c r="G283" s="9">
        <f t="shared" si="68"/>
        <v>1.0551389272989009</v>
      </c>
      <c r="H283" s="9">
        <f t="shared" si="69"/>
        <v>4.2498278960806148</v>
      </c>
      <c r="I283" s="9">
        <f t="shared" si="70"/>
        <v>3.3635111971495388</v>
      </c>
      <c r="J283" s="9">
        <f t="shared" si="71"/>
        <v>2.139550041482813</v>
      </c>
      <c r="K283" s="11">
        <f t="shared" si="72"/>
        <v>0.24509803921568626</v>
      </c>
      <c r="L283" s="11">
        <f t="shared" si="73"/>
        <v>0.30864197530864196</v>
      </c>
      <c r="M283" s="11">
        <f t="shared" si="74"/>
        <v>0.48076923076923073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-0.27099044746103573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0.2327616706701674</v>
      </c>
      <c r="Q283" s="11">
        <f>2*'OddsRatio_working_3-way'!K283*'OddsRatio_working_3-way'!L283*'OddsRatio_working_3-way'!M283</f>
        <v>7.2738022084427312E-2</v>
      </c>
      <c r="R283" s="11">
        <f t="shared" si="75"/>
        <v>0</v>
      </c>
      <c r="S283" s="11">
        <f t="shared" si="76"/>
        <v>-0.85892943035800162</v>
      </c>
      <c r="T283" s="11">
        <f t="shared" si="77"/>
        <v>-0.26841544698687553</v>
      </c>
      <c r="U283" s="11">
        <f>'OddsRatio_working_3-way'!S283-'OddsRatio_working_3-way'!R283^2/3</f>
        <v>-0.85892943035800162</v>
      </c>
      <c r="V283" s="11">
        <f>'OddsRatio_working_3-way'!S283*'OddsRatio_working_3-way'!R283/3-2*'OddsRatio_working_3-way'!R283^3/27-'OddsRatio_working_3-way'!T283</f>
        <v>0.26841544698687553</v>
      </c>
      <c r="W283" s="11">
        <f>'OddsRatio_working_3-way'!V283^2+4*'OddsRatio_working_3-way'!U283^3/27</f>
        <v>-2.1832196091321449E-2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0.15319844016216813</v>
      </c>
      <c r="Y283" s="11">
        <f>IF('OddsRatio_working_3-way'!W283&gt;=0,IF('OddsRatio_working_3-way'!V283+SQRT('OddsRatio_working_3-way'!W283)&gt;0,0,PI()),ACOS('OddsRatio_working_3-way'!V283/(2*'OddsRatio_working_3-way'!X283)))</f>
        <v>0.50321132904764299</v>
      </c>
      <c r="Z283" s="11">
        <f>'OddsRatio_working_3-way'!X283^(1/3)*COS('OddsRatio_working_3-way'!Y283/3)</f>
        <v>0.52756946364945057</v>
      </c>
      <c r="AA283" s="11">
        <f>'OddsRatio_working_3-way'!X283^(1/3)*COS(('OddsRatio_working_3-way'!Y283+2*PI())/3)</f>
        <v>-0.34114882787692347</v>
      </c>
      <c r="AB283" s="11">
        <f>'OddsRatio_working_3-way'!X283^(1/3)*COS(('OddsRatio_working_3-way'!Y283+4*PI())/3)</f>
        <v>-0.18642063577252699</v>
      </c>
      <c r="AC283" s="11">
        <f>'OddsRatio_working_3-way'!X283^(1/3)*SIN('OddsRatio_working_3-way'!Y283/3)</f>
        <v>8.9332363362697453E-2</v>
      </c>
      <c r="AD283" s="11">
        <f>'OddsRatio_working_3-way'!X283^(1/3)*SIN(('OddsRatio_working_3-way'!Y283+2*PI())/3)</f>
        <v>0.4122223761000065</v>
      </c>
      <c r="AE283" s="11">
        <f>'OddsRatio_working_3-way'!X283^(1/3)*SIN(('OddsRatio_working_3-way'!Y283+4*PI())/3)</f>
        <v>-0.5015547394627039</v>
      </c>
      <c r="AF283" s="11">
        <f>-'OddsRatio_working_3-way'!U283/(3*'OddsRatio_working_3-way'!X283^(1/3))*COS(('OddsRatio_working_3-way'!Y283)/3)</f>
        <v>0.52756946364945034</v>
      </c>
      <c r="AG283" s="11">
        <f>-'OddsRatio_working_3-way'!U283/(3*'OddsRatio_working_3-way'!X283^(1/3))*COS(('OddsRatio_working_3-way'!Y283+2*PI())/3)</f>
        <v>-0.3411488278769233</v>
      </c>
      <c r="AH283" s="11">
        <f>-'OddsRatio_working_3-way'!U283/(3*'OddsRatio_working_3-way'!X283^(1/3))*COS(('OddsRatio_working_3-way'!Y283+4*PI())/3)</f>
        <v>-0.1864206357725269</v>
      </c>
      <c r="AI283" s="11">
        <f>'OddsRatio_working_3-way'!U283/(3*'OddsRatio_working_3-way'!X283^(1/3))*SIN(('OddsRatio_working_3-way'!Y283)/3)</f>
        <v>-8.9332363362697412E-2</v>
      </c>
      <c r="AJ283" s="11">
        <f>'OddsRatio_working_3-way'!U283/(3*'OddsRatio_working_3-way'!X283^(1/3))*SIN(('OddsRatio_working_3-way'!Y283+2*PI())/3)</f>
        <v>-0.41222237610000634</v>
      </c>
      <c r="AK283" s="11">
        <f>'OddsRatio_working_3-way'!U283/(3*'OddsRatio_working_3-way'!X283^(1/3))*SIN(('OddsRatio_working_3-way'!Y283+4*PI())/3)</f>
        <v>0.50155473946270368</v>
      </c>
      <c r="AL283" s="11">
        <f>'OddsRatio_working_3-way'!Z283+'OddsRatio_working_3-way'!AF283</f>
        <v>1.0551389272989009</v>
      </c>
      <c r="AM283" s="11">
        <f>'OddsRatio_working_3-way'!AA283+'OddsRatio_working_3-way'!AG283</f>
        <v>-0.68229765575384671</v>
      </c>
      <c r="AN283" s="11">
        <f>'OddsRatio_working_3-way'!AB283+'OddsRatio_working_3-way'!AH283</f>
        <v>-0.37284127154505387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1.0551389272989009</v>
      </c>
      <c r="AS283" s="11">
        <f>IF(('OddsRatio_working_3-way'!X283=0),IF(Q283&gt;0,-Q283^(1/3),(-Q283)^(1/3)),'OddsRatio_working_3-way'!AM283-'OddsRatio_working_3-way'!R283/3)</f>
        <v>-0.68229765575384671</v>
      </c>
      <c r="AT283" s="11">
        <f>IF(('OddsRatio_working_3-way'!X283=0),IF(Q283&gt;0,-Q283^(1/3),(-Q283)^(1/3)),'OddsRatio_working_3-way'!AN283-'OddsRatio_working_3-way'!R283/3)</f>
        <v>-0.37284127154505387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9">
        <f t="shared" si="65"/>
        <v>0.42784658391013858</v>
      </c>
      <c r="E284" s="9">
        <f t="shared" si="66"/>
        <v>0.28607670804493063</v>
      </c>
      <c r="F284" s="9">
        <f t="shared" si="67"/>
        <v>0.28607670804493063</v>
      </c>
      <c r="G284" s="9">
        <f t="shared" si="68"/>
        <v>1.0529814139004112</v>
      </c>
      <c r="H284" s="9">
        <f t="shared" si="69"/>
        <v>2.3372863956535221</v>
      </c>
      <c r="I284" s="9">
        <f t="shared" si="70"/>
        <v>3.4955659509439756</v>
      </c>
      <c r="J284" s="9">
        <f t="shared" si="71"/>
        <v>3.4955659509439756</v>
      </c>
      <c r="K284" s="11">
        <f t="shared" si="72"/>
        <v>0.44052863436123346</v>
      </c>
      <c r="L284" s="11">
        <f t="shared" si="73"/>
        <v>0.29673590504451036</v>
      </c>
      <c r="M284" s="11">
        <f t="shared" si="74"/>
        <v>0.29673590504451036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-0.27670356467490143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0.23312498062948628</v>
      </c>
      <c r="Q284" s="11">
        <f>2*'OddsRatio_working_3-way'!K284*'OddsRatio_working_3-way'!L284*'OddsRatio_working_3-way'!M284</f>
        <v>7.7579028495669305E-2</v>
      </c>
      <c r="R284" s="11">
        <f t="shared" si="75"/>
        <v>0</v>
      </c>
      <c r="S284" s="11">
        <f t="shared" si="76"/>
        <v>-0.84250804973685267</v>
      </c>
      <c r="T284" s="11">
        <f t="shared" si="77"/>
        <v>-0.28036873535336193</v>
      </c>
      <c r="U284" s="11">
        <f>'OddsRatio_working_3-way'!S284-'OddsRatio_working_3-way'!R284^2/3</f>
        <v>-0.84250804973685267</v>
      </c>
      <c r="V284" s="11">
        <f>'OddsRatio_working_3-way'!S284*'OddsRatio_working_3-way'!R284/3-2*'OddsRatio_working_3-way'!R284^3/27-'OddsRatio_working_3-way'!T284</f>
        <v>0.28036873535336193</v>
      </c>
      <c r="W284" s="11">
        <f>'OddsRatio_working_3-way'!V284^2+4*'OddsRatio_working_3-way'!U284^3/27</f>
        <v>-9.9902473547809206E-3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0.14882613607698786</v>
      </c>
      <c r="Y284" s="11">
        <f>IF('OddsRatio_working_3-way'!W284&gt;=0,IF('OddsRatio_working_3-way'!V284+SQRT('OddsRatio_working_3-way'!W284)&gt;0,0,PI()),ACOS('OddsRatio_working_3-way'!V284/(2*'OddsRatio_working_3-way'!X284)))</f>
        <v>0.34245296307174011</v>
      </c>
      <c r="Z284" s="11">
        <f>'OddsRatio_working_3-way'!X284^(1/3)*COS('OddsRatio_working_3-way'!Y284/3)</f>
        <v>0.52649070695020561</v>
      </c>
      <c r="AA284" s="11">
        <f>'OddsRatio_working_3-way'!X284^(1/3)*COS(('OddsRatio_working_3-way'!Y284+2*PI())/3)</f>
        <v>-0.31552024281518454</v>
      </c>
      <c r="AB284" s="11">
        <f>'OddsRatio_working_3-way'!X284^(1/3)*COS(('OddsRatio_working_3-way'!Y284+4*PI())/3)</f>
        <v>-0.21097046413502113</v>
      </c>
      <c r="AC284" s="11">
        <f>'OddsRatio_working_3-way'!X284^(1/3)*SIN('OddsRatio_working_3-way'!Y284/3)</f>
        <v>6.0361842864708116E-2</v>
      </c>
      <c r="AD284" s="11">
        <f>'OddsRatio_working_3-way'!X284^(1/3)*SIN(('OddsRatio_working_3-way'!Y284+2*PI())/3)</f>
        <v>0.42577340564295219</v>
      </c>
      <c r="AE284" s="11">
        <f>'OddsRatio_working_3-way'!X284^(1/3)*SIN(('OddsRatio_working_3-way'!Y284+4*PI())/3)</f>
        <v>-0.48613524850766038</v>
      </c>
      <c r="AF284" s="11">
        <f>-'OddsRatio_working_3-way'!U284/(3*'OddsRatio_working_3-way'!X284^(1/3))*COS(('OddsRatio_working_3-way'!Y284)/3)</f>
        <v>0.5264907069502055</v>
      </c>
      <c r="AG284" s="11">
        <f>-'OddsRatio_working_3-way'!U284/(3*'OddsRatio_working_3-way'!X284^(1/3))*COS(('OddsRatio_working_3-way'!Y284+2*PI())/3)</f>
        <v>-0.31552024281518443</v>
      </c>
      <c r="AH284" s="11">
        <f>-'OddsRatio_working_3-way'!U284/(3*'OddsRatio_working_3-way'!X284^(1/3))*COS(('OddsRatio_working_3-way'!Y284+4*PI())/3)</f>
        <v>-0.2109704641350211</v>
      </c>
      <c r="AI284" s="11">
        <f>'OddsRatio_working_3-way'!U284/(3*'OddsRatio_working_3-way'!X284^(1/3))*SIN(('OddsRatio_working_3-way'!Y284)/3)</f>
        <v>-6.0361842864708103E-2</v>
      </c>
      <c r="AJ284" s="11">
        <f>'OddsRatio_working_3-way'!U284/(3*'OddsRatio_working_3-way'!X284^(1/3))*SIN(('OddsRatio_working_3-way'!Y284+2*PI())/3)</f>
        <v>-0.42577340564295213</v>
      </c>
      <c r="AK284" s="11">
        <f>'OddsRatio_working_3-way'!U284/(3*'OddsRatio_working_3-way'!X284^(1/3))*SIN(('OddsRatio_working_3-way'!Y284+4*PI())/3)</f>
        <v>0.48613524850766027</v>
      </c>
      <c r="AL284" s="11">
        <f>'OddsRatio_working_3-way'!Z284+'OddsRatio_working_3-way'!AF284</f>
        <v>1.0529814139004112</v>
      </c>
      <c r="AM284" s="11">
        <f>'OddsRatio_working_3-way'!AA284+'OddsRatio_working_3-way'!AG284</f>
        <v>-0.63104048563036896</v>
      </c>
      <c r="AN284" s="11">
        <f>'OddsRatio_working_3-way'!AB284+'OddsRatio_working_3-way'!AH284</f>
        <v>-0.42194092827004226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1.0529814139004112</v>
      </c>
      <c r="AS284" s="11">
        <f>IF(('OddsRatio_working_3-way'!X284=0),IF(Q284&gt;0,-Q284^(1/3),(-Q284)^(1/3)),'OddsRatio_working_3-way'!AM284-'OddsRatio_working_3-way'!R284/3)</f>
        <v>-0.63104048563036896</v>
      </c>
      <c r="AT284" s="11">
        <f>IF(('OddsRatio_working_3-way'!X284=0),IF(Q284&gt;0,-Q284^(1/3),(-Q284)^(1/3)),'OddsRatio_working_3-way'!AN284-'OddsRatio_working_3-way'!R284/3)</f>
        <v>-0.42194092827004226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9">
        <f t="shared" si="65"/>
        <v>0.50979599478210313</v>
      </c>
      <c r="E285" s="9">
        <f t="shared" si="66"/>
        <v>0.28112476838782396</v>
      </c>
      <c r="F285" s="9">
        <f t="shared" si="67"/>
        <v>0.20907923683007271</v>
      </c>
      <c r="G285" s="9">
        <f t="shared" si="68"/>
        <v>1.0566691883287782</v>
      </c>
      <c r="H285" s="9">
        <f t="shared" si="69"/>
        <v>1.961568961379188</v>
      </c>
      <c r="I285" s="9">
        <f t="shared" si="70"/>
        <v>3.557139435755643</v>
      </c>
      <c r="J285" s="9">
        <f t="shared" si="71"/>
        <v>4.7828756942170259</v>
      </c>
      <c r="K285" s="11">
        <f t="shared" si="72"/>
        <v>0.52356020942408377</v>
      </c>
      <c r="L285" s="11">
        <f t="shared" si="73"/>
        <v>0.29239766081871343</v>
      </c>
      <c r="M285" s="11">
        <f t="shared" si="74"/>
        <v>0.2183406113537118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-0.26352075957209742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0.23096868198373421</v>
      </c>
      <c r="Q285" s="11">
        <f>2*'OddsRatio_working_3-way'!K285*'OddsRatio_working_3-way'!L285*'OddsRatio_working_3-way'!M285</f>
        <v>6.6850559184872413E-2</v>
      </c>
      <c r="R285" s="11">
        <f t="shared" si="75"/>
        <v>0</v>
      </c>
      <c r="S285" s="11">
        <f t="shared" si="76"/>
        <v>-0.87647243563952626</v>
      </c>
      <c r="T285" s="11">
        <f t="shared" si="77"/>
        <v>-0.25368232580015226</v>
      </c>
      <c r="U285" s="11">
        <f>'OddsRatio_working_3-way'!S285-'OddsRatio_working_3-way'!R285^2/3</f>
        <v>-0.87647243563952626</v>
      </c>
      <c r="V285" s="11">
        <f>'OddsRatio_working_3-way'!S285*'OddsRatio_working_3-way'!R285/3-2*'OddsRatio_working_3-way'!R285^3/27-'OddsRatio_working_3-way'!T285</f>
        <v>0.25368232580015226</v>
      </c>
      <c r="W285" s="11">
        <f>'OddsRatio_working_3-way'!V285^2+4*'OddsRatio_working_3-way'!U285^3/27</f>
        <v>-3.5394843499143319E-2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0.15791577337501622</v>
      </c>
      <c r="Y285" s="11">
        <f>IF('OddsRatio_working_3-way'!W285&gt;=0,IF('OddsRatio_working_3-way'!V285+SQRT('OddsRatio_working_3-way'!W285)&gt;0,0,PI()),ACOS('OddsRatio_working_3-way'!V285/(2*'OddsRatio_working_3-way'!X285)))</f>
        <v>0.63811448752831079</v>
      </c>
      <c r="Z285" s="11">
        <f>'OddsRatio_working_3-way'!X285^(1/3)*COS('OddsRatio_working_3-way'!Y285/3)</f>
        <v>0.52833459416438899</v>
      </c>
      <c r="AA285" s="11">
        <f>'OddsRatio_working_3-way'!X285^(1/3)*COS(('OddsRatio_working_3-way'!Y285+2*PI())/3)</f>
        <v>-0.36298544504472352</v>
      </c>
      <c r="AB285" s="11">
        <f>'OddsRatio_working_3-way'!X285^(1/3)*COS(('OddsRatio_working_3-way'!Y285+4*PI())/3)</f>
        <v>-0.16534914911966545</v>
      </c>
      <c r="AC285" s="11">
        <f>'OddsRatio_working_3-way'!X285^(1/3)*SIN('OddsRatio_working_3-way'!Y285/3)</f>
        <v>0.11410536865397276</v>
      </c>
      <c r="AD285" s="11">
        <f>'OddsRatio_working_3-way'!X285^(1/3)*SIN(('OddsRatio_working_3-way'!Y285+2*PI())/3)</f>
        <v>0.40049849591751618</v>
      </c>
      <c r="AE285" s="11">
        <f>'OddsRatio_working_3-way'!X285^(1/3)*SIN(('OddsRatio_working_3-way'!Y285+4*PI())/3)</f>
        <v>-0.51460386457148899</v>
      </c>
      <c r="AF285" s="11">
        <f>-'OddsRatio_working_3-way'!U285/(3*'OddsRatio_working_3-way'!X285^(1/3))*COS(('OddsRatio_working_3-way'!Y285)/3)</f>
        <v>0.5283345941643891</v>
      </c>
      <c r="AG285" s="11">
        <f>-'OddsRatio_working_3-way'!U285/(3*'OddsRatio_working_3-way'!X285^(1/3))*COS(('OddsRatio_working_3-way'!Y285+2*PI())/3)</f>
        <v>-0.36298544504472358</v>
      </c>
      <c r="AH285" s="11">
        <f>-'OddsRatio_working_3-way'!U285/(3*'OddsRatio_working_3-way'!X285^(1/3))*COS(('OddsRatio_working_3-way'!Y285+4*PI())/3)</f>
        <v>-0.16534914911966547</v>
      </c>
      <c r="AI285" s="11">
        <f>'OddsRatio_working_3-way'!U285/(3*'OddsRatio_working_3-way'!X285^(1/3))*SIN(('OddsRatio_working_3-way'!Y285)/3)</f>
        <v>-0.11410536865397279</v>
      </c>
      <c r="AJ285" s="11">
        <f>'OddsRatio_working_3-way'!U285/(3*'OddsRatio_working_3-way'!X285^(1/3))*SIN(('OddsRatio_working_3-way'!Y285+2*PI())/3)</f>
        <v>-0.40049849591751624</v>
      </c>
      <c r="AK285" s="11">
        <f>'OddsRatio_working_3-way'!U285/(3*'OddsRatio_working_3-way'!X285^(1/3))*SIN(('OddsRatio_working_3-way'!Y285+4*PI())/3)</f>
        <v>0.5146038645714891</v>
      </c>
      <c r="AL285" s="11">
        <f>'OddsRatio_working_3-way'!Z285+'OddsRatio_working_3-way'!AF285</f>
        <v>1.0566691883287782</v>
      </c>
      <c r="AM285" s="11">
        <f>'OddsRatio_working_3-way'!AA285+'OddsRatio_working_3-way'!AG285</f>
        <v>-0.72597089008944704</v>
      </c>
      <c r="AN285" s="11">
        <f>'OddsRatio_working_3-way'!AB285+'OddsRatio_working_3-way'!AH285</f>
        <v>-0.33069829823933095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1.0566691883287782</v>
      </c>
      <c r="AS285" s="11">
        <f>IF(('OddsRatio_working_3-way'!X285=0),IF(Q285&gt;0,-Q285^(1/3),(-Q285)^(1/3)),'OddsRatio_working_3-way'!AM285-'OddsRatio_working_3-way'!R285/3)</f>
        <v>-0.72597089008944704</v>
      </c>
      <c r="AT285" s="11">
        <f>IF(('OddsRatio_working_3-way'!X285=0),IF(Q285&gt;0,-Q285^(1/3),(-Q285)^(1/3)),'OddsRatio_working_3-way'!AN285-'OddsRatio_working_3-way'!R285/3)</f>
        <v>-0.33069829823933095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9">
        <f t="shared" si="65"/>
        <v>0.3996134077525611</v>
      </c>
      <c r="E286" s="9">
        <f t="shared" si="66"/>
        <v>0.27573991903817668</v>
      </c>
      <c r="F286" s="9">
        <f t="shared" si="67"/>
        <v>0.32464667320926233</v>
      </c>
      <c r="G286" s="9">
        <f t="shared" si="68"/>
        <v>1.050642334977328</v>
      </c>
      <c r="H286" s="9">
        <f t="shared" si="69"/>
        <v>2.502418539017579</v>
      </c>
      <c r="I286" s="9">
        <f t="shared" si="70"/>
        <v>3.6266058374433201</v>
      </c>
      <c r="J286" s="9">
        <f t="shared" si="71"/>
        <v>3.0802718232551092</v>
      </c>
      <c r="K286" s="11">
        <f t="shared" si="72"/>
        <v>0.41152263374485593</v>
      </c>
      <c r="L286" s="11">
        <f t="shared" si="73"/>
        <v>0.2857142857142857</v>
      </c>
      <c r="M286" s="11">
        <f t="shared" si="74"/>
        <v>0.33557046979865773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-0.27928695713930618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0.23318300723222421</v>
      </c>
      <c r="Q286" s="11">
        <f>2*'OddsRatio_working_3-way'!K286*'OddsRatio_working_3-way'!L286*'OddsRatio_working_3-way'!M286</f>
        <v>7.8911339164881286E-2</v>
      </c>
      <c r="R286" s="11">
        <f t="shared" si="75"/>
        <v>0</v>
      </c>
      <c r="S286" s="11">
        <f t="shared" si="76"/>
        <v>-0.834922653104471</v>
      </c>
      <c r="T286" s="11">
        <f t="shared" si="77"/>
        <v>-0.28254573709119157</v>
      </c>
      <c r="U286" s="11">
        <f>'OddsRatio_working_3-way'!S286-'OddsRatio_working_3-way'!R286^2/3</f>
        <v>-0.834922653104471</v>
      </c>
      <c r="V286" s="11">
        <f>'OddsRatio_working_3-way'!S286*'OddsRatio_working_3-way'!R286/3-2*'OddsRatio_working_3-way'!R286^3/27-'OddsRatio_working_3-way'!T286</f>
        <v>0.28254573709119157</v>
      </c>
      <c r="W286" s="11">
        <f>'OddsRatio_working_3-way'!V286^2+4*'OddsRatio_working_3-way'!U286^3/27</f>
        <v>-6.3932554024248717E-3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0.14682076568969188</v>
      </c>
      <c r="Y286" s="11">
        <f>IF('OddsRatio_working_3-way'!W286&gt;=0,IF('OddsRatio_working_3-way'!V286+SQRT('OddsRatio_working_3-way'!W286)&gt;0,0,PI()),ACOS('OddsRatio_working_3-way'!V286/(2*'OddsRatio_working_3-way'!X286)))</f>
        <v>0.27577988241137019</v>
      </c>
      <c r="Z286" s="11">
        <f>'OddsRatio_working_3-way'!X286^(1/3)*COS('OddsRatio_working_3-way'!Y286/3)</f>
        <v>0.52532116748866398</v>
      </c>
      <c r="AA286" s="11">
        <f>'OddsRatio_working_3-way'!X286^(1/3)*COS(('OddsRatio_working_3-way'!Y286+2*PI())/3)</f>
        <v>-0.30460002243130119</v>
      </c>
      <c r="AB286" s="11">
        <f>'OddsRatio_working_3-way'!X286^(1/3)*COS(('OddsRatio_working_3-way'!Y286+4*PI())/3)</f>
        <v>-0.22072114505736296</v>
      </c>
      <c r="AC286" s="11">
        <f>'OddsRatio_working_3-way'!X286^(1/3)*SIN('OddsRatio_working_3-way'!Y286/3)</f>
        <v>4.8427492431166931E-2</v>
      </c>
      <c r="AD286" s="11">
        <f>'OddsRatio_working_3-way'!X286^(1/3)*SIN(('OddsRatio_working_3-way'!Y286+2*PI())/3)</f>
        <v>0.43072772997529951</v>
      </c>
      <c r="AE286" s="11">
        <f>'OddsRatio_working_3-way'!X286^(1/3)*SIN(('OddsRatio_working_3-way'!Y286+4*PI())/3)</f>
        <v>-0.47915522240646635</v>
      </c>
      <c r="AF286" s="11">
        <f>-'OddsRatio_working_3-way'!U286/(3*'OddsRatio_working_3-way'!X286^(1/3))*COS(('OddsRatio_working_3-way'!Y286)/3)</f>
        <v>0.52532116748866398</v>
      </c>
      <c r="AG286" s="11">
        <f>-'OddsRatio_working_3-way'!U286/(3*'OddsRatio_working_3-way'!X286^(1/3))*COS(('OddsRatio_working_3-way'!Y286+2*PI())/3)</f>
        <v>-0.30460002243130119</v>
      </c>
      <c r="AH286" s="11">
        <f>-'OddsRatio_working_3-way'!U286/(3*'OddsRatio_working_3-way'!X286^(1/3))*COS(('OddsRatio_working_3-way'!Y286+4*PI())/3)</f>
        <v>-0.22072114505736296</v>
      </c>
      <c r="AI286" s="11">
        <f>'OddsRatio_working_3-way'!U286/(3*'OddsRatio_working_3-way'!X286^(1/3))*SIN(('OddsRatio_working_3-way'!Y286)/3)</f>
        <v>-4.8427492431166931E-2</v>
      </c>
      <c r="AJ286" s="11">
        <f>'OddsRatio_working_3-way'!U286/(3*'OddsRatio_working_3-way'!X286^(1/3))*SIN(('OddsRatio_working_3-way'!Y286+2*PI())/3)</f>
        <v>-0.43072772997529951</v>
      </c>
      <c r="AK286" s="11">
        <f>'OddsRatio_working_3-way'!U286/(3*'OddsRatio_working_3-way'!X286^(1/3))*SIN(('OddsRatio_working_3-way'!Y286+4*PI())/3)</f>
        <v>0.47915522240646635</v>
      </c>
      <c r="AL286" s="11">
        <f>'OddsRatio_working_3-way'!Z286+'OddsRatio_working_3-way'!AF286</f>
        <v>1.050642334977328</v>
      </c>
      <c r="AM286" s="11">
        <f>'OddsRatio_working_3-way'!AA286+'OddsRatio_working_3-way'!AG286</f>
        <v>-0.60920004486260237</v>
      </c>
      <c r="AN286" s="11">
        <f>'OddsRatio_working_3-way'!AB286+'OddsRatio_working_3-way'!AH286</f>
        <v>-0.44144229011472591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1.050642334977328</v>
      </c>
      <c r="AS286" s="11">
        <f>IF(('OddsRatio_working_3-way'!X286=0),IF(Q286&gt;0,-Q286^(1/3),(-Q286)^(1/3)),'OddsRatio_working_3-way'!AM286-'OddsRatio_working_3-way'!R286/3)</f>
        <v>-0.60920004486260237</v>
      </c>
      <c r="AT286" s="11">
        <f>IF(('OddsRatio_working_3-way'!X286=0),IF(Q286&gt;0,-Q286^(1/3),(-Q286)^(1/3)),'OddsRatio_working_3-way'!AN286-'OddsRatio_working_3-way'!R286/3)</f>
        <v>-0.44144229011472591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9">
        <f t="shared" si="65"/>
        <v>0.83672167413461407</v>
      </c>
      <c r="E287" s="9">
        <f t="shared" si="66"/>
        <v>0.11802564209402551</v>
      </c>
      <c r="F287" s="9">
        <f t="shared" si="67"/>
        <v>4.5252683771360235E-2</v>
      </c>
      <c r="G287" s="9">
        <f t="shared" si="68"/>
        <v>1.1478855754250499</v>
      </c>
      <c r="H287" s="9">
        <f t="shared" si="69"/>
        <v>1.1951405478222585</v>
      </c>
      <c r="I287" s="9">
        <f t="shared" si="70"/>
        <v>8.4727350960170735</v>
      </c>
      <c r="J287" s="9">
        <f t="shared" si="71"/>
        <v>22.098136876312417</v>
      </c>
      <c r="K287" s="11">
        <f t="shared" si="72"/>
        <v>0.85470085470085477</v>
      </c>
      <c r="L287" s="11">
        <f t="shared" si="73"/>
        <v>0.13315579227696406</v>
      </c>
      <c r="M287" s="11">
        <f t="shared" si="74"/>
        <v>5.1599587203302377E-2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-0.1194526656016599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0.14716397001317422</v>
      </c>
      <c r="Q287" s="11">
        <f>2*'OddsRatio_working_3-way'!K287*'OddsRatio_working_3-way'!L287*'OddsRatio_working_3-way'!M287</f>
        <v>1.1744929769606881E-2</v>
      </c>
      <c r="R287" s="11">
        <f t="shared" si="75"/>
        <v>0</v>
      </c>
      <c r="S287" s="11">
        <f t="shared" si="76"/>
        <v>-1.2319856511525955</v>
      </c>
      <c r="T287" s="11">
        <f t="shared" si="77"/>
        <v>-9.8322877186958937E-2</v>
      </c>
      <c r="U287" s="11">
        <f>'OddsRatio_working_3-way'!S287-'OddsRatio_working_3-way'!R287^2/3</f>
        <v>-1.2319856511525955</v>
      </c>
      <c r="V287" s="11">
        <f>'OddsRatio_working_3-way'!S287*'OddsRatio_working_3-way'!R287/3-2*'OddsRatio_working_3-way'!R287^3/27-'OddsRatio_working_3-way'!T287</f>
        <v>9.8322877186958937E-2</v>
      </c>
      <c r="W287" s="11">
        <f>'OddsRatio_working_3-way'!V287^2+4*'OddsRatio_working_3-way'!U287^3/27</f>
        <v>-0.26735392021961535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0.26316406878501536</v>
      </c>
      <c r="Y287" s="11">
        <f>IF('OddsRatio_working_3-way'!W287&gt;=0,IF('OddsRatio_working_3-way'!V287+SQRT('OddsRatio_working_3-way'!W287)&gt;0,0,PI()),ACOS('OddsRatio_working_3-way'!V287/(2*'OddsRatio_working_3-way'!X287)))</f>
        <v>1.3828832845268064</v>
      </c>
      <c r="Z287" s="11">
        <f>'OddsRatio_working_3-way'!X287^(1/3)*COS('OddsRatio_working_3-way'!Y287/3)</f>
        <v>0.57394278771252494</v>
      </c>
      <c r="AA287" s="11">
        <f>'OddsRatio_working_3-way'!X287^(1/3)*COS(('OddsRatio_working_3-way'!Y287+2*PI())/3)</f>
        <v>-0.53382898460998141</v>
      </c>
      <c r="AB287" s="11">
        <f>'OddsRatio_working_3-way'!X287^(1/3)*COS(('OddsRatio_working_3-way'!Y287+4*PI())/3)</f>
        <v>-4.0113803102543387E-2</v>
      </c>
      <c r="AC287" s="11">
        <f>'OddsRatio_working_3-way'!X287^(1/3)*SIN('OddsRatio_working_3-way'!Y287/3)</f>
        <v>0.28504659294632434</v>
      </c>
      <c r="AD287" s="11">
        <f>'OddsRatio_working_3-way'!X287^(1/3)*SIN(('OddsRatio_working_3-way'!Y287+2*PI())/3)</f>
        <v>0.35452573800474368</v>
      </c>
      <c r="AE287" s="11">
        <f>'OddsRatio_working_3-way'!X287^(1/3)*SIN(('OddsRatio_working_3-way'!Y287+4*PI())/3)</f>
        <v>-0.6395723309510678</v>
      </c>
      <c r="AF287" s="11">
        <f>-'OddsRatio_working_3-way'!U287/(3*'OddsRatio_working_3-way'!X287^(1/3))*COS(('OddsRatio_working_3-way'!Y287)/3)</f>
        <v>0.57394278771252483</v>
      </c>
      <c r="AG287" s="11">
        <f>-'OddsRatio_working_3-way'!U287/(3*'OddsRatio_working_3-way'!X287^(1/3))*COS(('OddsRatio_working_3-way'!Y287+2*PI())/3)</f>
        <v>-0.53382898460998129</v>
      </c>
      <c r="AH287" s="11">
        <f>-'OddsRatio_working_3-way'!U287/(3*'OddsRatio_working_3-way'!X287^(1/3))*COS(('OddsRatio_working_3-way'!Y287+4*PI())/3)</f>
        <v>-4.011380310254338E-2</v>
      </c>
      <c r="AI287" s="11">
        <f>'OddsRatio_working_3-way'!U287/(3*'OddsRatio_working_3-way'!X287^(1/3))*SIN(('OddsRatio_working_3-way'!Y287)/3)</f>
        <v>-0.28504659294632428</v>
      </c>
      <c r="AJ287" s="11">
        <f>'OddsRatio_working_3-way'!U287/(3*'OddsRatio_working_3-way'!X287^(1/3))*SIN(('OddsRatio_working_3-way'!Y287+2*PI())/3)</f>
        <v>-0.35452573800474363</v>
      </c>
      <c r="AK287" s="11">
        <f>'OddsRatio_working_3-way'!U287/(3*'OddsRatio_working_3-way'!X287^(1/3))*SIN(('OddsRatio_working_3-way'!Y287+4*PI())/3)</f>
        <v>0.63957233095106769</v>
      </c>
      <c r="AL287" s="11">
        <f>'OddsRatio_working_3-way'!Z287+'OddsRatio_working_3-way'!AF287</f>
        <v>1.1478855754250499</v>
      </c>
      <c r="AM287" s="11">
        <f>'OddsRatio_working_3-way'!AA287+'OddsRatio_working_3-way'!AG287</f>
        <v>-1.0676579692199626</v>
      </c>
      <c r="AN287" s="11">
        <f>'OddsRatio_working_3-way'!AB287+'OddsRatio_working_3-way'!AH287</f>
        <v>-8.022760620508676E-2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1.1478855754250499</v>
      </c>
      <c r="AS287" s="11">
        <f>IF(('OddsRatio_working_3-way'!X287=0),IF(Q287&gt;0,-Q287^(1/3),(-Q287)^(1/3)),'OddsRatio_working_3-way'!AM287-'OddsRatio_working_3-way'!R287/3)</f>
        <v>-1.0676579692199626</v>
      </c>
      <c r="AT287" s="11">
        <f>IF(('OddsRatio_working_3-way'!X287=0),IF(Q287&gt;0,-Q287^(1/3),(-Q287)^(1/3)),'OddsRatio_working_3-way'!AN287-'OddsRatio_working_3-way'!R287/3)</f>
        <v>-8.022760620508676E-2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9">
        <f t="shared" si="65"/>
        <v>0.58551968701190538</v>
      </c>
      <c r="E288" s="9">
        <f t="shared" si="66"/>
        <v>0.24290682297107993</v>
      </c>
      <c r="F288" s="9">
        <f t="shared" si="67"/>
        <v>0.17157349001701469</v>
      </c>
      <c r="G288" s="9">
        <f t="shared" si="68"/>
        <v>1.0565440352229749</v>
      </c>
      <c r="H288" s="9">
        <f t="shared" si="69"/>
        <v>1.707884503599393</v>
      </c>
      <c r="I288" s="9">
        <f t="shared" si="70"/>
        <v>4.1168049039077763</v>
      </c>
      <c r="J288" s="9">
        <f t="shared" si="71"/>
        <v>5.8284062409689952</v>
      </c>
      <c r="K288" s="11">
        <f t="shared" si="72"/>
        <v>0.5988023952095809</v>
      </c>
      <c r="L288" s="11">
        <f t="shared" si="73"/>
        <v>0.25316455696202528</v>
      </c>
      <c r="M288" s="11">
        <f t="shared" si="74"/>
        <v>0.17953321364452424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-0.24583530709188173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0.22290260285737187</v>
      </c>
      <c r="Q288" s="11">
        <f>2*'OddsRatio_working_3-way'!K288*'OddsRatio_working_3-way'!L288*'OddsRatio_working_3-way'!M288</f>
        <v>5.4432870050640257E-2</v>
      </c>
      <c r="R288" s="11">
        <f t="shared" si="75"/>
        <v>0</v>
      </c>
      <c r="S288" s="11">
        <f t="shared" si="76"/>
        <v>-0.9067151724225736</v>
      </c>
      <c r="T288" s="11">
        <f t="shared" si="77"/>
        <v>-0.22142006652565899</v>
      </c>
      <c r="U288" s="11">
        <f>'OddsRatio_working_3-way'!S288-'OddsRatio_working_3-way'!R288^2/3</f>
        <v>-0.9067151724225736</v>
      </c>
      <c r="V288" s="11">
        <f>'OddsRatio_working_3-way'!S288*'OddsRatio_working_3-way'!R288/3-2*'OddsRatio_working_3-way'!R288^3/27-'OddsRatio_working_3-way'!T288</f>
        <v>0.22142006652565899</v>
      </c>
      <c r="W288" s="11">
        <f>'OddsRatio_working_3-way'!V288^2+4*'OddsRatio_working_3-way'!U288^3/27</f>
        <v>-6.140869848903939E-2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0.16615921908614237</v>
      </c>
      <c r="Y288" s="11">
        <f>IF('OddsRatio_working_3-way'!W288&gt;=0,IF('OddsRatio_working_3-way'!V288+SQRT('OddsRatio_working_3-way'!W288)&gt;0,0,PI()),ACOS('OddsRatio_working_3-way'!V288/(2*'OddsRatio_working_3-way'!X288)))</f>
        <v>0.84157546401850913</v>
      </c>
      <c r="Z288" s="11">
        <f>'OddsRatio_working_3-way'!X288^(1/3)*COS('OddsRatio_working_3-way'!Y288/3)</f>
        <v>0.52827201761148745</v>
      </c>
      <c r="AA288" s="11">
        <f>'OddsRatio_working_3-way'!X288^(1/3)*COS(('OddsRatio_working_3-way'!Y288+2*PI())/3)</f>
        <v>-0.39595140874884455</v>
      </c>
      <c r="AB288" s="11">
        <f>'OddsRatio_working_3-way'!X288^(1/3)*COS(('OddsRatio_working_3-way'!Y288+4*PI())/3)</f>
        <v>-0.13232060886264274</v>
      </c>
      <c r="AC288" s="11">
        <f>'OddsRatio_working_3-way'!X288^(1/3)*SIN('OddsRatio_working_3-way'!Y288/3)</f>
        <v>0.15220731328097489</v>
      </c>
      <c r="AD288" s="11">
        <f>'OddsRatio_working_3-way'!X288^(1/3)*SIN(('OddsRatio_working_3-way'!Y288+2*PI())/3)</f>
        <v>0.38139333071952103</v>
      </c>
      <c r="AE288" s="11">
        <f>'OddsRatio_working_3-way'!X288^(1/3)*SIN(('OddsRatio_working_3-way'!Y288+4*PI())/3)</f>
        <v>-0.533600644000496</v>
      </c>
      <c r="AF288" s="11">
        <f>-'OddsRatio_working_3-way'!U288/(3*'OddsRatio_working_3-way'!X288^(1/3))*COS(('OddsRatio_working_3-way'!Y288)/3)</f>
        <v>0.52827201761148745</v>
      </c>
      <c r="AG288" s="11">
        <f>-'OddsRatio_working_3-way'!U288/(3*'OddsRatio_working_3-way'!X288^(1/3))*COS(('OddsRatio_working_3-way'!Y288+2*PI())/3)</f>
        <v>-0.39595140874884455</v>
      </c>
      <c r="AH288" s="11">
        <f>-'OddsRatio_working_3-way'!U288/(3*'OddsRatio_working_3-way'!X288^(1/3))*COS(('OddsRatio_working_3-way'!Y288+4*PI())/3)</f>
        <v>-0.13232060886264274</v>
      </c>
      <c r="AI288" s="11">
        <f>'OddsRatio_working_3-way'!U288/(3*'OddsRatio_working_3-way'!X288^(1/3))*SIN(('OddsRatio_working_3-way'!Y288)/3)</f>
        <v>-0.15220731328097489</v>
      </c>
      <c r="AJ288" s="11">
        <f>'OddsRatio_working_3-way'!U288/(3*'OddsRatio_working_3-way'!X288^(1/3))*SIN(('OddsRatio_working_3-way'!Y288+2*PI())/3)</f>
        <v>-0.38139333071952103</v>
      </c>
      <c r="AK288" s="11">
        <f>'OddsRatio_working_3-way'!U288/(3*'OddsRatio_working_3-way'!X288^(1/3))*SIN(('OddsRatio_working_3-way'!Y288+4*PI())/3)</f>
        <v>0.533600644000496</v>
      </c>
      <c r="AL288" s="11">
        <f>'OddsRatio_working_3-way'!Z288+'OddsRatio_working_3-way'!AF288</f>
        <v>1.0565440352229749</v>
      </c>
      <c r="AM288" s="11">
        <f>'OddsRatio_working_3-way'!AA288+'OddsRatio_working_3-way'!AG288</f>
        <v>-0.79190281749768909</v>
      </c>
      <c r="AN288" s="11">
        <f>'OddsRatio_working_3-way'!AB288+'OddsRatio_working_3-way'!AH288</f>
        <v>-0.26464121772528548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1.0565440352229749</v>
      </c>
      <c r="AS288" s="11">
        <f>IF(('OddsRatio_working_3-way'!X288=0),IF(Q288&gt;0,-Q288^(1/3),(-Q288)^(1/3)),'OddsRatio_working_3-way'!AM288-'OddsRatio_working_3-way'!R288/3)</f>
        <v>-0.79190281749768909</v>
      </c>
      <c r="AT288" s="11">
        <f>IF(('OddsRatio_working_3-way'!X288=0),IF(Q288&gt;0,-Q288^(1/3),(-Q288)^(1/3)),'OddsRatio_working_3-way'!AN288-'OddsRatio_working_3-way'!R288/3)</f>
        <v>-0.26464121772528548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9">
        <f t="shared" si="65"/>
        <v>0.43383436914630064</v>
      </c>
      <c r="E289" s="9">
        <f t="shared" si="66"/>
        <v>0.29310985130266759</v>
      </c>
      <c r="F289" s="9">
        <f t="shared" si="67"/>
        <v>0.27305577955103177</v>
      </c>
      <c r="G289" s="9">
        <f t="shared" si="68"/>
        <v>1.0440217209490343</v>
      </c>
      <c r="H289" s="9">
        <f t="shared" si="69"/>
        <v>2.3050271511862932</v>
      </c>
      <c r="I289" s="9">
        <f t="shared" si="70"/>
        <v>3.4116901753922693</v>
      </c>
      <c r="J289" s="9">
        <f t="shared" si="71"/>
        <v>3.6622553884200375</v>
      </c>
      <c r="K289" s="11">
        <f t="shared" si="72"/>
        <v>0.44444444444444442</v>
      </c>
      <c r="L289" s="11">
        <f t="shared" si="73"/>
        <v>0.30211480362537763</v>
      </c>
      <c r="M289" s="11">
        <f t="shared" si="74"/>
        <v>0.28169014084507044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-0.27849878728564748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0.23110127701421687</v>
      </c>
      <c r="Q289" s="11">
        <f>2*'OddsRatio_working_3-way'!K289*'OddsRatio_working_3-way'!L289*'OddsRatio_working_3-way'!M289</f>
        <v>7.564689918632303E-2</v>
      </c>
      <c r="R289" s="11">
        <f t="shared" si="75"/>
        <v>0</v>
      </c>
      <c r="S289" s="11">
        <f t="shared" si="76"/>
        <v>-0.8298107121636531</v>
      </c>
      <c r="T289" s="11">
        <f t="shared" si="77"/>
        <v>-0.27162380103556566</v>
      </c>
      <c r="U289" s="11">
        <f>'OddsRatio_working_3-way'!S289-'OddsRatio_working_3-way'!R289^2/3</f>
        <v>-0.8298107121636531</v>
      </c>
      <c r="V289" s="11">
        <f>'OddsRatio_working_3-way'!S289*'OddsRatio_working_3-way'!R289/3-2*'OddsRatio_working_3-way'!R289^3/27-'OddsRatio_working_3-way'!T289</f>
        <v>0.27162380103556566</v>
      </c>
      <c r="W289" s="11">
        <f>'OddsRatio_working_3-way'!V289^2+4*'OddsRatio_working_3-way'!U289^3/27</f>
        <v>-1.0871753383325272E-2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0.14547443303922328</v>
      </c>
      <c r="Y289" s="11">
        <f>IF('OddsRatio_working_3-way'!W289&gt;=0,IF('OddsRatio_working_3-way'!V289+SQRT('OddsRatio_working_3-way'!W289)&gt;0,0,PI()),ACOS('OddsRatio_working_3-way'!V289/(2*'OddsRatio_working_3-way'!X289)))</f>
        <v>0.36652264782487354</v>
      </c>
      <c r="Z289" s="11">
        <f>'OddsRatio_working_3-way'!X289^(1/3)*COS('OddsRatio_working_3-way'!Y289/3)</f>
        <v>0.52201086047451717</v>
      </c>
      <c r="AA289" s="11">
        <f>'OddsRatio_working_3-way'!X289^(1/3)*COS(('OddsRatio_working_3-way'!Y289+2*PI())/3)</f>
        <v>-0.3165137557470768</v>
      </c>
      <c r="AB289" s="11">
        <f>'OddsRatio_working_3-way'!X289^(1/3)*COS(('OddsRatio_working_3-way'!Y289+4*PI())/3)</f>
        <v>-0.20549710472744045</v>
      </c>
      <c r="AC289" s="11">
        <f>'OddsRatio_working_3-way'!X289^(1/3)*SIN('OddsRatio_working_3-way'!Y289/3)</f>
        <v>6.4095493350717805E-2</v>
      </c>
      <c r="AD289" s="11">
        <f>'OddsRatio_working_3-way'!X289^(1/3)*SIN(('OddsRatio_working_3-way'!Y289+2*PI())/3)</f>
        <v>0.42002691954694704</v>
      </c>
      <c r="AE289" s="11">
        <f>'OddsRatio_working_3-way'!X289^(1/3)*SIN(('OddsRatio_working_3-way'!Y289+4*PI())/3)</f>
        <v>-0.48412241289766489</v>
      </c>
      <c r="AF289" s="11">
        <f>-'OddsRatio_working_3-way'!U289/(3*'OddsRatio_working_3-way'!X289^(1/3))*COS(('OddsRatio_working_3-way'!Y289)/3)</f>
        <v>0.52201086047451717</v>
      </c>
      <c r="AG289" s="11">
        <f>-'OddsRatio_working_3-way'!U289/(3*'OddsRatio_working_3-way'!X289^(1/3))*COS(('OddsRatio_working_3-way'!Y289+2*PI())/3)</f>
        <v>-0.3165137557470768</v>
      </c>
      <c r="AH289" s="11">
        <f>-'OddsRatio_working_3-way'!U289/(3*'OddsRatio_working_3-way'!X289^(1/3))*COS(('OddsRatio_working_3-way'!Y289+4*PI())/3)</f>
        <v>-0.20549710472744045</v>
      </c>
      <c r="AI289" s="11">
        <f>'OddsRatio_working_3-way'!U289/(3*'OddsRatio_working_3-way'!X289^(1/3))*SIN(('OddsRatio_working_3-way'!Y289)/3)</f>
        <v>-6.4095493350717805E-2</v>
      </c>
      <c r="AJ289" s="11">
        <f>'OddsRatio_working_3-way'!U289/(3*'OddsRatio_working_3-way'!X289^(1/3))*SIN(('OddsRatio_working_3-way'!Y289+2*PI())/3)</f>
        <v>-0.42002691954694704</v>
      </c>
      <c r="AK289" s="11">
        <f>'OddsRatio_working_3-way'!U289/(3*'OddsRatio_working_3-way'!X289^(1/3))*SIN(('OddsRatio_working_3-way'!Y289+4*PI())/3)</f>
        <v>0.48412241289766489</v>
      </c>
      <c r="AL289" s="11">
        <f>'OddsRatio_working_3-way'!Z289+'OddsRatio_working_3-way'!AF289</f>
        <v>1.0440217209490343</v>
      </c>
      <c r="AM289" s="11">
        <f>'OddsRatio_working_3-way'!AA289+'OddsRatio_working_3-way'!AG289</f>
        <v>-0.63302751149415359</v>
      </c>
      <c r="AN289" s="11">
        <f>'OddsRatio_working_3-way'!AB289+'OddsRatio_working_3-way'!AH289</f>
        <v>-0.41099420945488091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1.0440217209490343</v>
      </c>
      <c r="AS289" s="11">
        <f>IF(('OddsRatio_working_3-way'!X289=0),IF(Q289&gt;0,-Q289^(1/3),(-Q289)^(1/3)),'OddsRatio_working_3-way'!AM289-'OddsRatio_working_3-way'!R289/3)</f>
        <v>-0.63302751149415359</v>
      </c>
      <c r="AT289" s="11">
        <f>IF(('OddsRatio_working_3-way'!X289=0),IF(Q289&gt;0,-Q289^(1/3),(-Q289)^(1/3)),'OddsRatio_working_3-way'!AN289-'OddsRatio_working_3-way'!R289/3)</f>
        <v>-0.41099420945488091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9">
        <f t="shared" si="65"/>
        <v>0.49872783438069057</v>
      </c>
      <c r="E290" s="9">
        <f t="shared" si="66"/>
        <v>0.27757081374307496</v>
      </c>
      <c r="F290" s="9">
        <f t="shared" si="67"/>
        <v>0.22370135187623436</v>
      </c>
      <c r="G290" s="9">
        <f t="shared" si="68"/>
        <v>1.058001729206574</v>
      </c>
      <c r="H290" s="9">
        <f t="shared" si="69"/>
        <v>2.0051016427462454</v>
      </c>
      <c r="I290" s="9">
        <f t="shared" si="70"/>
        <v>3.6026842538481723</v>
      </c>
      <c r="J290" s="9">
        <f t="shared" si="71"/>
        <v>4.4702456717975618</v>
      </c>
      <c r="K290" s="11">
        <f t="shared" si="72"/>
        <v>0.51282051282051289</v>
      </c>
      <c r="L290" s="11">
        <f t="shared" si="73"/>
        <v>0.28901734104046245</v>
      </c>
      <c r="M290" s="11">
        <f t="shared" si="74"/>
        <v>0.23364485981308411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-0.26544715616078585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0.23167098149541027</v>
      </c>
      <c r="Q290" s="11">
        <f>2*'OddsRatio_working_3-way'!K290*'OddsRatio_working_3-way'!L290*'OddsRatio_working_3-way'!M290</f>
        <v>6.9258888339435054E-2</v>
      </c>
      <c r="R290" s="11">
        <f t="shared" si="75"/>
        <v>0</v>
      </c>
      <c r="S290" s="11">
        <f t="shared" si="76"/>
        <v>-0.87275744387739163</v>
      </c>
      <c r="T290" s="11">
        <f t="shared" si="77"/>
        <v>-0.26091403404406327</v>
      </c>
      <c r="U290" s="11">
        <f>'OddsRatio_working_3-way'!S290-'OddsRatio_working_3-way'!R290^2/3</f>
        <v>-0.87275744387739163</v>
      </c>
      <c r="V290" s="11">
        <f>'OddsRatio_working_3-way'!S290*'OddsRatio_working_3-way'!R290/3-2*'OddsRatio_working_3-way'!R290^3/27-'OddsRatio_working_3-way'!T290</f>
        <v>0.26091403404406327</v>
      </c>
      <c r="W290" s="11">
        <f>'OddsRatio_working_3-way'!V290^2+4*'OddsRatio_working_3-way'!U290^3/27</f>
        <v>-3.0410414084052234E-2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0.15691283188859895</v>
      </c>
      <c r="Y290" s="11">
        <f>IF('OddsRatio_working_3-way'!W290&gt;=0,IF('OddsRatio_working_3-way'!V290+SQRT('OddsRatio_working_3-way'!W290)&gt;0,0,PI()),ACOS('OddsRatio_working_3-way'!V290/(2*'OddsRatio_working_3-way'!X290)))</f>
        <v>0.58917748115392066</v>
      </c>
      <c r="Z290" s="11">
        <f>'OddsRatio_working_3-way'!X290^(1/3)*COS('OddsRatio_working_3-way'!Y290/3)</f>
        <v>0.52900086460328699</v>
      </c>
      <c r="AA290" s="11">
        <f>'OddsRatio_working_3-way'!X290^(1/3)*COS(('OddsRatio_working_3-way'!Y290+2*PI())/3)</f>
        <v>-0.35564825128860017</v>
      </c>
      <c r="AB290" s="11">
        <f>'OddsRatio_working_3-way'!X290^(1/3)*COS(('OddsRatio_working_3-way'!Y290+4*PI())/3)</f>
        <v>-0.17335261331468646</v>
      </c>
      <c r="AC290" s="11">
        <f>'OddsRatio_working_3-way'!X290^(1/3)*SIN('OddsRatio_working_3-way'!Y290/3)</f>
        <v>0.10524843565633361</v>
      </c>
      <c r="AD290" s="11">
        <f>'OddsRatio_working_3-way'!X290^(1/3)*SIN(('OddsRatio_working_3-way'!Y290+2*PI())/3)</f>
        <v>0.40550396954221207</v>
      </c>
      <c r="AE290" s="11">
        <f>'OddsRatio_working_3-way'!X290^(1/3)*SIN(('OddsRatio_working_3-way'!Y290+4*PI())/3)</f>
        <v>-0.51075240519854559</v>
      </c>
      <c r="AF290" s="11">
        <f>-'OddsRatio_working_3-way'!U290/(3*'OddsRatio_working_3-way'!X290^(1/3))*COS(('OddsRatio_working_3-way'!Y290)/3)</f>
        <v>0.52900086460328699</v>
      </c>
      <c r="AG290" s="11">
        <f>-'OddsRatio_working_3-way'!U290/(3*'OddsRatio_working_3-way'!X290^(1/3))*COS(('OddsRatio_working_3-way'!Y290+2*PI())/3)</f>
        <v>-0.35564825128860017</v>
      </c>
      <c r="AH290" s="11">
        <f>-'OddsRatio_working_3-way'!U290/(3*'OddsRatio_working_3-way'!X290^(1/3))*COS(('OddsRatio_working_3-way'!Y290+4*PI())/3)</f>
        <v>-0.17335261331468646</v>
      </c>
      <c r="AI290" s="11">
        <f>'OddsRatio_working_3-way'!U290/(3*'OddsRatio_working_3-way'!X290^(1/3))*SIN(('OddsRatio_working_3-way'!Y290)/3)</f>
        <v>-0.10524843565633361</v>
      </c>
      <c r="AJ290" s="11">
        <f>'OddsRatio_working_3-way'!U290/(3*'OddsRatio_working_3-way'!X290^(1/3))*SIN(('OddsRatio_working_3-way'!Y290+2*PI())/3)</f>
        <v>-0.40550396954221207</v>
      </c>
      <c r="AK290" s="11">
        <f>'OddsRatio_working_3-way'!U290/(3*'OddsRatio_working_3-way'!X290^(1/3))*SIN(('OddsRatio_working_3-way'!Y290+4*PI())/3)</f>
        <v>0.51075240519854559</v>
      </c>
      <c r="AL290" s="11">
        <f>'OddsRatio_working_3-way'!Z290+'OddsRatio_working_3-way'!AF290</f>
        <v>1.058001729206574</v>
      </c>
      <c r="AM290" s="11">
        <f>'OddsRatio_working_3-way'!AA290+'OddsRatio_working_3-way'!AG290</f>
        <v>-0.71129650257720034</v>
      </c>
      <c r="AN290" s="11">
        <f>'OddsRatio_working_3-way'!AB290+'OddsRatio_working_3-way'!AH290</f>
        <v>-0.34670522662937292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1.058001729206574</v>
      </c>
      <c r="AS290" s="11">
        <f>IF(('OddsRatio_working_3-way'!X290=0),IF(Q290&gt;0,-Q290^(1/3),(-Q290)^(1/3)),'OddsRatio_working_3-way'!AM290-'OddsRatio_working_3-way'!R290/3)</f>
        <v>-0.71129650257720034</v>
      </c>
      <c r="AT290" s="11">
        <f>IF(('OddsRatio_working_3-way'!X290=0),IF(Q290&gt;0,-Q290^(1/3),(-Q290)^(1/3)),'OddsRatio_working_3-way'!AN290-'OddsRatio_working_3-way'!R290/3)</f>
        <v>-0.34670522662937292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9">
        <f t="shared" si="65"/>
        <v>0.38527439044602541</v>
      </c>
      <c r="E291" s="9">
        <f t="shared" si="66"/>
        <v>0.29745633737638394</v>
      </c>
      <c r="F291" s="9">
        <f t="shared" si="67"/>
        <v>0.31726927217759049</v>
      </c>
      <c r="G291" s="9">
        <f t="shared" si="68"/>
        <v>1.0497057503858991</v>
      </c>
      <c r="H291" s="9">
        <f t="shared" si="69"/>
        <v>2.5955527405865664</v>
      </c>
      <c r="I291" s="9">
        <f t="shared" si="70"/>
        <v>3.3618379383682728</v>
      </c>
      <c r="J291" s="9">
        <f t="shared" si="71"/>
        <v>3.1518967882910927</v>
      </c>
      <c r="K291" s="11">
        <f t="shared" si="72"/>
        <v>0.3968253968253968</v>
      </c>
      <c r="L291" s="11">
        <f t="shared" si="73"/>
        <v>0.30769230769230771</v>
      </c>
      <c r="M291" s="11">
        <f t="shared" si="74"/>
        <v>0.32786885245901642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-0.28067014952260838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0.23299105266318382</v>
      </c>
      <c r="Q291" s="11">
        <f>2*'OddsRatio_working_3-way'!K291*'OddsRatio_working_3-way'!L291*'OddsRatio_working_3-way'!M291</f>
        <v>8.0065653836145639E-2</v>
      </c>
      <c r="R291" s="11">
        <f t="shared" si="75"/>
        <v>0</v>
      </c>
      <c r="S291" s="11">
        <f t="shared" si="76"/>
        <v>-0.83012409071459181</v>
      </c>
      <c r="T291" s="11">
        <f t="shared" si="77"/>
        <v>-0.28526601055484258</v>
      </c>
      <c r="U291" s="11">
        <f>'OddsRatio_working_3-way'!S291-'OddsRatio_working_3-way'!R291^2/3</f>
        <v>-0.83012409071459181</v>
      </c>
      <c r="V291" s="11">
        <f>'OddsRatio_working_3-way'!S291*'OddsRatio_working_3-way'!R291/3-2*'OddsRatio_working_3-way'!R291^3/27-'OddsRatio_working_3-way'!T291</f>
        <v>0.28526601055484258</v>
      </c>
      <c r="W291" s="11">
        <f>'OddsRatio_working_3-way'!V291^2+4*'OddsRatio_working_3-way'!U291^3/27</f>
        <v>-3.370487907166847E-3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0.1455568485893419</v>
      </c>
      <c r="Y291" s="11">
        <f>IF('OddsRatio_working_3-way'!W291&gt;=0,IF('OddsRatio_working_3-way'!V291+SQRT('OddsRatio_working_3-way'!W291)&gt;0,0,PI()),ACOS('OddsRatio_working_3-way'!V291/(2*'OddsRatio_working_3-way'!X291)))</f>
        <v>0.20077304184909894</v>
      </c>
      <c r="Z291" s="11">
        <f>'OddsRatio_working_3-way'!X291^(1/3)*COS('OddsRatio_working_3-way'!Y291/3)</f>
        <v>0.52485287519294954</v>
      </c>
      <c r="AA291" s="11">
        <f>'OddsRatio_working_3-way'!X291^(1/3)*COS(('OddsRatio_working_3-way'!Y291+2*PI())/3)</f>
        <v>-0.29289145408947242</v>
      </c>
      <c r="AB291" s="11">
        <f>'OddsRatio_working_3-way'!X291^(1/3)*COS(('OddsRatio_working_3-way'!Y291+4*PI())/3)</f>
        <v>-0.23196142110347739</v>
      </c>
      <c r="AC291" s="11">
        <f>'OddsRatio_working_3-way'!X291^(1/3)*SIN('OddsRatio_working_3-way'!Y291/3)</f>
        <v>3.51779709461972E-2</v>
      </c>
      <c r="AD291" s="11">
        <f>'OddsRatio_working_3-way'!X291^(1/3)*SIN(('OddsRatio_working_3-way'!Y291+2*PI())/3)</f>
        <v>0.43694693769329906</v>
      </c>
      <c r="AE291" s="11">
        <f>'OddsRatio_working_3-way'!X291^(1/3)*SIN(('OddsRatio_working_3-way'!Y291+4*PI())/3)</f>
        <v>-0.47212490863949613</v>
      </c>
      <c r="AF291" s="11">
        <f>-'OddsRatio_working_3-way'!U291/(3*'OddsRatio_working_3-way'!X291^(1/3))*COS(('OddsRatio_working_3-way'!Y291)/3)</f>
        <v>0.52485287519294943</v>
      </c>
      <c r="AG291" s="11">
        <f>-'OddsRatio_working_3-way'!U291/(3*'OddsRatio_working_3-way'!X291^(1/3))*COS(('OddsRatio_working_3-way'!Y291+2*PI())/3)</f>
        <v>-0.29289145408947237</v>
      </c>
      <c r="AH291" s="11">
        <f>-'OddsRatio_working_3-way'!U291/(3*'OddsRatio_working_3-way'!X291^(1/3))*COS(('OddsRatio_working_3-way'!Y291+4*PI())/3)</f>
        <v>-0.23196142110347734</v>
      </c>
      <c r="AI291" s="11">
        <f>'OddsRatio_working_3-way'!U291/(3*'OddsRatio_working_3-way'!X291^(1/3))*SIN(('OddsRatio_working_3-way'!Y291)/3)</f>
        <v>-3.5177970946197193E-2</v>
      </c>
      <c r="AJ291" s="11">
        <f>'OddsRatio_working_3-way'!U291/(3*'OddsRatio_working_3-way'!X291^(1/3))*SIN(('OddsRatio_working_3-way'!Y291+2*PI())/3)</f>
        <v>-0.43694693769329901</v>
      </c>
      <c r="AK291" s="11">
        <f>'OddsRatio_working_3-way'!U291/(3*'OddsRatio_working_3-way'!X291^(1/3))*SIN(('OddsRatio_working_3-way'!Y291+4*PI())/3)</f>
        <v>0.47212490863949602</v>
      </c>
      <c r="AL291" s="11">
        <f>'OddsRatio_working_3-way'!Z291+'OddsRatio_working_3-way'!AF291</f>
        <v>1.0497057503858991</v>
      </c>
      <c r="AM291" s="11">
        <f>'OddsRatio_working_3-way'!AA291+'OddsRatio_working_3-way'!AG291</f>
        <v>-0.58578290817894474</v>
      </c>
      <c r="AN291" s="11">
        <f>'OddsRatio_working_3-way'!AB291+'OddsRatio_working_3-way'!AH291</f>
        <v>-0.46392284220695473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1.0497057503858991</v>
      </c>
      <c r="AS291" s="11">
        <f>IF(('OddsRatio_working_3-way'!X291=0),IF(Q291&gt;0,-Q291^(1/3),(-Q291)^(1/3)),'OddsRatio_working_3-way'!AM291-'OddsRatio_working_3-way'!R291/3)</f>
        <v>-0.58578290817894474</v>
      </c>
      <c r="AT291" s="11">
        <f>IF(('OddsRatio_working_3-way'!X291=0),IF(Q291&gt;0,-Q291^(1/3),(-Q291)^(1/3)),'OddsRatio_working_3-way'!AN291-'OddsRatio_working_3-way'!R291/3)</f>
        <v>-0.46392284220695473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9">
        <f t="shared" si="65"/>
        <v>0.68270962646440236</v>
      </c>
      <c r="E292" s="9">
        <f t="shared" si="66"/>
        <v>0.19705666682958614</v>
      </c>
      <c r="F292" s="9">
        <f t="shared" si="67"/>
        <v>0.1202337067060115</v>
      </c>
      <c r="G292" s="9">
        <f t="shared" si="68"/>
        <v>1.0808176141282866</v>
      </c>
      <c r="H292" s="9">
        <f t="shared" si="69"/>
        <v>1.4647515740751631</v>
      </c>
      <c r="I292" s="9">
        <f t="shared" si="70"/>
        <v>5.0746824052636406</v>
      </c>
      <c r="J292" s="9">
        <f t="shared" si="71"/>
        <v>8.3171352476484994</v>
      </c>
      <c r="K292" s="11">
        <f t="shared" si="72"/>
        <v>0.69930069930069938</v>
      </c>
      <c r="L292" s="11">
        <f t="shared" si="73"/>
        <v>0.20964360587002098</v>
      </c>
      <c r="M292" s="11">
        <f t="shared" si="74"/>
        <v>0.1287001287001287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-0.2070727919784523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0.20698133905681076</v>
      </c>
      <c r="Q292" s="11">
        <f>2*'OddsRatio_working_3-way'!K292*'OddsRatio_working_3-way'!L292*'OddsRatio_working_3-way'!M292</f>
        <v>3.7735886792490569E-2</v>
      </c>
      <c r="R292" s="11">
        <f t="shared" si="75"/>
        <v>0</v>
      </c>
      <c r="S292" s="11">
        <f t="shared" si="76"/>
        <v>-0.99955835375199342</v>
      </c>
      <c r="T292" s="11">
        <f t="shared" si="77"/>
        <v>-0.18223488673691768</v>
      </c>
      <c r="U292" s="11">
        <f>'OddsRatio_working_3-way'!S292-'OddsRatio_working_3-way'!R292^2/3</f>
        <v>-0.99955835375199342</v>
      </c>
      <c r="V292" s="11">
        <f>'OddsRatio_working_3-way'!S292*'OddsRatio_working_3-way'!R292/3-2*'OddsRatio_working_3-way'!R292^3/27-'OddsRatio_working_3-way'!T292</f>
        <v>0.18223488673691768</v>
      </c>
      <c r="W292" s="11">
        <f>'OddsRatio_working_3-way'!V292^2+4*'OddsRatio_working_3-way'!U292^3/27</f>
        <v>-0.11474239365954748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0.19232261151744787</v>
      </c>
      <c r="Y292" s="11">
        <f>IF('OddsRatio_working_3-way'!W292&gt;=0,IF('OddsRatio_working_3-way'!V292+SQRT('OddsRatio_working_3-way'!W292)&gt;0,0,PI()),ACOS('OddsRatio_working_3-way'!V292/(2*'OddsRatio_working_3-way'!X292)))</f>
        <v>1.0772250329322746</v>
      </c>
      <c r="Z292" s="11">
        <f>'OddsRatio_working_3-way'!X292^(1/3)*COS('OddsRatio_working_3-way'!Y292/3)</f>
        <v>0.54040880706414329</v>
      </c>
      <c r="AA292" s="11">
        <f>'OddsRatio_working_3-way'!X292^(1/3)*COS(('OddsRatio_working_3-way'!Y292+2*PI())/3)</f>
        <v>-0.44586979390146259</v>
      </c>
      <c r="AB292" s="11">
        <f>'OddsRatio_working_3-way'!X292^(1/3)*COS(('OddsRatio_working_3-way'!Y292+4*PI())/3)</f>
        <v>-9.4539013162680874E-2</v>
      </c>
      <c r="AC292" s="11">
        <f>'OddsRatio_working_3-way'!X292^(1/3)*SIN('OddsRatio_working_3-way'!Y292/3)</f>
        <v>0.20284092083413713</v>
      </c>
      <c r="AD292" s="11">
        <f>'OddsRatio_working_3-way'!X292^(1/3)*SIN(('OddsRatio_working_3-way'!Y292+2*PI())/3)</f>
        <v>0.36658729492932302</v>
      </c>
      <c r="AE292" s="11">
        <f>'OddsRatio_working_3-way'!X292^(1/3)*SIN(('OddsRatio_working_3-way'!Y292+4*PI())/3)</f>
        <v>-0.56942821576346003</v>
      </c>
      <c r="AF292" s="11">
        <f>-'OddsRatio_working_3-way'!U292/(3*'OddsRatio_working_3-way'!X292^(1/3))*COS(('OddsRatio_working_3-way'!Y292)/3)</f>
        <v>0.54040880706414329</v>
      </c>
      <c r="AG292" s="11">
        <f>-'OddsRatio_working_3-way'!U292/(3*'OddsRatio_working_3-way'!X292^(1/3))*COS(('OddsRatio_working_3-way'!Y292+2*PI())/3)</f>
        <v>-0.44586979390146259</v>
      </c>
      <c r="AH292" s="11">
        <f>-'OddsRatio_working_3-way'!U292/(3*'OddsRatio_working_3-way'!X292^(1/3))*COS(('OddsRatio_working_3-way'!Y292+4*PI())/3)</f>
        <v>-9.4539013162680874E-2</v>
      </c>
      <c r="AI292" s="11">
        <f>'OddsRatio_working_3-way'!U292/(3*'OddsRatio_working_3-way'!X292^(1/3))*SIN(('OddsRatio_working_3-way'!Y292)/3)</f>
        <v>-0.20284092083413713</v>
      </c>
      <c r="AJ292" s="11">
        <f>'OddsRatio_working_3-way'!U292/(3*'OddsRatio_working_3-way'!X292^(1/3))*SIN(('OddsRatio_working_3-way'!Y292+2*PI())/3)</f>
        <v>-0.36658729492932302</v>
      </c>
      <c r="AK292" s="11">
        <f>'OddsRatio_working_3-way'!U292/(3*'OddsRatio_working_3-way'!X292^(1/3))*SIN(('OddsRatio_working_3-way'!Y292+4*PI())/3)</f>
        <v>0.56942821576346003</v>
      </c>
      <c r="AL292" s="11">
        <f>'OddsRatio_working_3-way'!Z292+'OddsRatio_working_3-way'!AF292</f>
        <v>1.0808176141282866</v>
      </c>
      <c r="AM292" s="11">
        <f>'OddsRatio_working_3-way'!AA292+'OddsRatio_working_3-way'!AG292</f>
        <v>-0.89173958780292517</v>
      </c>
      <c r="AN292" s="11">
        <f>'OddsRatio_working_3-way'!AB292+'OddsRatio_working_3-way'!AH292</f>
        <v>-0.18907802632536175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1.0808176141282866</v>
      </c>
      <c r="AS292" s="11">
        <f>IF(('OddsRatio_working_3-way'!X292=0),IF(Q292&gt;0,-Q292^(1/3),(-Q292)^(1/3)),'OddsRatio_working_3-way'!AM292-'OddsRatio_working_3-way'!R292/3)</f>
        <v>-0.89173958780292517</v>
      </c>
      <c r="AT292" s="11">
        <f>IF(('OddsRatio_working_3-way'!X292=0),IF(Q292&gt;0,-Q292^(1/3),(-Q292)^(1/3)),'OddsRatio_working_3-way'!AN292-'OddsRatio_working_3-way'!R292/3)</f>
        <v>-0.18907802632536175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9">
        <f t="shared" si="65"/>
        <v>0.34455629372117569</v>
      </c>
      <c r="E293" s="9">
        <f t="shared" si="66"/>
        <v>0.27809189381284422</v>
      </c>
      <c r="F293" s="9">
        <f t="shared" si="67"/>
        <v>0.37735181246598021</v>
      </c>
      <c r="G293" s="9">
        <f t="shared" si="68"/>
        <v>1.0509852852150336</v>
      </c>
      <c r="H293" s="9">
        <f t="shared" si="69"/>
        <v>2.9022833662392107</v>
      </c>
      <c r="I293" s="9">
        <f t="shared" si="70"/>
        <v>3.5959336544811329</v>
      </c>
      <c r="J293" s="9">
        <f t="shared" si="71"/>
        <v>2.6500468977876026</v>
      </c>
      <c r="K293" s="11">
        <f t="shared" si="72"/>
        <v>0.35587188612099646</v>
      </c>
      <c r="L293" s="11">
        <f t="shared" si="73"/>
        <v>0.28818443804034583</v>
      </c>
      <c r="M293" s="11">
        <f t="shared" si="74"/>
        <v>0.38910505836575876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-0.28009558447744276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0.23344627477408686</v>
      </c>
      <c r="Q293" s="11">
        <f>2*'OddsRatio_working_3-way'!K293*'OddsRatio_working_3-way'!L293*'OddsRatio_working_3-way'!M293</f>
        <v>7.9810692230457045E-2</v>
      </c>
      <c r="R293" s="11">
        <f t="shared" si="75"/>
        <v>0</v>
      </c>
      <c r="S293" s="11">
        <f t="shared" si="76"/>
        <v>-0.83345217744011679</v>
      </c>
      <c r="T293" s="11">
        <f t="shared" si="77"/>
        <v>-0.28494091536414251</v>
      </c>
      <c r="U293" s="11">
        <f>'OddsRatio_working_3-way'!S293-'OddsRatio_working_3-way'!R293^2/3</f>
        <v>-0.83345217744011679</v>
      </c>
      <c r="V293" s="11">
        <f>'OddsRatio_working_3-way'!S293*'OddsRatio_working_3-way'!R293/3-2*'OddsRatio_working_3-way'!R293^3/27-'OddsRatio_working_3-way'!T293</f>
        <v>0.28494091536414251</v>
      </c>
      <c r="W293" s="11">
        <f>'OddsRatio_working_3-way'!V293^2+4*'OddsRatio_working_3-way'!U293^3/27</f>
        <v>-4.5792422928251503E-3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0.14643306281487506</v>
      </c>
      <c r="Y293" s="11">
        <f>IF('OddsRatio_working_3-way'!W293&gt;=0,IF('OddsRatio_working_3-way'!V293+SQRT('OddsRatio_working_3-way'!W293)&gt;0,0,PI()),ACOS('OddsRatio_working_3-way'!V293/(2*'OddsRatio_working_3-way'!X293)))</f>
        <v>0.23316861027613767</v>
      </c>
      <c r="Z293" s="11">
        <f>'OddsRatio_working_3-way'!X293^(1/3)*COS('OddsRatio_working_3-way'!Y293/3)</f>
        <v>0.52549264260751694</v>
      </c>
      <c r="AA293" s="11">
        <f>'OddsRatio_working_3-way'!X293^(1/3)*COS(('OddsRatio_working_3-way'!Y293+2*PI())/3)</f>
        <v>-0.29818861643338518</v>
      </c>
      <c r="AB293" s="11">
        <f>'OddsRatio_working_3-way'!X293^(1/3)*COS(('OddsRatio_working_3-way'!Y293+4*PI())/3)</f>
        <v>-0.22730402617413187</v>
      </c>
      <c r="AC293" s="11">
        <f>'OddsRatio_working_3-way'!X293^(1/3)*SIN('OddsRatio_working_3-way'!Y293/3)</f>
        <v>4.0925237267576325E-2</v>
      </c>
      <c r="AD293" s="11">
        <f>'OddsRatio_working_3-way'!X293^(1/3)*SIN(('OddsRatio_working_3-way'!Y293+2*PI())/3)</f>
        <v>0.43462735936613844</v>
      </c>
      <c r="AE293" s="11">
        <f>'OddsRatio_working_3-way'!X293^(1/3)*SIN(('OddsRatio_working_3-way'!Y293+4*PI())/3)</f>
        <v>-0.47555259663371469</v>
      </c>
      <c r="AF293" s="11">
        <f>-'OddsRatio_working_3-way'!U293/(3*'OddsRatio_working_3-way'!X293^(1/3))*COS(('OddsRatio_working_3-way'!Y293)/3)</f>
        <v>0.52549264260751682</v>
      </c>
      <c r="AG293" s="11">
        <f>-'OddsRatio_working_3-way'!U293/(3*'OddsRatio_working_3-way'!X293^(1/3))*COS(('OddsRatio_working_3-way'!Y293+2*PI())/3)</f>
        <v>-0.29818861643338512</v>
      </c>
      <c r="AH293" s="11">
        <f>-'OddsRatio_working_3-way'!U293/(3*'OddsRatio_working_3-way'!X293^(1/3))*COS(('OddsRatio_working_3-way'!Y293+4*PI())/3)</f>
        <v>-0.22730402617413184</v>
      </c>
      <c r="AI293" s="11">
        <f>'OddsRatio_working_3-way'!U293/(3*'OddsRatio_working_3-way'!X293^(1/3))*SIN(('OddsRatio_working_3-way'!Y293)/3)</f>
        <v>-4.0925237267576318E-2</v>
      </c>
      <c r="AJ293" s="11">
        <f>'OddsRatio_working_3-way'!U293/(3*'OddsRatio_working_3-way'!X293^(1/3))*SIN(('OddsRatio_working_3-way'!Y293+2*PI())/3)</f>
        <v>-0.43462735936613833</v>
      </c>
      <c r="AK293" s="11">
        <f>'OddsRatio_working_3-way'!U293/(3*'OddsRatio_working_3-way'!X293^(1/3))*SIN(('OddsRatio_working_3-way'!Y293+4*PI())/3)</f>
        <v>0.47555259663371457</v>
      </c>
      <c r="AL293" s="11">
        <f>'OddsRatio_working_3-way'!Z293+'OddsRatio_working_3-way'!AF293</f>
        <v>1.0509852852150336</v>
      </c>
      <c r="AM293" s="11">
        <f>'OddsRatio_working_3-way'!AA293+'OddsRatio_working_3-way'!AG293</f>
        <v>-0.59637723286677025</v>
      </c>
      <c r="AN293" s="11">
        <f>'OddsRatio_working_3-way'!AB293+'OddsRatio_working_3-way'!AH293</f>
        <v>-0.45460805234826374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1.0509852852150336</v>
      </c>
      <c r="AS293" s="11">
        <f>IF(('OddsRatio_working_3-way'!X293=0),IF(Q293&gt;0,-Q293^(1/3),(-Q293)^(1/3)),'OddsRatio_working_3-way'!AM293-'OddsRatio_working_3-way'!R293/3)</f>
        <v>-0.59637723286677025</v>
      </c>
      <c r="AT293" s="11">
        <f>IF(('OddsRatio_working_3-way'!X293=0),IF(Q293&gt;0,-Q293^(1/3),(-Q293)^(1/3)),'OddsRatio_working_3-way'!AN293-'OddsRatio_working_3-way'!R293/3)</f>
        <v>-0.45460805234826374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9">
        <f t="shared" si="65"/>
        <v>0.47916418909696379</v>
      </c>
      <c r="E294" s="9">
        <f t="shared" si="66"/>
        <v>0.24437613256758831</v>
      </c>
      <c r="F294" s="9">
        <f t="shared" si="67"/>
        <v>0.27645967833544771</v>
      </c>
      <c r="G294" s="9">
        <f t="shared" si="68"/>
        <v>1.055308070457377</v>
      </c>
      <c r="H294" s="9">
        <f t="shared" si="69"/>
        <v>2.0869673125710984</v>
      </c>
      <c r="I294" s="9">
        <f t="shared" si="70"/>
        <v>4.0920526464401146</v>
      </c>
      <c r="J294" s="9">
        <f t="shared" si="71"/>
        <v>3.6171640147342954</v>
      </c>
      <c r="K294" s="11">
        <f t="shared" si="72"/>
        <v>0.49261083743842371</v>
      </c>
      <c r="L294" s="11">
        <f t="shared" si="73"/>
        <v>0.2544529262086514</v>
      </c>
      <c r="M294" s="11">
        <f t="shared" si="74"/>
        <v>0.28735632183908044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-0.26958063604731042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0.23196263586202859</v>
      </c>
      <c r="Q294" s="11">
        <f>2*'OddsRatio_working_3-way'!K294*'OddsRatio_working_3-way'!L294*'OddsRatio_working_3-way'!M294</f>
        <v>7.2038085671437477E-2</v>
      </c>
      <c r="R294" s="11">
        <f t="shared" si="75"/>
        <v>0</v>
      </c>
      <c r="S294" s="11">
        <f t="shared" si="76"/>
        <v>-0.86045733574617722</v>
      </c>
      <c r="T294" s="11">
        <f t="shared" si="77"/>
        <v>-0.26722277507645265</v>
      </c>
      <c r="U294" s="11">
        <f>'OddsRatio_working_3-way'!S294-'OddsRatio_working_3-way'!R294^2/3</f>
        <v>-0.86045733574617722</v>
      </c>
      <c r="V294" s="11">
        <f>'OddsRatio_working_3-way'!S294*'OddsRatio_working_3-way'!R294/3-2*'OddsRatio_working_3-way'!R294^3/27-'OddsRatio_working_3-way'!T294</f>
        <v>0.26722277507645265</v>
      </c>
      <c r="W294" s="11">
        <f>'OddsRatio_working_3-way'!V294^2+4*'OddsRatio_working_3-way'!U294^3/27</f>
        <v>-2.2972918298471173E-2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0.15360739713473401</v>
      </c>
      <c r="Y294" s="11">
        <f>IF('OddsRatio_working_3-way'!W294&gt;=0,IF('OddsRatio_working_3-way'!V294+SQRT('OddsRatio_working_3-way'!W294)&gt;0,0,PI()),ACOS('OddsRatio_working_3-way'!V294/(2*'OddsRatio_working_3-way'!X294)))</f>
        <v>0.51595102685370975</v>
      </c>
      <c r="Z294" s="11">
        <f>'OddsRatio_working_3-way'!X294^(1/3)*COS('OddsRatio_working_3-way'!Y294/3)</f>
        <v>0.52765403522868848</v>
      </c>
      <c r="AA294" s="11">
        <f>'OddsRatio_working_3-way'!X294^(1/3)*COS(('OddsRatio_working_3-way'!Y294+2*PI())/3)</f>
        <v>-0.3432011208641183</v>
      </c>
      <c r="AB294" s="11">
        <f>'OddsRatio_working_3-way'!X294^(1/3)*COS(('OddsRatio_working_3-way'!Y294+4*PI())/3)</f>
        <v>-0.18445291436457012</v>
      </c>
      <c r="AC294" s="11">
        <f>'OddsRatio_working_3-way'!X294^(1/3)*SIN('OddsRatio_working_3-way'!Y294/3)</f>
        <v>9.1653319755884421E-2</v>
      </c>
      <c r="AD294" s="11">
        <f>'OddsRatio_working_3-way'!X294^(1/3)*SIN(('OddsRatio_working_3-way'!Y294+2*PI())/3)</f>
        <v>0.41113513903947124</v>
      </c>
      <c r="AE294" s="11">
        <f>'OddsRatio_working_3-way'!X294^(1/3)*SIN(('OddsRatio_working_3-way'!Y294+4*PI())/3)</f>
        <v>-0.50278845879535561</v>
      </c>
      <c r="AF294" s="11">
        <f>-'OddsRatio_working_3-way'!U294/(3*'OddsRatio_working_3-way'!X294^(1/3))*COS(('OddsRatio_working_3-way'!Y294)/3)</f>
        <v>0.52765403522868837</v>
      </c>
      <c r="AG294" s="11">
        <f>-'OddsRatio_working_3-way'!U294/(3*'OddsRatio_working_3-way'!X294^(1/3))*COS(('OddsRatio_working_3-way'!Y294+2*PI())/3)</f>
        <v>-0.34320112086411825</v>
      </c>
      <c r="AH294" s="11">
        <f>-'OddsRatio_working_3-way'!U294/(3*'OddsRatio_working_3-way'!X294^(1/3))*COS(('OddsRatio_working_3-way'!Y294+4*PI())/3)</f>
        <v>-0.18445291436457009</v>
      </c>
      <c r="AI294" s="11">
        <f>'OddsRatio_working_3-way'!U294/(3*'OddsRatio_working_3-way'!X294^(1/3))*SIN(('OddsRatio_working_3-way'!Y294)/3)</f>
        <v>-9.1653319755884408E-2</v>
      </c>
      <c r="AJ294" s="11">
        <f>'OddsRatio_working_3-way'!U294/(3*'OddsRatio_working_3-way'!X294^(1/3))*SIN(('OddsRatio_working_3-way'!Y294+2*PI())/3)</f>
        <v>-0.41113513903947113</v>
      </c>
      <c r="AK294" s="11">
        <f>'OddsRatio_working_3-way'!U294/(3*'OddsRatio_working_3-way'!X294^(1/3))*SIN(('OddsRatio_working_3-way'!Y294+4*PI())/3)</f>
        <v>0.5027884587953555</v>
      </c>
      <c r="AL294" s="11">
        <f>'OddsRatio_working_3-way'!Z294+'OddsRatio_working_3-way'!AF294</f>
        <v>1.055308070457377</v>
      </c>
      <c r="AM294" s="11">
        <f>'OddsRatio_working_3-way'!AA294+'OddsRatio_working_3-way'!AG294</f>
        <v>-0.6864022417282365</v>
      </c>
      <c r="AN294" s="11">
        <f>'OddsRatio_working_3-way'!AB294+'OddsRatio_working_3-way'!AH294</f>
        <v>-0.36890582872914024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1.055308070457377</v>
      </c>
      <c r="AS294" s="11">
        <f>IF(('OddsRatio_working_3-way'!X294=0),IF(Q294&gt;0,-Q294^(1/3),(-Q294)^(1/3)),'OddsRatio_working_3-way'!AM294-'OddsRatio_working_3-way'!R294/3)</f>
        <v>-0.6864022417282365</v>
      </c>
      <c r="AT294" s="11">
        <f>IF(('OddsRatio_working_3-way'!X294=0),IF(Q294&gt;0,-Q294^(1/3),(-Q294)^(1/3)),'OddsRatio_working_3-way'!AN294-'OddsRatio_working_3-way'!R294/3)</f>
        <v>-0.36890582872914024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9">
        <f t="shared" si="65"/>
        <v>0.37145830000090874</v>
      </c>
      <c r="E295" s="9">
        <f t="shared" si="66"/>
        <v>0.28646368872059524</v>
      </c>
      <c r="F295" s="9">
        <f t="shared" si="67"/>
        <v>0.34207801127849591</v>
      </c>
      <c r="G295" s="9">
        <f t="shared" si="68"/>
        <v>1.0509889573797433</v>
      </c>
      <c r="H295" s="9">
        <f t="shared" si="69"/>
        <v>2.6920922213813867</v>
      </c>
      <c r="I295" s="9">
        <f t="shared" si="70"/>
        <v>3.4908438289899926</v>
      </c>
      <c r="J295" s="9">
        <f t="shared" si="71"/>
        <v>2.9233097920049302</v>
      </c>
      <c r="K295" s="11">
        <f t="shared" si="72"/>
        <v>0.38314176245210729</v>
      </c>
      <c r="L295" s="11">
        <f t="shared" si="73"/>
        <v>0.29673590504451036</v>
      </c>
      <c r="M295" s="11">
        <f t="shared" si="74"/>
        <v>0.35335689045936397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-0.28052299567677441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0.23340990865637806</v>
      </c>
      <c r="Q295" s="11">
        <f>2*'OddsRatio_working_3-way'!K295*'OddsRatio_working_3-way'!L295*'OddsRatio_working_3-way'!M295</f>
        <v>8.0347644976377988E-2</v>
      </c>
      <c r="R295" s="11">
        <f t="shared" si="75"/>
        <v>0</v>
      </c>
      <c r="S295" s="11">
        <f t="shared" si="76"/>
        <v>-0.83205267394662641</v>
      </c>
      <c r="T295" s="11">
        <f t="shared" si="77"/>
        <v>-0.28642088604014676</v>
      </c>
      <c r="U295" s="11">
        <f>'OddsRatio_working_3-way'!S295-'OddsRatio_working_3-way'!R295^2/3</f>
        <v>-0.83205267394662641</v>
      </c>
      <c r="V295" s="11">
        <f>'OddsRatio_working_3-way'!S295*'OddsRatio_working_3-way'!R295/3-2*'OddsRatio_working_3-way'!R295^3/27-'OddsRatio_working_3-way'!T295</f>
        <v>0.28642088604014676</v>
      </c>
      <c r="W295" s="11">
        <f>'OddsRatio_working_3-way'!V295^2+4*'OddsRatio_working_3-way'!U295^3/27</f>
        <v>-3.3022999563473571E-3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0.14606438983918196</v>
      </c>
      <c r="Y295" s="11">
        <f>IF('OddsRatio_working_3-way'!W295&gt;=0,IF('OddsRatio_working_3-way'!V295+SQRT('OddsRatio_working_3-way'!W295)&gt;0,0,PI()),ACOS('OddsRatio_working_3-way'!V295/(2*'OddsRatio_working_3-way'!X295)))</f>
        <v>0.1980046762051304</v>
      </c>
      <c r="Z295" s="11">
        <f>'OddsRatio_working_3-way'!X295^(1/3)*COS('OddsRatio_working_3-way'!Y295/3)</f>
        <v>0.52549447868987165</v>
      </c>
      <c r="AA295" s="11">
        <f>'OddsRatio_working_3-way'!X295^(1/3)*COS(('OddsRatio_working_3-way'!Y295+2*PI())/3)</f>
        <v>-0.29282768376488477</v>
      </c>
      <c r="AB295" s="11">
        <f>'OddsRatio_working_3-way'!X295^(1/3)*COS(('OddsRatio_working_3-way'!Y295+4*PI())/3)</f>
        <v>-0.23266679492498685</v>
      </c>
      <c r="AC295" s="11">
        <f>'OddsRatio_working_3-way'!X295^(1/3)*SIN('OddsRatio_working_3-way'!Y295/3)</f>
        <v>3.4733905366402237E-2</v>
      </c>
      <c r="AD295" s="11">
        <f>'OddsRatio_working_3-way'!X295^(1/3)*SIN(('OddsRatio_working_3-way'!Y295+2*PI())/3)</f>
        <v>0.43772461541068813</v>
      </c>
      <c r="AE295" s="11">
        <f>'OddsRatio_working_3-way'!X295^(1/3)*SIN(('OddsRatio_working_3-way'!Y295+4*PI())/3)</f>
        <v>-0.47245852077709033</v>
      </c>
      <c r="AF295" s="11">
        <f>-'OddsRatio_working_3-way'!U295/(3*'OddsRatio_working_3-way'!X295^(1/3))*COS(('OddsRatio_working_3-way'!Y295)/3)</f>
        <v>0.52549447868987154</v>
      </c>
      <c r="AG295" s="11">
        <f>-'OddsRatio_working_3-way'!U295/(3*'OddsRatio_working_3-way'!X295^(1/3))*COS(('OddsRatio_working_3-way'!Y295+2*PI())/3)</f>
        <v>-0.29282768376488472</v>
      </c>
      <c r="AH295" s="11">
        <f>-'OddsRatio_working_3-way'!U295/(3*'OddsRatio_working_3-way'!X295^(1/3))*COS(('OddsRatio_working_3-way'!Y295+4*PI())/3)</f>
        <v>-0.23266679492498679</v>
      </c>
      <c r="AI295" s="11">
        <f>'OddsRatio_working_3-way'!U295/(3*'OddsRatio_working_3-way'!X295^(1/3))*SIN(('OddsRatio_working_3-way'!Y295)/3)</f>
        <v>-3.473390536640223E-2</v>
      </c>
      <c r="AJ295" s="11">
        <f>'OddsRatio_working_3-way'!U295/(3*'OddsRatio_working_3-way'!X295^(1/3))*SIN(('OddsRatio_working_3-way'!Y295+2*PI())/3)</f>
        <v>-0.43772461541068802</v>
      </c>
      <c r="AK295" s="11">
        <f>'OddsRatio_working_3-way'!U295/(3*'OddsRatio_working_3-way'!X295^(1/3))*SIN(('OddsRatio_working_3-way'!Y295+4*PI())/3)</f>
        <v>0.47245852077709022</v>
      </c>
      <c r="AL295" s="11">
        <f>'OddsRatio_working_3-way'!Z295+'OddsRatio_working_3-way'!AF295</f>
        <v>1.0509889573797433</v>
      </c>
      <c r="AM295" s="11">
        <f>'OddsRatio_working_3-way'!AA295+'OddsRatio_working_3-way'!AG295</f>
        <v>-0.58565536752976954</v>
      </c>
      <c r="AN295" s="11">
        <f>'OddsRatio_working_3-way'!AB295+'OddsRatio_working_3-way'!AH295</f>
        <v>-0.46533358984997364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1.0509889573797433</v>
      </c>
      <c r="AS295" s="11">
        <f>IF(('OddsRatio_working_3-way'!X295=0),IF(Q295&gt;0,-Q295^(1/3),(-Q295)^(1/3)),'OddsRatio_working_3-way'!AM295-'OddsRatio_working_3-way'!R295/3)</f>
        <v>-0.58565536752976954</v>
      </c>
      <c r="AT295" s="11">
        <f>IF(('OddsRatio_working_3-way'!X295=0),IF(Q295&gt;0,-Q295^(1/3),(-Q295)^(1/3)),'OddsRatio_working_3-way'!AN295-'OddsRatio_working_3-way'!R295/3)</f>
        <v>-0.46533358984997364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9">
        <f t="shared" si="65"/>
        <v>0.43358205982698472</v>
      </c>
      <c r="E296" s="9">
        <f t="shared" si="66"/>
        <v>0.29669833854529365</v>
      </c>
      <c r="F296" s="9">
        <f t="shared" si="67"/>
        <v>0.26971960162772168</v>
      </c>
      <c r="G296" s="9">
        <f t="shared" si="68"/>
        <v>1.0535229746639576</v>
      </c>
      <c r="H296" s="9">
        <f t="shared" si="69"/>
        <v>2.3063684885833076</v>
      </c>
      <c r="I296" s="9">
        <f t="shared" si="70"/>
        <v>3.3704266929939046</v>
      </c>
      <c r="J296" s="9">
        <f t="shared" si="71"/>
        <v>3.7075540448863706</v>
      </c>
      <c r="K296" s="11">
        <f t="shared" si="72"/>
        <v>0.4464285714285714</v>
      </c>
      <c r="L296" s="11">
        <f t="shared" si="73"/>
        <v>0.30769230769230771</v>
      </c>
      <c r="M296" s="11">
        <f t="shared" si="74"/>
        <v>0.28011204481792717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-0.27589112568104168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0.23317019115338447</v>
      </c>
      <c r="Q296" s="11">
        <f>2*'OddsRatio_working_3-way'!K296*'OddsRatio_working_3-way'!L296*'OddsRatio_working_3-way'!M296</f>
        <v>7.6953858466463521E-2</v>
      </c>
      <c r="R296" s="11">
        <f t="shared" si="75"/>
        <v>0</v>
      </c>
      <c r="S296" s="11">
        <f t="shared" si="76"/>
        <v>-0.84515292247186313</v>
      </c>
      <c r="T296" s="11">
        <f t="shared" si="77"/>
        <v>-0.27892835725144</v>
      </c>
      <c r="U296" s="11">
        <f>'OddsRatio_working_3-way'!S296-'OddsRatio_working_3-way'!R296^2/3</f>
        <v>-0.84515292247186313</v>
      </c>
      <c r="V296" s="11">
        <f>'OddsRatio_working_3-way'!S296*'OddsRatio_working_3-way'!R296/3-2*'OddsRatio_working_3-way'!R296^3/27-'OddsRatio_working_3-way'!T296</f>
        <v>0.27892835725144</v>
      </c>
      <c r="W296" s="11">
        <f>'OddsRatio_working_3-way'!V296^2+4*'OddsRatio_working_3-way'!U296^3/27</f>
        <v>-1.1632861252743917E-2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0.14952749724693687</v>
      </c>
      <c r="Y296" s="11">
        <f>IF('OddsRatio_working_3-way'!W296&gt;=0,IF('OddsRatio_working_3-way'!V296+SQRT('OddsRatio_working_3-way'!W296)&gt;0,0,PI()),ACOS('OddsRatio_working_3-way'!V296/(2*'OddsRatio_working_3-way'!X296)))</f>
        <v>0.36897028950780197</v>
      </c>
      <c r="Z296" s="11">
        <f>'OddsRatio_working_3-way'!X296^(1/3)*COS('OddsRatio_working_3-way'!Y296/3)</f>
        <v>0.52676148733197892</v>
      </c>
      <c r="AA296" s="11">
        <f>'OddsRatio_working_3-way'!X296^(1/3)*COS(('OddsRatio_working_3-way'!Y296+2*PI())/3)</f>
        <v>-0.31977207470026187</v>
      </c>
      <c r="AB296" s="11">
        <f>'OddsRatio_working_3-way'!X296^(1/3)*COS(('OddsRatio_working_3-way'!Y296+4*PI())/3)</f>
        <v>-0.20698941263171697</v>
      </c>
      <c r="AC296" s="11">
        <f>'OddsRatio_working_3-way'!X296^(1/3)*SIN('OddsRatio_working_3-way'!Y296/3)</f>
        <v>6.5115100305197002E-2</v>
      </c>
      <c r="AD296" s="11">
        <f>'OddsRatio_working_3-way'!X296^(1/3)*SIN(('OddsRatio_working_3-way'!Y296+2*PI())/3)</f>
        <v>0.42363127961217006</v>
      </c>
      <c r="AE296" s="11">
        <f>'OddsRatio_working_3-way'!X296^(1/3)*SIN(('OddsRatio_working_3-way'!Y296+4*PI())/3)</f>
        <v>-0.48874637991736702</v>
      </c>
      <c r="AF296" s="11">
        <f>-'OddsRatio_working_3-way'!U296/(3*'OddsRatio_working_3-way'!X296^(1/3))*COS(('OddsRatio_working_3-way'!Y296)/3)</f>
        <v>0.52676148733197881</v>
      </c>
      <c r="AG296" s="11">
        <f>-'OddsRatio_working_3-way'!U296/(3*'OddsRatio_working_3-way'!X296^(1/3))*COS(('OddsRatio_working_3-way'!Y296+2*PI())/3)</f>
        <v>-0.31977207470026181</v>
      </c>
      <c r="AH296" s="11">
        <f>-'OddsRatio_working_3-way'!U296/(3*'OddsRatio_working_3-way'!X296^(1/3))*COS(('OddsRatio_working_3-way'!Y296+4*PI())/3)</f>
        <v>-0.20698941263171691</v>
      </c>
      <c r="AI296" s="11">
        <f>'OddsRatio_working_3-way'!U296/(3*'OddsRatio_working_3-way'!X296^(1/3))*SIN(('OddsRatio_working_3-way'!Y296)/3)</f>
        <v>-6.5115100305196988E-2</v>
      </c>
      <c r="AJ296" s="11">
        <f>'OddsRatio_working_3-way'!U296/(3*'OddsRatio_working_3-way'!X296^(1/3))*SIN(('OddsRatio_working_3-way'!Y296+2*PI())/3)</f>
        <v>-0.42363127961216995</v>
      </c>
      <c r="AK296" s="11">
        <f>'OddsRatio_working_3-way'!U296/(3*'OddsRatio_working_3-way'!X296^(1/3))*SIN(('OddsRatio_working_3-way'!Y296+4*PI())/3)</f>
        <v>0.48874637991736691</v>
      </c>
      <c r="AL296" s="11">
        <f>'OddsRatio_working_3-way'!Z296+'OddsRatio_working_3-way'!AF296</f>
        <v>1.0535229746639576</v>
      </c>
      <c r="AM296" s="11">
        <f>'OddsRatio_working_3-way'!AA296+'OddsRatio_working_3-way'!AG296</f>
        <v>-0.63954414940052362</v>
      </c>
      <c r="AN296" s="11">
        <f>'OddsRatio_working_3-way'!AB296+'OddsRatio_working_3-way'!AH296</f>
        <v>-0.41397882526343388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1.0535229746639576</v>
      </c>
      <c r="AS296" s="11">
        <f>IF(('OddsRatio_working_3-way'!X296=0),IF(Q296&gt;0,-Q296^(1/3),(-Q296)^(1/3)),'OddsRatio_working_3-way'!AM296-'OddsRatio_working_3-way'!R296/3)</f>
        <v>-0.63954414940052362</v>
      </c>
      <c r="AT296" s="11">
        <f>IF(('OddsRatio_working_3-way'!X296=0),IF(Q296&gt;0,-Q296^(1/3),(-Q296)^(1/3)),'OddsRatio_working_3-way'!AN296-'OddsRatio_working_3-way'!R296/3)</f>
        <v>-0.41397882526343388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9">
        <f t="shared" si="65"/>
        <v>0.31339213722364367</v>
      </c>
      <c r="E297" s="9">
        <f t="shared" si="66"/>
        <v>0.29581538234812671</v>
      </c>
      <c r="F297" s="9">
        <f t="shared" si="67"/>
        <v>0.39079248042822956</v>
      </c>
      <c r="G297" s="9">
        <f t="shared" si="68"/>
        <v>1.0533127504457065</v>
      </c>
      <c r="H297" s="9">
        <f t="shared" si="69"/>
        <v>3.1908905209270695</v>
      </c>
      <c r="I297" s="9">
        <f t="shared" si="70"/>
        <v>3.3804868160072967</v>
      </c>
      <c r="J297" s="9">
        <f t="shared" si="71"/>
        <v>2.5589028706596455</v>
      </c>
      <c r="K297" s="11">
        <f t="shared" si="72"/>
        <v>0.32467532467532467</v>
      </c>
      <c r="L297" s="11">
        <f t="shared" si="73"/>
        <v>0.30674846625766872</v>
      </c>
      <c r="M297" s="11">
        <f t="shared" si="74"/>
        <v>0.40322580645161293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-0.2793916947884888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0.23372382614417053</v>
      </c>
      <c r="Q297" s="11">
        <f>2*'OddsRatio_working_3-way'!K297*'OddsRatio_working_3-way'!L297*'OddsRatio_working_3-way'!M297</f>
        <v>8.0317466028924575E-2</v>
      </c>
      <c r="R297" s="11">
        <f t="shared" si="75"/>
        <v>0</v>
      </c>
      <c r="S297" s="11">
        <f t="shared" si="76"/>
        <v>-0.83654536088164411</v>
      </c>
      <c r="T297" s="11">
        <f t="shared" si="77"/>
        <v>-0.28747263260537598</v>
      </c>
      <c r="U297" s="11">
        <f>'OddsRatio_working_3-way'!S297-'OddsRatio_working_3-way'!R297^2/3</f>
        <v>-0.83654536088164411</v>
      </c>
      <c r="V297" s="11">
        <f>'OddsRatio_working_3-way'!S297*'OddsRatio_working_3-way'!R297/3-2*'OddsRatio_working_3-way'!R297^3/27-'OddsRatio_working_3-way'!T297</f>
        <v>0.28747263260537598</v>
      </c>
      <c r="W297" s="11">
        <f>'OddsRatio_working_3-way'!V297^2+4*'OddsRatio_working_3-way'!U297^3/27</f>
        <v>-4.0885601257477228E-3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0.14724900222311627</v>
      </c>
      <c r="Y297" s="11">
        <f>IF('OddsRatio_working_3-way'!W297&gt;=0,IF('OddsRatio_working_3-way'!V297+SQRT('OddsRatio_working_3-way'!W297)&gt;0,0,PI()),ACOS('OddsRatio_working_3-way'!V297/(2*'OddsRatio_working_3-way'!X297)))</f>
        <v>0.21886465636200914</v>
      </c>
      <c r="Z297" s="11">
        <f>'OddsRatio_working_3-way'!X297^(1/3)*COS('OddsRatio_working_3-way'!Y297/3)</f>
        <v>0.52665637522285325</v>
      </c>
      <c r="AA297" s="11">
        <f>'OddsRatio_working_3-way'!X297^(1/3)*COS(('OddsRatio_working_3-way'!Y297+2*PI())/3)</f>
        <v>-0.29666190999964703</v>
      </c>
      <c r="AB297" s="11">
        <f>'OddsRatio_working_3-way'!X297^(1/3)*COS(('OddsRatio_working_3-way'!Y297+4*PI())/3)</f>
        <v>-0.22999446522320649</v>
      </c>
      <c r="AC297" s="11">
        <f>'OddsRatio_working_3-way'!X297^(1/3)*SIN('OddsRatio_working_3-way'!Y297/3)</f>
        <v>3.8490467187862712E-2</v>
      </c>
      <c r="AD297" s="11">
        <f>'OddsRatio_working_3-way'!X297^(1/3)*SIN(('OddsRatio_working_3-way'!Y297+2*PI())/3)</f>
        <v>0.43685256641408898</v>
      </c>
      <c r="AE297" s="11">
        <f>'OddsRatio_working_3-way'!X297^(1/3)*SIN(('OddsRatio_working_3-way'!Y297+4*PI())/3)</f>
        <v>-0.47534303360195151</v>
      </c>
      <c r="AF297" s="11">
        <f>-'OddsRatio_working_3-way'!U297/(3*'OddsRatio_working_3-way'!X297^(1/3))*COS(('OddsRatio_working_3-way'!Y297)/3)</f>
        <v>0.52665637522285313</v>
      </c>
      <c r="AG297" s="11">
        <f>-'OddsRatio_working_3-way'!U297/(3*'OddsRatio_working_3-way'!X297^(1/3))*COS(('OddsRatio_working_3-way'!Y297+2*PI())/3)</f>
        <v>-0.29666190999964698</v>
      </c>
      <c r="AH297" s="11">
        <f>-'OddsRatio_working_3-way'!U297/(3*'OddsRatio_working_3-way'!X297^(1/3))*COS(('OddsRatio_working_3-way'!Y297+4*PI())/3)</f>
        <v>-0.22999446522320643</v>
      </c>
      <c r="AI297" s="11">
        <f>'OddsRatio_working_3-way'!U297/(3*'OddsRatio_working_3-way'!X297^(1/3))*SIN(('OddsRatio_working_3-way'!Y297)/3)</f>
        <v>-3.8490467187862698E-2</v>
      </c>
      <c r="AJ297" s="11">
        <f>'OddsRatio_working_3-way'!U297/(3*'OddsRatio_working_3-way'!X297^(1/3))*SIN(('OddsRatio_working_3-way'!Y297+2*PI())/3)</f>
        <v>-0.43685256641408887</v>
      </c>
      <c r="AK297" s="11">
        <f>'OddsRatio_working_3-way'!U297/(3*'OddsRatio_working_3-way'!X297^(1/3))*SIN(('OddsRatio_working_3-way'!Y297+4*PI())/3)</f>
        <v>0.4753430336019514</v>
      </c>
      <c r="AL297" s="11">
        <f>'OddsRatio_working_3-way'!Z297+'OddsRatio_working_3-way'!AF297</f>
        <v>1.0533127504457065</v>
      </c>
      <c r="AM297" s="11">
        <f>'OddsRatio_working_3-way'!AA297+'OddsRatio_working_3-way'!AG297</f>
        <v>-0.59332381999929407</v>
      </c>
      <c r="AN297" s="11">
        <f>'OddsRatio_working_3-way'!AB297+'OddsRatio_working_3-way'!AH297</f>
        <v>-0.45998893044641292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1.0533127504457065</v>
      </c>
      <c r="AS297" s="11">
        <f>IF(('OddsRatio_working_3-way'!X297=0),IF(Q297&gt;0,-Q297^(1/3),(-Q297)^(1/3)),'OddsRatio_working_3-way'!AM297-'OddsRatio_working_3-way'!R297/3)</f>
        <v>-0.59332381999929407</v>
      </c>
      <c r="AT297" s="11">
        <f>IF(('OddsRatio_working_3-way'!X297=0),IF(Q297&gt;0,-Q297^(1/3),(-Q297)^(1/3)),'OddsRatio_working_3-way'!AN297-'OddsRatio_working_3-way'!R297/3)</f>
        <v>-0.45998893044641292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9">
        <f t="shared" si="65"/>
        <v>0.4361498807295448</v>
      </c>
      <c r="E298" s="9">
        <f t="shared" si="66"/>
        <v>0.28818740615178828</v>
      </c>
      <c r="F298" s="9">
        <f t="shared" si="67"/>
        <v>0.27566271311866702</v>
      </c>
      <c r="G298" s="9">
        <f t="shared" si="68"/>
        <v>1.0510486219723463</v>
      </c>
      <c r="H298" s="9">
        <f t="shared" si="69"/>
        <v>2.2927898050259858</v>
      </c>
      <c r="I298" s="9">
        <f t="shared" si="70"/>
        <v>3.4699642616350141</v>
      </c>
      <c r="J298" s="9">
        <f t="shared" si="71"/>
        <v>3.6276215549308657</v>
      </c>
      <c r="K298" s="11">
        <f t="shared" si="72"/>
        <v>0.44843049327354262</v>
      </c>
      <c r="L298" s="11">
        <f t="shared" si="73"/>
        <v>0.29850746268656714</v>
      </c>
      <c r="M298" s="11">
        <f t="shared" si="74"/>
        <v>0.2857142857142857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-0.27637278055590098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0.23253368009408434</v>
      </c>
      <c r="Q298" s="11">
        <f>2*'OddsRatio_working_3-way'!K298*'OddsRatio_working_3-way'!L298*'OddsRatio_working_3-way'!M298</f>
        <v>7.6491342136211948E-2</v>
      </c>
      <c r="R298" s="11">
        <f t="shared" si="75"/>
        <v>0</v>
      </c>
      <c r="S298" s="11">
        <f t="shared" si="76"/>
        <v>-0.84137692440754153</v>
      </c>
      <c r="T298" s="11">
        <f t="shared" si="77"/>
        <v>-0.27676872513405965</v>
      </c>
      <c r="U298" s="11">
        <f>'OddsRatio_working_3-way'!S298-'OddsRatio_working_3-way'!R298^2/3</f>
        <v>-0.84137692440754153</v>
      </c>
      <c r="V298" s="11">
        <f>'OddsRatio_working_3-way'!S298*'OddsRatio_working_3-way'!R298/3-2*'OddsRatio_working_3-way'!R298^3/27-'OddsRatio_working_3-way'!T298</f>
        <v>0.27676872513405965</v>
      </c>
      <c r="W298" s="11">
        <f>'OddsRatio_working_3-way'!V298^2+4*'OddsRatio_working_3-way'!U298^3/27</f>
        <v>-1.1639584479059953E-2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0.14852652262423757</v>
      </c>
      <c r="Y298" s="11">
        <f>IF('OddsRatio_working_3-way'!W298&gt;=0,IF('OddsRatio_working_3-way'!V298+SQRT('OddsRatio_working_3-way'!W298)&gt;0,0,PI()),ACOS('OddsRatio_working_3-way'!V298/(2*'OddsRatio_working_3-way'!X298)))</f>
        <v>0.37169017223986511</v>
      </c>
      <c r="Z298" s="11">
        <f>'OddsRatio_working_3-way'!X298^(1/3)*COS('OddsRatio_working_3-way'!Y298/3)</f>
        <v>0.52552431098617314</v>
      </c>
      <c r="AA298" s="11">
        <f>'OddsRatio_working_3-way'!X298^(1/3)*COS(('OddsRatio_working_3-way'!Y298+2*PI())/3)</f>
        <v>-0.31944001734201655</v>
      </c>
      <c r="AB298" s="11">
        <f>'OddsRatio_working_3-way'!X298^(1/3)*COS(('OddsRatio_working_3-way'!Y298+4*PI())/3)</f>
        <v>-0.2060842936441567</v>
      </c>
      <c r="AC298" s="11">
        <f>'OddsRatio_working_3-way'!X298^(1/3)*SIN('OddsRatio_working_3-way'!Y298/3)</f>
        <v>6.5445957591144258E-2</v>
      </c>
      <c r="AD298" s="11">
        <f>'OddsRatio_working_3-way'!X298^(1/3)*SIN(('OddsRatio_working_3-way'!Y298+2*PI())/3)</f>
        <v>0.42239442482476736</v>
      </c>
      <c r="AE298" s="11">
        <f>'OddsRatio_working_3-way'!X298^(1/3)*SIN(('OddsRatio_working_3-way'!Y298+4*PI())/3)</f>
        <v>-0.4878403824159116</v>
      </c>
      <c r="AF298" s="11">
        <f>-'OddsRatio_working_3-way'!U298/(3*'OddsRatio_working_3-way'!X298^(1/3))*COS(('OddsRatio_working_3-way'!Y298)/3)</f>
        <v>0.52552431098617303</v>
      </c>
      <c r="AG298" s="11">
        <f>-'OddsRatio_working_3-way'!U298/(3*'OddsRatio_working_3-way'!X298^(1/3))*COS(('OddsRatio_working_3-way'!Y298+2*PI())/3)</f>
        <v>-0.31944001734201649</v>
      </c>
      <c r="AH298" s="11">
        <f>-'OddsRatio_working_3-way'!U298/(3*'OddsRatio_working_3-way'!X298^(1/3))*COS(('OddsRatio_working_3-way'!Y298+4*PI())/3)</f>
        <v>-0.20608429364415665</v>
      </c>
      <c r="AI298" s="11">
        <f>'OddsRatio_working_3-way'!U298/(3*'OddsRatio_working_3-way'!X298^(1/3))*SIN(('OddsRatio_working_3-way'!Y298)/3)</f>
        <v>-6.5445957591144244E-2</v>
      </c>
      <c r="AJ298" s="11">
        <f>'OddsRatio_working_3-way'!U298/(3*'OddsRatio_working_3-way'!X298^(1/3))*SIN(('OddsRatio_working_3-way'!Y298+2*PI())/3)</f>
        <v>-0.42239442482476725</v>
      </c>
      <c r="AK298" s="11">
        <f>'OddsRatio_working_3-way'!U298/(3*'OddsRatio_working_3-way'!X298^(1/3))*SIN(('OddsRatio_working_3-way'!Y298+4*PI())/3)</f>
        <v>0.48784038241591149</v>
      </c>
      <c r="AL298" s="11">
        <f>'OddsRatio_working_3-way'!Z298+'OddsRatio_working_3-way'!AF298</f>
        <v>1.0510486219723463</v>
      </c>
      <c r="AM298" s="11">
        <f>'OddsRatio_working_3-way'!AA298+'OddsRatio_working_3-way'!AG298</f>
        <v>-0.63888003468403309</v>
      </c>
      <c r="AN298" s="11">
        <f>'OddsRatio_working_3-way'!AB298+'OddsRatio_working_3-way'!AH298</f>
        <v>-0.41216858728831335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1.0510486219723463</v>
      </c>
      <c r="AS298" s="11">
        <f>IF(('OddsRatio_working_3-way'!X298=0),IF(Q298&gt;0,-Q298^(1/3),(-Q298)^(1/3)),'OddsRatio_working_3-way'!AM298-'OddsRatio_working_3-way'!R298/3)</f>
        <v>-0.63888003468403309</v>
      </c>
      <c r="AT298" s="11">
        <f>IF(('OddsRatio_working_3-way'!X298=0),IF(Q298&gt;0,-Q298^(1/3),(-Q298)^(1/3)),'OddsRatio_working_3-way'!AN298-'OddsRatio_working_3-way'!R298/3)</f>
        <v>-0.41216858728831335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9">
        <f t="shared" si="65"/>
        <v>0.39438068963214729</v>
      </c>
      <c r="E299" s="9">
        <f t="shared" si="66"/>
        <v>0.30814894078094252</v>
      </c>
      <c r="F299" s="9">
        <f t="shared" si="67"/>
        <v>0.29747036958691014</v>
      </c>
      <c r="G299" s="9">
        <f t="shared" si="68"/>
        <v>1.0590490378685578</v>
      </c>
      <c r="H299" s="9">
        <f t="shared" si="69"/>
        <v>2.5356211049094091</v>
      </c>
      <c r="I299" s="9">
        <f t="shared" si="70"/>
        <v>3.2451839602813428</v>
      </c>
      <c r="J299" s="9">
        <f t="shared" si="71"/>
        <v>3.3616793544468835</v>
      </c>
      <c r="K299" s="11">
        <f t="shared" si="72"/>
        <v>0.4081632653061224</v>
      </c>
      <c r="L299" s="11">
        <f t="shared" si="73"/>
        <v>0.32051282051282048</v>
      </c>
      <c r="M299" s="11">
        <f t="shared" si="74"/>
        <v>0.30959752321981426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-0.27764223098146146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0.23491177847657285</v>
      </c>
      <c r="Q299" s="11">
        <f>2*'OddsRatio_working_3-way'!K299*'OddsRatio_working_3-way'!L299*'OddsRatio_working_3-way'!M299</f>
        <v>8.1004061543645797E-2</v>
      </c>
      <c r="R299" s="11">
        <f t="shared" si="75"/>
        <v>0</v>
      </c>
      <c r="S299" s="11">
        <f t="shared" si="76"/>
        <v>-0.84609527032743881</v>
      </c>
      <c r="T299" s="11">
        <f t="shared" si="77"/>
        <v>-0.29175698976808234</v>
      </c>
      <c r="U299" s="11">
        <f>'OddsRatio_working_3-way'!S299-'OddsRatio_working_3-way'!R299^2/3</f>
        <v>-0.84609527032743881</v>
      </c>
      <c r="V299" s="11">
        <f>'OddsRatio_working_3-way'!S299*'OddsRatio_working_3-way'!R299/3-2*'OddsRatio_working_3-way'!R299^3/27-'OddsRatio_working_3-way'!T299</f>
        <v>0.29175698976808234</v>
      </c>
      <c r="W299" s="11">
        <f>'OddsRatio_working_3-way'!V299^2+4*'OddsRatio_working_3-way'!U299^3/27</f>
        <v>-4.6112394444118437E-3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0.14977765230746604</v>
      </c>
      <c r="Y299" s="11">
        <f>IF('OddsRatio_working_3-way'!W299&gt;=0,IF('OddsRatio_working_3-way'!V299+SQRT('OddsRatio_working_3-way'!W299)&gt;0,0,PI()),ACOS('OddsRatio_working_3-way'!V299/(2*'OddsRatio_working_3-way'!X299)))</f>
        <v>0.22867756918115645</v>
      </c>
      <c r="Z299" s="11">
        <f>'OddsRatio_working_3-way'!X299^(1/3)*COS('OddsRatio_working_3-way'!Y299/3)</f>
        <v>0.52952451893427888</v>
      </c>
      <c r="AA299" s="11">
        <f>'OddsRatio_working_3-way'!X299^(1/3)*COS(('OddsRatio_working_3-way'!Y299+2*PI())/3)</f>
        <v>-0.29978590101717112</v>
      </c>
      <c r="AB299" s="11">
        <f>'OddsRatio_working_3-way'!X299^(1/3)*COS(('OddsRatio_working_3-way'!Y299+4*PI())/3)</f>
        <v>-0.22973861791710762</v>
      </c>
      <c r="AC299" s="11">
        <f>'OddsRatio_working_3-way'!X299^(1/3)*SIN('OddsRatio_working_3-way'!Y299/3)</f>
        <v>4.0441817753823529E-2</v>
      </c>
      <c r="AD299" s="11">
        <f>'OddsRatio_working_3-way'!X299^(1/3)*SIN(('OddsRatio_working_3-way'!Y299+2*PI())/3)</f>
        <v>0.43836077644690774</v>
      </c>
      <c r="AE299" s="11">
        <f>'OddsRatio_working_3-way'!X299^(1/3)*SIN(('OddsRatio_working_3-way'!Y299+4*PI())/3)</f>
        <v>-0.47880259420073129</v>
      </c>
      <c r="AF299" s="11">
        <f>-'OddsRatio_working_3-way'!U299/(3*'OddsRatio_working_3-way'!X299^(1/3))*COS(('OddsRatio_working_3-way'!Y299)/3)</f>
        <v>0.52952451893427888</v>
      </c>
      <c r="AG299" s="11">
        <f>-'OddsRatio_working_3-way'!U299/(3*'OddsRatio_working_3-way'!X299^(1/3))*COS(('OddsRatio_working_3-way'!Y299+2*PI())/3)</f>
        <v>-0.29978590101717112</v>
      </c>
      <c r="AH299" s="11">
        <f>-'OddsRatio_working_3-way'!U299/(3*'OddsRatio_working_3-way'!X299^(1/3))*COS(('OddsRatio_working_3-way'!Y299+4*PI())/3)</f>
        <v>-0.22973861791710762</v>
      </c>
      <c r="AI299" s="11">
        <f>'OddsRatio_working_3-way'!U299/(3*'OddsRatio_working_3-way'!X299^(1/3))*SIN(('OddsRatio_working_3-way'!Y299)/3)</f>
        <v>-4.0441817753823529E-2</v>
      </c>
      <c r="AJ299" s="11">
        <f>'OddsRatio_working_3-way'!U299/(3*'OddsRatio_working_3-way'!X299^(1/3))*SIN(('OddsRatio_working_3-way'!Y299+2*PI())/3)</f>
        <v>-0.43836077644690774</v>
      </c>
      <c r="AK299" s="11">
        <f>'OddsRatio_working_3-way'!U299/(3*'OddsRatio_working_3-way'!X299^(1/3))*SIN(('OddsRatio_working_3-way'!Y299+4*PI())/3)</f>
        <v>0.47880259420073129</v>
      </c>
      <c r="AL299" s="11">
        <f>'OddsRatio_working_3-way'!Z299+'OddsRatio_working_3-way'!AF299</f>
        <v>1.0590490378685578</v>
      </c>
      <c r="AM299" s="11">
        <f>'OddsRatio_working_3-way'!AA299+'OddsRatio_working_3-way'!AG299</f>
        <v>-0.59957180203434224</v>
      </c>
      <c r="AN299" s="11">
        <f>'OddsRatio_working_3-way'!AB299+'OddsRatio_working_3-way'!AH299</f>
        <v>-0.45947723583421524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1.0590490378685578</v>
      </c>
      <c r="AS299" s="11">
        <f>IF(('OddsRatio_working_3-way'!X299=0),IF(Q299&gt;0,-Q299^(1/3),(-Q299)^(1/3)),'OddsRatio_working_3-way'!AM299-'OddsRatio_working_3-way'!R299/3)</f>
        <v>-0.59957180203434224</v>
      </c>
      <c r="AT299" s="11">
        <f>IF(('OddsRatio_working_3-way'!X299=0),IF(Q299&gt;0,-Q299^(1/3),(-Q299)^(1/3)),'OddsRatio_working_3-way'!AN299-'OddsRatio_working_3-way'!R299/3)</f>
        <v>-0.45947723583421524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9">
        <f t="shared" si="65"/>
        <v>0.70970050137358975</v>
      </c>
      <c r="E300" s="9">
        <f t="shared" si="66"/>
        <v>0.19860285112486933</v>
      </c>
      <c r="F300" s="9">
        <f t="shared" si="67"/>
        <v>9.1696647501541023E-2</v>
      </c>
      <c r="G300" s="9">
        <f t="shared" si="68"/>
        <v>1.1055272442562707</v>
      </c>
      <c r="H300" s="9">
        <f t="shared" si="69"/>
        <v>1.4090450803748202</v>
      </c>
      <c r="I300" s="9">
        <f t="shared" si="70"/>
        <v>5.0351744415353892</v>
      </c>
      <c r="J300" s="9">
        <f t="shared" si="71"/>
        <v>10.905524108536186</v>
      </c>
      <c r="K300" s="11">
        <f t="shared" si="72"/>
        <v>0.72992700729927007</v>
      </c>
      <c r="L300" s="11">
        <f t="shared" si="73"/>
        <v>0.21505376344086019</v>
      </c>
      <c r="M300" s="11">
        <f t="shared" si="74"/>
        <v>0.1004016064257028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-0.19070836363269583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0.20456994763450626</v>
      </c>
      <c r="Q300" s="11">
        <f>2*'OddsRatio_working_3-way'!K300*'OddsRatio_working_3-way'!L300*'OddsRatio_working_3-way'!M300</f>
        <v>3.1520793164022537E-2</v>
      </c>
      <c r="R300" s="11">
        <f t="shared" si="75"/>
        <v>0</v>
      </c>
      <c r="S300" s="11">
        <f t="shared" si="76"/>
        <v>-1.0726847199449931</v>
      </c>
      <c r="T300" s="11">
        <f t="shared" si="77"/>
        <v>-0.16528269952927477</v>
      </c>
      <c r="U300" s="11">
        <f>'OddsRatio_working_3-way'!S300-'OddsRatio_working_3-way'!R300^2/3</f>
        <v>-1.0726847199449931</v>
      </c>
      <c r="V300" s="11">
        <f>'OddsRatio_working_3-way'!S300*'OddsRatio_working_3-way'!R300/3-2*'OddsRatio_working_3-way'!R300^3/27-'OddsRatio_working_3-way'!T300</f>
        <v>0.16528269952927477</v>
      </c>
      <c r="W300" s="11">
        <f>'OddsRatio_working_3-way'!V300^2+4*'OddsRatio_working_3-way'!U300^3/27</f>
        <v>-0.15553901645569007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0.21380913639235263</v>
      </c>
      <c r="Y300" s="11">
        <f>IF('OddsRatio_working_3-way'!W300&gt;=0,IF('OddsRatio_working_3-way'!V300+SQRT('OddsRatio_working_3-way'!W300)&gt;0,0,PI()),ACOS('OddsRatio_working_3-way'!V300/(2*'OddsRatio_working_3-way'!X300)))</f>
        <v>1.1739417839763626</v>
      </c>
      <c r="Z300" s="11">
        <f>'OddsRatio_working_3-way'!X300^(1/3)*COS('OddsRatio_working_3-way'!Y300/3)</f>
        <v>0.55276362212813546</v>
      </c>
      <c r="AA300" s="11">
        <f>'OddsRatio_working_3-way'!X300^(1/3)*COS(('OddsRatio_working_3-way'!Y300+2*PI())/3)</f>
        <v>-0.473892477928129</v>
      </c>
      <c r="AB300" s="11">
        <f>'OddsRatio_working_3-way'!X300^(1/3)*COS(('OddsRatio_working_3-way'!Y300+4*PI())/3)</f>
        <v>-7.8871144200006682E-2</v>
      </c>
      <c r="AC300" s="11">
        <f>'OddsRatio_working_3-way'!X300^(1/3)*SIN('OddsRatio_working_3-way'!Y300/3)</f>
        <v>0.22806567336357672</v>
      </c>
      <c r="AD300" s="11">
        <f>'OddsRatio_working_3-way'!X300^(1/3)*SIN(('OddsRatio_working_3-way'!Y300+2*PI())/3)</f>
        <v>0.36467450236907922</v>
      </c>
      <c r="AE300" s="11">
        <f>'OddsRatio_working_3-way'!X300^(1/3)*SIN(('OddsRatio_working_3-way'!Y300+4*PI())/3)</f>
        <v>-0.59274017573265569</v>
      </c>
      <c r="AF300" s="11">
        <f>-'OddsRatio_working_3-way'!U300/(3*'OddsRatio_working_3-way'!X300^(1/3))*COS(('OddsRatio_working_3-way'!Y300)/3)</f>
        <v>0.55276362212813523</v>
      </c>
      <c r="AG300" s="11">
        <f>-'OddsRatio_working_3-way'!U300/(3*'OddsRatio_working_3-way'!X300^(1/3))*COS(('OddsRatio_working_3-way'!Y300+2*PI())/3)</f>
        <v>-0.47389247792812883</v>
      </c>
      <c r="AH300" s="11">
        <f>-'OddsRatio_working_3-way'!U300/(3*'OddsRatio_working_3-way'!X300^(1/3))*COS(('OddsRatio_working_3-way'!Y300+4*PI())/3)</f>
        <v>-7.8871144200006654E-2</v>
      </c>
      <c r="AI300" s="11">
        <f>'OddsRatio_working_3-way'!U300/(3*'OddsRatio_working_3-way'!X300^(1/3))*SIN(('OddsRatio_working_3-way'!Y300)/3)</f>
        <v>-0.22806567336357664</v>
      </c>
      <c r="AJ300" s="11">
        <f>'OddsRatio_working_3-way'!U300/(3*'OddsRatio_working_3-way'!X300^(1/3))*SIN(('OddsRatio_working_3-way'!Y300+2*PI())/3)</f>
        <v>-0.36467450236907906</v>
      </c>
      <c r="AK300" s="11">
        <f>'OddsRatio_working_3-way'!U300/(3*'OddsRatio_working_3-way'!X300^(1/3))*SIN(('OddsRatio_working_3-way'!Y300+4*PI())/3)</f>
        <v>0.59274017573265547</v>
      </c>
      <c r="AL300" s="11">
        <f>'OddsRatio_working_3-way'!Z300+'OddsRatio_working_3-way'!AF300</f>
        <v>1.1055272442562707</v>
      </c>
      <c r="AM300" s="11">
        <f>'OddsRatio_working_3-way'!AA300+'OddsRatio_working_3-way'!AG300</f>
        <v>-0.94778495585625788</v>
      </c>
      <c r="AN300" s="11">
        <f>'OddsRatio_working_3-way'!AB300+'OddsRatio_working_3-way'!AH300</f>
        <v>-0.15774228840001334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1.1055272442562707</v>
      </c>
      <c r="AS300" s="11">
        <f>IF(('OddsRatio_working_3-way'!X300=0),IF(Q300&gt;0,-Q300^(1/3),(-Q300)^(1/3)),'OddsRatio_working_3-way'!AM300-'OddsRatio_working_3-way'!R300/3)</f>
        <v>-0.94778495585625788</v>
      </c>
      <c r="AT300" s="11">
        <f>IF(('OddsRatio_working_3-way'!X300=0),IF(Q300&gt;0,-Q300^(1/3),(-Q300)^(1/3)),'OddsRatio_working_3-way'!AN300-'OddsRatio_working_3-way'!R300/3)</f>
        <v>-0.15774228840001334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9">
        <f t="shared" si="65"/>
        <v>0.3248631832353423</v>
      </c>
      <c r="E301" s="9">
        <f t="shared" si="66"/>
        <v>0.29747629269285097</v>
      </c>
      <c r="F301" s="9">
        <f t="shared" si="67"/>
        <v>0.37766052407180695</v>
      </c>
      <c r="G301" s="9">
        <f t="shared" si="68"/>
        <v>1.0496055197432581</v>
      </c>
      <c r="H301" s="9">
        <f t="shared" si="69"/>
        <v>3.0782189290916504</v>
      </c>
      <c r="I301" s="9">
        <f t="shared" si="70"/>
        <v>3.3616124194223302</v>
      </c>
      <c r="J301" s="9">
        <f t="shared" si="71"/>
        <v>2.6478806659969147</v>
      </c>
      <c r="K301" s="11">
        <f t="shared" si="72"/>
        <v>0.33557046979865773</v>
      </c>
      <c r="L301" s="11">
        <f t="shared" si="73"/>
        <v>0.30769230769230771</v>
      </c>
      <c r="M301" s="11">
        <f t="shared" si="74"/>
        <v>0.38910505836575876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-0.28100536551167221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0.23302109845342295</v>
      </c>
      <c r="Q301" s="11">
        <f>2*'OddsRatio_working_3-way'!K301*'OddsRatio_working_3-way'!L301*'OddsRatio_working_3-way'!M301</f>
        <v>8.0352102914973425E-2</v>
      </c>
      <c r="R301" s="11">
        <f t="shared" si="75"/>
        <v>0</v>
      </c>
      <c r="S301" s="11">
        <f t="shared" si="76"/>
        <v>-0.82924074431505423</v>
      </c>
      <c r="T301" s="11">
        <f t="shared" si="77"/>
        <v>-0.28594508424657045</v>
      </c>
      <c r="U301" s="11">
        <f>'OddsRatio_working_3-way'!S301-'OddsRatio_working_3-way'!R301^2/3</f>
        <v>-0.82924074431505423</v>
      </c>
      <c r="V301" s="11">
        <f>'OddsRatio_working_3-way'!S301*'OddsRatio_working_3-way'!R301/3-2*'OddsRatio_working_3-way'!R301^3/27-'OddsRatio_working_3-way'!T301</f>
        <v>0.28594508424657045</v>
      </c>
      <c r="W301" s="11">
        <f>'OddsRatio_working_3-way'!V301^2+4*'OddsRatio_working_3-way'!U301^3/27</f>
        <v>-2.7123393502633542E-3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0.14532457685732447</v>
      </c>
      <c r="Y301" s="11">
        <f>IF('OddsRatio_working_3-way'!W301&gt;=0,IF('OddsRatio_working_3-way'!V301+SQRT('OddsRatio_working_3-way'!W301)&gt;0,0,PI()),ACOS('OddsRatio_working_3-way'!V301/(2*'OddsRatio_working_3-way'!X301)))</f>
        <v>0.18015852578874747</v>
      </c>
      <c r="Z301" s="11">
        <f>'OddsRatio_working_3-way'!X301^(1/3)*COS('OddsRatio_working_3-way'!Y301/3)</f>
        <v>0.52480275987162905</v>
      </c>
      <c r="AA301" s="11">
        <f>'OddsRatio_working_3-way'!X301^(1/3)*COS(('OddsRatio_working_3-way'!Y301+2*PI())/3)</f>
        <v>-0.28972780491429451</v>
      </c>
      <c r="AB301" s="11">
        <f>'OddsRatio_working_3-way'!X301^(1/3)*COS(('OddsRatio_working_3-way'!Y301+4*PI())/3)</f>
        <v>-0.23507495495733466</v>
      </c>
      <c r="AC301" s="11">
        <f>'OddsRatio_working_3-way'!X301^(1/3)*SIN('OddsRatio_working_3-way'!Y301/3)</f>
        <v>3.155383763463105E-2</v>
      </c>
      <c r="AD301" s="11">
        <f>'OddsRatio_working_3-way'!X301^(1/3)*SIN(('OddsRatio_working_3-way'!Y301+2*PI())/3)</f>
        <v>0.43871560320769981</v>
      </c>
      <c r="AE301" s="11">
        <f>'OddsRatio_working_3-way'!X301^(1/3)*SIN(('OddsRatio_working_3-way'!Y301+4*PI())/3)</f>
        <v>-0.4702694408423308</v>
      </c>
      <c r="AF301" s="11">
        <f>-'OddsRatio_working_3-way'!U301/(3*'OddsRatio_working_3-way'!X301^(1/3))*COS(('OddsRatio_working_3-way'!Y301)/3)</f>
        <v>0.52480275987162905</v>
      </c>
      <c r="AG301" s="11">
        <f>-'OddsRatio_working_3-way'!U301/(3*'OddsRatio_working_3-way'!X301^(1/3))*COS(('OddsRatio_working_3-way'!Y301+2*PI())/3)</f>
        <v>-0.28972780491429451</v>
      </c>
      <c r="AH301" s="11">
        <f>-'OddsRatio_working_3-way'!U301/(3*'OddsRatio_working_3-way'!X301^(1/3))*COS(('OddsRatio_working_3-way'!Y301+4*PI())/3)</f>
        <v>-0.23507495495733466</v>
      </c>
      <c r="AI301" s="11">
        <f>'OddsRatio_working_3-way'!U301/(3*'OddsRatio_working_3-way'!X301^(1/3))*SIN(('OddsRatio_working_3-way'!Y301)/3)</f>
        <v>-3.155383763463105E-2</v>
      </c>
      <c r="AJ301" s="11">
        <f>'OddsRatio_working_3-way'!U301/(3*'OddsRatio_working_3-way'!X301^(1/3))*SIN(('OddsRatio_working_3-way'!Y301+2*PI())/3)</f>
        <v>-0.43871560320769981</v>
      </c>
      <c r="AK301" s="11">
        <f>'OddsRatio_working_3-way'!U301/(3*'OddsRatio_working_3-way'!X301^(1/3))*SIN(('OddsRatio_working_3-way'!Y301+4*PI())/3)</f>
        <v>0.4702694408423308</v>
      </c>
      <c r="AL301" s="11">
        <f>'OddsRatio_working_3-way'!Z301+'OddsRatio_working_3-way'!AF301</f>
        <v>1.0496055197432581</v>
      </c>
      <c r="AM301" s="11">
        <f>'OddsRatio_working_3-way'!AA301+'OddsRatio_working_3-way'!AG301</f>
        <v>-0.57945560982858901</v>
      </c>
      <c r="AN301" s="11">
        <f>'OddsRatio_working_3-way'!AB301+'OddsRatio_working_3-way'!AH301</f>
        <v>-0.47014990991466932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1.0496055197432581</v>
      </c>
      <c r="AS301" s="11">
        <f>IF(('OddsRatio_working_3-way'!X301=0),IF(Q301&gt;0,-Q301^(1/3),(-Q301)^(1/3)),'OddsRatio_working_3-way'!AM301-'OddsRatio_working_3-way'!R301/3)</f>
        <v>-0.57945560982858901</v>
      </c>
      <c r="AT301" s="11">
        <f>IF(('OddsRatio_working_3-way'!X301=0),IF(Q301&gt;0,-Q301^(1/3),(-Q301)^(1/3)),'OddsRatio_working_3-way'!AN301-'OddsRatio_working_3-way'!R301/3)</f>
        <v>-0.47014990991466932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9">
        <f t="shared" si="65"/>
        <v>0.3603160118356743</v>
      </c>
      <c r="E302" s="9">
        <f t="shared" si="66"/>
        <v>0.31500718367559899</v>
      </c>
      <c r="F302" s="9">
        <f t="shared" si="67"/>
        <v>0.32467680448872682</v>
      </c>
      <c r="G302" s="9">
        <f t="shared" si="68"/>
        <v>1.050497960586932</v>
      </c>
      <c r="H302" s="9">
        <f t="shared" si="69"/>
        <v>2.775341553391915</v>
      </c>
      <c r="I302" s="9">
        <f t="shared" si="70"/>
        <v>3.1745307784149488</v>
      </c>
      <c r="J302" s="9">
        <f t="shared" si="71"/>
        <v>3.0799859619621248</v>
      </c>
      <c r="K302" s="11">
        <f t="shared" si="72"/>
        <v>0.37174721189591081</v>
      </c>
      <c r="L302" s="11">
        <f t="shared" si="73"/>
        <v>0.32573289902280134</v>
      </c>
      <c r="M302" s="11">
        <f t="shared" si="74"/>
        <v>0.33557046979865773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-0.28145911694941528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0.23324104193893364</v>
      </c>
      <c r="Q302" s="11">
        <f>2*'OddsRatio_working_3-way'!K302*'OddsRatio_working_3-way'!L302*'OddsRatio_working_3-way'!M302</f>
        <v>8.1268655727851455E-2</v>
      </c>
      <c r="R302" s="11">
        <f t="shared" si="75"/>
        <v>0</v>
      </c>
      <c r="S302" s="11">
        <f t="shared" si="76"/>
        <v>-0.82868533258722776</v>
      </c>
      <c r="T302" s="11">
        <f t="shared" si="77"/>
        <v>-0.28874053400251842</v>
      </c>
      <c r="U302" s="11">
        <f>'OddsRatio_working_3-way'!S302-'OddsRatio_working_3-way'!R302^2/3</f>
        <v>-0.82868533258722776</v>
      </c>
      <c r="V302" s="11">
        <f>'OddsRatio_working_3-way'!S302*'OddsRatio_working_3-way'!R302/3-2*'OddsRatio_working_3-way'!R302^3/27-'OddsRatio_working_3-way'!T302</f>
        <v>0.28874053400251842</v>
      </c>
      <c r="W302" s="11">
        <f>'OddsRatio_working_3-way'!V302^2+4*'OddsRatio_working_3-way'!U302^3/27</f>
        <v>-9.3620449480406875E-4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0.14517859731281293</v>
      </c>
      <c r="Y302" s="11">
        <f>IF('OddsRatio_working_3-way'!W302&gt;=0,IF('OddsRatio_working_3-way'!V302+SQRT('OddsRatio_working_3-way'!W302)&gt;0,0,PI()),ACOS('OddsRatio_working_3-way'!V302/(2*'OddsRatio_working_3-way'!X302)))</f>
        <v>0.10557469727623281</v>
      </c>
      <c r="Z302" s="11">
        <f>'OddsRatio_working_3-way'!X302^(1/3)*COS('OddsRatio_working_3-way'!Y302/3)</f>
        <v>0.52524898029346601</v>
      </c>
      <c r="AA302" s="11">
        <f>'OddsRatio_working_3-way'!X302^(1/3)*COS(('OddsRatio_working_3-way'!Y302+2*PI())/3)</f>
        <v>-0.27863900457310742</v>
      </c>
      <c r="AB302" s="11">
        <f>'OddsRatio_working_3-way'!X302^(1/3)*COS(('OddsRatio_working_3-way'!Y302+4*PI())/3)</f>
        <v>-0.24660997572035886</v>
      </c>
      <c r="AC302" s="11">
        <f>'OddsRatio_working_3-way'!X302^(1/3)*SIN('OddsRatio_working_3-way'!Y302/3)</f>
        <v>1.849196843001687E-2</v>
      </c>
      <c r="AD302" s="11">
        <f>'OddsRatio_working_3-way'!X302^(1/3)*SIN(('OddsRatio_working_3-way'!Y302+2*PI())/3)</f>
        <v>0.44563297603100516</v>
      </c>
      <c r="AE302" s="11">
        <f>'OddsRatio_working_3-way'!X302^(1/3)*SIN(('OddsRatio_working_3-way'!Y302+4*PI())/3)</f>
        <v>-0.46412494446102182</v>
      </c>
      <c r="AF302" s="11">
        <f>-'OddsRatio_working_3-way'!U302/(3*'OddsRatio_working_3-way'!X302^(1/3))*COS(('OddsRatio_working_3-way'!Y302)/3)</f>
        <v>0.52524898029346601</v>
      </c>
      <c r="AG302" s="11">
        <f>-'OddsRatio_working_3-way'!U302/(3*'OddsRatio_working_3-way'!X302^(1/3))*COS(('OddsRatio_working_3-way'!Y302+2*PI())/3)</f>
        <v>-0.27863900457310742</v>
      </c>
      <c r="AH302" s="11">
        <f>-'OddsRatio_working_3-way'!U302/(3*'OddsRatio_working_3-way'!X302^(1/3))*COS(('OddsRatio_working_3-way'!Y302+4*PI())/3)</f>
        <v>-0.24660997572035886</v>
      </c>
      <c r="AI302" s="11">
        <f>'OddsRatio_working_3-way'!U302/(3*'OddsRatio_working_3-way'!X302^(1/3))*SIN(('OddsRatio_working_3-way'!Y302)/3)</f>
        <v>-1.849196843001687E-2</v>
      </c>
      <c r="AJ302" s="11">
        <f>'OddsRatio_working_3-way'!U302/(3*'OddsRatio_working_3-way'!X302^(1/3))*SIN(('OddsRatio_working_3-way'!Y302+2*PI())/3)</f>
        <v>-0.44563297603100516</v>
      </c>
      <c r="AK302" s="11">
        <f>'OddsRatio_working_3-way'!U302/(3*'OddsRatio_working_3-way'!X302^(1/3))*SIN(('OddsRatio_working_3-way'!Y302+4*PI())/3)</f>
        <v>0.46412494446102182</v>
      </c>
      <c r="AL302" s="11">
        <f>'OddsRatio_working_3-way'!Z302+'OddsRatio_working_3-way'!AF302</f>
        <v>1.050497960586932</v>
      </c>
      <c r="AM302" s="11">
        <f>'OddsRatio_working_3-way'!AA302+'OddsRatio_working_3-way'!AG302</f>
        <v>-0.55727800914621484</v>
      </c>
      <c r="AN302" s="11">
        <f>'OddsRatio_working_3-way'!AB302+'OddsRatio_working_3-way'!AH302</f>
        <v>-0.49321995144071773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1.050497960586932</v>
      </c>
      <c r="AS302" s="11">
        <f>IF(('OddsRatio_working_3-way'!X302=0),IF(Q302&gt;0,-Q302^(1/3),(-Q302)^(1/3)),'OddsRatio_working_3-way'!AM302-'OddsRatio_working_3-way'!R302/3)</f>
        <v>-0.55727800914621484</v>
      </c>
      <c r="AT302" s="11">
        <f>IF(('OddsRatio_working_3-way'!X302=0),IF(Q302&gt;0,-Q302^(1/3),(-Q302)^(1/3)),'OddsRatio_working_3-way'!AN302-'OddsRatio_working_3-way'!R302/3)</f>
        <v>-0.49321995144071773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9">
        <f t="shared" si="65"/>
        <v>0.47195787308243176</v>
      </c>
      <c r="E303" s="9">
        <f t="shared" si="66"/>
        <v>0.27723160035044142</v>
      </c>
      <c r="F303" s="9">
        <f t="shared" si="67"/>
        <v>0.25081052656712693</v>
      </c>
      <c r="G303" s="9">
        <f t="shared" si="68"/>
        <v>1.0555029979025845</v>
      </c>
      <c r="H303" s="9">
        <f t="shared" si="69"/>
        <v>2.1188331777767395</v>
      </c>
      <c r="I303" s="9">
        <f t="shared" si="70"/>
        <v>3.6070924048193835</v>
      </c>
      <c r="J303" s="9">
        <f t="shared" si="71"/>
        <v>3.9870734840643141</v>
      </c>
      <c r="K303" s="11">
        <f t="shared" si="72"/>
        <v>0.4854368932038835</v>
      </c>
      <c r="L303" s="11">
        <f t="shared" si="73"/>
        <v>0.28818443804034583</v>
      </c>
      <c r="M303" s="11">
        <f t="shared" si="74"/>
        <v>0.2610966057441253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-0.27064112179859712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0.23230665237859</v>
      </c>
      <c r="Q303" s="11">
        <f>2*'OddsRatio_working_3-way'!K303*'OddsRatio_working_3-way'!L303*'OddsRatio_working_3-way'!M303</f>
        <v>7.3052406408361636E-2</v>
      </c>
      <c r="R303" s="11">
        <f t="shared" si="75"/>
        <v>0</v>
      </c>
      <c r="S303" s="11">
        <f t="shared" si="76"/>
        <v>-0.85835681892962867</v>
      </c>
      <c r="T303" s="11">
        <f t="shared" si="77"/>
        <v>-0.26992352796529201</v>
      </c>
      <c r="U303" s="11">
        <f>'OddsRatio_working_3-way'!S303-'OddsRatio_working_3-way'!R303^2/3</f>
        <v>-0.85835681892962867</v>
      </c>
      <c r="V303" s="11">
        <f>'OddsRatio_working_3-way'!S303*'OddsRatio_working_3-way'!R303/3-2*'OddsRatio_working_3-way'!R303^3/27-'OddsRatio_working_3-way'!T303</f>
        <v>0.26992352796529201</v>
      </c>
      <c r="W303" s="11">
        <f>'OddsRatio_working_3-way'!V303^2+4*'OddsRatio_working_3-way'!U303^3/27</f>
        <v>-2.0832707053436345E-2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0.15304526944883506</v>
      </c>
      <c r="Y303" s="11">
        <f>IF('OddsRatio_working_3-way'!W303&gt;=0,IF('OddsRatio_working_3-way'!V303+SQRT('OddsRatio_working_3-way'!W303)&gt;0,0,PI()),ACOS('OddsRatio_working_3-way'!V303/(2*'OddsRatio_working_3-way'!X303)))</f>
        <v>0.49104173130329021</v>
      </c>
      <c r="Z303" s="11">
        <f>'OddsRatio_working_3-way'!X303^(1/3)*COS('OddsRatio_working_3-way'!Y303/3)</f>
        <v>0.52775149895129225</v>
      </c>
      <c r="AA303" s="11">
        <f>'OddsRatio_working_3-way'!X303^(1/3)*COS(('OddsRatio_working_3-way'!Y303+2*PI())/3)</f>
        <v>-0.33936065689696659</v>
      </c>
      <c r="AB303" s="11">
        <f>'OddsRatio_working_3-way'!X303^(1/3)*COS(('OddsRatio_working_3-way'!Y303+4*PI())/3)</f>
        <v>-0.18839084205432574</v>
      </c>
      <c r="AC303" s="11">
        <f>'OddsRatio_working_3-way'!X303^(1/3)*SIN('OddsRatio_working_3-way'!Y303/3)</f>
        <v>8.7162463238906737E-2</v>
      </c>
      <c r="AD303" s="11">
        <f>'OddsRatio_working_3-way'!X303^(1/3)*SIN(('OddsRatio_working_3-way'!Y303+2*PI())/3)</f>
        <v>0.41346497335768223</v>
      </c>
      <c r="AE303" s="11">
        <f>'OddsRatio_working_3-way'!X303^(1/3)*SIN(('OddsRatio_working_3-way'!Y303+4*PI())/3)</f>
        <v>-0.50062743659658893</v>
      </c>
      <c r="AF303" s="11">
        <f>-'OddsRatio_working_3-way'!U303/(3*'OddsRatio_working_3-way'!X303^(1/3))*COS(('OddsRatio_working_3-way'!Y303)/3)</f>
        <v>0.52775149895129225</v>
      </c>
      <c r="AG303" s="11">
        <f>-'OddsRatio_working_3-way'!U303/(3*'OddsRatio_working_3-way'!X303^(1/3))*COS(('OddsRatio_working_3-way'!Y303+2*PI())/3)</f>
        <v>-0.33936065689696659</v>
      </c>
      <c r="AH303" s="11">
        <f>-'OddsRatio_working_3-way'!U303/(3*'OddsRatio_working_3-way'!X303^(1/3))*COS(('OddsRatio_working_3-way'!Y303+4*PI())/3)</f>
        <v>-0.18839084205432574</v>
      </c>
      <c r="AI303" s="11">
        <f>'OddsRatio_working_3-way'!U303/(3*'OddsRatio_working_3-way'!X303^(1/3))*SIN(('OddsRatio_working_3-way'!Y303)/3)</f>
        <v>-8.7162463238906737E-2</v>
      </c>
      <c r="AJ303" s="11">
        <f>'OddsRatio_working_3-way'!U303/(3*'OddsRatio_working_3-way'!X303^(1/3))*SIN(('OddsRatio_working_3-way'!Y303+2*PI())/3)</f>
        <v>-0.41346497335768223</v>
      </c>
      <c r="AK303" s="11">
        <f>'OddsRatio_working_3-way'!U303/(3*'OddsRatio_working_3-way'!X303^(1/3))*SIN(('OddsRatio_working_3-way'!Y303+4*PI())/3)</f>
        <v>0.50062743659658893</v>
      </c>
      <c r="AL303" s="11">
        <f>'OddsRatio_working_3-way'!Z303+'OddsRatio_working_3-way'!AF303</f>
        <v>1.0555029979025845</v>
      </c>
      <c r="AM303" s="11">
        <f>'OddsRatio_working_3-way'!AA303+'OddsRatio_working_3-way'!AG303</f>
        <v>-0.67872131379393319</v>
      </c>
      <c r="AN303" s="11">
        <f>'OddsRatio_working_3-way'!AB303+'OddsRatio_working_3-way'!AH303</f>
        <v>-0.37678168410865148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1.0555029979025845</v>
      </c>
      <c r="AS303" s="11">
        <f>IF(('OddsRatio_working_3-way'!X303=0),IF(Q303&gt;0,-Q303^(1/3),(-Q303)^(1/3)),'OddsRatio_working_3-way'!AM303-'OddsRatio_working_3-way'!R303/3)</f>
        <v>-0.67872131379393319</v>
      </c>
      <c r="AT303" s="11">
        <f>IF(('OddsRatio_working_3-way'!X303=0),IF(Q303&gt;0,-Q303^(1/3),(-Q303)^(1/3)),'OddsRatio_working_3-way'!AN303-'OddsRatio_working_3-way'!R303/3)</f>
        <v>-0.37678168410865148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9">
        <f t="shared" si="65"/>
        <v>0.48169613649828563</v>
      </c>
      <c r="E304" s="9">
        <f t="shared" si="66"/>
        <v>0.27573276699774274</v>
      </c>
      <c r="F304" s="9">
        <f t="shared" si="67"/>
        <v>0.24257109650397174</v>
      </c>
      <c r="G304" s="9">
        <f t="shared" si="68"/>
        <v>1.0548995604214237</v>
      </c>
      <c r="H304" s="9">
        <f t="shared" si="69"/>
        <v>2.0759975516298521</v>
      </c>
      <c r="I304" s="9">
        <f t="shared" si="70"/>
        <v>3.6266999054493456</v>
      </c>
      <c r="J304" s="9">
        <f t="shared" si="71"/>
        <v>4.1225026988474136</v>
      </c>
      <c r="K304" s="11">
        <f t="shared" si="72"/>
        <v>0.49504950495049505</v>
      </c>
      <c r="L304" s="11">
        <f t="shared" si="73"/>
        <v>0.28653295128939826</v>
      </c>
      <c r="M304" s="11">
        <f t="shared" si="74"/>
        <v>0.25252525252525254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-0.26928939312269351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0.23175670002530338</v>
      </c>
      <c r="Q304" s="11">
        <f>2*'OddsRatio_working_3-way'!K304*'OddsRatio_working_3-way'!L304*'OddsRatio_working_3-way'!M304</f>
        <v>7.1640401862535827E-2</v>
      </c>
      <c r="R304" s="11">
        <f t="shared" si="75"/>
        <v>0</v>
      </c>
      <c r="S304" s="11">
        <f t="shared" si="76"/>
        <v>-0.8606232029336206</v>
      </c>
      <c r="T304" s="11">
        <f t="shared" si="77"/>
        <v>-0.26603499317886264</v>
      </c>
      <c r="U304" s="11">
        <f>'OddsRatio_working_3-way'!S304-'OddsRatio_working_3-way'!R304^2/3</f>
        <v>-0.8606232029336206</v>
      </c>
      <c r="V304" s="11">
        <f>'OddsRatio_working_3-way'!S304*'OddsRatio_working_3-way'!R304/3-2*'OddsRatio_working_3-way'!R304^3/27-'OddsRatio_working_3-way'!T304</f>
        <v>0.26603499317886264</v>
      </c>
      <c r="W304" s="11">
        <f>'OddsRatio_working_3-way'!V304^2+4*'OddsRatio_working_3-way'!U304^3/27</f>
        <v>-2.3660903135648587E-2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0.15365181477233361</v>
      </c>
      <c r="Y304" s="11">
        <f>IF('OddsRatio_working_3-way'!W304&gt;=0,IF('OddsRatio_working_3-way'!V304+SQRT('OddsRatio_working_3-way'!W304)&gt;0,0,PI()),ACOS('OddsRatio_working_3-way'!V304/(2*'OddsRatio_working_3-way'!X304)))</f>
        <v>0.52423464758952942</v>
      </c>
      <c r="Z304" s="11">
        <f>'OddsRatio_working_3-way'!X304^(1/3)*COS('OddsRatio_working_3-way'!Y304/3)</f>
        <v>0.52744978021071187</v>
      </c>
      <c r="AA304" s="11">
        <f>'OddsRatio_working_3-way'!X304^(1/3)*COS(('OddsRatio_working_3-way'!Y304+2*PI())/3)</f>
        <v>-0.34436822678086182</v>
      </c>
      <c r="AB304" s="11">
        <f>'OddsRatio_working_3-way'!X304^(1/3)*COS(('OddsRatio_working_3-way'!Y304+4*PI())/3)</f>
        <v>-0.18308155342985011</v>
      </c>
      <c r="AC304" s="11">
        <f>'OddsRatio_working_3-way'!X304^(1/3)*SIN('OddsRatio_working_3-way'!Y304/3)</f>
        <v>9.3118904275905898E-2</v>
      </c>
      <c r="AD304" s="11">
        <f>'OddsRatio_working_3-way'!X304^(1/3)*SIN(('OddsRatio_working_3-way'!Y304+2*PI())/3)</f>
        <v>0.41022545674504218</v>
      </c>
      <c r="AE304" s="11">
        <f>'OddsRatio_working_3-way'!X304^(1/3)*SIN(('OddsRatio_working_3-way'!Y304+4*PI())/3)</f>
        <v>-0.50334436102094804</v>
      </c>
      <c r="AF304" s="11">
        <f>-'OddsRatio_working_3-way'!U304/(3*'OddsRatio_working_3-way'!X304^(1/3))*COS(('OddsRatio_working_3-way'!Y304)/3)</f>
        <v>0.52744978021071176</v>
      </c>
      <c r="AG304" s="11">
        <f>-'OddsRatio_working_3-way'!U304/(3*'OddsRatio_working_3-way'!X304^(1/3))*COS(('OddsRatio_working_3-way'!Y304+2*PI())/3)</f>
        <v>-0.34436822678086176</v>
      </c>
      <c r="AH304" s="11">
        <f>-'OddsRatio_working_3-way'!U304/(3*'OddsRatio_working_3-way'!X304^(1/3))*COS(('OddsRatio_working_3-way'!Y304+4*PI())/3)</f>
        <v>-0.18308155342985005</v>
      </c>
      <c r="AI304" s="11">
        <f>'OddsRatio_working_3-way'!U304/(3*'OddsRatio_working_3-way'!X304^(1/3))*SIN(('OddsRatio_working_3-way'!Y304)/3)</f>
        <v>-9.311890427590587E-2</v>
      </c>
      <c r="AJ304" s="11">
        <f>'OddsRatio_working_3-way'!U304/(3*'OddsRatio_working_3-way'!X304^(1/3))*SIN(('OddsRatio_working_3-way'!Y304+2*PI())/3)</f>
        <v>-0.41022545674504213</v>
      </c>
      <c r="AK304" s="11">
        <f>'OddsRatio_working_3-way'!U304/(3*'OddsRatio_working_3-way'!X304^(1/3))*SIN(('OddsRatio_working_3-way'!Y304+4*PI())/3)</f>
        <v>0.50334436102094793</v>
      </c>
      <c r="AL304" s="11">
        <f>'OddsRatio_working_3-way'!Z304+'OddsRatio_working_3-way'!AF304</f>
        <v>1.0548995604214237</v>
      </c>
      <c r="AM304" s="11">
        <f>'OddsRatio_working_3-way'!AA304+'OddsRatio_working_3-way'!AG304</f>
        <v>-0.68873645356172353</v>
      </c>
      <c r="AN304" s="11">
        <f>'OddsRatio_working_3-way'!AB304+'OddsRatio_working_3-way'!AH304</f>
        <v>-0.36616310685970016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1.0548995604214237</v>
      </c>
      <c r="AS304" s="11">
        <f>IF(('OddsRatio_working_3-way'!X304=0),IF(Q304&gt;0,-Q304^(1/3),(-Q304)^(1/3)),'OddsRatio_working_3-way'!AM304-'OddsRatio_working_3-way'!R304/3)</f>
        <v>-0.68873645356172353</v>
      </c>
      <c r="AT304" s="11">
        <f>IF(('OddsRatio_working_3-way'!X304=0),IF(Q304&gt;0,-Q304^(1/3),(-Q304)^(1/3)),'OddsRatio_working_3-way'!AN304-'OddsRatio_working_3-way'!R304/3)</f>
        <v>-0.36616310685970016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9">
        <f t="shared" si="65"/>
        <v>0.67206885922604886</v>
      </c>
      <c r="E305" s="9">
        <f t="shared" si="66"/>
        <v>0.21790811834119439</v>
      </c>
      <c r="F305" s="9">
        <f t="shared" si="67"/>
        <v>0.11002302243275677</v>
      </c>
      <c r="G305" s="9">
        <f t="shared" si="68"/>
        <v>1.0843172665755811</v>
      </c>
      <c r="H305" s="9">
        <f t="shared" si="69"/>
        <v>1.4879427699590113</v>
      </c>
      <c r="I305" s="9">
        <f t="shared" si="70"/>
        <v>4.5890901523651735</v>
      </c>
      <c r="J305" s="9">
        <f t="shared" si="71"/>
        <v>9.0890068086538349</v>
      </c>
      <c r="K305" s="11">
        <f t="shared" si="72"/>
        <v>0.68965517241379315</v>
      </c>
      <c r="L305" s="11">
        <f t="shared" si="73"/>
        <v>0.23201856148491881</v>
      </c>
      <c r="M305" s="11">
        <f t="shared" si="74"/>
        <v>0.11820330969267138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-0.21016660056208758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0.2122155588049881</v>
      </c>
      <c r="Q305" s="11">
        <f>2*'OddsRatio_working_3-way'!K305*'OddsRatio_working_3-way'!L305*'OddsRatio_working_3-way'!M305</f>
        <v>3.7828085348482726E-2</v>
      </c>
      <c r="R305" s="11">
        <f t="shared" si="75"/>
        <v>0</v>
      </c>
      <c r="S305" s="11">
        <f t="shared" si="76"/>
        <v>-1.0097492096147562</v>
      </c>
      <c r="T305" s="11">
        <f t="shared" si="77"/>
        <v>-0.17999094645539324</v>
      </c>
      <c r="U305" s="11">
        <f>'OddsRatio_working_3-way'!S305-'OddsRatio_working_3-way'!R305^2/3</f>
        <v>-1.0097492096147562</v>
      </c>
      <c r="V305" s="11">
        <f>'OddsRatio_working_3-way'!S305*'OddsRatio_working_3-way'!R305/3-2*'OddsRatio_working_3-way'!R305^3/27-'OddsRatio_working_3-way'!T305</f>
        <v>0.17999094645539324</v>
      </c>
      <c r="W305" s="11">
        <f>'OddsRatio_working_3-way'!V305^2+4*'OddsRatio_working_3-way'!U305^3/27</f>
        <v>-0.12012676982262382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0.19527129245522246</v>
      </c>
      <c r="Y305" s="11">
        <f>IF('OddsRatio_working_3-way'!W305&gt;=0,IF('OddsRatio_working_3-way'!V305+SQRT('OddsRatio_working_3-way'!W305)&gt;0,0,PI()),ACOS('OddsRatio_working_3-way'!V305/(2*'OddsRatio_working_3-way'!X305)))</f>
        <v>1.0918164860270188</v>
      </c>
      <c r="Z305" s="11">
        <f>'OddsRatio_working_3-way'!X305^(1/3)*COS('OddsRatio_working_3-way'!Y305/3)</f>
        <v>0.54215863328779057</v>
      </c>
      <c r="AA305" s="11">
        <f>'OddsRatio_working_3-way'!X305^(1/3)*COS(('OddsRatio_working_3-way'!Y305+2*PI())/3)</f>
        <v>-0.44992370338087229</v>
      </c>
      <c r="AB305" s="11">
        <f>'OddsRatio_working_3-way'!X305^(1/3)*COS(('OddsRatio_working_3-way'!Y305+4*PI())/3)</f>
        <v>-9.2234929906918353E-2</v>
      </c>
      <c r="AC305" s="11">
        <f>'OddsRatio_working_3-way'!X305^(1/3)*SIN('OddsRatio_working_3-way'!Y305/3)</f>
        <v>0.20651170965129448</v>
      </c>
      <c r="AD305" s="11">
        <f>'OddsRatio_working_3-way'!X305^(1/3)*SIN(('OddsRatio_working_3-way'!Y305+2*PI())/3)</f>
        <v>0.36626729448263096</v>
      </c>
      <c r="AE305" s="11">
        <f>'OddsRatio_working_3-way'!X305^(1/3)*SIN(('OddsRatio_working_3-way'!Y305+4*PI())/3)</f>
        <v>-0.57277900413392535</v>
      </c>
      <c r="AF305" s="11">
        <f>-'OddsRatio_working_3-way'!U305/(3*'OddsRatio_working_3-way'!X305^(1/3))*COS(('OddsRatio_working_3-way'!Y305)/3)</f>
        <v>0.54215863328779046</v>
      </c>
      <c r="AG305" s="11">
        <f>-'OddsRatio_working_3-way'!U305/(3*'OddsRatio_working_3-way'!X305^(1/3))*COS(('OddsRatio_working_3-way'!Y305+2*PI())/3)</f>
        <v>-0.44992370338087218</v>
      </c>
      <c r="AH305" s="11">
        <f>-'OddsRatio_working_3-way'!U305/(3*'OddsRatio_working_3-way'!X305^(1/3))*COS(('OddsRatio_working_3-way'!Y305+4*PI())/3)</f>
        <v>-9.2234929906918339E-2</v>
      </c>
      <c r="AI305" s="11">
        <f>'OddsRatio_working_3-way'!U305/(3*'OddsRatio_working_3-way'!X305^(1/3))*SIN(('OddsRatio_working_3-way'!Y305)/3)</f>
        <v>-0.20651170965129445</v>
      </c>
      <c r="AJ305" s="11">
        <f>'OddsRatio_working_3-way'!U305/(3*'OddsRatio_working_3-way'!X305^(1/3))*SIN(('OddsRatio_working_3-way'!Y305+2*PI())/3)</f>
        <v>-0.3662672944826309</v>
      </c>
      <c r="AK305" s="11">
        <f>'OddsRatio_working_3-way'!U305/(3*'OddsRatio_working_3-way'!X305^(1/3))*SIN(('OddsRatio_working_3-way'!Y305+4*PI())/3)</f>
        <v>0.57277900413392524</v>
      </c>
      <c r="AL305" s="11">
        <f>'OddsRatio_working_3-way'!Z305+'OddsRatio_working_3-way'!AF305</f>
        <v>1.0843172665755811</v>
      </c>
      <c r="AM305" s="11">
        <f>'OddsRatio_working_3-way'!AA305+'OddsRatio_working_3-way'!AG305</f>
        <v>-0.89984740676174446</v>
      </c>
      <c r="AN305" s="11">
        <f>'OddsRatio_working_3-way'!AB305+'OddsRatio_working_3-way'!AH305</f>
        <v>-0.18446985981383668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1.0843172665755811</v>
      </c>
      <c r="AS305" s="11">
        <f>IF(('OddsRatio_working_3-way'!X305=0),IF(Q305&gt;0,-Q305^(1/3),(-Q305)^(1/3)),'OddsRatio_working_3-way'!AM305-'OddsRatio_working_3-way'!R305/3)</f>
        <v>-0.89984740676174446</v>
      </c>
      <c r="AT305" s="11">
        <f>IF(('OddsRatio_working_3-way'!X305=0),IF(Q305&gt;0,-Q305^(1/3),(-Q305)^(1/3)),'OddsRatio_working_3-way'!AN305-'OddsRatio_working_3-way'!R305/3)</f>
        <v>-0.18446985981383668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9">
        <f t="shared" si="65"/>
        <v>0.62427495071875427</v>
      </c>
      <c r="E306" s="9">
        <f t="shared" si="66"/>
        <v>0.21192617137458503</v>
      </c>
      <c r="F306" s="9">
        <f t="shared" si="67"/>
        <v>0.16379887790666045</v>
      </c>
      <c r="G306" s="9">
        <f t="shared" si="68"/>
        <v>1.0747469319884535</v>
      </c>
      <c r="H306" s="9">
        <f t="shared" si="69"/>
        <v>1.6018582819135343</v>
      </c>
      <c r="I306" s="9">
        <f t="shared" si="70"/>
        <v>4.7186243846800497</v>
      </c>
      <c r="J306" s="9">
        <f t="shared" si="71"/>
        <v>6.1050479269451552</v>
      </c>
      <c r="K306" s="11">
        <f t="shared" si="72"/>
        <v>0.64102564102564097</v>
      </c>
      <c r="L306" s="11">
        <f t="shared" si="73"/>
        <v>0.22421524663677131</v>
      </c>
      <c r="M306" s="11">
        <f t="shared" si="74"/>
        <v>0.17391304347826086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-0.23005434157705551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0.21921602151666492</v>
      </c>
      <c r="Q306" s="11">
        <f>2*'OddsRatio_working_3-way'!K306*'OddsRatio_working_3-way'!L306*'OddsRatio_working_3-way'!M306</f>
        <v>4.9992251201063834E-2</v>
      </c>
      <c r="R306" s="11">
        <f t="shared" si="75"/>
        <v>0</v>
      </c>
      <c r="S306" s="11">
        <f t="shared" si="76"/>
        <v>-0.95288800034769028</v>
      </c>
      <c r="T306" s="11">
        <f t="shared" si="77"/>
        <v>-0.21730627145899434</v>
      </c>
      <c r="U306" s="11">
        <f>'OddsRatio_working_3-way'!S306-'OddsRatio_working_3-way'!R306^2/3</f>
        <v>-0.95288800034769028</v>
      </c>
      <c r="V306" s="11">
        <f>'OddsRatio_working_3-way'!S306*'OddsRatio_working_3-way'!R306/3-2*'OddsRatio_working_3-way'!R306^3/27-'OddsRatio_working_3-way'!T306</f>
        <v>0.21730627145899434</v>
      </c>
      <c r="W306" s="11">
        <f>'OddsRatio_working_3-way'!V306^2+4*'OddsRatio_working_3-way'!U306^3/27</f>
        <v>-8.095843706384831E-2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0.17901148893245544</v>
      </c>
      <c r="Y306" s="11">
        <f>IF('OddsRatio_working_3-way'!W306&gt;=0,IF('OddsRatio_working_3-way'!V306+SQRT('OddsRatio_working_3-way'!W306)&gt;0,0,PI()),ACOS('OddsRatio_working_3-way'!V306/(2*'OddsRatio_working_3-way'!X306)))</f>
        <v>0.9185642699108526</v>
      </c>
      <c r="Z306" s="11">
        <f>'OddsRatio_working_3-way'!X306^(1/3)*COS('OddsRatio_working_3-way'!Y306/3)</f>
        <v>0.53737346599422675</v>
      </c>
      <c r="AA306" s="11">
        <f>'OddsRatio_working_3-way'!X306^(1/3)*COS(('OddsRatio_working_3-way'!Y306+2*PI())/3)</f>
        <v>-0.41580681531402991</v>
      </c>
      <c r="AB306" s="11">
        <f>'OddsRatio_working_3-way'!X306^(1/3)*COS(('OddsRatio_working_3-way'!Y306+4*PI())/3)</f>
        <v>-0.12156665068019706</v>
      </c>
      <c r="AC306" s="11">
        <f>'OddsRatio_working_3-way'!X306^(1/3)*SIN('OddsRatio_working_3-way'!Y306/3)</f>
        <v>0.16987963825774335</v>
      </c>
      <c r="AD306" s="11">
        <f>'OddsRatio_working_3-way'!X306^(1/3)*SIN(('OddsRatio_working_3-way'!Y306+2*PI())/3)</f>
        <v>0.38043925374182191</v>
      </c>
      <c r="AE306" s="11">
        <f>'OddsRatio_working_3-way'!X306^(1/3)*SIN(('OddsRatio_working_3-way'!Y306+4*PI())/3)</f>
        <v>-0.55031889199956519</v>
      </c>
      <c r="AF306" s="11">
        <f>-'OddsRatio_working_3-way'!U306/(3*'OddsRatio_working_3-way'!X306^(1/3))*COS(('OddsRatio_working_3-way'!Y306)/3)</f>
        <v>0.53737346599422675</v>
      </c>
      <c r="AG306" s="11">
        <f>-'OddsRatio_working_3-way'!U306/(3*'OddsRatio_working_3-way'!X306^(1/3))*COS(('OddsRatio_working_3-way'!Y306+2*PI())/3)</f>
        <v>-0.4158068153140298</v>
      </c>
      <c r="AH306" s="11">
        <f>-'OddsRatio_working_3-way'!U306/(3*'OddsRatio_working_3-way'!X306^(1/3))*COS(('OddsRatio_working_3-way'!Y306+4*PI())/3)</f>
        <v>-0.12156665068019704</v>
      </c>
      <c r="AI306" s="11">
        <f>'OddsRatio_working_3-way'!U306/(3*'OddsRatio_working_3-way'!X306^(1/3))*SIN(('OddsRatio_working_3-way'!Y306)/3)</f>
        <v>-0.16987963825774333</v>
      </c>
      <c r="AJ306" s="11">
        <f>'OddsRatio_working_3-way'!U306/(3*'OddsRatio_working_3-way'!X306^(1/3))*SIN(('OddsRatio_working_3-way'!Y306+2*PI())/3)</f>
        <v>-0.38043925374182186</v>
      </c>
      <c r="AK306" s="11">
        <f>'OddsRatio_working_3-way'!U306/(3*'OddsRatio_working_3-way'!X306^(1/3))*SIN(('OddsRatio_working_3-way'!Y306+4*PI())/3)</f>
        <v>0.55031889199956507</v>
      </c>
      <c r="AL306" s="11">
        <f>'OddsRatio_working_3-way'!Z306+'OddsRatio_working_3-way'!AF306</f>
        <v>1.0747469319884535</v>
      </c>
      <c r="AM306" s="11">
        <f>'OddsRatio_working_3-way'!AA306+'OddsRatio_working_3-way'!AG306</f>
        <v>-0.83161363062805971</v>
      </c>
      <c r="AN306" s="11">
        <f>'OddsRatio_working_3-way'!AB306+'OddsRatio_working_3-way'!AH306</f>
        <v>-0.2431333013603941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1.0747469319884535</v>
      </c>
      <c r="AS306" s="11">
        <f>IF(('OddsRatio_working_3-way'!X306=0),IF(Q306&gt;0,-Q306^(1/3),(-Q306)^(1/3)),'OddsRatio_working_3-way'!AM306-'OddsRatio_working_3-way'!R306/3)</f>
        <v>-0.83161363062805971</v>
      </c>
      <c r="AT306" s="11">
        <f>IF(('OddsRatio_working_3-way'!X306=0),IF(Q306&gt;0,-Q306^(1/3),(-Q306)^(1/3)),'OddsRatio_working_3-way'!AN306-'OddsRatio_working_3-way'!R306/3)</f>
        <v>-0.2431333013603941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9">
        <f t="shared" si="65"/>
        <v>0.39283892085666905</v>
      </c>
      <c r="E307" s="9">
        <f t="shared" si="66"/>
        <v>0.2881169034359517</v>
      </c>
      <c r="F307" s="9">
        <f t="shared" si="67"/>
        <v>0.31904417570737892</v>
      </c>
      <c r="G307" s="9">
        <f t="shared" si="68"/>
        <v>1.0514099438412092</v>
      </c>
      <c r="H307" s="9">
        <f t="shared" si="69"/>
        <v>2.5455726174465778</v>
      </c>
      <c r="I307" s="9">
        <f t="shared" si="70"/>
        <v>3.4708133680268425</v>
      </c>
      <c r="J307" s="9">
        <f t="shared" si="71"/>
        <v>3.1343621859976545</v>
      </c>
      <c r="K307" s="11">
        <f t="shared" si="72"/>
        <v>0.40485829959514169</v>
      </c>
      <c r="L307" s="11">
        <f t="shared" si="73"/>
        <v>0.29850746268656714</v>
      </c>
      <c r="M307" s="11">
        <f t="shared" si="74"/>
        <v>0.33003300330033003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-0.27970282072620811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0.23333048151633706</v>
      </c>
      <c r="Q307" s="11">
        <f>2*'OddsRatio_working_3-way'!K307*'OddsRatio_working_3-way'!L307*'OddsRatio_working_3-way'!M307</f>
        <v>7.9771104791910089E-2</v>
      </c>
      <c r="R307" s="11">
        <f t="shared" si="75"/>
        <v>0</v>
      </c>
      <c r="S307" s="11">
        <f t="shared" si="76"/>
        <v>-0.83420853930084815</v>
      </c>
      <c r="T307" s="11">
        <f t="shared" si="77"/>
        <v>-0.28519950061567451</v>
      </c>
      <c r="U307" s="11">
        <f>'OddsRatio_working_3-way'!S307-'OddsRatio_working_3-way'!R307^2/3</f>
        <v>-0.83420853930084815</v>
      </c>
      <c r="V307" s="11">
        <f>'OddsRatio_working_3-way'!S307*'OddsRatio_working_3-way'!R307/3-2*'OddsRatio_working_3-way'!R307^3/27-'OddsRatio_working_3-way'!T307</f>
        <v>0.28519950061567451</v>
      </c>
      <c r="W307" s="11">
        <f>'OddsRatio_working_3-way'!V307^2+4*'OddsRatio_working_3-way'!U307^3/27</f>
        <v>-4.6655359750096825E-3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0.14663244109544774</v>
      </c>
      <c r="Y307" s="11">
        <f>IF('OddsRatio_working_3-way'!W307&gt;=0,IF('OddsRatio_working_3-way'!V307+SQRT('OddsRatio_working_3-way'!W307)&gt;0,0,PI()),ACOS('OddsRatio_working_3-way'!V307/(2*'OddsRatio_working_3-way'!X307)))</f>
        <v>0.23507032938448802</v>
      </c>
      <c r="Z307" s="11">
        <f>'OddsRatio_working_3-way'!X307^(1/3)*COS('OddsRatio_working_3-way'!Y307/3)</f>
        <v>0.52570497192060461</v>
      </c>
      <c r="AA307" s="11">
        <f>'OddsRatio_working_3-way'!X307^(1/3)*COS(('OddsRatio_working_3-way'!Y307+2*PI())/3)</f>
        <v>-0.29859946763259687</v>
      </c>
      <c r="AB307" s="11">
        <f>'OddsRatio_working_3-way'!X307^(1/3)*COS(('OddsRatio_working_3-way'!Y307+4*PI())/3)</f>
        <v>-0.22710550428800777</v>
      </c>
      <c r="AC307" s="11">
        <f>'OddsRatio_working_3-way'!X307^(1/3)*SIN('OddsRatio_working_3-way'!Y307/3)</f>
        <v>4.127705898243178E-2</v>
      </c>
      <c r="AD307" s="11">
        <f>'OddsRatio_working_3-way'!X307^(1/3)*SIN(('OddsRatio_working_3-way'!Y307+2*PI())/3)</f>
        <v>0.43463533108781266</v>
      </c>
      <c r="AE307" s="11">
        <f>'OddsRatio_working_3-way'!X307^(1/3)*SIN(('OddsRatio_working_3-way'!Y307+4*PI())/3)</f>
        <v>-0.47591239007024438</v>
      </c>
      <c r="AF307" s="11">
        <f>-'OddsRatio_working_3-way'!U307/(3*'OddsRatio_working_3-way'!X307^(1/3))*COS(('OddsRatio_working_3-way'!Y307)/3)</f>
        <v>0.5257049719206045</v>
      </c>
      <c r="AG307" s="11">
        <f>-'OddsRatio_working_3-way'!U307/(3*'OddsRatio_working_3-way'!X307^(1/3))*COS(('OddsRatio_working_3-way'!Y307+2*PI())/3)</f>
        <v>-0.29859946763259682</v>
      </c>
      <c r="AH307" s="11">
        <f>-'OddsRatio_working_3-way'!U307/(3*'OddsRatio_working_3-way'!X307^(1/3))*COS(('OddsRatio_working_3-way'!Y307+4*PI())/3)</f>
        <v>-0.22710550428800774</v>
      </c>
      <c r="AI307" s="11">
        <f>'OddsRatio_working_3-way'!U307/(3*'OddsRatio_working_3-way'!X307^(1/3))*SIN(('OddsRatio_working_3-way'!Y307)/3)</f>
        <v>-4.1277058982431773E-2</v>
      </c>
      <c r="AJ307" s="11">
        <f>'OddsRatio_working_3-way'!U307/(3*'OddsRatio_working_3-way'!X307^(1/3))*SIN(('OddsRatio_working_3-way'!Y307+2*PI())/3)</f>
        <v>-0.43463533108781255</v>
      </c>
      <c r="AK307" s="11">
        <f>'OddsRatio_working_3-way'!U307/(3*'OddsRatio_working_3-way'!X307^(1/3))*SIN(('OddsRatio_working_3-way'!Y307+4*PI())/3)</f>
        <v>0.47591239007024427</v>
      </c>
      <c r="AL307" s="11">
        <f>'OddsRatio_working_3-way'!Z307+'OddsRatio_working_3-way'!AF307</f>
        <v>1.0514099438412092</v>
      </c>
      <c r="AM307" s="11">
        <f>'OddsRatio_working_3-way'!AA307+'OddsRatio_working_3-way'!AG307</f>
        <v>-0.59719893526519363</v>
      </c>
      <c r="AN307" s="11">
        <f>'OddsRatio_working_3-way'!AB307+'OddsRatio_working_3-way'!AH307</f>
        <v>-0.45421100857601548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1.0514099438412092</v>
      </c>
      <c r="AS307" s="11">
        <f>IF(('OddsRatio_working_3-way'!X307=0),IF(Q307&gt;0,-Q307^(1/3),(-Q307)^(1/3)),'OddsRatio_working_3-way'!AM307-'OddsRatio_working_3-way'!R307/3)</f>
        <v>-0.59719893526519363</v>
      </c>
      <c r="AT307" s="11">
        <f>IF(('OddsRatio_working_3-way'!X307=0),IF(Q307&gt;0,-Q307^(1/3),(-Q307)^(1/3)),'OddsRatio_working_3-way'!AN307-'OddsRatio_working_3-way'!R307/3)</f>
        <v>-0.45421100857601548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9">
        <f t="shared" si="65"/>
        <v>0.40547861560434278</v>
      </c>
      <c r="E308" s="9">
        <f t="shared" si="66"/>
        <v>0.26208404709457106</v>
      </c>
      <c r="F308" s="9">
        <f t="shared" si="67"/>
        <v>0.33243733730108599</v>
      </c>
      <c r="G308" s="9">
        <f t="shared" si="68"/>
        <v>1.0624792055829031</v>
      </c>
      <c r="H308" s="9">
        <f t="shared" si="69"/>
        <v>2.4662213037044061</v>
      </c>
      <c r="I308" s="9">
        <f t="shared" si="70"/>
        <v>3.8155698947946934</v>
      </c>
      <c r="J308" s="9">
        <f t="shared" si="71"/>
        <v>3.0080856985516871</v>
      </c>
      <c r="K308" s="11">
        <f t="shared" si="72"/>
        <v>0.42016806722689076</v>
      </c>
      <c r="L308" s="11">
        <f t="shared" si="73"/>
        <v>0.27397260273972601</v>
      </c>
      <c r="M308" s="11">
        <f t="shared" si="74"/>
        <v>0.34602076124567471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-0.27530817038385713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0.23580556078904047</v>
      </c>
      <c r="Q308" s="11">
        <f>2*'OddsRatio_working_3-way'!K308*'OddsRatio_working_3-way'!L308*'OddsRatio_working_3-way'!M308</f>
        <v>7.9664040807108261E-2</v>
      </c>
      <c r="R308" s="11">
        <f t="shared" si="75"/>
        <v>0</v>
      </c>
      <c r="S308" s="11">
        <f t="shared" si="76"/>
        <v>-0.85651493909629017</v>
      </c>
      <c r="T308" s="11">
        <f t="shared" si="77"/>
        <v>-0.28936315510009802</v>
      </c>
      <c r="U308" s="11">
        <f>'OddsRatio_working_3-way'!S308-'OddsRatio_working_3-way'!R308^2/3</f>
        <v>-0.85651493909629017</v>
      </c>
      <c r="V308" s="11">
        <f>'OddsRatio_working_3-way'!S308*'OddsRatio_working_3-way'!R308/3-2*'OddsRatio_working_3-way'!R308^3/27-'OddsRatio_working_3-way'!T308</f>
        <v>0.28936315510009802</v>
      </c>
      <c r="W308" s="11">
        <f>'OddsRatio_working_3-way'!V308^2+4*'OddsRatio_working_3-way'!U308^3/27</f>
        <v>-9.3585408133665532E-3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0.15255292224573244</v>
      </c>
      <c r="Y308" s="11">
        <f>IF('OddsRatio_working_3-way'!W308&gt;=0,IF('OddsRatio_working_3-way'!V308+SQRT('OddsRatio_working_3-way'!W308)&gt;0,0,PI()),ACOS('OddsRatio_working_3-way'!V308/(2*'OddsRatio_working_3-way'!X308)))</f>
        <v>0.32263723896919139</v>
      </c>
      <c r="Z308" s="11">
        <f>'OddsRatio_working_3-way'!X308^(1/3)*COS('OddsRatio_working_3-way'!Y308/3)</f>
        <v>0.53123960279145155</v>
      </c>
      <c r="AA308" s="11">
        <f>'OddsRatio_working_3-way'!X308^(1/3)*COS(('OddsRatio_working_3-way'!Y308+2*PI())/3)</f>
        <v>-0.31528969261322476</v>
      </c>
      <c r="AB308" s="11">
        <f>'OddsRatio_working_3-way'!X308^(1/3)*COS(('OddsRatio_working_3-way'!Y308+4*PI())/3)</f>
        <v>-0.21594991017822684</v>
      </c>
      <c r="AC308" s="11">
        <f>'OddsRatio_working_3-way'!X308^(1/3)*SIN('OddsRatio_working_3-way'!Y308/3)</f>
        <v>5.7353850130085086E-2</v>
      </c>
      <c r="AD308" s="11">
        <f>'OddsRatio_working_3-way'!X308^(1/3)*SIN(('OddsRatio_working_3-way'!Y308+2*PI())/3)</f>
        <v>0.43139006644870914</v>
      </c>
      <c r="AE308" s="11">
        <f>'OddsRatio_working_3-way'!X308^(1/3)*SIN(('OddsRatio_working_3-way'!Y308+4*PI())/3)</f>
        <v>-0.48874391657879401</v>
      </c>
      <c r="AF308" s="11">
        <f>-'OddsRatio_working_3-way'!U308/(3*'OddsRatio_working_3-way'!X308^(1/3))*COS(('OddsRatio_working_3-way'!Y308)/3)</f>
        <v>0.53123960279145155</v>
      </c>
      <c r="AG308" s="11">
        <f>-'OddsRatio_working_3-way'!U308/(3*'OddsRatio_working_3-way'!X308^(1/3))*COS(('OddsRatio_working_3-way'!Y308+2*PI())/3)</f>
        <v>-0.31528969261322476</v>
      </c>
      <c r="AH308" s="11">
        <f>-'OddsRatio_working_3-way'!U308/(3*'OddsRatio_working_3-way'!X308^(1/3))*COS(('OddsRatio_working_3-way'!Y308+4*PI())/3)</f>
        <v>-0.21594991017822684</v>
      </c>
      <c r="AI308" s="11">
        <f>'OddsRatio_working_3-way'!U308/(3*'OddsRatio_working_3-way'!X308^(1/3))*SIN(('OddsRatio_working_3-way'!Y308)/3)</f>
        <v>-5.7353850130085086E-2</v>
      </c>
      <c r="AJ308" s="11">
        <f>'OddsRatio_working_3-way'!U308/(3*'OddsRatio_working_3-way'!X308^(1/3))*SIN(('OddsRatio_working_3-way'!Y308+2*PI())/3)</f>
        <v>-0.43139006644870914</v>
      </c>
      <c r="AK308" s="11">
        <f>'OddsRatio_working_3-way'!U308/(3*'OddsRatio_working_3-way'!X308^(1/3))*SIN(('OddsRatio_working_3-way'!Y308+4*PI())/3)</f>
        <v>0.48874391657879401</v>
      </c>
      <c r="AL308" s="11">
        <f>'OddsRatio_working_3-way'!Z308+'OddsRatio_working_3-way'!AF308</f>
        <v>1.0624792055829031</v>
      </c>
      <c r="AM308" s="11">
        <f>'OddsRatio_working_3-way'!AA308+'OddsRatio_working_3-way'!AG308</f>
        <v>-0.63057938522644952</v>
      </c>
      <c r="AN308" s="11">
        <f>'OddsRatio_working_3-way'!AB308+'OddsRatio_working_3-way'!AH308</f>
        <v>-0.43189982035645369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1.0624792055829031</v>
      </c>
      <c r="AS308" s="11">
        <f>IF(('OddsRatio_working_3-way'!X308=0),IF(Q308&gt;0,-Q308^(1/3),(-Q308)^(1/3)),'OddsRatio_working_3-way'!AM308-'OddsRatio_working_3-way'!R308/3)</f>
        <v>-0.63057938522644952</v>
      </c>
      <c r="AT308" s="11">
        <f>IF(('OddsRatio_working_3-way'!X308=0),IF(Q308&gt;0,-Q308^(1/3),(-Q308)^(1/3)),'OddsRatio_working_3-way'!AN308-'OddsRatio_working_3-way'!R308/3)</f>
        <v>-0.43189982035645369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9">
        <f t="shared" si="65"/>
        <v>0.50707458184038678</v>
      </c>
      <c r="E309" s="9">
        <f t="shared" si="66"/>
        <v>0.26930047905453702</v>
      </c>
      <c r="F309" s="9">
        <f t="shared" si="67"/>
        <v>0.22362493910507586</v>
      </c>
      <c r="G309" s="9">
        <f t="shared" si="68"/>
        <v>1.0682378945635804</v>
      </c>
      <c r="H309" s="9">
        <f t="shared" si="69"/>
        <v>1.9720964840528581</v>
      </c>
      <c r="I309" s="9">
        <f t="shared" si="70"/>
        <v>3.7133242521914949</v>
      </c>
      <c r="J309" s="9">
        <f t="shared" si="71"/>
        <v>4.4717731573316364</v>
      </c>
      <c r="K309" s="11">
        <f t="shared" si="72"/>
        <v>0.52356020942408377</v>
      </c>
      <c r="L309" s="11">
        <f t="shared" si="73"/>
        <v>0.2824858757062147</v>
      </c>
      <c r="M309" s="11">
        <f t="shared" si="74"/>
        <v>0.23529411764705882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-0.26141644873407688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0.23315742127892067</v>
      </c>
      <c r="Q309" s="11">
        <f>2*'OddsRatio_working_3-way'!K309*'OddsRatio_working_3-way'!L309*'OddsRatio_working_3-way'!M309</f>
        <v>6.9599230232513631E-2</v>
      </c>
      <c r="R309" s="11">
        <f t="shared" si="75"/>
        <v>0</v>
      </c>
      <c r="S309" s="11">
        <f t="shared" si="76"/>
        <v>-0.89190034677618002</v>
      </c>
      <c r="T309" s="11">
        <f t="shared" si="77"/>
        <v>-0.26623890948542689</v>
      </c>
      <c r="U309" s="11">
        <f>'OddsRatio_working_3-way'!S309-'OddsRatio_working_3-way'!R309^2/3</f>
        <v>-0.89190034677618002</v>
      </c>
      <c r="V309" s="11">
        <f>'OddsRatio_working_3-way'!S309*'OddsRatio_working_3-way'!R309/3-2*'OddsRatio_working_3-way'!R309^3/27-'OddsRatio_working_3-way'!T309</f>
        <v>0.26623890948542689</v>
      </c>
      <c r="W309" s="11">
        <f>'OddsRatio_working_3-way'!V309^2+4*'OddsRatio_working_3-way'!U309^3/27</f>
        <v>-3.4227130946485496E-2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0.16210358406777658</v>
      </c>
      <c r="Y309" s="11">
        <f>IF('OddsRatio_working_3-way'!W309&gt;=0,IF('OddsRatio_working_3-way'!V309+SQRT('OddsRatio_working_3-way'!W309)&gt;0,0,PI()),ACOS('OddsRatio_working_3-way'!V309/(2*'OddsRatio_working_3-way'!X309)))</f>
        <v>0.60728567044471338</v>
      </c>
      <c r="Z309" s="11">
        <f>'OddsRatio_working_3-way'!X309^(1/3)*COS('OddsRatio_working_3-way'!Y309/3)</f>
        <v>0.5341189472817901</v>
      </c>
      <c r="AA309" s="11">
        <f>'OddsRatio_working_3-way'!X309^(1/3)*COS(('OddsRatio_working_3-way'!Y309+2*PI())/3)</f>
        <v>-0.36199523776585107</v>
      </c>
      <c r="AB309" s="11">
        <f>'OddsRatio_working_3-way'!X309^(1/3)*COS(('OddsRatio_working_3-way'!Y309+4*PI())/3)</f>
        <v>-0.17212370951593906</v>
      </c>
      <c r="AC309" s="11">
        <f>'OddsRatio_working_3-way'!X309^(1/3)*SIN('OddsRatio_working_3-way'!Y309/3)</f>
        <v>0.1096223779465324</v>
      </c>
      <c r="AD309" s="11">
        <f>'OddsRatio_working_3-way'!X309^(1/3)*SIN(('OddsRatio_working_3-way'!Y309+2*PI())/3)</f>
        <v>0.40774938801536531</v>
      </c>
      <c r="AE309" s="11">
        <f>'OddsRatio_working_3-way'!X309^(1/3)*SIN(('OddsRatio_working_3-way'!Y309+4*PI())/3)</f>
        <v>-0.5173717659618976</v>
      </c>
      <c r="AF309" s="11">
        <f>-'OddsRatio_working_3-way'!U309/(3*'OddsRatio_working_3-way'!X309^(1/3))*COS(('OddsRatio_working_3-way'!Y309)/3)</f>
        <v>0.53411894728179021</v>
      </c>
      <c r="AG309" s="11">
        <f>-'OddsRatio_working_3-way'!U309/(3*'OddsRatio_working_3-way'!X309^(1/3))*COS(('OddsRatio_working_3-way'!Y309+2*PI())/3)</f>
        <v>-0.36199523776585113</v>
      </c>
      <c r="AH309" s="11">
        <f>-'OddsRatio_working_3-way'!U309/(3*'OddsRatio_working_3-way'!X309^(1/3))*COS(('OddsRatio_working_3-way'!Y309+4*PI())/3)</f>
        <v>-0.17212370951593908</v>
      </c>
      <c r="AI309" s="11">
        <f>'OddsRatio_working_3-way'!U309/(3*'OddsRatio_working_3-way'!X309^(1/3))*SIN(('OddsRatio_working_3-way'!Y309)/3)</f>
        <v>-0.10962237794653243</v>
      </c>
      <c r="AJ309" s="11">
        <f>'OddsRatio_working_3-way'!U309/(3*'OddsRatio_working_3-way'!X309^(1/3))*SIN(('OddsRatio_working_3-way'!Y309+2*PI())/3)</f>
        <v>-0.40774938801536537</v>
      </c>
      <c r="AK309" s="11">
        <f>'OddsRatio_working_3-way'!U309/(3*'OddsRatio_working_3-way'!X309^(1/3))*SIN(('OddsRatio_working_3-way'!Y309+4*PI())/3)</f>
        <v>0.51737176596189771</v>
      </c>
      <c r="AL309" s="11">
        <f>'OddsRatio_working_3-way'!Z309+'OddsRatio_working_3-way'!AF309</f>
        <v>1.0682378945635804</v>
      </c>
      <c r="AM309" s="11">
        <f>'OddsRatio_working_3-way'!AA309+'OddsRatio_working_3-way'!AG309</f>
        <v>-0.72399047553170215</v>
      </c>
      <c r="AN309" s="11">
        <f>'OddsRatio_working_3-way'!AB309+'OddsRatio_working_3-way'!AH309</f>
        <v>-0.34424741903187817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1.0682378945635804</v>
      </c>
      <c r="AS309" s="11">
        <f>IF(('OddsRatio_working_3-way'!X309=0),IF(Q309&gt;0,-Q309^(1/3),(-Q309)^(1/3)),'OddsRatio_working_3-way'!AM309-'OddsRatio_working_3-way'!R309/3)</f>
        <v>-0.72399047553170215</v>
      </c>
      <c r="AT309" s="11">
        <f>IF(('OddsRatio_working_3-way'!X309=0),IF(Q309&gt;0,-Q309^(1/3),(-Q309)^(1/3)),'OddsRatio_working_3-way'!AN309-'OddsRatio_working_3-way'!R309/3)</f>
        <v>-0.34424741903187817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9">
        <f t="shared" si="65"/>
        <v>0.46103539689326489</v>
      </c>
      <c r="E310" s="9">
        <f t="shared" si="66"/>
        <v>0.24952605288934496</v>
      </c>
      <c r="F310" s="9">
        <f t="shared" si="67"/>
        <v>0.28943855021739007</v>
      </c>
      <c r="G310" s="9">
        <f t="shared" si="68"/>
        <v>1.06275532054116</v>
      </c>
      <c r="H310" s="9">
        <f t="shared" si="69"/>
        <v>2.1690308525952764</v>
      </c>
      <c r="I310" s="9">
        <f t="shared" si="70"/>
        <v>4.0075975571314828</v>
      </c>
      <c r="J310" s="9">
        <f t="shared" si="71"/>
        <v>3.45496479045008</v>
      </c>
      <c r="K310" s="11">
        <f t="shared" si="72"/>
        <v>0.47619047619047616</v>
      </c>
      <c r="L310" s="11">
        <f t="shared" si="73"/>
        <v>0.2610966057441253</v>
      </c>
      <c r="M310" s="11">
        <f t="shared" si="74"/>
        <v>0.30211480362537763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-0.27011272116302365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0.23438970217858468</v>
      </c>
      <c r="Q310" s="11">
        <f>2*'OddsRatio_working_3-way'!K310*'OddsRatio_working_3-way'!L310*'OddsRatio_working_3-way'!M310</f>
        <v>7.5124904544418142E-2</v>
      </c>
      <c r="R310" s="11">
        <f t="shared" si="75"/>
        <v>0</v>
      </c>
      <c r="S310" s="11">
        <f t="shared" si="76"/>
        <v>-0.86774773572075226</v>
      </c>
      <c r="T310" s="11">
        <f t="shared" si="77"/>
        <v>-0.27812427426947178</v>
      </c>
      <c r="U310" s="11">
        <f>'OddsRatio_working_3-way'!S310-'OddsRatio_working_3-way'!R310^2/3</f>
        <v>-0.86774773572075226</v>
      </c>
      <c r="V310" s="11">
        <f>'OddsRatio_working_3-way'!S310*'OddsRatio_working_3-way'!R310/3-2*'OddsRatio_working_3-way'!R310^3/27-'OddsRatio_working_3-way'!T310</f>
        <v>0.27812427426947178</v>
      </c>
      <c r="W310" s="11">
        <f>'OddsRatio_working_3-way'!V310^2+4*'OddsRatio_working_3-way'!U310^3/27</f>
        <v>-1.9447186107769243E-2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0.15556373134963819</v>
      </c>
      <c r="Y310" s="11">
        <f>IF('OddsRatio_working_3-way'!W310&gt;=0,IF('OddsRatio_working_3-way'!V310+SQRT('OddsRatio_working_3-way'!W310)&gt;0,0,PI()),ACOS('OddsRatio_working_3-way'!V310/(2*'OddsRatio_working_3-way'!X310)))</f>
        <v>0.46477174264506615</v>
      </c>
      <c r="Z310" s="11">
        <f>'OddsRatio_working_3-way'!X310^(1/3)*COS('OddsRatio_working_3-way'!Y310/3)</f>
        <v>0.53137766027057998</v>
      </c>
      <c r="AA310" s="11">
        <f>'OddsRatio_working_3-way'!X310^(1/3)*COS(('OddsRatio_working_3-way'!Y310+2*PI())/3)</f>
        <v>-0.33755864684725234</v>
      </c>
      <c r="AB310" s="11">
        <f>'OddsRatio_working_3-way'!X310^(1/3)*COS(('OddsRatio_working_3-way'!Y310+4*PI())/3)</f>
        <v>-0.19381901342332777</v>
      </c>
      <c r="AC310" s="11">
        <f>'OddsRatio_working_3-way'!X310^(1/3)*SIN('OddsRatio_working_3-way'!Y310/3)</f>
        <v>8.2988116050521171E-2</v>
      </c>
      <c r="AD310" s="11">
        <f>'OddsRatio_working_3-way'!X310^(1/3)*SIN(('OddsRatio_working_3-way'!Y310+2*PI())/3)</f>
        <v>0.41869249477259879</v>
      </c>
      <c r="AE310" s="11">
        <f>'OddsRatio_working_3-way'!X310^(1/3)*SIN(('OddsRatio_working_3-way'!Y310+4*PI())/3)</f>
        <v>-0.50168061082311988</v>
      </c>
      <c r="AF310" s="11">
        <f>-'OddsRatio_working_3-way'!U310/(3*'OddsRatio_working_3-way'!X310^(1/3))*COS(('OddsRatio_working_3-way'!Y310)/3)</f>
        <v>0.53137766027058009</v>
      </c>
      <c r="AG310" s="11">
        <f>-'OddsRatio_working_3-way'!U310/(3*'OddsRatio_working_3-way'!X310^(1/3))*COS(('OddsRatio_working_3-way'!Y310+2*PI())/3)</f>
        <v>-0.33755864684725245</v>
      </c>
      <c r="AH310" s="11">
        <f>-'OddsRatio_working_3-way'!U310/(3*'OddsRatio_working_3-way'!X310^(1/3))*COS(('OddsRatio_working_3-way'!Y310+4*PI())/3)</f>
        <v>-0.19381901342332783</v>
      </c>
      <c r="AI310" s="11">
        <f>'OddsRatio_working_3-way'!U310/(3*'OddsRatio_working_3-way'!X310^(1/3))*SIN(('OddsRatio_working_3-way'!Y310)/3)</f>
        <v>-8.2988116050521185E-2</v>
      </c>
      <c r="AJ310" s="11">
        <f>'OddsRatio_working_3-way'!U310/(3*'OddsRatio_working_3-way'!X310^(1/3))*SIN(('OddsRatio_working_3-way'!Y310+2*PI())/3)</f>
        <v>-0.4186924947725989</v>
      </c>
      <c r="AK310" s="11">
        <f>'OddsRatio_working_3-way'!U310/(3*'OddsRatio_working_3-way'!X310^(1/3))*SIN(('OddsRatio_working_3-way'!Y310+4*PI())/3)</f>
        <v>0.50168061082311988</v>
      </c>
      <c r="AL310" s="11">
        <f>'OddsRatio_working_3-way'!Z310+'OddsRatio_working_3-way'!AF310</f>
        <v>1.06275532054116</v>
      </c>
      <c r="AM310" s="11">
        <f>'OddsRatio_working_3-way'!AA310+'OddsRatio_working_3-way'!AG310</f>
        <v>-0.67511729369450479</v>
      </c>
      <c r="AN310" s="11">
        <f>'OddsRatio_working_3-way'!AB310+'OddsRatio_working_3-way'!AH310</f>
        <v>-0.3876380268466556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1.06275532054116</v>
      </c>
      <c r="AS310" s="11">
        <f>IF(('OddsRatio_working_3-way'!X310=0),IF(Q310&gt;0,-Q310^(1/3),(-Q310)^(1/3)),'OddsRatio_working_3-way'!AM310-'OddsRatio_working_3-way'!R310/3)</f>
        <v>-0.67511729369450479</v>
      </c>
      <c r="AT310" s="11">
        <f>IF(('OddsRatio_working_3-way'!X310=0),IF(Q310&gt;0,-Q310^(1/3),(-Q310)^(1/3)),'OddsRatio_working_3-way'!AN310-'OddsRatio_working_3-way'!R310/3)</f>
        <v>-0.3876380268466556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9">
        <f t="shared" si="65"/>
        <v>0.48421545275788241</v>
      </c>
      <c r="E311" s="9">
        <f t="shared" si="66"/>
        <v>0.26874519990979023</v>
      </c>
      <c r="F311" s="9">
        <f t="shared" si="67"/>
        <v>0.24703934733232738</v>
      </c>
      <c r="G311" s="9">
        <f t="shared" si="68"/>
        <v>1.0546498808289804</v>
      </c>
      <c r="H311" s="9">
        <f t="shared" si="69"/>
        <v>2.0651963796372694</v>
      </c>
      <c r="I311" s="9">
        <f t="shared" si="70"/>
        <v>3.7209966925387699</v>
      </c>
      <c r="J311" s="9">
        <f t="shared" si="71"/>
        <v>4.0479381555957534</v>
      </c>
      <c r="K311" s="11">
        <f t="shared" si="72"/>
        <v>0.49751243781094534</v>
      </c>
      <c r="L311" s="11">
        <f t="shared" si="73"/>
        <v>0.27932960893854747</v>
      </c>
      <c r="M311" s="11">
        <f t="shared" si="74"/>
        <v>0.25706940874035988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-0.26903590076216255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0.2314975080793702</v>
      </c>
      <c r="Q311" s="11">
        <f>2*'OddsRatio_working_3-way'!K311*'OddsRatio_working_3-way'!L311*'OddsRatio_working_3-way'!M311</f>
        <v>7.1449848172645131E-2</v>
      </c>
      <c r="R311" s="11">
        <f t="shared" si="75"/>
        <v>0</v>
      </c>
      <c r="S311" s="11">
        <f t="shared" si="76"/>
        <v>-0.86047069340393478</v>
      </c>
      <c r="T311" s="11">
        <f t="shared" si="77"/>
        <v>-0.26557737450738733</v>
      </c>
      <c r="U311" s="11">
        <f>'OddsRatio_working_3-way'!S311-'OddsRatio_working_3-way'!R311^2/3</f>
        <v>-0.86047069340393478</v>
      </c>
      <c r="V311" s="11">
        <f>'OddsRatio_working_3-way'!S311*'OddsRatio_working_3-way'!R311/3-2*'OddsRatio_working_3-way'!R311^3/27-'OddsRatio_working_3-way'!T311</f>
        <v>0.26557737450738733</v>
      </c>
      <c r="W311" s="11">
        <f>'OddsRatio_working_3-way'!V311^2+4*'OddsRatio_working_3-way'!U311^3/27</f>
        <v>-2.3853983517735877E-2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0.15361097402852844</v>
      </c>
      <c r="Y311" s="11">
        <f>IF('OddsRatio_working_3-way'!W311&gt;=0,IF('OddsRatio_working_3-way'!V311+SQRT('OddsRatio_working_3-way'!W311)&gt;0,0,PI()),ACOS('OddsRatio_working_3-way'!V311/(2*'OddsRatio_working_3-way'!X311)))</f>
        <v>0.5267451714240674</v>
      </c>
      <c r="Z311" s="11">
        <f>'OddsRatio_working_3-way'!X311^(1/3)*COS('OddsRatio_working_3-way'!Y311/3)</f>
        <v>0.52732494041449018</v>
      </c>
      <c r="AA311" s="11">
        <f>'OddsRatio_working_3-way'!X311^(1/3)*COS(('OddsRatio_working_3-way'!Y311+2*PI())/3)</f>
        <v>-0.34468085555047723</v>
      </c>
      <c r="AB311" s="11">
        <f>'OddsRatio_working_3-way'!X311^(1/3)*COS(('OddsRatio_working_3-way'!Y311+4*PI())/3)</f>
        <v>-0.18264408486401307</v>
      </c>
      <c r="AC311" s="11">
        <f>'OddsRatio_working_3-way'!X311^(1/3)*SIN('OddsRatio_working_3-way'!Y311/3)</f>
        <v>9.3551973174447856E-2</v>
      </c>
      <c r="AD311" s="11">
        <f>'OddsRatio_working_3-way'!X311^(1/3)*SIN(('OddsRatio_working_3-way'!Y311+2*PI())/3)</f>
        <v>0.40990080786084004</v>
      </c>
      <c r="AE311" s="11">
        <f>'OddsRatio_working_3-way'!X311^(1/3)*SIN(('OddsRatio_working_3-way'!Y311+4*PI())/3)</f>
        <v>-0.50345278103528779</v>
      </c>
      <c r="AF311" s="11">
        <f>-'OddsRatio_working_3-way'!U311/(3*'OddsRatio_working_3-way'!X311^(1/3))*COS(('OddsRatio_working_3-way'!Y311)/3)</f>
        <v>0.5273249404144903</v>
      </c>
      <c r="AG311" s="11">
        <f>-'OddsRatio_working_3-way'!U311/(3*'OddsRatio_working_3-way'!X311^(1/3))*COS(('OddsRatio_working_3-way'!Y311+2*PI())/3)</f>
        <v>-0.34468085555047728</v>
      </c>
      <c r="AH311" s="11">
        <f>-'OddsRatio_working_3-way'!U311/(3*'OddsRatio_working_3-way'!X311^(1/3))*COS(('OddsRatio_working_3-way'!Y311+4*PI())/3)</f>
        <v>-0.1826440848640131</v>
      </c>
      <c r="AI311" s="11">
        <f>'OddsRatio_working_3-way'!U311/(3*'OddsRatio_working_3-way'!X311^(1/3))*SIN(('OddsRatio_working_3-way'!Y311)/3)</f>
        <v>-9.3551973174447869E-2</v>
      </c>
      <c r="AJ311" s="11">
        <f>'OddsRatio_working_3-way'!U311/(3*'OddsRatio_working_3-way'!X311^(1/3))*SIN(('OddsRatio_working_3-way'!Y311+2*PI())/3)</f>
        <v>-0.4099008078608401</v>
      </c>
      <c r="AK311" s="11">
        <f>'OddsRatio_working_3-way'!U311/(3*'OddsRatio_working_3-way'!X311^(1/3))*SIN(('OddsRatio_working_3-way'!Y311+4*PI())/3)</f>
        <v>0.5034527810352879</v>
      </c>
      <c r="AL311" s="11">
        <f>'OddsRatio_working_3-way'!Z311+'OddsRatio_working_3-way'!AF311</f>
        <v>1.0546498808289804</v>
      </c>
      <c r="AM311" s="11">
        <f>'OddsRatio_working_3-way'!AA311+'OddsRatio_working_3-way'!AG311</f>
        <v>-0.68936171110095446</v>
      </c>
      <c r="AN311" s="11">
        <f>'OddsRatio_working_3-way'!AB311+'OddsRatio_working_3-way'!AH311</f>
        <v>-0.36528816972802614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1.0546498808289804</v>
      </c>
      <c r="AS311" s="11">
        <f>IF(('OddsRatio_working_3-way'!X311=0),IF(Q311&gt;0,-Q311^(1/3),(-Q311)^(1/3)),'OddsRatio_working_3-way'!AM311-'OddsRatio_working_3-way'!R311/3)</f>
        <v>-0.68936171110095446</v>
      </c>
      <c r="AT311" s="11">
        <f>IF(('OddsRatio_working_3-way'!X311=0),IF(Q311&gt;0,-Q311^(1/3),(-Q311)^(1/3)),'OddsRatio_working_3-way'!AN311-'OddsRatio_working_3-way'!R311/3)</f>
        <v>-0.36528816972802614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9">
        <f t="shared" si="65"/>
        <v>0.3895489951465142</v>
      </c>
      <c r="E312" s="9">
        <f t="shared" si="66"/>
        <v>0.26853067249793572</v>
      </c>
      <c r="F312" s="9">
        <f t="shared" si="67"/>
        <v>0.34192033235555014</v>
      </c>
      <c r="G312" s="9">
        <f t="shared" si="68"/>
        <v>1.051725626506625</v>
      </c>
      <c r="H312" s="9">
        <f t="shared" si="69"/>
        <v>2.5670711834948712</v>
      </c>
      <c r="I312" s="9">
        <f t="shared" si="70"/>
        <v>3.7239693726521588</v>
      </c>
      <c r="J312" s="9">
        <f t="shared" si="71"/>
        <v>2.9246578965071239</v>
      </c>
      <c r="K312" s="11">
        <f t="shared" si="72"/>
        <v>0.40160642570281119</v>
      </c>
      <c r="L312" s="11">
        <f t="shared" si="73"/>
        <v>0.2785515320334262</v>
      </c>
      <c r="M312" s="11">
        <f t="shared" si="74"/>
        <v>0.35335689045936397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-0.27916237921359743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0.23361850998588682</v>
      </c>
      <c r="Q312" s="11">
        <f>2*'OddsRatio_working_3-way'!K312*'OddsRatio_working_3-way'!L312*'OddsRatio_working_3-way'!M312</f>
        <v>7.9058717423311956E-2</v>
      </c>
      <c r="R312" s="11">
        <f t="shared" si="75"/>
        <v>0</v>
      </c>
      <c r="S312" s="11">
        <f t="shared" si="76"/>
        <v>-0.83685527628755696</v>
      </c>
      <c r="T312" s="11">
        <f t="shared" si="77"/>
        <v>-0.28319975508885176</v>
      </c>
      <c r="U312" s="11">
        <f>'OddsRatio_working_3-way'!S312-'OddsRatio_working_3-way'!R312^2/3</f>
        <v>-0.83685527628755696</v>
      </c>
      <c r="V312" s="11">
        <f>'OddsRatio_working_3-way'!S312*'OddsRatio_working_3-way'!R312/3-2*'OddsRatio_working_3-way'!R312^3/27-'OddsRatio_working_3-way'!T312</f>
        <v>0.28319975508885176</v>
      </c>
      <c r="W312" s="11">
        <f>'OddsRatio_working_3-way'!V312^2+4*'OddsRatio_working_3-way'!U312^3/27</f>
        <v>-6.6234007546866897E-3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0.1473308369258387</v>
      </c>
      <c r="Y312" s="11">
        <f>IF('OddsRatio_working_3-way'!W312&gt;=0,IF('OddsRatio_working_3-way'!V312+SQRT('OddsRatio_working_3-way'!W312)&gt;0,0,PI()),ACOS('OddsRatio_working_3-way'!V312/(2*'OddsRatio_working_3-way'!X312)))</f>
        <v>0.27983354219254863</v>
      </c>
      <c r="Z312" s="11">
        <f>'OddsRatio_working_3-way'!X312^(1/3)*COS('OddsRatio_working_3-way'!Y312/3)</f>
        <v>0.52586281325331252</v>
      </c>
      <c r="AA312" s="11">
        <f>'OddsRatio_working_3-way'!X312^(1/3)*COS(('OddsRatio_working_3-way'!Y312+2*PI())/3)</f>
        <v>-0.30553475508511724</v>
      </c>
      <c r="AB312" s="11">
        <f>'OddsRatio_working_3-way'!X312^(1/3)*COS(('OddsRatio_working_3-way'!Y312+4*PI())/3)</f>
        <v>-0.22032805816819542</v>
      </c>
      <c r="AC312" s="11">
        <f>'OddsRatio_working_3-way'!X312^(1/3)*SIN('OddsRatio_working_3-way'!Y312/3)</f>
        <v>4.919410940174386E-2</v>
      </c>
      <c r="AD312" s="11">
        <f>'OddsRatio_working_3-way'!X312^(1/3)*SIN(('OddsRatio_working_3-way'!Y312+2*PI())/3)</f>
        <v>0.43081350048204903</v>
      </c>
      <c r="AE312" s="11">
        <f>'OddsRatio_working_3-way'!X312^(1/3)*SIN(('OddsRatio_working_3-way'!Y312+4*PI())/3)</f>
        <v>-0.48000760988379271</v>
      </c>
      <c r="AF312" s="11">
        <f>-'OddsRatio_working_3-way'!U312/(3*'OddsRatio_working_3-way'!X312^(1/3))*COS(('OddsRatio_working_3-way'!Y312)/3)</f>
        <v>0.52586281325331241</v>
      </c>
      <c r="AG312" s="11">
        <f>-'OddsRatio_working_3-way'!U312/(3*'OddsRatio_working_3-way'!X312^(1/3))*COS(('OddsRatio_working_3-way'!Y312+2*PI())/3)</f>
        <v>-0.30553475508511718</v>
      </c>
      <c r="AH312" s="11">
        <f>-'OddsRatio_working_3-way'!U312/(3*'OddsRatio_working_3-way'!X312^(1/3))*COS(('OddsRatio_working_3-way'!Y312+4*PI())/3)</f>
        <v>-0.22032805816819537</v>
      </c>
      <c r="AI312" s="11">
        <f>'OddsRatio_working_3-way'!U312/(3*'OddsRatio_working_3-way'!X312^(1/3))*SIN(('OddsRatio_working_3-way'!Y312)/3)</f>
        <v>-4.9194109401743846E-2</v>
      </c>
      <c r="AJ312" s="11">
        <f>'OddsRatio_working_3-way'!U312/(3*'OddsRatio_working_3-way'!X312^(1/3))*SIN(('OddsRatio_working_3-way'!Y312+2*PI())/3)</f>
        <v>-0.43081350048204892</v>
      </c>
      <c r="AK312" s="11">
        <f>'OddsRatio_working_3-way'!U312/(3*'OddsRatio_working_3-way'!X312^(1/3))*SIN(('OddsRatio_working_3-way'!Y312+4*PI())/3)</f>
        <v>0.4800076098837926</v>
      </c>
      <c r="AL312" s="11">
        <f>'OddsRatio_working_3-way'!Z312+'OddsRatio_working_3-way'!AF312</f>
        <v>1.051725626506625</v>
      </c>
      <c r="AM312" s="11">
        <f>'OddsRatio_working_3-way'!AA312+'OddsRatio_working_3-way'!AG312</f>
        <v>-0.61106951017023436</v>
      </c>
      <c r="AN312" s="11">
        <f>'OddsRatio_working_3-way'!AB312+'OddsRatio_working_3-way'!AH312</f>
        <v>-0.44065611633639079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1.051725626506625</v>
      </c>
      <c r="AS312" s="11">
        <f>IF(('OddsRatio_working_3-way'!X312=0),IF(Q312&gt;0,-Q312^(1/3),(-Q312)^(1/3)),'OddsRatio_working_3-way'!AM312-'OddsRatio_working_3-way'!R312/3)</f>
        <v>-0.61106951017023436</v>
      </c>
      <c r="AT312" s="11">
        <f>IF(('OddsRatio_working_3-way'!X312=0),IF(Q312&gt;0,-Q312^(1/3),(-Q312)^(1/3)),'OddsRatio_working_3-way'!AN312-'OddsRatio_working_3-way'!R312/3)</f>
        <v>-0.44065611633639079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9">
        <f t="shared" si="65"/>
        <v>0.57573391246287742</v>
      </c>
      <c r="E313" s="9">
        <f t="shared" si="66"/>
        <v>0.23908505647402212</v>
      </c>
      <c r="F313" s="9">
        <f t="shared" si="67"/>
        <v>0.1851810310631006</v>
      </c>
      <c r="G313" s="9">
        <f t="shared" si="68"/>
        <v>1.0679905672129517</v>
      </c>
      <c r="H313" s="9">
        <f t="shared" si="69"/>
        <v>1.7369134913769366</v>
      </c>
      <c r="I313" s="9">
        <f t="shared" si="70"/>
        <v>4.1826118902945968</v>
      </c>
      <c r="J313" s="9">
        <f t="shared" si="71"/>
        <v>5.4001211369173614</v>
      </c>
      <c r="K313" s="11">
        <f t="shared" si="72"/>
        <v>0.59171597633136097</v>
      </c>
      <c r="L313" s="11">
        <f t="shared" si="73"/>
        <v>0.25125628140703515</v>
      </c>
      <c r="M313" s="11">
        <f t="shared" si="74"/>
        <v>0.1953125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-0.24599304770895913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0.2262026664387024</v>
      </c>
      <c r="Q313" s="11">
        <f>2*'OddsRatio_working_3-way'!K313*'OddsRatio_working_3-way'!L313*'OddsRatio_working_3-way'!M313</f>
        <v>5.8075139008652729E-2</v>
      </c>
      <c r="R313" s="11">
        <f t="shared" si="75"/>
        <v>0</v>
      </c>
      <c r="S313" s="11">
        <f t="shared" si="76"/>
        <v>-0.91954902199646205</v>
      </c>
      <c r="T313" s="11">
        <f t="shared" si="77"/>
        <v>-0.23608447291308393</v>
      </c>
      <c r="U313" s="11">
        <f>'OddsRatio_working_3-way'!S313-'OddsRatio_working_3-way'!R313^2/3</f>
        <v>-0.91954902199646205</v>
      </c>
      <c r="V313" s="11">
        <f>'OddsRatio_working_3-way'!S313*'OddsRatio_working_3-way'!R313/3-2*'OddsRatio_working_3-way'!R313^3/27-'OddsRatio_working_3-way'!T313</f>
        <v>0.23608447291308393</v>
      </c>
      <c r="W313" s="11">
        <f>'OddsRatio_working_3-way'!V313^2+4*'OddsRatio_working_3-way'!U313^3/27</f>
        <v>-5.9455742078047151E-2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0.16969945523534821</v>
      </c>
      <c r="Y313" s="11">
        <f>IF('OddsRatio_working_3-way'!W313&gt;=0,IF('OddsRatio_working_3-way'!V313+SQRT('OddsRatio_working_3-way'!W313)&gt;0,0,PI()),ACOS('OddsRatio_working_3-way'!V313/(2*'OddsRatio_working_3-way'!X313)))</f>
        <v>0.80154738738709863</v>
      </c>
      <c r="Z313" s="11">
        <f>'OddsRatio_working_3-way'!X313^(1/3)*COS('OddsRatio_working_3-way'!Y313/3)</f>
        <v>0.53399528360647597</v>
      </c>
      <c r="AA313" s="11">
        <f>'OddsRatio_working_3-way'!X313^(1/3)*COS(('OddsRatio_working_3-way'!Y313+2*PI())/3)</f>
        <v>-0.39358371257583546</v>
      </c>
      <c r="AB313" s="11">
        <f>'OddsRatio_working_3-way'!X313^(1/3)*COS(('OddsRatio_working_3-way'!Y313+4*PI())/3)</f>
        <v>-0.14041157103064011</v>
      </c>
      <c r="AC313" s="11">
        <f>'OddsRatio_working_3-way'!X313^(1/3)*SIN('OddsRatio_working_3-way'!Y313/3)</f>
        <v>0.14616900407243247</v>
      </c>
      <c r="AD313" s="11">
        <f>'OddsRatio_working_3-way'!X313^(1/3)*SIN(('OddsRatio_working_3-way'!Y313+2*PI())/3)</f>
        <v>0.389368979068068</v>
      </c>
      <c r="AE313" s="11">
        <f>'OddsRatio_working_3-way'!X313^(1/3)*SIN(('OddsRatio_working_3-way'!Y313+4*PI())/3)</f>
        <v>-0.53553798314050038</v>
      </c>
      <c r="AF313" s="11">
        <f>-'OddsRatio_working_3-way'!U313/(3*'OddsRatio_working_3-way'!X313^(1/3))*COS(('OddsRatio_working_3-way'!Y313)/3)</f>
        <v>0.53399528360647586</v>
      </c>
      <c r="AG313" s="11">
        <f>-'OddsRatio_working_3-way'!U313/(3*'OddsRatio_working_3-way'!X313^(1/3))*COS(('OddsRatio_working_3-way'!Y313+2*PI())/3)</f>
        <v>-0.39358371257583541</v>
      </c>
      <c r="AH313" s="11">
        <f>-'OddsRatio_working_3-way'!U313/(3*'OddsRatio_working_3-way'!X313^(1/3))*COS(('OddsRatio_working_3-way'!Y313+4*PI())/3)</f>
        <v>-0.14041157103064009</v>
      </c>
      <c r="AI313" s="11">
        <f>'OddsRatio_working_3-way'!U313/(3*'OddsRatio_working_3-way'!X313^(1/3))*SIN(('OddsRatio_working_3-way'!Y313)/3)</f>
        <v>-0.14616900407243244</v>
      </c>
      <c r="AJ313" s="11">
        <f>'OddsRatio_working_3-way'!U313/(3*'OddsRatio_working_3-way'!X313^(1/3))*SIN(('OddsRatio_working_3-way'!Y313+2*PI())/3)</f>
        <v>-0.38936897906806794</v>
      </c>
      <c r="AK313" s="11">
        <f>'OddsRatio_working_3-way'!U313/(3*'OddsRatio_working_3-way'!X313^(1/3))*SIN(('OddsRatio_working_3-way'!Y313+4*PI())/3)</f>
        <v>0.53553798314050027</v>
      </c>
      <c r="AL313" s="11">
        <f>'OddsRatio_working_3-way'!Z313+'OddsRatio_working_3-way'!AF313</f>
        <v>1.0679905672129517</v>
      </c>
      <c r="AM313" s="11">
        <f>'OddsRatio_working_3-way'!AA313+'OddsRatio_working_3-way'!AG313</f>
        <v>-0.78716742515167093</v>
      </c>
      <c r="AN313" s="11">
        <f>'OddsRatio_working_3-way'!AB313+'OddsRatio_working_3-way'!AH313</f>
        <v>-0.28082314206128023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1.0679905672129517</v>
      </c>
      <c r="AS313" s="11">
        <f>IF(('OddsRatio_working_3-way'!X313=0),IF(Q313&gt;0,-Q313^(1/3),(-Q313)^(1/3)),'OddsRatio_working_3-way'!AM313-'OddsRatio_working_3-way'!R313/3)</f>
        <v>-0.78716742515167093</v>
      </c>
      <c r="AT313" s="11">
        <f>IF(('OddsRatio_working_3-way'!X313=0),IF(Q313&gt;0,-Q313^(1/3),(-Q313)^(1/3)),'OddsRatio_working_3-way'!AN313-'OddsRatio_working_3-way'!R313/3)</f>
        <v>-0.28082314206128023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9">
        <f t="shared" si="65"/>
        <v>0.25118773764592833</v>
      </c>
      <c r="E314" s="9">
        <f t="shared" si="66"/>
        <v>0.23912350487742914</v>
      </c>
      <c r="F314" s="9">
        <f t="shared" si="67"/>
        <v>0.50968875747664255</v>
      </c>
      <c r="G314" s="9">
        <f t="shared" si="68"/>
        <v>1.0571227152036458</v>
      </c>
      <c r="H314" s="9">
        <f t="shared" si="69"/>
        <v>3.9810860568742803</v>
      </c>
      <c r="I314" s="9">
        <f t="shared" si="70"/>
        <v>4.1819393727629741</v>
      </c>
      <c r="J314" s="9">
        <f t="shared" si="71"/>
        <v>1.9619816708353173</v>
      </c>
      <c r="K314" s="11">
        <f t="shared" si="72"/>
        <v>0.26178010471204188</v>
      </c>
      <c r="L314" s="11">
        <f t="shared" si="73"/>
        <v>0.24937655860349128</v>
      </c>
      <c r="M314" s="11">
        <f t="shared" si="74"/>
        <v>0.52356020942408377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-0.26400727437730875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0.23036621871488328</v>
      </c>
      <c r="Q314" s="11">
        <f>2*'OddsRatio_working_3-way'!K314*'OddsRatio_working_3-way'!L314*'OddsRatio_working_3-way'!M314</f>
        <v>6.8357928402042523E-2</v>
      </c>
      <c r="R314" s="11">
        <f t="shared" si="75"/>
        <v>0</v>
      </c>
      <c r="S314" s="11">
        <f t="shared" si="76"/>
        <v>-0.87257526997401214</v>
      </c>
      <c r="T314" s="11">
        <f t="shared" si="77"/>
        <v>-0.25892441245519648</v>
      </c>
      <c r="U314" s="11">
        <f>'OddsRatio_working_3-way'!S314-'OddsRatio_working_3-way'!R314^2/3</f>
        <v>-0.87257526997401214</v>
      </c>
      <c r="V314" s="11">
        <f>'OddsRatio_working_3-way'!S314*'OddsRatio_working_3-way'!R314/3-2*'OddsRatio_working_3-way'!R314^3/27-'OddsRatio_working_3-way'!T314</f>
        <v>0.25892441245519648</v>
      </c>
      <c r="W314" s="11">
        <f>'OddsRatio_working_3-way'!V314^2+4*'OddsRatio_working_3-way'!U314^3/27</f>
        <v>-3.1383036363548403E-2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0.156863704954984</v>
      </c>
      <c r="Y314" s="11">
        <f>IF('OddsRatio_working_3-way'!W314&gt;=0,IF('OddsRatio_working_3-way'!V314+SQRT('OddsRatio_working_3-way'!W314)&gt;0,0,PI()),ACOS('OddsRatio_working_3-way'!V314/(2*'OddsRatio_working_3-way'!X314)))</f>
        <v>0.60003382657496096</v>
      </c>
      <c r="Z314" s="11">
        <f>'OddsRatio_working_3-way'!X314^(1/3)*COS('OddsRatio_working_3-way'!Y314/3)</f>
        <v>0.52856135760182288</v>
      </c>
      <c r="AA314" s="11">
        <f>'OddsRatio_working_3-way'!X314^(1/3)*COS(('OddsRatio_working_3-way'!Y314+2*PI())/3)</f>
        <v>-0.3570760770224366</v>
      </c>
      <c r="AB314" s="11">
        <f>'OddsRatio_working_3-way'!X314^(1/3)*COS(('OddsRatio_working_3-way'!Y314+4*PI())/3)</f>
        <v>-0.17148528057938614</v>
      </c>
      <c r="AC314" s="11">
        <f>'OddsRatio_working_3-way'!X314^(1/3)*SIN('OddsRatio_working_3-way'!Y314/3)</f>
        <v>0.10715089628551218</v>
      </c>
      <c r="AD314" s="11">
        <f>'OddsRatio_working_3-way'!X314^(1/3)*SIN(('OddsRatio_working_3-way'!Y314+2*PI())/3)</f>
        <v>0.40417211499921368</v>
      </c>
      <c r="AE314" s="11">
        <f>'OddsRatio_working_3-way'!X314^(1/3)*SIN(('OddsRatio_working_3-way'!Y314+4*PI())/3)</f>
        <v>-0.5113230112847259</v>
      </c>
      <c r="AF314" s="11">
        <f>-'OddsRatio_working_3-way'!U314/(3*'OddsRatio_working_3-way'!X314^(1/3))*COS(('OddsRatio_working_3-way'!Y314)/3)</f>
        <v>0.52856135760182299</v>
      </c>
      <c r="AG314" s="11">
        <f>-'OddsRatio_working_3-way'!U314/(3*'OddsRatio_working_3-way'!X314^(1/3))*COS(('OddsRatio_working_3-way'!Y314+2*PI())/3)</f>
        <v>-0.35707607702243671</v>
      </c>
      <c r="AH314" s="11">
        <f>-'OddsRatio_working_3-way'!U314/(3*'OddsRatio_working_3-way'!X314^(1/3))*COS(('OddsRatio_working_3-way'!Y314+4*PI())/3)</f>
        <v>-0.1714852805793862</v>
      </c>
      <c r="AI314" s="11">
        <f>'OddsRatio_working_3-way'!U314/(3*'OddsRatio_working_3-way'!X314^(1/3))*SIN(('OddsRatio_working_3-way'!Y314)/3)</f>
        <v>-0.10715089628551219</v>
      </c>
      <c r="AJ314" s="11">
        <f>'OddsRatio_working_3-way'!U314/(3*'OddsRatio_working_3-way'!X314^(1/3))*SIN(('OddsRatio_working_3-way'!Y314+2*PI())/3)</f>
        <v>-0.40417211499921379</v>
      </c>
      <c r="AK314" s="11">
        <f>'OddsRatio_working_3-way'!U314/(3*'OddsRatio_working_3-way'!X314^(1/3))*SIN(('OddsRatio_working_3-way'!Y314+4*PI())/3)</f>
        <v>0.51132301128472601</v>
      </c>
      <c r="AL314" s="11">
        <f>'OddsRatio_working_3-way'!Z314+'OddsRatio_working_3-way'!AF314</f>
        <v>1.0571227152036458</v>
      </c>
      <c r="AM314" s="11">
        <f>'OddsRatio_working_3-way'!AA314+'OddsRatio_working_3-way'!AG314</f>
        <v>-0.71415215404487331</v>
      </c>
      <c r="AN314" s="11">
        <f>'OddsRatio_working_3-way'!AB314+'OddsRatio_working_3-way'!AH314</f>
        <v>-0.34297056115877234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1.0571227152036458</v>
      </c>
      <c r="AS314" s="11">
        <f>IF(('OddsRatio_working_3-way'!X314=0),IF(Q314&gt;0,-Q314^(1/3),(-Q314)^(1/3)),'OddsRatio_working_3-way'!AM314-'OddsRatio_working_3-way'!R314/3)</f>
        <v>-0.71415215404487331</v>
      </c>
      <c r="AT314" s="11">
        <f>IF(('OddsRatio_working_3-way'!X314=0),IF(Q314&gt;0,-Q314^(1/3),(-Q314)^(1/3)),'OddsRatio_working_3-way'!AN314-'OddsRatio_working_3-way'!R314/3)</f>
        <v>-0.34297056115877234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9">
        <f t="shared" si="65"/>
        <v>0.4244762504065227</v>
      </c>
      <c r="E315" s="9">
        <f t="shared" si="66"/>
        <v>0.27646495198836202</v>
      </c>
      <c r="F315" s="9">
        <f t="shared" si="67"/>
        <v>0.29905879760511511</v>
      </c>
      <c r="G315" s="9">
        <f t="shared" si="68"/>
        <v>1.0510421751936856</v>
      </c>
      <c r="H315" s="9">
        <f t="shared" si="69"/>
        <v>2.3558444059998545</v>
      </c>
      <c r="I315" s="9">
        <f t="shared" si="70"/>
        <v>3.6170950162322768</v>
      </c>
      <c r="J315" s="9">
        <f t="shared" si="71"/>
        <v>3.3438240506819183</v>
      </c>
      <c r="K315" s="11">
        <f t="shared" si="72"/>
        <v>0.4366812227074236</v>
      </c>
      <c r="L315" s="11">
        <f t="shared" si="73"/>
        <v>0.28653295128939826</v>
      </c>
      <c r="M315" s="11">
        <f t="shared" si="74"/>
        <v>0.30959752321981426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-0.27747923520296724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0.23281504417500831</v>
      </c>
      <c r="Q315" s="11">
        <f>2*'OddsRatio_working_3-way'!K315*'OddsRatio_working_3-way'!L315*'OddsRatio_working_3-way'!M315</f>
        <v>7.7475888244595101E-2</v>
      </c>
      <c r="R315" s="11">
        <f t="shared" si="75"/>
        <v>0</v>
      </c>
      <c r="S315" s="11">
        <f t="shared" si="76"/>
        <v>-0.83903591562342139</v>
      </c>
      <c r="T315" s="11">
        <f t="shared" si="77"/>
        <v>-0.27921328306935816</v>
      </c>
      <c r="U315" s="11">
        <f>'OddsRatio_working_3-way'!S315-'OddsRatio_working_3-way'!R315^2/3</f>
        <v>-0.83903591562342139</v>
      </c>
      <c r="V315" s="11">
        <f>'OddsRatio_working_3-way'!S315*'OddsRatio_working_3-way'!R315/3-2*'OddsRatio_working_3-way'!R315^3/27-'OddsRatio_working_3-way'!T315</f>
        <v>0.27921328306935816</v>
      </c>
      <c r="W315" s="11">
        <f>'OddsRatio_working_3-way'!V315^2+4*'OddsRatio_working_3-way'!U315^3/27</f>
        <v>-9.5459525622924452E-3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0.1479070738712841</v>
      </c>
      <c r="Y315" s="11">
        <f>IF('OddsRatio_working_3-way'!W315&gt;=0,IF('OddsRatio_working_3-way'!V315+SQRT('OddsRatio_working_3-way'!W315)&gt;0,0,PI()),ACOS('OddsRatio_working_3-way'!V315/(2*'OddsRatio_working_3-way'!X315)))</f>
        <v>0.3366069901241513</v>
      </c>
      <c r="Z315" s="11">
        <f>'OddsRatio_working_3-way'!X315^(1/3)*COS('OddsRatio_working_3-way'!Y315/3)</f>
        <v>0.5255210875968428</v>
      </c>
      <c r="AA315" s="11">
        <f>'OddsRatio_working_3-way'!X315^(1/3)*COS(('OddsRatio_working_3-way'!Y315+2*PI())/3)</f>
        <v>-0.31404083995717053</v>
      </c>
      <c r="AB315" s="11">
        <f>'OddsRatio_working_3-way'!X315^(1/3)*COS(('OddsRatio_working_3-way'!Y315+4*PI())/3)</f>
        <v>-0.21148024763967219</v>
      </c>
      <c r="AC315" s="11">
        <f>'OddsRatio_working_3-way'!X315^(1/3)*SIN('OddsRatio_working_3-way'!Y315/3)</f>
        <v>5.9213385582755122E-2</v>
      </c>
      <c r="AD315" s="11">
        <f>'OddsRatio_working_3-way'!X315^(1/3)*SIN(('OddsRatio_working_3-way'!Y315+2*PI())/3)</f>
        <v>0.42550791929191562</v>
      </c>
      <c r="AE315" s="11">
        <f>'OddsRatio_working_3-way'!X315^(1/3)*SIN(('OddsRatio_working_3-way'!Y315+4*PI())/3)</f>
        <v>-0.48472130487467069</v>
      </c>
      <c r="AF315" s="11">
        <f>-'OddsRatio_working_3-way'!U315/(3*'OddsRatio_working_3-way'!X315^(1/3))*COS(('OddsRatio_working_3-way'!Y315)/3)</f>
        <v>0.52552108759684268</v>
      </c>
      <c r="AG315" s="11">
        <f>-'OddsRatio_working_3-way'!U315/(3*'OddsRatio_working_3-way'!X315^(1/3))*COS(('OddsRatio_working_3-way'!Y315+2*PI())/3)</f>
        <v>-0.31404083995717041</v>
      </c>
      <c r="AH315" s="11">
        <f>-'OddsRatio_working_3-way'!U315/(3*'OddsRatio_working_3-way'!X315^(1/3))*COS(('OddsRatio_working_3-way'!Y315+4*PI())/3)</f>
        <v>-0.21148024763967213</v>
      </c>
      <c r="AI315" s="11">
        <f>'OddsRatio_working_3-way'!U315/(3*'OddsRatio_working_3-way'!X315^(1/3))*SIN(('OddsRatio_working_3-way'!Y315)/3)</f>
        <v>-5.9213385582755108E-2</v>
      </c>
      <c r="AJ315" s="11">
        <f>'OddsRatio_working_3-way'!U315/(3*'OddsRatio_working_3-way'!X315^(1/3))*SIN(('OddsRatio_working_3-way'!Y315+2*PI())/3)</f>
        <v>-0.42550791929191556</v>
      </c>
      <c r="AK315" s="11">
        <f>'OddsRatio_working_3-way'!U315/(3*'OddsRatio_working_3-way'!X315^(1/3))*SIN(('OddsRatio_working_3-way'!Y315+4*PI())/3)</f>
        <v>0.48472130487467058</v>
      </c>
      <c r="AL315" s="11">
        <f>'OddsRatio_working_3-way'!Z315+'OddsRatio_working_3-way'!AF315</f>
        <v>1.0510421751936856</v>
      </c>
      <c r="AM315" s="11">
        <f>'OddsRatio_working_3-way'!AA315+'OddsRatio_working_3-way'!AG315</f>
        <v>-0.62808167991434094</v>
      </c>
      <c r="AN315" s="11">
        <f>'OddsRatio_working_3-way'!AB315+'OddsRatio_working_3-way'!AH315</f>
        <v>-0.42296049527934432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1.0510421751936856</v>
      </c>
      <c r="AS315" s="11">
        <f>IF(('OddsRatio_working_3-way'!X315=0),IF(Q315&gt;0,-Q315^(1/3),(-Q315)^(1/3)),'OddsRatio_working_3-way'!AM315-'OddsRatio_working_3-way'!R315/3)</f>
        <v>-0.62808167991434094</v>
      </c>
      <c r="AT315" s="11">
        <f>IF(('OddsRatio_working_3-way'!X315=0),IF(Q315&gt;0,-Q315^(1/3),(-Q315)^(1/3)),'OddsRatio_working_3-way'!AN315-'OddsRatio_working_3-way'!R315/3)</f>
        <v>-0.42296049527934432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9">
        <f t="shared" si="65"/>
        <v>0.40927326889635401</v>
      </c>
      <c r="E316" s="9">
        <f t="shared" si="66"/>
        <v>0.26668445784351996</v>
      </c>
      <c r="F316" s="9">
        <f t="shared" si="67"/>
        <v>0.32404227326012597</v>
      </c>
      <c r="G316" s="9">
        <f t="shared" si="68"/>
        <v>1.053543995504286</v>
      </c>
      <c r="H316" s="9">
        <f t="shared" si="69"/>
        <v>2.4433552738408721</v>
      </c>
      <c r="I316" s="9">
        <f t="shared" si="70"/>
        <v>3.7497498282661863</v>
      </c>
      <c r="J316" s="9">
        <f t="shared" si="71"/>
        <v>3.0860171110984855</v>
      </c>
      <c r="K316" s="11">
        <f t="shared" si="72"/>
        <v>0.42194092827004215</v>
      </c>
      <c r="L316" s="11">
        <f t="shared" si="73"/>
        <v>0.2770083102493075</v>
      </c>
      <c r="M316" s="11">
        <f t="shared" si="74"/>
        <v>0.33557046979865773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-0.27768629932570554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0.23376228713021729</v>
      </c>
      <c r="Q316" s="11">
        <f>2*'OddsRatio_working_3-way'!K316*'OddsRatio_working_3-way'!L316*'OddsRatio_working_3-way'!M316</f>
        <v>7.8443720513495727E-2</v>
      </c>
      <c r="R316" s="11">
        <f t="shared" si="75"/>
        <v>0</v>
      </c>
      <c r="S316" s="11">
        <f t="shared" si="76"/>
        <v>-0.8418214643569123</v>
      </c>
      <c r="T316" s="11">
        <f t="shared" si="77"/>
        <v>-0.28249042428084298</v>
      </c>
      <c r="U316" s="11">
        <f>'OddsRatio_working_3-way'!S316-'OddsRatio_working_3-way'!R316^2/3</f>
        <v>-0.8418214643569123</v>
      </c>
      <c r="V316" s="11">
        <f>'OddsRatio_working_3-way'!S316*'OddsRatio_working_3-way'!R316/3-2*'OddsRatio_working_3-way'!R316^3/27-'OddsRatio_working_3-way'!T316</f>
        <v>0.28249042428084298</v>
      </c>
      <c r="W316" s="11">
        <f>'OddsRatio_working_3-way'!V316^2+4*'OddsRatio_working_3-way'!U316^3/27</f>
        <v>-8.5796109273330312E-3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0.14864424874318524</v>
      </c>
      <c r="Y316" s="11">
        <f>IF('OddsRatio_working_3-way'!W316&gt;=0,IF('OddsRatio_working_3-way'!V316+SQRT('OddsRatio_working_3-way'!W316)&gt;0,0,PI()),ACOS('OddsRatio_working_3-way'!V316/(2*'OddsRatio_working_3-way'!X316)))</f>
        <v>0.3168448719064243</v>
      </c>
      <c r="Z316" s="11">
        <f>'OddsRatio_working_3-way'!X316^(1/3)*COS('OddsRatio_working_3-way'!Y316/3)</f>
        <v>0.52677199775214301</v>
      </c>
      <c r="AA316" s="11">
        <f>'OddsRatio_working_3-way'!X316^(1/3)*COS(('OddsRatio_working_3-way'!Y316+2*PI())/3)</f>
        <v>-0.31174727343940617</v>
      </c>
      <c r="AB316" s="11">
        <f>'OddsRatio_working_3-way'!X316^(1/3)*COS(('OddsRatio_working_3-way'!Y316+4*PI())/3)</f>
        <v>-0.215024724312737</v>
      </c>
      <c r="AC316" s="11">
        <f>'OddsRatio_working_3-way'!X316^(1/3)*SIN('OddsRatio_working_3-way'!Y316/3)</f>
        <v>5.5842789774989313E-2</v>
      </c>
      <c r="AD316" s="11">
        <f>'OddsRatio_working_3-way'!X316^(1/3)*SIN(('OddsRatio_working_3-way'!Y316+2*PI())/3)</f>
        <v>0.42827653716814046</v>
      </c>
      <c r="AE316" s="11">
        <f>'OddsRatio_working_3-way'!X316^(1/3)*SIN(('OddsRatio_working_3-way'!Y316+4*PI())/3)</f>
        <v>-0.4841193269431297</v>
      </c>
      <c r="AF316" s="11">
        <f>-'OddsRatio_working_3-way'!U316/(3*'OddsRatio_working_3-way'!X316^(1/3))*COS(('OddsRatio_working_3-way'!Y316)/3)</f>
        <v>0.5267719977521429</v>
      </c>
      <c r="AG316" s="11">
        <f>-'OddsRatio_working_3-way'!U316/(3*'OddsRatio_working_3-way'!X316^(1/3))*COS(('OddsRatio_working_3-way'!Y316+2*PI())/3)</f>
        <v>-0.31174727343940611</v>
      </c>
      <c r="AH316" s="11">
        <f>-'OddsRatio_working_3-way'!U316/(3*'OddsRatio_working_3-way'!X316^(1/3))*COS(('OddsRatio_working_3-way'!Y316+4*PI())/3)</f>
        <v>-0.21502472431273698</v>
      </c>
      <c r="AI316" s="11">
        <f>'OddsRatio_working_3-way'!U316/(3*'OddsRatio_working_3-way'!X316^(1/3))*SIN(('OddsRatio_working_3-way'!Y316)/3)</f>
        <v>-5.5842789774989299E-2</v>
      </c>
      <c r="AJ316" s="11">
        <f>'OddsRatio_working_3-way'!U316/(3*'OddsRatio_working_3-way'!X316^(1/3))*SIN(('OddsRatio_working_3-way'!Y316+2*PI())/3)</f>
        <v>-0.42827653716814035</v>
      </c>
      <c r="AK316" s="11">
        <f>'OddsRatio_working_3-way'!U316/(3*'OddsRatio_working_3-way'!X316^(1/3))*SIN(('OddsRatio_working_3-way'!Y316+4*PI())/3)</f>
        <v>0.48411932694312959</v>
      </c>
      <c r="AL316" s="11">
        <f>'OddsRatio_working_3-way'!Z316+'OddsRatio_working_3-way'!AF316</f>
        <v>1.053543995504286</v>
      </c>
      <c r="AM316" s="11">
        <f>'OddsRatio_working_3-way'!AA316+'OddsRatio_working_3-way'!AG316</f>
        <v>-0.62349454687881223</v>
      </c>
      <c r="AN316" s="11">
        <f>'OddsRatio_working_3-way'!AB316+'OddsRatio_working_3-way'!AH316</f>
        <v>-0.43004944862547401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1.053543995504286</v>
      </c>
      <c r="AS316" s="11">
        <f>IF(('OddsRatio_working_3-way'!X316=0),IF(Q316&gt;0,-Q316^(1/3),(-Q316)^(1/3)),'OddsRatio_working_3-way'!AM316-'OddsRatio_working_3-way'!R316/3)</f>
        <v>-0.62349454687881223</v>
      </c>
      <c r="AT316" s="11">
        <f>IF(('OddsRatio_working_3-way'!X316=0),IF(Q316&gt;0,-Q316^(1/3),(-Q316)^(1/3)),'OddsRatio_working_3-way'!AN316-'OddsRatio_working_3-way'!R316/3)</f>
        <v>-0.43004944862547401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9">
        <f t="shared" si="65"/>
        <v>0.46966529098348225</v>
      </c>
      <c r="E317" s="9">
        <f t="shared" si="66"/>
        <v>0.25627308515592462</v>
      </c>
      <c r="F317" s="9">
        <f t="shared" si="67"/>
        <v>0.27406162386059341</v>
      </c>
      <c r="G317" s="9">
        <f t="shared" si="68"/>
        <v>1.0553045423706635</v>
      </c>
      <c r="H317" s="9">
        <f t="shared" si="69"/>
        <v>2.12917586033661</v>
      </c>
      <c r="I317" s="9">
        <f t="shared" si="70"/>
        <v>3.9020874915193242</v>
      </c>
      <c r="J317" s="9">
        <f t="shared" si="71"/>
        <v>3.6488144013503647</v>
      </c>
      <c r="K317" s="11">
        <f t="shared" si="72"/>
        <v>0.48309178743961356</v>
      </c>
      <c r="L317" s="11">
        <f t="shared" si="73"/>
        <v>0.26666666666666666</v>
      </c>
      <c r="M317" s="11">
        <f t="shared" si="74"/>
        <v>0.28490028490028491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-0.27107000472539933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0.23232448353221302</v>
      </c>
      <c r="Q317" s="11">
        <f>2*'OddsRatio_working_3-way'!K317*'OddsRatio_working_3-way'!L317*'OddsRatio_working_3-way'!M317</f>
        <v>7.3404260199751353E-2</v>
      </c>
      <c r="R317" s="11">
        <f t="shared" si="75"/>
        <v>0</v>
      </c>
      <c r="S317" s="11">
        <f t="shared" si="76"/>
        <v>-0.85706452016911094</v>
      </c>
      <c r="T317" s="11">
        <f t="shared" si="77"/>
        <v>-0.27079447714663857</v>
      </c>
      <c r="U317" s="11">
        <f>'OddsRatio_working_3-way'!S317-'OddsRatio_working_3-way'!R317^2/3</f>
        <v>-0.85706452016911094</v>
      </c>
      <c r="V317" s="11">
        <f>'OddsRatio_working_3-way'!S317*'OddsRatio_working_3-way'!R317/3-2*'OddsRatio_working_3-way'!R317^3/27-'OddsRatio_working_3-way'!T317</f>
        <v>0.27079447714663857</v>
      </c>
      <c r="W317" s="11">
        <f>'OddsRatio_working_3-way'!V317^2+4*'OddsRatio_working_3-way'!U317^3/27</f>
        <v>-1.9939234705991488E-2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0.15269977370572038</v>
      </c>
      <c r="Y317" s="11">
        <f>IF('OddsRatio_working_3-way'!W317&gt;=0,IF('OddsRatio_working_3-way'!V317+SQRT('OddsRatio_working_3-way'!W317)&gt;0,0,PI()),ACOS('OddsRatio_working_3-way'!V317/(2*'OddsRatio_working_3-way'!X317)))</f>
        <v>0.48066165654270265</v>
      </c>
      <c r="Z317" s="11">
        <f>'OddsRatio_working_3-way'!X317^(1/3)*COS('OddsRatio_working_3-way'!Y317/3)</f>
        <v>0.52765227118533187</v>
      </c>
      <c r="AA317" s="11">
        <f>'OddsRatio_working_3-way'!X317^(1/3)*COS(('OddsRatio_working_3-way'!Y317+2*PI())/3)</f>
        <v>-0.33767354974508224</v>
      </c>
      <c r="AB317" s="11">
        <f>'OddsRatio_working_3-way'!X317^(1/3)*COS(('OddsRatio_working_3-way'!Y317+4*PI())/3)</f>
        <v>-0.18997872144024983</v>
      </c>
      <c r="AC317" s="11">
        <f>'OddsRatio_working_3-way'!X317^(1/3)*SIN('OddsRatio_working_3-way'!Y317/3)</f>
        <v>8.5271648879710796E-2</v>
      </c>
      <c r="AD317" s="11">
        <f>'OddsRatio_working_3-way'!X317^(1/3)*SIN(('OddsRatio_working_3-way'!Y317+2*PI())/3)</f>
        <v>0.4143244467711979</v>
      </c>
      <c r="AE317" s="11">
        <f>'OddsRatio_working_3-way'!X317^(1/3)*SIN(('OddsRatio_working_3-way'!Y317+4*PI())/3)</f>
        <v>-0.49959609565090851</v>
      </c>
      <c r="AF317" s="11">
        <f>-'OddsRatio_working_3-way'!U317/(3*'OddsRatio_working_3-way'!X317^(1/3))*COS(('OddsRatio_working_3-way'!Y317)/3)</f>
        <v>0.52765227118533176</v>
      </c>
      <c r="AG317" s="11">
        <f>-'OddsRatio_working_3-way'!U317/(3*'OddsRatio_working_3-way'!X317^(1/3))*COS(('OddsRatio_working_3-way'!Y317+2*PI())/3)</f>
        <v>-0.33767354974508218</v>
      </c>
      <c r="AH317" s="11">
        <f>-'OddsRatio_working_3-way'!U317/(3*'OddsRatio_working_3-way'!X317^(1/3))*COS(('OddsRatio_working_3-way'!Y317+4*PI())/3)</f>
        <v>-0.18997872144024977</v>
      </c>
      <c r="AI317" s="11">
        <f>'OddsRatio_working_3-way'!U317/(3*'OddsRatio_working_3-way'!X317^(1/3))*SIN(('OddsRatio_working_3-way'!Y317)/3)</f>
        <v>-8.5271648879710782E-2</v>
      </c>
      <c r="AJ317" s="11">
        <f>'OddsRatio_working_3-way'!U317/(3*'OddsRatio_working_3-way'!X317^(1/3))*SIN(('OddsRatio_working_3-way'!Y317+2*PI())/3)</f>
        <v>-0.41432444677119784</v>
      </c>
      <c r="AK317" s="11">
        <f>'OddsRatio_working_3-way'!U317/(3*'OddsRatio_working_3-way'!X317^(1/3))*SIN(('OddsRatio_working_3-way'!Y317+4*PI())/3)</f>
        <v>0.4995960956509084</v>
      </c>
      <c r="AL317" s="11">
        <f>'OddsRatio_working_3-way'!Z317+'OddsRatio_working_3-way'!AF317</f>
        <v>1.0553045423706635</v>
      </c>
      <c r="AM317" s="11">
        <f>'OddsRatio_working_3-way'!AA317+'OddsRatio_working_3-way'!AG317</f>
        <v>-0.67534709949016447</v>
      </c>
      <c r="AN317" s="11">
        <f>'OddsRatio_working_3-way'!AB317+'OddsRatio_working_3-way'!AH317</f>
        <v>-0.3799574428804996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1.0553045423706635</v>
      </c>
      <c r="AS317" s="11">
        <f>IF(('OddsRatio_working_3-way'!X317=0),IF(Q317&gt;0,-Q317^(1/3),(-Q317)^(1/3)),'OddsRatio_working_3-way'!AM317-'OddsRatio_working_3-way'!R317/3)</f>
        <v>-0.67534709949016447</v>
      </c>
      <c r="AT317" s="11">
        <f>IF(('OddsRatio_working_3-way'!X317=0),IF(Q317&gt;0,-Q317^(1/3),(-Q317)^(1/3)),'OddsRatio_working_3-way'!AN317-'OddsRatio_working_3-way'!R317/3)</f>
        <v>-0.3799574428804996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9">
        <f t="shared" si="65"/>
        <v>0.42606438190304474</v>
      </c>
      <c r="E318" s="9">
        <f t="shared" si="66"/>
        <v>0.27701331288551401</v>
      </c>
      <c r="F318" s="9">
        <f t="shared" si="67"/>
        <v>0.29692230521144131</v>
      </c>
      <c r="G318" s="9">
        <f t="shared" si="68"/>
        <v>1.0523930670653465</v>
      </c>
      <c r="H318" s="9">
        <f t="shared" si="69"/>
        <v>2.3470631258436434</v>
      </c>
      <c r="I318" s="9">
        <f t="shared" si="70"/>
        <v>3.6099348063220593</v>
      </c>
      <c r="J318" s="9">
        <f t="shared" si="71"/>
        <v>3.3678844008970299</v>
      </c>
      <c r="K318" s="11">
        <f t="shared" si="72"/>
        <v>0.43859649122807021</v>
      </c>
      <c r="L318" s="11">
        <f t="shared" si="73"/>
        <v>0.28735632183908044</v>
      </c>
      <c r="M318" s="11">
        <f t="shared" si="74"/>
        <v>0.30769230769230771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-0.27697891944715913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0.23306497898149442</v>
      </c>
      <c r="Q318" s="11">
        <f>2*'OddsRatio_working_3-way'!K318*'OddsRatio_working_3-way'!L318*'OddsRatio_working_3-way'!M318</f>
        <v>7.7559061225122947E-2</v>
      </c>
      <c r="R318" s="11">
        <f t="shared" si="75"/>
        <v>0</v>
      </c>
      <c r="S318" s="11">
        <f t="shared" si="76"/>
        <v>-0.8414538530465947</v>
      </c>
      <c r="T318" s="11">
        <f t="shared" si="77"/>
        <v>-0.28001792114695334</v>
      </c>
      <c r="U318" s="11">
        <f>'OddsRatio_working_3-way'!S318-'OddsRatio_working_3-way'!R318^2/3</f>
        <v>-0.8414538530465947</v>
      </c>
      <c r="V318" s="11">
        <f>'OddsRatio_working_3-way'!S318*'OddsRatio_working_3-way'!R318/3-2*'OddsRatio_working_3-way'!R318^3/27-'OddsRatio_working_3-way'!T318</f>
        <v>0.28001792114695334</v>
      </c>
      <c r="W318" s="11">
        <f>'OddsRatio_working_3-way'!V318^2+4*'OddsRatio_working_3-way'!U318^3/27</f>
        <v>-9.8546817176498325E-3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0.14854689316938879</v>
      </c>
      <c r="Y318" s="11">
        <f>IF('OddsRatio_working_3-way'!W318&gt;=0,IF('OddsRatio_working_3-way'!V318+SQRT('OddsRatio_working_3-way'!W318)&gt;0,0,PI()),ACOS('OddsRatio_working_3-way'!V318/(2*'OddsRatio_working_3-way'!X318)))</f>
        <v>0.34069203750063148</v>
      </c>
      <c r="Z318" s="11">
        <f>'OddsRatio_working_3-way'!X318^(1/3)*COS('OddsRatio_working_3-way'!Y318/3)</f>
        <v>0.52619653353267315</v>
      </c>
      <c r="AA318" s="11">
        <f>'OddsRatio_working_3-way'!X318^(1/3)*COS(('OddsRatio_working_3-way'!Y318+2*PI())/3)</f>
        <v>-0.3150729657582253</v>
      </c>
      <c r="AB318" s="11">
        <f>'OddsRatio_working_3-way'!X318^(1/3)*COS(('OddsRatio_working_3-way'!Y318+4*PI())/3)</f>
        <v>-0.21112356777444796</v>
      </c>
      <c r="AC318" s="11">
        <f>'OddsRatio_working_3-way'!X318^(1/3)*SIN('OddsRatio_working_3-way'!Y318/3)</f>
        <v>6.0015212908033348E-2</v>
      </c>
      <c r="AD318" s="11">
        <f>'OddsRatio_working_3-way'!X318^(1/3)*SIN(('OddsRatio_working_3-way'!Y318+2*PI())/3)</f>
        <v>0.42569195896858847</v>
      </c>
      <c r="AE318" s="11">
        <f>'OddsRatio_working_3-way'!X318^(1/3)*SIN(('OddsRatio_working_3-way'!Y318+4*PI())/3)</f>
        <v>-0.48570717187662182</v>
      </c>
      <c r="AF318" s="11">
        <f>-'OddsRatio_working_3-way'!U318/(3*'OddsRatio_working_3-way'!X318^(1/3))*COS(('OddsRatio_working_3-way'!Y318)/3)</f>
        <v>0.52619653353267326</v>
      </c>
      <c r="AG318" s="11">
        <f>-'OddsRatio_working_3-way'!U318/(3*'OddsRatio_working_3-way'!X318^(1/3))*COS(('OddsRatio_working_3-way'!Y318+2*PI())/3)</f>
        <v>-0.31507296575822535</v>
      </c>
      <c r="AH318" s="11">
        <f>-'OddsRatio_working_3-way'!U318/(3*'OddsRatio_working_3-way'!X318^(1/3))*COS(('OddsRatio_working_3-way'!Y318+4*PI())/3)</f>
        <v>-0.21112356777444802</v>
      </c>
      <c r="AI318" s="11">
        <f>'OddsRatio_working_3-way'!U318/(3*'OddsRatio_working_3-way'!X318^(1/3))*SIN(('OddsRatio_working_3-way'!Y318)/3)</f>
        <v>-6.0015212908033362E-2</v>
      </c>
      <c r="AJ318" s="11">
        <f>'OddsRatio_working_3-way'!U318/(3*'OddsRatio_working_3-way'!X318^(1/3))*SIN(('OddsRatio_working_3-way'!Y318+2*PI())/3)</f>
        <v>-0.42569195896858858</v>
      </c>
      <c r="AK318" s="11">
        <f>'OddsRatio_working_3-way'!U318/(3*'OddsRatio_working_3-way'!X318^(1/3))*SIN(('OddsRatio_working_3-way'!Y318+4*PI())/3)</f>
        <v>0.48570717187662193</v>
      </c>
      <c r="AL318" s="11">
        <f>'OddsRatio_working_3-way'!Z318+'OddsRatio_working_3-way'!AF318</f>
        <v>1.0523930670653465</v>
      </c>
      <c r="AM318" s="11">
        <f>'OddsRatio_working_3-way'!AA318+'OddsRatio_working_3-way'!AG318</f>
        <v>-0.6301459315164506</v>
      </c>
      <c r="AN318" s="11">
        <f>'OddsRatio_working_3-way'!AB318+'OddsRatio_working_3-way'!AH318</f>
        <v>-0.42224713554889598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1.0523930670653465</v>
      </c>
      <c r="AS318" s="11">
        <f>IF(('OddsRatio_working_3-way'!X318=0),IF(Q318&gt;0,-Q318^(1/3),(-Q318)^(1/3)),'OddsRatio_working_3-way'!AM318-'OddsRatio_working_3-way'!R318/3)</f>
        <v>-0.6301459315164506</v>
      </c>
      <c r="AT318" s="11">
        <f>IF(('OddsRatio_working_3-way'!X318=0),IF(Q318&gt;0,-Q318^(1/3),(-Q318)^(1/3)),'OddsRatio_working_3-way'!AN318-'OddsRatio_working_3-way'!R318/3)</f>
        <v>-0.42224713554889598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9">
        <f t="shared" si="65"/>
        <v>0.3521508251850935</v>
      </c>
      <c r="E319" s="9">
        <f t="shared" si="66"/>
        <v>0.29438984485699082</v>
      </c>
      <c r="F319" s="9">
        <f t="shared" si="67"/>
        <v>0.35345932995791557</v>
      </c>
      <c r="G319" s="9">
        <f t="shared" si="68"/>
        <v>1.0512527644116147</v>
      </c>
      <c r="H319" s="9">
        <f t="shared" si="69"/>
        <v>2.8396923377203258</v>
      </c>
      <c r="I319" s="9">
        <f t="shared" si="70"/>
        <v>3.3968563028584824</v>
      </c>
      <c r="J319" s="9">
        <f t="shared" si="71"/>
        <v>2.82917981007621</v>
      </c>
      <c r="K319" s="11">
        <f t="shared" si="72"/>
        <v>0.36363636363636365</v>
      </c>
      <c r="L319" s="11">
        <f t="shared" si="73"/>
        <v>0.3048780487804878</v>
      </c>
      <c r="M319" s="11">
        <f t="shared" si="74"/>
        <v>0.36496350364963503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-0.28090860537006157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0.2334633498956091</v>
      </c>
      <c r="Q319" s="11">
        <f>2*'OddsRatio_working_3-way'!K319*'OddsRatio_working_3-way'!L319*'OddsRatio_working_3-way'!M319</f>
        <v>8.0923171540939032E-2</v>
      </c>
      <c r="R319" s="11">
        <f t="shared" si="75"/>
        <v>0</v>
      </c>
      <c r="S319" s="11">
        <f t="shared" si="76"/>
        <v>-0.83110074035663895</v>
      </c>
      <c r="T319" s="11">
        <f t="shared" si="77"/>
        <v>-0.28807651312188526</v>
      </c>
      <c r="U319" s="11">
        <f>'OddsRatio_working_3-way'!S319-'OddsRatio_working_3-way'!R319^2/3</f>
        <v>-0.83110074035663895</v>
      </c>
      <c r="V319" s="11">
        <f>'OddsRatio_working_3-way'!S319*'OddsRatio_working_3-way'!R319/3-2*'OddsRatio_working_3-way'!R319^3/27-'OddsRatio_working_3-way'!T319</f>
        <v>0.28807651312188526</v>
      </c>
      <c r="W319" s="11">
        <f>'OddsRatio_working_3-way'!V319^2+4*'OddsRatio_working_3-way'!U319^3/27</f>
        <v>-2.0585771632093963E-3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0.14581379785163776</v>
      </c>
      <c r="Y319" s="11">
        <f>IF('OddsRatio_working_3-way'!W319&gt;=0,IF('OddsRatio_working_3-way'!V319+SQRT('OddsRatio_working_3-way'!W319)&gt;0,0,PI()),ACOS('OddsRatio_working_3-way'!V319/(2*'OddsRatio_working_3-way'!X319)))</f>
        <v>0.15621500762418705</v>
      </c>
      <c r="Z319" s="11">
        <f>'OddsRatio_working_3-way'!X319^(1/3)*COS('OddsRatio_working_3-way'!Y319/3)</f>
        <v>0.52562638220580749</v>
      </c>
      <c r="AA319" s="11">
        <f>'OddsRatio_working_3-way'!X319^(1/3)*COS(('OddsRatio_working_3-way'!Y319+2*PI())/3)</f>
        <v>-0.28653796372743201</v>
      </c>
      <c r="AB319" s="11">
        <f>'OddsRatio_working_3-way'!X319^(1/3)*COS(('OddsRatio_working_3-way'!Y319+4*PI())/3)</f>
        <v>-0.23908841847837539</v>
      </c>
      <c r="AC319" s="11">
        <f>'OddsRatio_working_3-way'!X319^(1/3)*SIN('OddsRatio_working_3-way'!Y319/3)</f>
        <v>2.7395007722468168E-2</v>
      </c>
      <c r="AD319" s="11">
        <f>'OddsRatio_working_3-way'!X319^(1/3)*SIN(('OddsRatio_working_3-way'!Y319+2*PI())/3)</f>
        <v>0.44150829602830405</v>
      </c>
      <c r="AE319" s="11">
        <f>'OddsRatio_working_3-way'!X319^(1/3)*SIN(('OddsRatio_working_3-way'!Y319+4*PI())/3)</f>
        <v>-0.46890330375077222</v>
      </c>
      <c r="AF319" s="11">
        <f>-'OddsRatio_working_3-way'!U319/(3*'OddsRatio_working_3-way'!X319^(1/3))*COS(('OddsRatio_working_3-way'!Y319)/3)</f>
        <v>0.52562638220580737</v>
      </c>
      <c r="AG319" s="11">
        <f>-'OddsRatio_working_3-way'!U319/(3*'OddsRatio_working_3-way'!X319^(1/3))*COS(('OddsRatio_working_3-way'!Y319+2*PI())/3)</f>
        <v>-0.28653796372743195</v>
      </c>
      <c r="AH319" s="11">
        <f>-'OddsRatio_working_3-way'!U319/(3*'OddsRatio_working_3-way'!X319^(1/3))*COS(('OddsRatio_working_3-way'!Y319+4*PI())/3)</f>
        <v>-0.23908841847837534</v>
      </c>
      <c r="AI319" s="11">
        <f>'OddsRatio_working_3-way'!U319/(3*'OddsRatio_working_3-way'!X319^(1/3))*SIN(('OddsRatio_working_3-way'!Y319)/3)</f>
        <v>-2.7395007722468161E-2</v>
      </c>
      <c r="AJ319" s="11">
        <f>'OddsRatio_working_3-way'!U319/(3*'OddsRatio_working_3-way'!X319^(1/3))*SIN(('OddsRatio_working_3-way'!Y319+2*PI())/3)</f>
        <v>-0.44150829602830394</v>
      </c>
      <c r="AK319" s="11">
        <f>'OddsRatio_working_3-way'!U319/(3*'OddsRatio_working_3-way'!X319^(1/3))*SIN(('OddsRatio_working_3-way'!Y319+4*PI())/3)</f>
        <v>0.4689033037507721</v>
      </c>
      <c r="AL319" s="11">
        <f>'OddsRatio_working_3-way'!Z319+'OddsRatio_working_3-way'!AF319</f>
        <v>1.0512527644116147</v>
      </c>
      <c r="AM319" s="11">
        <f>'OddsRatio_working_3-way'!AA319+'OddsRatio_working_3-way'!AG319</f>
        <v>-0.57307592745486402</v>
      </c>
      <c r="AN319" s="11">
        <f>'OddsRatio_working_3-way'!AB319+'OddsRatio_working_3-way'!AH319</f>
        <v>-0.47817683695675073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1.0512527644116147</v>
      </c>
      <c r="AS319" s="11">
        <f>IF(('OddsRatio_working_3-way'!X319=0),IF(Q319&gt;0,-Q319^(1/3),(-Q319)^(1/3)),'OddsRatio_working_3-way'!AM319-'OddsRatio_working_3-way'!R319/3)</f>
        <v>-0.57307592745486402</v>
      </c>
      <c r="AT319" s="11">
        <f>IF(('OddsRatio_working_3-way'!X319=0),IF(Q319&gt;0,-Q319^(1/3),(-Q319)^(1/3)),'OddsRatio_working_3-way'!AN319-'OddsRatio_working_3-way'!R319/3)</f>
        <v>-0.47817683695675073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9">
        <f t="shared" si="65"/>
        <v>0.50480411197016917</v>
      </c>
      <c r="E320" s="9">
        <f t="shared" si="66"/>
        <v>0.23952348998795125</v>
      </c>
      <c r="F320" s="9">
        <f t="shared" si="67"/>
        <v>0.2556723980418798</v>
      </c>
      <c r="G320" s="9">
        <f t="shared" si="68"/>
        <v>1.0548026138854738</v>
      </c>
      <c r="H320" s="9">
        <f t="shared" si="69"/>
        <v>1.9809664309134905</v>
      </c>
      <c r="I320" s="9">
        <f t="shared" si="70"/>
        <v>4.1749558677952754</v>
      </c>
      <c r="J320" s="9">
        <f t="shared" si="71"/>
        <v>3.9112552143239077</v>
      </c>
      <c r="K320" s="11">
        <f t="shared" si="72"/>
        <v>0.5181347150259068</v>
      </c>
      <c r="L320" s="11">
        <f t="shared" si="73"/>
        <v>0.24937655860349128</v>
      </c>
      <c r="M320" s="11">
        <f t="shared" si="74"/>
        <v>0.26595744680851063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-0.26550273527953905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0.23024238543757464</v>
      </c>
      <c r="Q320" s="11">
        <f>2*'OddsRatio_working_3-way'!K320*'OddsRatio_working_3-way'!L320*'OddsRatio_working_3-way'!M320</f>
        <v>6.8729070279873031E-2</v>
      </c>
      <c r="R320" s="11">
        <f t="shared" si="75"/>
        <v>0</v>
      </c>
      <c r="S320" s="11">
        <f t="shared" si="76"/>
        <v>-0.86719402417892244</v>
      </c>
      <c r="T320" s="11">
        <f t="shared" si="77"/>
        <v>-0.25886388781460373</v>
      </c>
      <c r="U320" s="11">
        <f>'OddsRatio_working_3-way'!S320-'OddsRatio_working_3-way'!R320^2/3</f>
        <v>-0.86719402417892244</v>
      </c>
      <c r="V320" s="11">
        <f>'OddsRatio_working_3-way'!S320*'OddsRatio_working_3-way'!R320/3-2*'OddsRatio_working_3-way'!R320^3/27-'OddsRatio_working_3-way'!T320</f>
        <v>0.25886388781460373</v>
      </c>
      <c r="W320" s="11">
        <f>'OddsRatio_working_3-way'!V320^2+4*'OddsRatio_working_3-way'!U320^3/27</f>
        <v>-2.9604598466402024E-2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0.15541485681949277</v>
      </c>
      <c r="Y320" s="11">
        <f>IF('OddsRatio_working_3-way'!W320&gt;=0,IF('OddsRatio_working_3-way'!V320+SQRT('OddsRatio_working_3-way'!W320)&gt;0,0,PI()),ACOS('OddsRatio_working_3-way'!V320/(2*'OddsRatio_working_3-way'!X320)))</f>
        <v>0.58662118803532859</v>
      </c>
      <c r="Z320" s="11">
        <f>'OddsRatio_working_3-way'!X320^(1/3)*COS('OddsRatio_working_3-way'!Y320/3)</f>
        <v>0.52740130694273701</v>
      </c>
      <c r="AA320" s="11">
        <f>'OddsRatio_working_3-way'!X320^(1/3)*COS(('OddsRatio_working_3-way'!Y320+2*PI())/3)</f>
        <v>-0.35416833897868283</v>
      </c>
      <c r="AB320" s="11">
        <f>'OddsRatio_working_3-way'!X320^(1/3)*COS(('OddsRatio_working_3-way'!Y320+4*PI())/3)</f>
        <v>-0.17323296796405432</v>
      </c>
      <c r="AC320" s="11">
        <f>'OddsRatio_working_3-way'!X320^(1/3)*SIN('OddsRatio_working_3-way'!Y320/3)</f>
        <v>0.1044630851612206</v>
      </c>
      <c r="AD320" s="11">
        <f>'OddsRatio_working_3-way'!X320^(1/3)*SIN(('OddsRatio_working_3-way'!Y320+2*PI())/3)</f>
        <v>0.40451138722091418</v>
      </c>
      <c r="AE320" s="11">
        <f>'OddsRatio_working_3-way'!X320^(1/3)*SIN(('OddsRatio_working_3-way'!Y320+4*PI())/3)</f>
        <v>-0.50897447238213478</v>
      </c>
      <c r="AF320" s="11">
        <f>-'OddsRatio_working_3-way'!U320/(3*'OddsRatio_working_3-way'!X320^(1/3))*COS(('OddsRatio_working_3-way'!Y320)/3)</f>
        <v>0.52740130694273679</v>
      </c>
      <c r="AG320" s="11">
        <f>-'OddsRatio_working_3-way'!U320/(3*'OddsRatio_working_3-way'!X320^(1/3))*COS(('OddsRatio_working_3-way'!Y320+2*PI())/3)</f>
        <v>-0.35416833897868266</v>
      </c>
      <c r="AH320" s="11">
        <f>-'OddsRatio_working_3-way'!U320/(3*'OddsRatio_working_3-way'!X320^(1/3))*COS(('OddsRatio_working_3-way'!Y320+4*PI())/3)</f>
        <v>-0.17323296796405427</v>
      </c>
      <c r="AI320" s="11">
        <f>'OddsRatio_working_3-way'!U320/(3*'OddsRatio_working_3-way'!X320^(1/3))*SIN(('OddsRatio_working_3-way'!Y320)/3)</f>
        <v>-0.10446308516122056</v>
      </c>
      <c r="AJ320" s="11">
        <f>'OddsRatio_working_3-way'!U320/(3*'OddsRatio_working_3-way'!X320^(1/3))*SIN(('OddsRatio_working_3-way'!Y320+2*PI())/3)</f>
        <v>-0.40451138722091401</v>
      </c>
      <c r="AK320" s="11">
        <f>'OddsRatio_working_3-way'!U320/(3*'OddsRatio_working_3-way'!X320^(1/3))*SIN(('OddsRatio_working_3-way'!Y320+4*PI())/3)</f>
        <v>0.50897447238213456</v>
      </c>
      <c r="AL320" s="11">
        <f>'OddsRatio_working_3-way'!Z320+'OddsRatio_working_3-way'!AF320</f>
        <v>1.0548026138854738</v>
      </c>
      <c r="AM320" s="11">
        <f>'OddsRatio_working_3-way'!AA320+'OddsRatio_working_3-way'!AG320</f>
        <v>-0.70833667795736543</v>
      </c>
      <c r="AN320" s="11">
        <f>'OddsRatio_working_3-way'!AB320+'OddsRatio_working_3-way'!AH320</f>
        <v>-0.34646593592810859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1.0548026138854738</v>
      </c>
      <c r="AS320" s="11">
        <f>IF(('OddsRatio_working_3-way'!X320=0),IF(Q320&gt;0,-Q320^(1/3),(-Q320)^(1/3)),'OddsRatio_working_3-way'!AM320-'OddsRatio_working_3-way'!R320/3)</f>
        <v>-0.70833667795736543</v>
      </c>
      <c r="AT320" s="11">
        <f>IF(('OddsRatio_working_3-way'!X320=0),IF(Q320&gt;0,-Q320^(1/3),(-Q320)^(1/3)),'OddsRatio_working_3-way'!AN320-'OddsRatio_working_3-way'!R320/3)</f>
        <v>-0.34646593592810859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9">
        <f t="shared" si="65"/>
        <v>0.39872205346607137</v>
      </c>
      <c r="E321" s="9">
        <f t="shared" si="66"/>
        <v>0.34823221056837139</v>
      </c>
      <c r="F321" s="9">
        <f t="shared" si="67"/>
        <v>0.25304573596555729</v>
      </c>
      <c r="G321" s="9">
        <f t="shared" si="68"/>
        <v>1.0695125996822441</v>
      </c>
      <c r="H321" s="9">
        <f t="shared" si="69"/>
        <v>2.5080127655519648</v>
      </c>
      <c r="I321" s="9">
        <f t="shared" si="70"/>
        <v>2.871647049443927</v>
      </c>
      <c r="J321" s="9">
        <f t="shared" si="71"/>
        <v>3.9518547751229942</v>
      </c>
      <c r="K321" s="11">
        <f t="shared" si="72"/>
        <v>0.41493775933609955</v>
      </c>
      <c r="L321" s="11">
        <f t="shared" si="73"/>
        <v>0.36363636363636365</v>
      </c>
      <c r="M321" s="11">
        <f t="shared" si="74"/>
        <v>0.26595744680851063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-0.2732930969445494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0.23756591250190612</v>
      </c>
      <c r="Q321" s="11">
        <f>2*'OddsRatio_working_3-way'!K321*'OddsRatio_working_3-way'!L321*'OddsRatio_working_3-way'!M321</f>
        <v>8.0258754223616932E-2</v>
      </c>
      <c r="R321" s="11">
        <f t="shared" si="75"/>
        <v>0</v>
      </c>
      <c r="S321" s="11">
        <f t="shared" si="76"/>
        <v>-0.86927154457219147</v>
      </c>
      <c r="T321" s="11">
        <f t="shared" si="77"/>
        <v>-0.29367281911222687</v>
      </c>
      <c r="U321" s="11">
        <f>'OddsRatio_working_3-way'!S321-'OddsRatio_working_3-way'!R321^2/3</f>
        <v>-0.86927154457219147</v>
      </c>
      <c r="V321" s="11">
        <f>'OddsRatio_working_3-way'!S321*'OddsRatio_working_3-way'!R321/3-2*'OddsRatio_working_3-way'!R321^3/27-'OddsRatio_working_3-way'!T321</f>
        <v>0.29367281911222687</v>
      </c>
      <c r="W321" s="11">
        <f>'OddsRatio_working_3-way'!V321^2+4*'OddsRatio_working_3-way'!U321^3/27</f>
        <v>-1.1067428035122048E-2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0.15597367784376692</v>
      </c>
      <c r="Y321" s="11">
        <f>IF('OddsRatio_working_3-way'!W321&gt;=0,IF('OddsRatio_working_3-way'!V321+SQRT('OddsRatio_working_3-way'!W321)&gt;0,0,PI()),ACOS('OddsRatio_working_3-way'!V321/(2*'OddsRatio_working_3-way'!X321)))</f>
        <v>0.34398605174633934</v>
      </c>
      <c r="Z321" s="11">
        <f>'OddsRatio_working_3-way'!X321^(1/3)*COS('OddsRatio_working_3-way'!Y321/3)</f>
        <v>0.53475629984112205</v>
      </c>
      <c r="AA321" s="11">
        <f>'OddsRatio_working_3-way'!X321^(1/3)*COS(('OddsRatio_working_3-way'!Y321+2*PI())/3)</f>
        <v>-0.32071351321942576</v>
      </c>
      <c r="AB321" s="11">
        <f>'OddsRatio_working_3-way'!X321^(1/3)*COS(('OddsRatio_working_3-way'!Y321+4*PI())/3)</f>
        <v>-0.21404278662169635</v>
      </c>
      <c r="AC321" s="11">
        <f>'OddsRatio_working_3-way'!X321^(1/3)*SIN('OddsRatio_working_3-way'!Y321/3)</f>
        <v>6.1586372715851996E-2</v>
      </c>
      <c r="AD321" s="11">
        <f>'OddsRatio_working_3-way'!X321^(1/3)*SIN(('OddsRatio_working_3-way'!Y321+2*PI())/3)</f>
        <v>0.43231935413825395</v>
      </c>
      <c r="AE321" s="11">
        <f>'OddsRatio_working_3-way'!X321^(1/3)*SIN(('OddsRatio_working_3-way'!Y321+4*PI())/3)</f>
        <v>-0.49390572685410605</v>
      </c>
      <c r="AF321" s="11">
        <f>-'OddsRatio_working_3-way'!U321/(3*'OddsRatio_working_3-way'!X321^(1/3))*COS(('OddsRatio_working_3-way'!Y321)/3)</f>
        <v>0.53475629984112205</v>
      </c>
      <c r="AG321" s="11">
        <f>-'OddsRatio_working_3-way'!U321/(3*'OddsRatio_working_3-way'!X321^(1/3))*COS(('OddsRatio_working_3-way'!Y321+2*PI())/3)</f>
        <v>-0.32071351321942576</v>
      </c>
      <c r="AH321" s="11">
        <f>-'OddsRatio_working_3-way'!U321/(3*'OddsRatio_working_3-way'!X321^(1/3))*COS(('OddsRatio_working_3-way'!Y321+4*PI())/3)</f>
        <v>-0.21404278662169635</v>
      </c>
      <c r="AI321" s="11">
        <f>'OddsRatio_working_3-way'!U321/(3*'OddsRatio_working_3-way'!X321^(1/3))*SIN(('OddsRatio_working_3-way'!Y321)/3)</f>
        <v>-6.1586372715851996E-2</v>
      </c>
      <c r="AJ321" s="11">
        <f>'OddsRatio_working_3-way'!U321/(3*'OddsRatio_working_3-way'!X321^(1/3))*SIN(('OddsRatio_working_3-way'!Y321+2*PI())/3)</f>
        <v>-0.43231935413825395</v>
      </c>
      <c r="AK321" s="11">
        <f>'OddsRatio_working_3-way'!U321/(3*'OddsRatio_working_3-way'!X321^(1/3))*SIN(('OddsRatio_working_3-way'!Y321+4*PI())/3)</f>
        <v>0.49390572685410605</v>
      </c>
      <c r="AL321" s="11">
        <f>'OddsRatio_working_3-way'!Z321+'OddsRatio_working_3-way'!AF321</f>
        <v>1.0695125996822441</v>
      </c>
      <c r="AM321" s="11">
        <f>'OddsRatio_working_3-way'!AA321+'OddsRatio_working_3-way'!AG321</f>
        <v>-0.64142702643885152</v>
      </c>
      <c r="AN321" s="11">
        <f>'OddsRatio_working_3-way'!AB321+'OddsRatio_working_3-way'!AH321</f>
        <v>-0.42808557324339269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1.0695125996822441</v>
      </c>
      <c r="AS321" s="11">
        <f>IF(('OddsRatio_working_3-way'!X321=0),IF(Q321&gt;0,-Q321^(1/3),(-Q321)^(1/3)),'OddsRatio_working_3-way'!AM321-'OddsRatio_working_3-way'!R321/3)</f>
        <v>-0.64142702643885152</v>
      </c>
      <c r="AT321" s="11">
        <f>IF(('OddsRatio_working_3-way'!X321=0),IF(Q321&gt;0,-Q321^(1/3),(-Q321)^(1/3)),'OddsRatio_working_3-way'!AN321-'OddsRatio_working_3-way'!R321/3)</f>
        <v>-0.42808557324339269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9">
        <f t="shared" si="65"/>
        <v>0.30804151138941988</v>
      </c>
      <c r="E322" s="9">
        <f t="shared" si="66"/>
        <v>0.28810578690289118</v>
      </c>
      <c r="F322" s="9">
        <f t="shared" si="67"/>
        <v>0.40385270170768905</v>
      </c>
      <c r="G322" s="9">
        <f t="shared" si="68"/>
        <v>1.069674151088559</v>
      </c>
      <c r="H322" s="9">
        <f t="shared" si="69"/>
        <v>3.2463157172859738</v>
      </c>
      <c r="I322" s="9">
        <f t="shared" si="70"/>
        <v>3.4709472890145716</v>
      </c>
      <c r="J322" s="9">
        <f t="shared" si="71"/>
        <v>2.4761503285022117</v>
      </c>
      <c r="K322" s="11">
        <f t="shared" si="72"/>
        <v>0.32258064516129031</v>
      </c>
      <c r="L322" s="11">
        <f t="shared" si="73"/>
        <v>0.30211480362537763</v>
      </c>
      <c r="M322" s="11">
        <f t="shared" si="74"/>
        <v>0.42016806722689076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-0.27412188927807746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0.23708928069814802</v>
      </c>
      <c r="Q322" s="11">
        <f>2*'OddsRatio_working_3-way'!K322*'OddsRatio_working_3-way'!L322*'OddsRatio_working_3-way'!M322</f>
        <v>8.1896124593488107E-2</v>
      </c>
      <c r="R322" s="11">
        <f t="shared" si="75"/>
        <v>0</v>
      </c>
      <c r="S322" s="11">
        <f t="shared" si="76"/>
        <v>-0.86490459161266597</v>
      </c>
      <c r="T322" s="11">
        <f t="shared" si="77"/>
        <v>-0.29875806273321803</v>
      </c>
      <c r="U322" s="11">
        <f>'OddsRatio_working_3-way'!S322-'OddsRatio_working_3-way'!R322^2/3</f>
        <v>-0.86490459161266597</v>
      </c>
      <c r="V322" s="11">
        <f>'OddsRatio_working_3-way'!S322*'OddsRatio_working_3-way'!R322/3-2*'OddsRatio_working_3-way'!R322^3/27-'OddsRatio_working_3-way'!T322</f>
        <v>0.29875806273321803</v>
      </c>
      <c r="W322" s="11">
        <f>'OddsRatio_working_3-way'!V322^2+4*'OddsRatio_working_3-way'!U322^3/27</f>
        <v>-6.5955440702583634E-3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0.15479980952698538</v>
      </c>
      <c r="Y322" s="11">
        <f>IF('OddsRatio_working_3-way'!W322&gt;=0,IF('OddsRatio_working_3-way'!V322+SQRT('OddsRatio_working_3-way'!W322)&gt;0,0,PI()),ACOS('OddsRatio_working_3-way'!V322/(2*'OddsRatio_working_3-way'!X322)))</f>
        <v>0.26542153910557342</v>
      </c>
      <c r="Z322" s="11">
        <f>'OddsRatio_working_3-way'!X322^(1/3)*COS('OddsRatio_working_3-way'!Y322/3)</f>
        <v>0.53483707554427962</v>
      </c>
      <c r="AA322" s="11">
        <f>'OddsRatio_working_3-way'!X322^(1/3)*COS(('OddsRatio_working_3-way'!Y322+2*PI())/3)</f>
        <v>-0.30850533456379065</v>
      </c>
      <c r="AB322" s="11">
        <f>'OddsRatio_working_3-way'!X322^(1/3)*COS(('OddsRatio_working_3-way'!Y322+4*PI())/3)</f>
        <v>-0.22633174098048892</v>
      </c>
      <c r="AC322" s="11">
        <f>'OddsRatio_working_3-way'!X322^(1/3)*SIN('OddsRatio_working_3-way'!Y322/3)</f>
        <v>4.744294637559815E-2</v>
      </c>
      <c r="AD322" s="11">
        <f>'OddsRatio_working_3-way'!X322^(1/3)*SIN(('OddsRatio_working_3-way'!Y322+2*PI())/3)</f>
        <v>0.43946102111932406</v>
      </c>
      <c r="AE322" s="11">
        <f>'OddsRatio_working_3-way'!X322^(1/3)*SIN(('OddsRatio_working_3-way'!Y322+4*PI())/3)</f>
        <v>-0.48690396749492221</v>
      </c>
      <c r="AF322" s="11">
        <f>-'OddsRatio_working_3-way'!U322/(3*'OddsRatio_working_3-way'!X322^(1/3))*COS(('OddsRatio_working_3-way'!Y322)/3)</f>
        <v>0.53483707554427951</v>
      </c>
      <c r="AG322" s="11">
        <f>-'OddsRatio_working_3-way'!U322/(3*'OddsRatio_working_3-way'!X322^(1/3))*COS(('OddsRatio_working_3-way'!Y322+2*PI())/3)</f>
        <v>-0.30850533456379059</v>
      </c>
      <c r="AH322" s="11">
        <f>-'OddsRatio_working_3-way'!U322/(3*'OddsRatio_working_3-way'!X322^(1/3))*COS(('OddsRatio_working_3-way'!Y322+4*PI())/3)</f>
        <v>-0.22633174098048886</v>
      </c>
      <c r="AI322" s="11">
        <f>'OddsRatio_working_3-way'!U322/(3*'OddsRatio_working_3-way'!X322^(1/3))*SIN(('OddsRatio_working_3-way'!Y322)/3)</f>
        <v>-4.7442946375598136E-2</v>
      </c>
      <c r="AJ322" s="11">
        <f>'OddsRatio_working_3-way'!U322/(3*'OddsRatio_working_3-way'!X322^(1/3))*SIN(('OddsRatio_working_3-way'!Y322+2*PI())/3)</f>
        <v>-0.43946102111932395</v>
      </c>
      <c r="AK322" s="11">
        <f>'OddsRatio_working_3-way'!U322/(3*'OddsRatio_working_3-way'!X322^(1/3))*SIN(('OddsRatio_working_3-way'!Y322+4*PI())/3)</f>
        <v>0.4869039674949221</v>
      </c>
      <c r="AL322" s="11">
        <f>'OddsRatio_working_3-way'!Z322+'OddsRatio_working_3-way'!AF322</f>
        <v>1.069674151088559</v>
      </c>
      <c r="AM322" s="11">
        <f>'OddsRatio_working_3-way'!AA322+'OddsRatio_working_3-way'!AG322</f>
        <v>-0.61701066912758118</v>
      </c>
      <c r="AN322" s="11">
        <f>'OddsRatio_working_3-way'!AB322+'OddsRatio_working_3-way'!AH322</f>
        <v>-0.45266348196097778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1.069674151088559</v>
      </c>
      <c r="AS322" s="11">
        <f>IF(('OddsRatio_working_3-way'!X322=0),IF(Q322&gt;0,-Q322^(1/3),(-Q322)^(1/3)),'OddsRatio_working_3-way'!AM322-'OddsRatio_working_3-way'!R322/3)</f>
        <v>-0.61701066912758118</v>
      </c>
      <c r="AT322" s="11">
        <f>IF(('OddsRatio_working_3-way'!X322=0),IF(Q322&gt;0,-Q322^(1/3),(-Q322)^(1/3)),'OddsRatio_working_3-way'!AN322-'OddsRatio_working_3-way'!R322/3)</f>
        <v>-0.45266348196097778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9">
        <f t="shared" si="65"/>
        <v>0.33020711508892708</v>
      </c>
      <c r="E323" s="9">
        <f t="shared" si="66"/>
        <v>0.32115010230933733</v>
      </c>
      <c r="F323" s="9">
        <f t="shared" si="67"/>
        <v>0.34864278260173553</v>
      </c>
      <c r="G323" s="9">
        <f t="shared" si="68"/>
        <v>1.0675801789155606</v>
      </c>
      <c r="H323" s="9">
        <f t="shared" si="69"/>
        <v>3.0284023399395648</v>
      </c>
      <c r="I323" s="9">
        <f t="shared" si="70"/>
        <v>3.1138087542528097</v>
      </c>
      <c r="J323" s="9">
        <f t="shared" si="71"/>
        <v>2.8682653131022309</v>
      </c>
      <c r="K323" s="11">
        <f t="shared" si="72"/>
        <v>0.34482758620689657</v>
      </c>
      <c r="L323" s="11">
        <f t="shared" si="73"/>
        <v>0.33557046979865773</v>
      </c>
      <c r="M323" s="11">
        <f t="shared" si="74"/>
        <v>0.36363636363636365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-0.27701920851654704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0.2368980244472029</v>
      </c>
      <c r="Q323" s="11">
        <f>2*'OddsRatio_working_3-way'!K323*'OddsRatio_working_3-way'!L323*'OddsRatio_working_3-way'!M323</f>
        <v>8.4155603711262142E-2</v>
      </c>
      <c r="R323" s="11">
        <f t="shared" si="75"/>
        <v>0</v>
      </c>
      <c r="S323" s="11">
        <f t="shared" si="76"/>
        <v>-0.85516822358927647</v>
      </c>
      <c r="T323" s="11">
        <f t="shared" si="77"/>
        <v>-0.30378977747398811</v>
      </c>
      <c r="U323" s="11">
        <f>'OddsRatio_working_3-way'!S323-'OddsRatio_working_3-way'!R323^2/3</f>
        <v>-0.85516822358927647</v>
      </c>
      <c r="V323" s="11">
        <f>'OddsRatio_working_3-way'!S323*'OddsRatio_working_3-way'!R323/3-2*'OddsRatio_working_3-way'!R323^3/27-'OddsRatio_working_3-way'!T323</f>
        <v>0.30378977747398811</v>
      </c>
      <c r="W323" s="11">
        <f>'OddsRatio_working_3-way'!V323^2+4*'OddsRatio_working_3-way'!U323^3/27</f>
        <v>-3.6293770085286947E-4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0.15219327071075456</v>
      </c>
      <c r="Y323" s="11">
        <f>IF('OddsRatio_working_3-way'!W323&gt;=0,IF('OddsRatio_working_3-way'!V323+SQRT('OddsRatio_working_3-way'!W323)&gt;0,0,PI()),ACOS('OddsRatio_working_3-way'!V323/(2*'OddsRatio_working_3-way'!X323)))</f>
        <v>6.2628865392240884E-2</v>
      </c>
      <c r="Z323" s="11">
        <f>'OddsRatio_working_3-way'!X323^(1/3)*COS('OddsRatio_working_3-way'!Y323/3)</f>
        <v>0.53379008945778028</v>
      </c>
      <c r="AA323" s="11">
        <f>'OddsRatio_working_3-way'!X323^(1/3)*COS(('OddsRatio_working_3-way'!Y323+2*PI())/3)</f>
        <v>-0.27654704943311226</v>
      </c>
      <c r="AB323" s="11">
        <f>'OddsRatio_working_3-way'!X323^(1/3)*COS(('OddsRatio_working_3-way'!Y323+4*PI())/3)</f>
        <v>-0.25724304002466813</v>
      </c>
      <c r="AC323" s="11">
        <f>'OddsRatio_working_3-way'!X323^(1/3)*SIN('OddsRatio_working_3-way'!Y323/3)</f>
        <v>1.1145175028404347E-2</v>
      </c>
      <c r="AD323" s="11">
        <f>'OddsRatio_working_3-way'!X323^(1/3)*SIN(('OddsRatio_working_3-way'!Y323+2*PI())/3)</f>
        <v>0.45670319024460365</v>
      </c>
      <c r="AE323" s="11">
        <f>'OddsRatio_working_3-way'!X323^(1/3)*SIN(('OddsRatio_working_3-way'!Y323+4*PI())/3)</f>
        <v>-0.46784836527300794</v>
      </c>
      <c r="AF323" s="11">
        <f>-'OddsRatio_working_3-way'!U323/(3*'OddsRatio_working_3-way'!X323^(1/3))*COS(('OddsRatio_working_3-way'!Y323)/3)</f>
        <v>0.53379008945778017</v>
      </c>
      <c r="AG323" s="11">
        <f>-'OddsRatio_working_3-way'!U323/(3*'OddsRatio_working_3-way'!X323^(1/3))*COS(('OddsRatio_working_3-way'!Y323+2*PI())/3)</f>
        <v>-0.2765470494331122</v>
      </c>
      <c r="AH323" s="11">
        <f>-'OddsRatio_working_3-way'!U323/(3*'OddsRatio_working_3-way'!X323^(1/3))*COS(('OddsRatio_working_3-way'!Y323+4*PI())/3)</f>
        <v>-0.25724304002466808</v>
      </c>
      <c r="AI323" s="11">
        <f>'OddsRatio_working_3-way'!U323/(3*'OddsRatio_working_3-way'!X323^(1/3))*SIN(('OddsRatio_working_3-way'!Y323)/3)</f>
        <v>-1.1145175028404345E-2</v>
      </c>
      <c r="AJ323" s="11">
        <f>'OddsRatio_working_3-way'!U323/(3*'OddsRatio_working_3-way'!X323^(1/3))*SIN(('OddsRatio_working_3-way'!Y323+2*PI())/3)</f>
        <v>-0.45670319024460354</v>
      </c>
      <c r="AK323" s="11">
        <f>'OddsRatio_working_3-way'!U323/(3*'OddsRatio_working_3-way'!X323^(1/3))*SIN(('OddsRatio_working_3-way'!Y323+4*PI())/3)</f>
        <v>0.46784836527300783</v>
      </c>
      <c r="AL323" s="11">
        <f>'OddsRatio_working_3-way'!Z323+'OddsRatio_working_3-way'!AF323</f>
        <v>1.0675801789155606</v>
      </c>
      <c r="AM323" s="11">
        <f>'OddsRatio_working_3-way'!AA323+'OddsRatio_working_3-way'!AG323</f>
        <v>-0.55309409886622452</v>
      </c>
      <c r="AN323" s="11">
        <f>'OddsRatio_working_3-way'!AB323+'OddsRatio_working_3-way'!AH323</f>
        <v>-0.51448608004933627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1.0675801789155606</v>
      </c>
      <c r="AS323" s="11">
        <f>IF(('OddsRatio_working_3-way'!X323=0),IF(Q323&gt;0,-Q323^(1/3),(-Q323)^(1/3)),'OddsRatio_working_3-way'!AM323-'OddsRatio_working_3-way'!R323/3)</f>
        <v>-0.55309409886622452</v>
      </c>
      <c r="AT323" s="11">
        <f>IF(('OddsRatio_working_3-way'!X323=0),IF(Q323&gt;0,-Q323^(1/3),(-Q323)^(1/3)),'OddsRatio_working_3-way'!AN323-'OddsRatio_working_3-way'!R323/3)</f>
        <v>-0.51448608004933627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9">
        <f t="shared" ref="D324:D387" si="78">(K324/(AR324+K324-(AR324*K324)))</f>
        <v>0.35198164713567492</v>
      </c>
      <c r="E324" s="9">
        <f t="shared" ref="E324:E387" si="79">(L324/(AR324+L324-(AR324*L324)))</f>
        <v>0.26326826130759406</v>
      </c>
      <c r="F324" s="9">
        <f t="shared" ref="F324:F387" si="80">(M324/(AR324+M324-(AR324*M324)))</f>
        <v>0.38475009155673096</v>
      </c>
      <c r="G324" s="9">
        <f t="shared" ref="G324:G387" si="81">AR324</f>
        <v>1.0520326973014664</v>
      </c>
      <c r="H324" s="9">
        <f t="shared" ref="H324:H387" si="82">IF(A324="","",1/D324)</f>
        <v>2.841057220277567</v>
      </c>
      <c r="I324" s="9">
        <f t="shared" ref="I324:I387" si="83">IF(B324="","",1/E324)</f>
        <v>3.7984069748219005</v>
      </c>
      <c r="J324" s="9">
        <f t="shared" ref="J324:J387" si="84">IF(C324="","",1/F324)</f>
        <v>2.5990896998982289</v>
      </c>
      <c r="K324" s="11">
        <f t="shared" ref="K324:K387" si="85">1/A324</f>
        <v>0.36363636363636365</v>
      </c>
      <c r="L324" s="11">
        <f t="shared" ref="L324:L387" si="86">1/B324</f>
        <v>0.27322404371584696</v>
      </c>
      <c r="M324" s="11">
        <f t="shared" ref="M324:M387" si="87">1/C324</f>
        <v>0.3968253968253968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-0.27896450847270515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0.23379777478138136</v>
      </c>
      <c r="Q324" s="11">
        <f>2*'OddsRatio_working_3-way'!K324*'OddsRatio_working_3-way'!L324*'OddsRatio_working_3-way'!M324</f>
        <v>7.8852537868931302E-2</v>
      </c>
      <c r="R324" s="11">
        <f t="shared" ref="R324:R387" si="88">O324/N324</f>
        <v>0</v>
      </c>
      <c r="S324" s="11">
        <f t="shared" ref="S324:S387" si="89">P324/N324</f>
        <v>-0.83809146927469069</v>
      </c>
      <c r="T324" s="11">
        <f t="shared" ref="T324:T387" si="90">Q324/N324</f>
        <v>-0.28266154107072194</v>
      </c>
      <c r="U324" s="11">
        <f>'OddsRatio_working_3-way'!S324-'OddsRatio_working_3-way'!R324^2/3</f>
        <v>-0.83809146927469069</v>
      </c>
      <c r="V324" s="11">
        <f>'OddsRatio_working_3-way'!S324*'OddsRatio_working_3-way'!R324/3-2*'OddsRatio_working_3-way'!R324^3/27-'OddsRatio_working_3-way'!T324</f>
        <v>0.28266154107072194</v>
      </c>
      <c r="W324" s="11">
        <f>'OddsRatio_working_3-way'!V324^2+4*'OddsRatio_working_3-way'!U324^3/27</f>
        <v>-7.3132967969284646E-3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0.14765741058054274</v>
      </c>
      <c r="Y324" s="11">
        <f>IF('OddsRatio_working_3-way'!W324&gt;=0,IF('OddsRatio_working_3-way'!V324+SQRT('OddsRatio_working_3-way'!W324)&gt;0,0,PI()),ACOS('OddsRatio_working_3-way'!V324/(2*'OddsRatio_working_3-way'!X324)))</f>
        <v>0.29378995259035201</v>
      </c>
      <c r="Z324" s="11">
        <f>'OddsRatio_working_3-way'!X324^(1/3)*COS('OddsRatio_working_3-way'!Y324/3)</f>
        <v>0.52601634865073321</v>
      </c>
      <c r="AA324" s="11">
        <f>'OddsRatio_working_3-way'!X324^(1/3)*COS(('OddsRatio_working_3-way'!Y324+2*PI())/3)</f>
        <v>-0.30776270518856902</v>
      </c>
      <c r="AB324" s="11">
        <f>'OddsRatio_working_3-way'!X324^(1/3)*COS(('OddsRatio_working_3-way'!Y324+4*PI())/3)</f>
        <v>-0.21825364346216442</v>
      </c>
      <c r="AC324" s="11">
        <f>'OddsRatio_working_3-way'!X324^(1/3)*SIN('OddsRatio_working_3-way'!Y324/3)</f>
        <v>5.1678080882650579E-2</v>
      </c>
      <c r="AD324" s="11">
        <f>'OddsRatio_working_3-way'!X324^(1/3)*SIN(('OddsRatio_working_3-way'!Y324+2*PI())/3)</f>
        <v>0.42970448029614206</v>
      </c>
      <c r="AE324" s="11">
        <f>'OddsRatio_working_3-way'!X324^(1/3)*SIN(('OddsRatio_working_3-way'!Y324+4*PI())/3)</f>
        <v>-0.48138256117879258</v>
      </c>
      <c r="AF324" s="11">
        <f>-'OddsRatio_working_3-way'!U324/(3*'OddsRatio_working_3-way'!X324^(1/3))*COS(('OddsRatio_working_3-way'!Y324)/3)</f>
        <v>0.52601634865073321</v>
      </c>
      <c r="AG324" s="11">
        <f>-'OddsRatio_working_3-way'!U324/(3*'OddsRatio_working_3-way'!X324^(1/3))*COS(('OddsRatio_working_3-way'!Y324+2*PI())/3)</f>
        <v>-0.30776270518856902</v>
      </c>
      <c r="AH324" s="11">
        <f>-'OddsRatio_working_3-way'!U324/(3*'OddsRatio_working_3-way'!X324^(1/3))*COS(('OddsRatio_working_3-way'!Y324+4*PI())/3)</f>
        <v>-0.21825364346216442</v>
      </c>
      <c r="AI324" s="11">
        <f>'OddsRatio_working_3-way'!U324/(3*'OddsRatio_working_3-way'!X324^(1/3))*SIN(('OddsRatio_working_3-way'!Y324)/3)</f>
        <v>-5.1678080882650579E-2</v>
      </c>
      <c r="AJ324" s="11">
        <f>'OddsRatio_working_3-way'!U324/(3*'OddsRatio_working_3-way'!X324^(1/3))*SIN(('OddsRatio_working_3-way'!Y324+2*PI())/3)</f>
        <v>-0.42970448029614206</v>
      </c>
      <c r="AK324" s="11">
        <f>'OddsRatio_working_3-way'!U324/(3*'OddsRatio_working_3-way'!X324^(1/3))*SIN(('OddsRatio_working_3-way'!Y324+4*PI())/3)</f>
        <v>0.48138256117879258</v>
      </c>
      <c r="AL324" s="11">
        <f>'OddsRatio_working_3-way'!Z324+'OddsRatio_working_3-way'!AF324</f>
        <v>1.0520326973014664</v>
      </c>
      <c r="AM324" s="11">
        <f>'OddsRatio_working_3-way'!AA324+'OddsRatio_working_3-way'!AG324</f>
        <v>-0.61552541037713804</v>
      </c>
      <c r="AN324" s="11">
        <f>'OddsRatio_working_3-way'!AB324+'OddsRatio_working_3-way'!AH324</f>
        <v>-0.43650728692432883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1.0520326973014664</v>
      </c>
      <c r="AS324" s="11">
        <f>IF(('OddsRatio_working_3-way'!X324=0),IF(Q324&gt;0,-Q324^(1/3),(-Q324)^(1/3)),'OddsRatio_working_3-way'!AM324-'OddsRatio_working_3-way'!R324/3)</f>
        <v>-0.61552541037713804</v>
      </c>
      <c r="AT324" s="11">
        <f>IF(('OddsRatio_working_3-way'!X324=0),IF(Q324&gt;0,-Q324^(1/3),(-Q324)^(1/3)),'OddsRatio_working_3-way'!AN324-'OddsRatio_working_3-way'!R324/3)</f>
        <v>-0.43650728692432883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9">
        <f t="shared" si="78"/>
        <v>0.43558133089010981</v>
      </c>
      <c r="E325" s="9">
        <f t="shared" si="79"/>
        <v>0.26300138417525737</v>
      </c>
      <c r="F325" s="9">
        <f t="shared" si="80"/>
        <v>0.30141728493463305</v>
      </c>
      <c r="G325" s="9">
        <f t="shared" si="81"/>
        <v>1.0534817133192873</v>
      </c>
      <c r="H325" s="9">
        <f t="shared" si="82"/>
        <v>2.2957825073827234</v>
      </c>
      <c r="I325" s="9">
        <f t="shared" si="83"/>
        <v>3.802261357429304</v>
      </c>
      <c r="J325" s="9">
        <f t="shared" si="84"/>
        <v>3.3176597693024319</v>
      </c>
      <c r="K325" s="11">
        <f t="shared" si="85"/>
        <v>0.44843049327354262</v>
      </c>
      <c r="L325" s="11">
        <f t="shared" si="86"/>
        <v>0.27322404371584696</v>
      </c>
      <c r="M325" s="11">
        <f t="shared" si="87"/>
        <v>0.3125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-0.27559637579945606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0.23317466735278977</v>
      </c>
      <c r="Q325" s="11">
        <f>2*'OddsRatio_working_3-way'!K325*'OddsRatio_working_3-way'!L325*'OddsRatio_working_3-way'!M325</f>
        <v>7.6576245436055762E-2</v>
      </c>
      <c r="R325" s="11">
        <f t="shared" si="88"/>
        <v>0</v>
      </c>
      <c r="S325" s="11">
        <f t="shared" si="89"/>
        <v>-0.8460730540319753</v>
      </c>
      <c r="T325" s="11">
        <f t="shared" si="90"/>
        <v>-0.27785650378718407</v>
      </c>
      <c r="U325" s="11">
        <f>'OddsRatio_working_3-way'!S325-'OddsRatio_working_3-way'!R325^2/3</f>
        <v>-0.8460730540319753</v>
      </c>
      <c r="V325" s="11">
        <f>'OddsRatio_working_3-way'!S325*'OddsRatio_working_3-way'!R325/3-2*'OddsRatio_working_3-way'!R325^3/27-'OddsRatio_working_3-way'!T325</f>
        <v>0.27785650378718407</v>
      </c>
      <c r="W325" s="11">
        <f>'OddsRatio_working_3-way'!V325^2+4*'OddsRatio_working_3-way'!U325^3/27</f>
        <v>-1.2522075505246782E-2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0.14977175317970026</v>
      </c>
      <c r="Y325" s="11">
        <f>IF('OddsRatio_working_3-way'!W325&gt;=0,IF('OddsRatio_working_3-way'!V325+SQRT('OddsRatio_working_3-way'!W325)&gt;0,0,PI()),ACOS('OddsRatio_working_3-way'!V325/(2*'OddsRatio_working_3-way'!X325)))</f>
        <v>0.38286048826561747</v>
      </c>
      <c r="Z325" s="11">
        <f>'OddsRatio_working_3-way'!X325^(1/3)*COS('OddsRatio_working_3-way'!Y325/3)</f>
        <v>0.52674085665964376</v>
      </c>
      <c r="AA325" s="11">
        <f>'OddsRatio_working_3-way'!X325^(1/3)*COS(('OddsRatio_working_3-way'!Y325+2*PI())/3)</f>
        <v>-0.32190516974116101</v>
      </c>
      <c r="AB325" s="11">
        <f>'OddsRatio_working_3-way'!X325^(1/3)*COS(('OddsRatio_working_3-way'!Y325+4*PI())/3)</f>
        <v>-0.20483568691848283</v>
      </c>
      <c r="AC325" s="11">
        <f>'OddsRatio_working_3-way'!X325^(1/3)*SIN('OddsRatio_working_3-way'!Y325/3)</f>
        <v>6.7590097421563591E-2</v>
      </c>
      <c r="AD325" s="11">
        <f>'OddsRatio_working_3-way'!X325^(1/3)*SIN(('OddsRatio_working_3-way'!Y325+2*PI())/3)</f>
        <v>0.42237591436764732</v>
      </c>
      <c r="AE325" s="11">
        <f>'OddsRatio_working_3-way'!X325^(1/3)*SIN(('OddsRatio_working_3-way'!Y325+4*PI())/3)</f>
        <v>-0.48996601178921084</v>
      </c>
      <c r="AF325" s="11">
        <f>-'OddsRatio_working_3-way'!U325/(3*'OddsRatio_working_3-way'!X325^(1/3))*COS(('OddsRatio_working_3-way'!Y325)/3)</f>
        <v>0.52674085665964365</v>
      </c>
      <c r="AG325" s="11">
        <f>-'OddsRatio_working_3-way'!U325/(3*'OddsRatio_working_3-way'!X325^(1/3))*COS(('OddsRatio_working_3-way'!Y325+2*PI())/3)</f>
        <v>-0.32190516974116096</v>
      </c>
      <c r="AH325" s="11">
        <f>-'OddsRatio_working_3-way'!U325/(3*'OddsRatio_working_3-way'!X325^(1/3))*COS(('OddsRatio_working_3-way'!Y325+4*PI())/3)</f>
        <v>-0.20483568691848278</v>
      </c>
      <c r="AI325" s="11">
        <f>'OddsRatio_working_3-way'!U325/(3*'OddsRatio_working_3-way'!X325^(1/3))*SIN(('OddsRatio_working_3-way'!Y325)/3)</f>
        <v>-6.7590097421563577E-2</v>
      </c>
      <c r="AJ325" s="11">
        <f>'OddsRatio_working_3-way'!U325/(3*'OddsRatio_working_3-way'!X325^(1/3))*SIN(('OddsRatio_working_3-way'!Y325+2*PI())/3)</f>
        <v>-0.42237591436764721</v>
      </c>
      <c r="AK325" s="11">
        <f>'OddsRatio_working_3-way'!U325/(3*'OddsRatio_working_3-way'!X325^(1/3))*SIN(('OddsRatio_working_3-way'!Y325+4*PI())/3)</f>
        <v>0.48996601178921073</v>
      </c>
      <c r="AL325" s="11">
        <f>'OddsRatio_working_3-way'!Z325+'OddsRatio_working_3-way'!AF325</f>
        <v>1.0534817133192873</v>
      </c>
      <c r="AM325" s="11">
        <f>'OddsRatio_working_3-way'!AA325+'OddsRatio_working_3-way'!AG325</f>
        <v>-0.64381033948232202</v>
      </c>
      <c r="AN325" s="11">
        <f>'OddsRatio_working_3-way'!AB325+'OddsRatio_working_3-way'!AH325</f>
        <v>-0.40967137383696561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1.0534817133192873</v>
      </c>
      <c r="AS325" s="11">
        <f>IF(('OddsRatio_working_3-way'!X325=0),IF(Q325&gt;0,-Q325^(1/3),(-Q325)^(1/3)),'OddsRatio_working_3-way'!AM325-'OddsRatio_working_3-way'!R325/3)</f>
        <v>-0.64381033948232202</v>
      </c>
      <c r="AT325" s="11">
        <f>IF(('OddsRatio_working_3-way'!X325=0),IF(Q325&gt;0,-Q325^(1/3),(-Q325)^(1/3)),'OddsRatio_working_3-way'!AN325-'OddsRatio_working_3-way'!R325/3)</f>
        <v>-0.40967137383696561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9">
        <f t="shared" si="78"/>
        <v>0.21950021362413341</v>
      </c>
      <c r="E326" s="9">
        <f t="shared" si="79"/>
        <v>0.23658785505781779</v>
      </c>
      <c r="F326" s="9">
        <f t="shared" si="80"/>
        <v>0.5439119313180486</v>
      </c>
      <c r="G326" s="9">
        <f t="shared" si="81"/>
        <v>1.0614340961755295</v>
      </c>
      <c r="H326" s="9">
        <f t="shared" si="82"/>
        <v>4.5558042221880228</v>
      </c>
      <c r="I326" s="9">
        <f t="shared" si="83"/>
        <v>4.2267596523736097</v>
      </c>
      <c r="J326" s="9">
        <f t="shared" si="84"/>
        <v>1.8385329359786688</v>
      </c>
      <c r="K326" s="11">
        <f t="shared" si="85"/>
        <v>0.22988505747126439</v>
      </c>
      <c r="L326" s="11">
        <f t="shared" si="86"/>
        <v>0.24752475247524752</v>
      </c>
      <c r="M326" s="11">
        <f t="shared" si="87"/>
        <v>0.55865921787709494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-0.25575364317398797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0.22824474703297729</v>
      </c>
      <c r="Q326" s="11">
        <f>2*'OddsRatio_working_3-way'!K326*'OddsRatio_working_3-way'!L326*'OddsRatio_working_3-way'!M326</f>
        <v>6.3577923964617616E-2</v>
      </c>
      <c r="R326" s="11">
        <f t="shared" si="88"/>
        <v>0</v>
      </c>
      <c r="S326" s="11">
        <f t="shared" si="89"/>
        <v>-0.89243986596000702</v>
      </c>
      <c r="T326" s="11">
        <f t="shared" si="90"/>
        <v>-0.24859049191086541</v>
      </c>
      <c r="U326" s="11">
        <f>'OddsRatio_working_3-way'!S326-'OddsRatio_working_3-way'!R326^2/3</f>
        <v>-0.89243986596000702</v>
      </c>
      <c r="V326" s="11">
        <f>'OddsRatio_working_3-way'!S326*'OddsRatio_working_3-way'!R326/3-2*'OddsRatio_working_3-way'!R326^3/27-'OddsRatio_working_3-way'!T326</f>
        <v>0.24859049191086541</v>
      </c>
      <c r="W326" s="11">
        <f>'OddsRatio_working_3-way'!V326^2+4*'OddsRatio_working_3-way'!U326^3/27</f>
        <v>-4.3503917312360668E-2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0.16225069335818468</v>
      </c>
      <c r="Y326" s="11">
        <f>IF('OddsRatio_working_3-way'!W326&gt;=0,IF('OddsRatio_working_3-way'!V326+SQRT('OddsRatio_working_3-way'!W326)&gt;0,0,PI()),ACOS('OddsRatio_working_3-way'!V326/(2*'OddsRatio_working_3-way'!X326)))</f>
        <v>0.69809330878719733</v>
      </c>
      <c r="Z326" s="11">
        <f>'OddsRatio_working_3-way'!X326^(1/3)*COS('OddsRatio_working_3-way'!Y326/3)</f>
        <v>0.53071704808776488</v>
      </c>
      <c r="AA326" s="11">
        <f>'OddsRatio_working_3-way'!X326^(1/3)*COS(('OddsRatio_working_3-way'!Y326+2*PI())/3)</f>
        <v>-0.37428293655897765</v>
      </c>
      <c r="AB326" s="11">
        <f>'OddsRatio_working_3-way'!X326^(1/3)*COS(('OddsRatio_working_3-way'!Y326+4*PI())/3)</f>
        <v>-0.15643411152878725</v>
      </c>
      <c r="AC326" s="11">
        <f>'OddsRatio_working_3-way'!X326^(1/3)*SIN('OddsRatio_working_3-way'!Y326/3)</f>
        <v>0.1257750777738241</v>
      </c>
      <c r="AD326" s="11">
        <f>'OddsRatio_working_3-way'!X326^(1/3)*SIN(('OddsRatio_working_3-way'!Y326+2*PI())/3)</f>
        <v>0.39672690697857971</v>
      </c>
      <c r="AE326" s="11">
        <f>'OddsRatio_working_3-way'!X326^(1/3)*SIN(('OddsRatio_working_3-way'!Y326+4*PI())/3)</f>
        <v>-0.52250198475240395</v>
      </c>
      <c r="AF326" s="11">
        <f>-'OddsRatio_working_3-way'!U326/(3*'OddsRatio_working_3-way'!X326^(1/3))*COS(('OddsRatio_working_3-way'!Y326)/3)</f>
        <v>0.53071704808776476</v>
      </c>
      <c r="AG326" s="11">
        <f>-'OddsRatio_working_3-way'!U326/(3*'OddsRatio_working_3-way'!X326^(1/3))*COS(('OddsRatio_working_3-way'!Y326+2*PI())/3)</f>
        <v>-0.3742829365589776</v>
      </c>
      <c r="AH326" s="11">
        <f>-'OddsRatio_working_3-way'!U326/(3*'OddsRatio_working_3-way'!X326^(1/3))*COS(('OddsRatio_working_3-way'!Y326+4*PI())/3)</f>
        <v>-0.15643411152878722</v>
      </c>
      <c r="AI326" s="11">
        <f>'OddsRatio_working_3-way'!U326/(3*'OddsRatio_working_3-way'!X326^(1/3))*SIN(('OddsRatio_working_3-way'!Y326)/3)</f>
        <v>-0.12577507777382407</v>
      </c>
      <c r="AJ326" s="11">
        <f>'OddsRatio_working_3-way'!U326/(3*'OddsRatio_working_3-way'!X326^(1/3))*SIN(('OddsRatio_working_3-way'!Y326+2*PI())/3)</f>
        <v>-0.39672690697857965</v>
      </c>
      <c r="AK326" s="11">
        <f>'OddsRatio_working_3-way'!U326/(3*'OddsRatio_working_3-way'!X326^(1/3))*SIN(('OddsRatio_working_3-way'!Y326+4*PI())/3)</f>
        <v>0.52250198475240384</v>
      </c>
      <c r="AL326" s="11">
        <f>'OddsRatio_working_3-way'!Z326+'OddsRatio_working_3-way'!AF326</f>
        <v>1.0614340961755295</v>
      </c>
      <c r="AM326" s="11">
        <f>'OddsRatio_working_3-way'!AA326+'OddsRatio_working_3-way'!AG326</f>
        <v>-0.74856587311795519</v>
      </c>
      <c r="AN326" s="11">
        <f>'OddsRatio_working_3-way'!AB326+'OddsRatio_working_3-way'!AH326</f>
        <v>-0.31286822305757445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1.0614340961755295</v>
      </c>
      <c r="AS326" s="11">
        <f>IF(('OddsRatio_working_3-way'!X326=0),IF(Q326&gt;0,-Q326^(1/3),(-Q326)^(1/3)),'OddsRatio_working_3-way'!AM326-'OddsRatio_working_3-way'!R326/3)</f>
        <v>-0.74856587311795519</v>
      </c>
      <c r="AT326" s="11">
        <f>IF(('OddsRatio_working_3-way'!X326=0),IF(Q326&gt;0,-Q326^(1/3),(-Q326)^(1/3)),'OddsRatio_working_3-way'!AN326-'OddsRatio_working_3-way'!R326/3)</f>
        <v>-0.31286822305757445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9">
        <f t="shared" si="78"/>
        <v>0.47006358278572696</v>
      </c>
      <c r="E327" s="9">
        <f t="shared" si="79"/>
        <v>0.25315611268927996</v>
      </c>
      <c r="F327" s="9">
        <f t="shared" si="80"/>
        <v>0.27678030452499319</v>
      </c>
      <c r="G327" s="9">
        <f t="shared" si="81"/>
        <v>1.0536184843429357</v>
      </c>
      <c r="H327" s="9">
        <f t="shared" si="82"/>
        <v>2.1273717782469408</v>
      </c>
      <c r="I327" s="9">
        <f t="shared" si="83"/>
        <v>3.9501317561602201</v>
      </c>
      <c r="J327" s="9">
        <f t="shared" si="84"/>
        <v>3.6129738411704806</v>
      </c>
      <c r="K327" s="11">
        <f t="shared" si="85"/>
        <v>0.48309178743961356</v>
      </c>
      <c r="L327" s="11">
        <f t="shared" si="86"/>
        <v>0.26315789473684209</v>
      </c>
      <c r="M327" s="11">
        <f t="shared" si="87"/>
        <v>0.28735632183908044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-0.27143153569414125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0.23197465594688038</v>
      </c>
      <c r="Q327" s="11">
        <f>2*'OddsRatio_working_3-way'!K327*'OddsRatio_working_3-way'!L327*'OddsRatio_working_3-way'!M327</f>
        <v>7.306288376279696E-2</v>
      </c>
      <c r="R327" s="11">
        <f t="shared" si="88"/>
        <v>0</v>
      </c>
      <c r="S327" s="11">
        <f t="shared" si="89"/>
        <v>-0.85463413583703007</v>
      </c>
      <c r="T327" s="11">
        <f t="shared" si="90"/>
        <v>-0.26917610577544249</v>
      </c>
      <c r="U327" s="11">
        <f>'OddsRatio_working_3-way'!S327-'OddsRatio_working_3-way'!R327^2/3</f>
        <v>-0.85463413583703007</v>
      </c>
      <c r="V327" s="11">
        <f>'OddsRatio_working_3-way'!S327*'OddsRatio_working_3-way'!R327/3-2*'OddsRatio_working_3-way'!R327^3/27-'OddsRatio_working_3-way'!T327</f>
        <v>0.26917610577544249</v>
      </c>
      <c r="W327" s="11">
        <f>'OddsRatio_working_3-way'!V327^2+4*'OddsRatio_working_3-way'!U327^3/27</f>
        <v>-2.0021905671266146E-2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0.15205071653209856</v>
      </c>
      <c r="Y327" s="11">
        <f>IF('OddsRatio_working_3-way'!W327&gt;=0,IF('OddsRatio_working_3-way'!V327+SQRT('OddsRatio_working_3-way'!W327)&gt;0,0,PI()),ACOS('OddsRatio_working_3-way'!V327/(2*'OddsRatio_working_3-way'!X327)))</f>
        <v>0.48397494126937946</v>
      </c>
      <c r="Z327" s="11">
        <f>'OddsRatio_working_3-way'!X327^(1/3)*COS('OddsRatio_working_3-way'!Y327/3)</f>
        <v>0.52680924217146785</v>
      </c>
      <c r="AA327" s="11">
        <f>'OddsRatio_working_3-way'!X327^(1/3)*COS(('OddsRatio_working_3-way'!Y327+2*PI())/3)</f>
        <v>-0.33765117475188278</v>
      </c>
      <c r="AB327" s="11">
        <f>'OddsRatio_working_3-way'!X327^(1/3)*COS(('OddsRatio_working_3-way'!Y327+4*PI())/3)</f>
        <v>-0.18915806741958549</v>
      </c>
      <c r="AC327" s="11">
        <f>'OddsRatio_working_3-way'!X327^(1/3)*SIN('OddsRatio_working_3-way'!Y327/3)</f>
        <v>8.5732535491106029E-2</v>
      </c>
      <c r="AD327" s="11">
        <f>'OddsRatio_working_3-way'!X327^(1/3)*SIN(('OddsRatio_working_3-way'!Y327+2*PI())/3)</f>
        <v>0.4133639189233666</v>
      </c>
      <c r="AE327" s="11">
        <f>'OddsRatio_working_3-way'!X327^(1/3)*SIN(('OddsRatio_working_3-way'!Y327+4*PI())/3)</f>
        <v>-0.49909645441447248</v>
      </c>
      <c r="AF327" s="11">
        <f>-'OddsRatio_working_3-way'!U327/(3*'OddsRatio_working_3-way'!X327^(1/3))*COS(('OddsRatio_working_3-way'!Y327)/3)</f>
        <v>0.52680924217146774</v>
      </c>
      <c r="AG327" s="11">
        <f>-'OddsRatio_working_3-way'!U327/(3*'OddsRatio_working_3-way'!X327^(1/3))*COS(('OddsRatio_working_3-way'!Y327+2*PI())/3)</f>
        <v>-0.33765117475188272</v>
      </c>
      <c r="AH327" s="11">
        <f>-'OddsRatio_working_3-way'!U327/(3*'OddsRatio_working_3-way'!X327^(1/3))*COS(('OddsRatio_working_3-way'!Y327+4*PI())/3)</f>
        <v>-0.18915806741958544</v>
      </c>
      <c r="AI327" s="11">
        <f>'OddsRatio_working_3-way'!U327/(3*'OddsRatio_working_3-way'!X327^(1/3))*SIN(('OddsRatio_working_3-way'!Y327)/3)</f>
        <v>-8.5732535491106002E-2</v>
      </c>
      <c r="AJ327" s="11">
        <f>'OddsRatio_working_3-way'!U327/(3*'OddsRatio_working_3-way'!X327^(1/3))*SIN(('OddsRatio_working_3-way'!Y327+2*PI())/3)</f>
        <v>-0.41336391892336655</v>
      </c>
      <c r="AK327" s="11">
        <f>'OddsRatio_working_3-way'!U327/(3*'OddsRatio_working_3-way'!X327^(1/3))*SIN(('OddsRatio_working_3-way'!Y327+4*PI())/3)</f>
        <v>0.49909645441447237</v>
      </c>
      <c r="AL327" s="11">
        <f>'OddsRatio_working_3-way'!Z327+'OddsRatio_working_3-way'!AF327</f>
        <v>1.0536184843429357</v>
      </c>
      <c r="AM327" s="11">
        <f>'OddsRatio_working_3-way'!AA327+'OddsRatio_working_3-way'!AG327</f>
        <v>-0.67530234950376555</v>
      </c>
      <c r="AN327" s="11">
        <f>'OddsRatio_working_3-way'!AB327+'OddsRatio_working_3-way'!AH327</f>
        <v>-0.37831613483917093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1.0536184843429357</v>
      </c>
      <c r="AS327" s="11">
        <f>IF(('OddsRatio_working_3-way'!X327=0),IF(Q327&gt;0,-Q327^(1/3),(-Q327)^(1/3)),'OddsRatio_working_3-way'!AM327-'OddsRatio_working_3-way'!R327/3)</f>
        <v>-0.67530234950376555</v>
      </c>
      <c r="AT327" s="11">
        <f>IF(('OddsRatio_working_3-way'!X327=0),IF(Q327&gt;0,-Q327^(1/3),(-Q327)^(1/3)),'OddsRatio_working_3-way'!AN327-'OddsRatio_working_3-way'!R327/3)</f>
        <v>-0.37831613483917093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9">
        <f t="shared" si="78"/>
        <v>0.16345301903939785</v>
      </c>
      <c r="E328" s="9">
        <f t="shared" si="79"/>
        <v>0.24539662575856466</v>
      </c>
      <c r="F328" s="9">
        <f t="shared" si="80"/>
        <v>0.59115035520203763</v>
      </c>
      <c r="G328" s="9">
        <f t="shared" si="81"/>
        <v>1.0640261787889038</v>
      </c>
      <c r="H328" s="9">
        <f t="shared" si="82"/>
        <v>6.1179659199746279</v>
      </c>
      <c r="I328" s="9">
        <f t="shared" si="83"/>
        <v>4.0750356566999324</v>
      </c>
      <c r="J328" s="9">
        <f t="shared" si="84"/>
        <v>1.6916170162127868</v>
      </c>
      <c r="K328" s="11">
        <f t="shared" si="85"/>
        <v>0.17211703958691912</v>
      </c>
      <c r="L328" s="11">
        <f t="shared" si="86"/>
        <v>0.25706940874035988</v>
      </c>
      <c r="M328" s="11">
        <f t="shared" si="87"/>
        <v>0.60606060606060608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-0.2422961971077312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0.22391170531288851</v>
      </c>
      <c r="Q328" s="11">
        <f>2*'OddsRatio_working_3-way'!K328*'OddsRatio_working_3-way'!L328*'OddsRatio_working_3-way'!M328</f>
        <v>5.363154618272778E-2</v>
      </c>
      <c r="R328" s="11">
        <f t="shared" si="88"/>
        <v>0</v>
      </c>
      <c r="S328" s="11">
        <f t="shared" si="89"/>
        <v>-0.92412389457904509</v>
      </c>
      <c r="T328" s="11">
        <f t="shared" si="90"/>
        <v>-0.2213470406177353</v>
      </c>
      <c r="U328" s="11">
        <f>'OddsRatio_working_3-way'!S328-'OddsRatio_working_3-way'!R328^2/3</f>
        <v>-0.92412389457904509</v>
      </c>
      <c r="V328" s="11">
        <f>'OddsRatio_working_3-way'!S328*'OddsRatio_working_3-way'!R328/3-2*'OddsRatio_working_3-way'!R328^3/27-'OddsRatio_working_3-way'!T328</f>
        <v>0.2213470406177353</v>
      </c>
      <c r="W328" s="11">
        <f>'OddsRatio_working_3-way'!V328^2+4*'OddsRatio_working_3-way'!U328^3/27</f>
        <v>-6.792495445511712E-2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0.1709674434251639</v>
      </c>
      <c r="Y328" s="11">
        <f>IF('OddsRatio_working_3-way'!W328&gt;=0,IF('OddsRatio_working_3-way'!V328+SQRT('OddsRatio_working_3-way'!W328)&gt;0,0,PI()),ACOS('OddsRatio_working_3-way'!V328/(2*'OddsRatio_working_3-way'!X328)))</f>
        <v>0.86671115454442327</v>
      </c>
      <c r="Z328" s="11">
        <f>'OddsRatio_working_3-way'!X328^(1/3)*COS('OddsRatio_working_3-way'!Y328/3)</f>
        <v>0.53201308939445191</v>
      </c>
      <c r="AA328" s="11">
        <f>'OddsRatio_working_3-way'!X328^(1/3)*COS(('OddsRatio_working_3-way'!Y328+2*PI())/3)</f>
        <v>-0.4029464153685885</v>
      </c>
      <c r="AB328" s="11">
        <f>'OddsRatio_working_3-way'!X328^(1/3)*COS(('OddsRatio_working_3-way'!Y328+4*PI())/3)</f>
        <v>-0.12906667402586355</v>
      </c>
      <c r="AC328" s="11">
        <f>'OddsRatio_working_3-way'!X328^(1/3)*SIN('OddsRatio_working_3-way'!Y328/3)</f>
        <v>0.15812454238980739</v>
      </c>
      <c r="AD328" s="11">
        <f>'OddsRatio_working_3-way'!X328^(1/3)*SIN(('OddsRatio_working_3-way'!Y328+2*PI())/3)</f>
        <v>0.38167457936653315</v>
      </c>
      <c r="AE328" s="11">
        <f>'OddsRatio_working_3-way'!X328^(1/3)*SIN(('OddsRatio_working_3-way'!Y328+4*PI())/3)</f>
        <v>-0.53979912175634048</v>
      </c>
      <c r="AF328" s="11">
        <f>-'OddsRatio_working_3-way'!U328/(3*'OddsRatio_working_3-way'!X328^(1/3))*COS(('OddsRatio_working_3-way'!Y328)/3)</f>
        <v>0.5320130893944518</v>
      </c>
      <c r="AG328" s="11">
        <f>-'OddsRatio_working_3-way'!U328/(3*'OddsRatio_working_3-way'!X328^(1/3))*COS(('OddsRatio_working_3-way'!Y328+2*PI())/3)</f>
        <v>-0.40294641536858844</v>
      </c>
      <c r="AH328" s="11">
        <f>-'OddsRatio_working_3-way'!U328/(3*'OddsRatio_working_3-way'!X328^(1/3))*COS(('OddsRatio_working_3-way'!Y328+4*PI())/3)</f>
        <v>-0.12906667402586353</v>
      </c>
      <c r="AI328" s="11">
        <f>'OddsRatio_working_3-way'!U328/(3*'OddsRatio_working_3-way'!X328^(1/3))*SIN(('OddsRatio_working_3-way'!Y328)/3)</f>
        <v>-0.15812454238980736</v>
      </c>
      <c r="AJ328" s="11">
        <f>'OddsRatio_working_3-way'!U328/(3*'OddsRatio_working_3-way'!X328^(1/3))*SIN(('OddsRatio_working_3-way'!Y328+2*PI())/3)</f>
        <v>-0.3816745793665331</v>
      </c>
      <c r="AK328" s="11">
        <f>'OddsRatio_working_3-way'!U328/(3*'OddsRatio_working_3-way'!X328^(1/3))*SIN(('OddsRatio_working_3-way'!Y328+4*PI())/3)</f>
        <v>0.53979912175634037</v>
      </c>
      <c r="AL328" s="11">
        <f>'OddsRatio_working_3-way'!Z328+'OddsRatio_working_3-way'!AF328</f>
        <v>1.0640261787889038</v>
      </c>
      <c r="AM328" s="11">
        <f>'OddsRatio_working_3-way'!AA328+'OddsRatio_working_3-way'!AG328</f>
        <v>-0.80589283073717688</v>
      </c>
      <c r="AN328" s="11">
        <f>'OddsRatio_working_3-way'!AB328+'OddsRatio_working_3-way'!AH328</f>
        <v>-0.25813334805172705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1.0640261787889038</v>
      </c>
      <c r="AS328" s="11">
        <f>IF(('OddsRatio_working_3-way'!X328=0),IF(Q328&gt;0,-Q328^(1/3),(-Q328)^(1/3)),'OddsRatio_working_3-way'!AM328-'OddsRatio_working_3-way'!R328/3)</f>
        <v>-0.80589283073717688</v>
      </c>
      <c r="AT328" s="11">
        <f>IF(('OddsRatio_working_3-way'!X328=0),IF(Q328&gt;0,-Q328^(1/3),(-Q328)^(1/3)),'OddsRatio_working_3-way'!AN328-'OddsRatio_working_3-way'!R328/3)</f>
        <v>-0.25813334805172705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9">
        <f t="shared" si="78"/>
        <v>0.23199130710409566</v>
      </c>
      <c r="E329" s="9">
        <f t="shared" si="79"/>
        <v>0.27441057761134963</v>
      </c>
      <c r="F329" s="9">
        <f t="shared" si="80"/>
        <v>0.49359811528455499</v>
      </c>
      <c r="G329" s="9">
        <f t="shared" si="81"/>
        <v>1.0576697570547879</v>
      </c>
      <c r="H329" s="9">
        <f t="shared" si="82"/>
        <v>4.3105063395814867</v>
      </c>
      <c r="I329" s="9">
        <f t="shared" si="83"/>
        <v>3.6441743926369696</v>
      </c>
      <c r="J329" s="9">
        <f t="shared" si="84"/>
        <v>2.0259396643431442</v>
      </c>
      <c r="K329" s="11">
        <f t="shared" si="85"/>
        <v>0.24213075060532688</v>
      </c>
      <c r="L329" s="11">
        <f t="shared" si="86"/>
        <v>0.2857142857142857</v>
      </c>
      <c r="M329" s="11">
        <f t="shared" si="87"/>
        <v>0.50761421319796951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-0.26654574761161476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0.23177127686659277</v>
      </c>
      <c r="Q329" s="11">
        <f>2*'OddsRatio_working_3-way'!K329*'OddsRatio_working_3-way'!L329*'OddsRatio_working_3-way'!M329</f>
        <v>7.0233720262603869E-2</v>
      </c>
      <c r="R329" s="11">
        <f t="shared" si="88"/>
        <v>0</v>
      </c>
      <c r="S329" s="11">
        <f t="shared" si="89"/>
        <v>-0.86953657652909899</v>
      </c>
      <c r="T329" s="11">
        <f t="shared" si="90"/>
        <v>-0.26349593228154516</v>
      </c>
      <c r="U329" s="11">
        <f>'OddsRatio_working_3-way'!S329-'OddsRatio_working_3-way'!R329^2/3</f>
        <v>-0.86953657652909899</v>
      </c>
      <c r="V329" s="11">
        <f>'OddsRatio_working_3-way'!S329*'OddsRatio_working_3-way'!R329/3-2*'OddsRatio_working_3-way'!R329^3/27-'OddsRatio_working_3-way'!T329</f>
        <v>0.26349593228154516</v>
      </c>
      <c r="W329" s="11">
        <f>'OddsRatio_working_3-way'!V329^2+4*'OddsRatio_working_3-way'!U329^3/27</f>
        <v>-2.7970081041764933E-2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0.15604501543680077</v>
      </c>
      <c r="Y329" s="11">
        <f>IF('OddsRatio_working_3-way'!W329&gt;=0,IF('OddsRatio_working_3-way'!V329+SQRT('OddsRatio_working_3-way'!W329)&gt;0,0,PI()),ACOS('OddsRatio_working_3-way'!V329/(2*'OddsRatio_working_3-way'!X329)))</f>
        <v>0.56554884222693058</v>
      </c>
      <c r="Z329" s="11">
        <f>'OddsRatio_working_3-way'!X329^(1/3)*COS('OddsRatio_working_3-way'!Y329/3)</f>
        <v>0.52883487852739397</v>
      </c>
      <c r="AA329" s="11">
        <f>'OddsRatio_working_3-way'!X329^(1/3)*COS(('OddsRatio_working_3-way'!Y329+2*PI())/3)</f>
        <v>-0.35179247901740501</v>
      </c>
      <c r="AB329" s="11">
        <f>'OddsRatio_working_3-way'!X329^(1/3)*COS(('OddsRatio_working_3-way'!Y329+4*PI())/3)</f>
        <v>-0.17704239950998865</v>
      </c>
      <c r="AC329" s="11">
        <f>'OddsRatio_working_3-way'!X329^(1/3)*SIN('OddsRatio_working_3-way'!Y329/3)</f>
        <v>0.10089200544451528</v>
      </c>
      <c r="AD329" s="11">
        <f>'OddsRatio_working_3-way'!X329^(1/3)*SIN(('OddsRatio_working_3-way'!Y329+2*PI())/3)</f>
        <v>0.40753843648972338</v>
      </c>
      <c r="AE329" s="11">
        <f>'OddsRatio_working_3-way'!X329^(1/3)*SIN(('OddsRatio_working_3-way'!Y329+4*PI())/3)</f>
        <v>-0.5084304419342387</v>
      </c>
      <c r="AF329" s="11">
        <f>-'OddsRatio_working_3-way'!U329/(3*'OddsRatio_working_3-way'!X329^(1/3))*COS(('OddsRatio_working_3-way'!Y329)/3)</f>
        <v>0.52883487852739408</v>
      </c>
      <c r="AG329" s="11">
        <f>-'OddsRatio_working_3-way'!U329/(3*'OddsRatio_working_3-way'!X329^(1/3))*COS(('OddsRatio_working_3-way'!Y329+2*PI())/3)</f>
        <v>-0.35179247901740507</v>
      </c>
      <c r="AH329" s="11">
        <f>-'OddsRatio_working_3-way'!U329/(3*'OddsRatio_working_3-way'!X329^(1/3))*COS(('OddsRatio_working_3-way'!Y329+4*PI())/3)</f>
        <v>-0.17704239950998868</v>
      </c>
      <c r="AI329" s="11">
        <f>'OddsRatio_working_3-way'!U329/(3*'OddsRatio_working_3-way'!X329^(1/3))*SIN(('OddsRatio_working_3-way'!Y329)/3)</f>
        <v>-0.10089200544451529</v>
      </c>
      <c r="AJ329" s="11">
        <f>'OddsRatio_working_3-way'!U329/(3*'OddsRatio_working_3-way'!X329^(1/3))*SIN(('OddsRatio_working_3-way'!Y329+2*PI())/3)</f>
        <v>-0.40753843648972349</v>
      </c>
      <c r="AK329" s="11">
        <f>'OddsRatio_working_3-way'!U329/(3*'OddsRatio_working_3-way'!X329^(1/3))*SIN(('OddsRatio_working_3-way'!Y329+4*PI())/3)</f>
        <v>0.50843044193423881</v>
      </c>
      <c r="AL329" s="11">
        <f>'OddsRatio_working_3-way'!Z329+'OddsRatio_working_3-way'!AF329</f>
        <v>1.0576697570547879</v>
      </c>
      <c r="AM329" s="11">
        <f>'OddsRatio_working_3-way'!AA329+'OddsRatio_working_3-way'!AG329</f>
        <v>-0.70358495803481014</v>
      </c>
      <c r="AN329" s="11">
        <f>'OddsRatio_working_3-way'!AB329+'OddsRatio_working_3-way'!AH329</f>
        <v>-0.35408479901997736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1.0576697570547879</v>
      </c>
      <c r="AS329" s="11">
        <f>IF(('OddsRatio_working_3-way'!X329=0),IF(Q329&gt;0,-Q329^(1/3),(-Q329)^(1/3)),'OddsRatio_working_3-way'!AM329-'OddsRatio_working_3-way'!R329/3)</f>
        <v>-0.70358495803481014</v>
      </c>
      <c r="AT329" s="11">
        <f>IF(('OddsRatio_working_3-way'!X329=0),IF(Q329&gt;0,-Q329^(1/3),(-Q329)^(1/3)),'OddsRatio_working_3-way'!AN329-'OddsRatio_working_3-way'!R329/3)</f>
        <v>-0.35408479901997736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9">
        <f t="shared" si="78"/>
        <v>0.55658601842181821</v>
      </c>
      <c r="E330" s="9">
        <f t="shared" si="79"/>
        <v>0.24317207497694282</v>
      </c>
      <c r="F330" s="9">
        <f t="shared" si="80"/>
        <v>0.20024190660123919</v>
      </c>
      <c r="G330" s="9">
        <f t="shared" si="81"/>
        <v>1.0622233087719737</v>
      </c>
      <c r="H330" s="9">
        <f t="shared" si="82"/>
        <v>1.7966674815789803</v>
      </c>
      <c r="I330" s="9">
        <f t="shared" si="83"/>
        <v>4.1123142947018829</v>
      </c>
      <c r="J330" s="9">
        <f t="shared" si="84"/>
        <v>4.993959640982621</v>
      </c>
      <c r="K330" s="11">
        <f t="shared" si="85"/>
        <v>0.5714285714285714</v>
      </c>
      <c r="L330" s="11">
        <f t="shared" si="86"/>
        <v>0.2544529262086514</v>
      </c>
      <c r="M330" s="11">
        <f t="shared" si="87"/>
        <v>0.21008403361344538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-0.25239408740595481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0.22726647911072828</v>
      </c>
      <c r="Q330" s="11">
        <f>2*'OddsRatio_working_3-way'!K330*'OddsRatio_working_3-way'!L330*'OddsRatio_working_3-way'!M330</f>
        <v>6.1093139545894688E-2</v>
      </c>
      <c r="R330" s="11">
        <f t="shared" si="88"/>
        <v>0</v>
      </c>
      <c r="S330" s="11">
        <f t="shared" si="89"/>
        <v>-0.90044295984314848</v>
      </c>
      <c r="T330" s="11">
        <f t="shared" si="90"/>
        <v>-0.24205455909762053</v>
      </c>
      <c r="U330" s="11">
        <f>'OddsRatio_working_3-way'!S330-'OddsRatio_working_3-way'!R330^2/3</f>
        <v>-0.90044295984314848</v>
      </c>
      <c r="V330" s="11">
        <f>'OddsRatio_working_3-way'!S330*'OddsRatio_working_3-way'!R330/3-2*'OddsRatio_working_3-way'!R330^3/27-'OddsRatio_working_3-way'!T330</f>
        <v>0.24205455909762053</v>
      </c>
      <c r="W330" s="11">
        <f>'OddsRatio_working_3-way'!V330^2+4*'OddsRatio_working_3-way'!U330^3/27</f>
        <v>-4.9569134461835293E-2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0.16443809172586712</v>
      </c>
      <c r="Y330" s="11">
        <f>IF('OddsRatio_working_3-way'!W330&gt;=0,IF('OddsRatio_working_3-way'!V330+SQRT('OddsRatio_working_3-way'!W330)&gt;0,0,PI()),ACOS('OddsRatio_working_3-way'!V330/(2*'OddsRatio_working_3-way'!X330)))</f>
        <v>0.74364610228255035</v>
      </c>
      <c r="Z330" s="11">
        <f>'OddsRatio_working_3-way'!X330^(1/3)*COS('OddsRatio_working_3-way'!Y330/3)</f>
        <v>0.53111165438598695</v>
      </c>
      <c r="AA330" s="11">
        <f>'OddsRatio_working_3-way'!X330^(1/3)*COS(('OddsRatio_working_3-way'!Y330+2*PI())/3)</f>
        <v>-0.38196479545713569</v>
      </c>
      <c r="AB330" s="11">
        <f>'OddsRatio_working_3-way'!X330^(1/3)*COS(('OddsRatio_working_3-way'!Y330+4*PI())/3)</f>
        <v>-0.14914685892885124</v>
      </c>
      <c r="AC330" s="11">
        <f>'OddsRatio_working_3-way'!X330^(1/3)*SIN('OddsRatio_working_3-way'!Y330/3)</f>
        <v>0.13441749832677818</v>
      </c>
      <c r="AD330" s="11">
        <f>'OddsRatio_working_3-way'!X330^(1/3)*SIN(('OddsRatio_working_3-way'!Y330+2*PI())/3)</f>
        <v>0.39274743578085652</v>
      </c>
      <c r="AE330" s="11">
        <f>'OddsRatio_working_3-way'!X330^(1/3)*SIN(('OddsRatio_working_3-way'!Y330+4*PI())/3)</f>
        <v>-0.52716493410763476</v>
      </c>
      <c r="AF330" s="11">
        <f>-'OddsRatio_working_3-way'!U330/(3*'OddsRatio_working_3-way'!X330^(1/3))*COS(('OddsRatio_working_3-way'!Y330)/3)</f>
        <v>0.53111165438598684</v>
      </c>
      <c r="AG330" s="11">
        <f>-'OddsRatio_working_3-way'!U330/(3*'OddsRatio_working_3-way'!X330^(1/3))*COS(('OddsRatio_working_3-way'!Y330+2*PI())/3)</f>
        <v>-0.38196479545713558</v>
      </c>
      <c r="AH330" s="11">
        <f>-'OddsRatio_working_3-way'!U330/(3*'OddsRatio_working_3-way'!X330^(1/3))*COS(('OddsRatio_working_3-way'!Y330+4*PI())/3)</f>
        <v>-0.14914685892885121</v>
      </c>
      <c r="AI330" s="11">
        <f>'OddsRatio_working_3-way'!U330/(3*'OddsRatio_working_3-way'!X330^(1/3))*SIN(('OddsRatio_working_3-way'!Y330)/3)</f>
        <v>-0.13441749832677816</v>
      </c>
      <c r="AJ330" s="11">
        <f>'OddsRatio_working_3-way'!U330/(3*'OddsRatio_working_3-way'!X330^(1/3))*SIN(('OddsRatio_working_3-way'!Y330+2*PI())/3)</f>
        <v>-0.39274743578085647</v>
      </c>
      <c r="AK330" s="11">
        <f>'OddsRatio_working_3-way'!U330/(3*'OddsRatio_working_3-way'!X330^(1/3))*SIN(('OddsRatio_working_3-way'!Y330+4*PI())/3)</f>
        <v>0.52716493410763465</v>
      </c>
      <c r="AL330" s="11">
        <f>'OddsRatio_working_3-way'!Z330+'OddsRatio_working_3-way'!AF330</f>
        <v>1.0622233087719737</v>
      </c>
      <c r="AM330" s="11">
        <f>'OddsRatio_working_3-way'!AA330+'OddsRatio_working_3-way'!AG330</f>
        <v>-0.76392959091427126</v>
      </c>
      <c r="AN330" s="11">
        <f>'OddsRatio_working_3-way'!AB330+'OddsRatio_working_3-way'!AH330</f>
        <v>-0.29829371785770242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1.0622233087719737</v>
      </c>
      <c r="AS330" s="11">
        <f>IF(('OddsRatio_working_3-way'!X330=0),IF(Q330&gt;0,-Q330^(1/3),(-Q330)^(1/3)),'OddsRatio_working_3-way'!AM330-'OddsRatio_working_3-way'!R330/3)</f>
        <v>-0.76392959091427126</v>
      </c>
      <c r="AT330" s="11">
        <f>IF(('OddsRatio_working_3-way'!X330=0),IF(Q330&gt;0,-Q330^(1/3),(-Q330)^(1/3)),'OddsRatio_working_3-way'!AN330-'OddsRatio_working_3-way'!R330/3)</f>
        <v>-0.29829371785770242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9">
        <f t="shared" si="78"/>
        <v>9.1116027129157298E-2</v>
      </c>
      <c r="E331" s="9">
        <f t="shared" si="79"/>
        <v>0.17887596145471471</v>
      </c>
      <c r="F331" s="9">
        <f t="shared" si="80"/>
        <v>0.73000801141612803</v>
      </c>
      <c r="G331" s="9">
        <f t="shared" si="81"/>
        <v>1.0877881771869382</v>
      </c>
      <c r="H331" s="9">
        <f t="shared" si="82"/>
        <v>10.975017584804224</v>
      </c>
      <c r="I331" s="9">
        <f t="shared" si="83"/>
        <v>5.5904661077288793</v>
      </c>
      <c r="J331" s="9">
        <f t="shared" si="84"/>
        <v>1.369847980243559</v>
      </c>
      <c r="K331" s="11">
        <f t="shared" si="85"/>
        <v>9.8328416912487712E-2</v>
      </c>
      <c r="L331" s="11">
        <f t="shared" si="86"/>
        <v>0.19157088122605365</v>
      </c>
      <c r="M331" s="11">
        <f t="shared" si="87"/>
        <v>0.74626865671641784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-0.18495430711585226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0.19300754334769488</v>
      </c>
      <c r="Q331" s="11">
        <f>2*'OddsRatio_working_3-way'!K331*'OddsRatio_working_3-way'!L331*'OddsRatio_working_3-way'!M331</f>
        <v>2.8114718623116521E-2</v>
      </c>
      <c r="R331" s="11">
        <f t="shared" si="88"/>
        <v>0</v>
      </c>
      <c r="S331" s="11">
        <f t="shared" si="89"/>
        <v>-1.0435417609755808</v>
      </c>
      <c r="T331" s="11">
        <f t="shared" si="90"/>
        <v>-0.1520089965004488</v>
      </c>
      <c r="U331" s="11">
        <f>'OddsRatio_working_3-way'!S331-'OddsRatio_working_3-way'!R331^2/3</f>
        <v>-1.0435417609755808</v>
      </c>
      <c r="V331" s="11">
        <f>'OddsRatio_working_3-way'!S331*'OddsRatio_working_3-way'!R331/3-2*'OddsRatio_working_3-way'!R331^3/27-'OddsRatio_working_3-way'!T331</f>
        <v>0.1520089965004488</v>
      </c>
      <c r="W331" s="11">
        <f>'OddsRatio_working_3-way'!V331^2+4*'OddsRatio_working_3-way'!U331^3/27</f>
        <v>-0.14524815208553199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0.20515536009485924</v>
      </c>
      <c r="Y331" s="11">
        <f>IF('OddsRatio_working_3-way'!W331&gt;=0,IF('OddsRatio_working_3-way'!V331+SQRT('OddsRatio_working_3-way'!W331)&gt;0,0,PI()),ACOS('OddsRatio_working_3-way'!V331/(2*'OddsRatio_working_3-way'!X331)))</f>
        <v>1.1912782453938426</v>
      </c>
      <c r="Z331" s="11">
        <f>'OddsRatio_working_3-way'!X331^(1/3)*COS('OddsRatio_working_3-way'!Y331/3)</f>
        <v>0.5438940885934691</v>
      </c>
      <c r="AA331" s="11">
        <f>'OddsRatio_working_3-way'!X331^(1/3)*COS(('OddsRatio_working_3-way'!Y331+2*PI())/3)</f>
        <v>-0.46948148569545617</v>
      </c>
      <c r="AB331" s="11">
        <f>'OddsRatio_working_3-way'!X331^(1/3)*COS(('OddsRatio_working_3-way'!Y331+4*PI())/3)</f>
        <v>-7.4412602898013061E-2</v>
      </c>
      <c r="AC331" s="11">
        <f>'OddsRatio_working_3-way'!X331^(1/3)*SIN('OddsRatio_working_3-way'!Y331/3)</f>
        <v>0.2280931258315485</v>
      </c>
      <c r="AD331" s="11">
        <f>'OddsRatio_working_3-way'!X331^(1/3)*SIN(('OddsRatio_working_3-way'!Y331+2*PI())/3)</f>
        <v>0.35697953477435401</v>
      </c>
      <c r="AE331" s="11">
        <f>'OddsRatio_working_3-way'!X331^(1/3)*SIN(('OddsRatio_working_3-way'!Y331+4*PI())/3)</f>
        <v>-0.58507266060590257</v>
      </c>
      <c r="AF331" s="11">
        <f>-'OddsRatio_working_3-way'!U331/(3*'OddsRatio_working_3-way'!X331^(1/3))*COS(('OddsRatio_working_3-way'!Y331)/3)</f>
        <v>0.54389408859346899</v>
      </c>
      <c r="AG331" s="11">
        <f>-'OddsRatio_working_3-way'!U331/(3*'OddsRatio_working_3-way'!X331^(1/3))*COS(('OddsRatio_working_3-way'!Y331+2*PI())/3)</f>
        <v>-0.46948148569545606</v>
      </c>
      <c r="AH331" s="11">
        <f>-'OddsRatio_working_3-way'!U331/(3*'OddsRatio_working_3-way'!X331^(1/3))*COS(('OddsRatio_working_3-way'!Y331+4*PI())/3)</f>
        <v>-7.4412602898013047E-2</v>
      </c>
      <c r="AI331" s="11">
        <f>'OddsRatio_working_3-way'!U331/(3*'OddsRatio_working_3-way'!X331^(1/3))*SIN(('OddsRatio_working_3-way'!Y331)/3)</f>
        <v>-0.22809312583154848</v>
      </c>
      <c r="AJ331" s="11">
        <f>'OddsRatio_working_3-way'!U331/(3*'OddsRatio_working_3-way'!X331^(1/3))*SIN(('OddsRatio_working_3-way'!Y331+2*PI())/3)</f>
        <v>-0.35697953477435396</v>
      </c>
      <c r="AK331" s="11">
        <f>'OddsRatio_working_3-way'!U331/(3*'OddsRatio_working_3-way'!X331^(1/3))*SIN(('OddsRatio_working_3-way'!Y331+4*PI())/3)</f>
        <v>0.58507266060590246</v>
      </c>
      <c r="AL331" s="11">
        <f>'OddsRatio_working_3-way'!Z331+'OddsRatio_working_3-way'!AF331</f>
        <v>1.0877881771869382</v>
      </c>
      <c r="AM331" s="11">
        <f>'OddsRatio_working_3-way'!AA331+'OddsRatio_working_3-way'!AG331</f>
        <v>-0.93896297139091223</v>
      </c>
      <c r="AN331" s="11">
        <f>'OddsRatio_working_3-way'!AB331+'OddsRatio_working_3-way'!AH331</f>
        <v>-0.14882520579602609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1.0877881771869382</v>
      </c>
      <c r="AS331" s="11">
        <f>IF(('OddsRatio_working_3-way'!X331=0),IF(Q331&gt;0,-Q331^(1/3),(-Q331)^(1/3)),'OddsRatio_working_3-way'!AM331-'OddsRatio_working_3-way'!R331/3)</f>
        <v>-0.93896297139091223</v>
      </c>
      <c r="AT331" s="11">
        <f>IF(('OddsRatio_working_3-way'!X331=0),IF(Q331&gt;0,-Q331^(1/3),(-Q331)^(1/3)),'OddsRatio_working_3-way'!AN331-'OddsRatio_working_3-way'!R331/3)</f>
        <v>-0.14882520579602609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9">
        <f t="shared" si="78"/>
        <v>0.32791968167735108</v>
      </c>
      <c r="E332" s="9">
        <f t="shared" si="79"/>
        <v>0.29172366883771383</v>
      </c>
      <c r="F332" s="9">
        <f t="shared" si="80"/>
        <v>0.38035664948493497</v>
      </c>
      <c r="G332" s="9">
        <f t="shared" si="81"/>
        <v>1.0510396074301851</v>
      </c>
      <c r="H332" s="9">
        <f t="shared" si="82"/>
        <v>3.0495272344888606</v>
      </c>
      <c r="I332" s="9">
        <f t="shared" si="83"/>
        <v>3.4279014931637275</v>
      </c>
      <c r="J332" s="9">
        <f t="shared" si="84"/>
        <v>2.6291113915167865</v>
      </c>
      <c r="K332" s="11">
        <f t="shared" si="85"/>
        <v>0.33898305084745761</v>
      </c>
      <c r="L332" s="11">
        <f t="shared" si="86"/>
        <v>0.30211480362537763</v>
      </c>
      <c r="M332" s="11">
        <f t="shared" si="87"/>
        <v>0.39215686274509809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-0.28040651459518706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0.23333825311577858</v>
      </c>
      <c r="Q332" s="11">
        <f>2*'OddsRatio_working_3-way'!K332*'OddsRatio_working_3-way'!L332*'OddsRatio_working_3-way'!M332</f>
        <v>8.0322978697342021E-2</v>
      </c>
      <c r="R332" s="11">
        <f t="shared" si="88"/>
        <v>0</v>
      </c>
      <c r="S332" s="11">
        <f t="shared" si="89"/>
        <v>-0.8321427676266393</v>
      </c>
      <c r="T332" s="11">
        <f t="shared" si="90"/>
        <v>-0.28645189935512538</v>
      </c>
      <c r="U332" s="11">
        <f>'OddsRatio_working_3-way'!S332-'OddsRatio_working_3-way'!R332^2/3</f>
        <v>-0.8321427676266393</v>
      </c>
      <c r="V332" s="11">
        <f>'OddsRatio_working_3-way'!S332*'OddsRatio_working_3-way'!R332/3-2*'OddsRatio_working_3-way'!R332^3/27-'OddsRatio_working_3-way'!T332</f>
        <v>0.28645189935512538</v>
      </c>
      <c r="W332" s="11">
        <f>'OddsRatio_working_3-way'!V332^2+4*'OddsRatio_working_3-way'!U332^3/27</f>
        <v>-3.3122575648212721E-3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0.14608811400057514</v>
      </c>
      <c r="Y332" s="11">
        <f>IF('OddsRatio_working_3-way'!W332&gt;=0,IF('OddsRatio_working_3-way'!V332+SQRT('OddsRatio_working_3-way'!W332)&gt;0,0,PI()),ACOS('OddsRatio_working_3-way'!V332/(2*'OddsRatio_working_3-way'!X332)))</f>
        <v>0.19827431534850359</v>
      </c>
      <c r="Z332" s="11">
        <f>'OddsRatio_working_3-way'!X332^(1/3)*COS('OddsRatio_working_3-way'!Y332/3)</f>
        <v>0.52551980371509255</v>
      </c>
      <c r="AA332" s="11">
        <f>'OddsRatio_working_3-way'!X332^(1/3)*COS(('OddsRatio_working_3-way'!Y332+2*PI())/3)</f>
        <v>-0.29288288036395804</v>
      </c>
      <c r="AB332" s="11">
        <f>'OddsRatio_working_3-way'!X332^(1/3)*COS(('OddsRatio_working_3-way'!Y332+4*PI())/3)</f>
        <v>-0.23263692335113448</v>
      </c>
      <c r="AC332" s="11">
        <f>'OddsRatio_working_3-way'!X332^(1/3)*SIN('OddsRatio_working_3-way'!Y332/3)</f>
        <v>3.4783019498940325E-2</v>
      </c>
      <c r="AD332" s="11">
        <f>'OddsRatio_working_3-way'!X332^(1/3)*SIN(('OddsRatio_working_3-way'!Y332+2*PI())/3)</f>
        <v>0.43772199045961185</v>
      </c>
      <c r="AE332" s="11">
        <f>'OddsRatio_working_3-way'!X332^(1/3)*SIN(('OddsRatio_working_3-way'!Y332+4*PI())/3)</f>
        <v>-0.47250500995855221</v>
      </c>
      <c r="AF332" s="11">
        <f>-'OddsRatio_working_3-way'!U332/(3*'OddsRatio_working_3-way'!X332^(1/3))*COS(('OddsRatio_working_3-way'!Y332)/3)</f>
        <v>0.52551980371509255</v>
      </c>
      <c r="AG332" s="11">
        <f>-'OddsRatio_working_3-way'!U332/(3*'OddsRatio_working_3-way'!X332^(1/3))*COS(('OddsRatio_working_3-way'!Y332+2*PI())/3)</f>
        <v>-0.29288288036395804</v>
      </c>
      <c r="AH332" s="11">
        <f>-'OddsRatio_working_3-way'!U332/(3*'OddsRatio_working_3-way'!X332^(1/3))*COS(('OddsRatio_working_3-way'!Y332+4*PI())/3)</f>
        <v>-0.23263692335113448</v>
      </c>
      <c r="AI332" s="11">
        <f>'OddsRatio_working_3-way'!U332/(3*'OddsRatio_working_3-way'!X332^(1/3))*SIN(('OddsRatio_working_3-way'!Y332)/3)</f>
        <v>-3.4783019498940325E-2</v>
      </c>
      <c r="AJ332" s="11">
        <f>'OddsRatio_working_3-way'!U332/(3*'OddsRatio_working_3-way'!X332^(1/3))*SIN(('OddsRatio_working_3-way'!Y332+2*PI())/3)</f>
        <v>-0.43772199045961185</v>
      </c>
      <c r="AK332" s="11">
        <f>'OddsRatio_working_3-way'!U332/(3*'OddsRatio_working_3-way'!X332^(1/3))*SIN(('OddsRatio_working_3-way'!Y332+4*PI())/3)</f>
        <v>0.47250500995855221</v>
      </c>
      <c r="AL332" s="11">
        <f>'OddsRatio_working_3-way'!Z332+'OddsRatio_working_3-way'!AF332</f>
        <v>1.0510396074301851</v>
      </c>
      <c r="AM332" s="11">
        <f>'OddsRatio_working_3-way'!AA332+'OddsRatio_working_3-way'!AG332</f>
        <v>-0.58576576072791608</v>
      </c>
      <c r="AN332" s="11">
        <f>'OddsRatio_working_3-way'!AB332+'OddsRatio_working_3-way'!AH332</f>
        <v>-0.46527384670226896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1.0510396074301851</v>
      </c>
      <c r="AS332" s="11">
        <f>IF(('OddsRatio_working_3-way'!X332=0),IF(Q332&gt;0,-Q332^(1/3),(-Q332)^(1/3)),'OddsRatio_working_3-way'!AM332-'OddsRatio_working_3-way'!R332/3)</f>
        <v>-0.58576576072791608</v>
      </c>
      <c r="AT332" s="11">
        <f>IF(('OddsRatio_working_3-way'!X332=0),IF(Q332&gt;0,-Q332^(1/3),(-Q332)^(1/3)),'OddsRatio_working_3-way'!AN332-'OddsRatio_working_3-way'!R332/3)</f>
        <v>-0.46527384670226896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9">
        <f t="shared" si="78"/>
        <v>0.19959533862937284</v>
      </c>
      <c r="E333" s="9">
        <f t="shared" si="79"/>
        <v>0.25948584397079233</v>
      </c>
      <c r="F333" s="9">
        <f t="shared" si="80"/>
        <v>0.54091881739983483</v>
      </c>
      <c r="G333" s="9">
        <f t="shared" si="81"/>
        <v>1.0608828160363821</v>
      </c>
      <c r="H333" s="9">
        <f t="shared" si="82"/>
        <v>5.0101370446175242</v>
      </c>
      <c r="I333" s="9">
        <f t="shared" si="83"/>
        <v>3.8537747751378677</v>
      </c>
      <c r="J333" s="9">
        <f t="shared" si="84"/>
        <v>1.8487062528291058</v>
      </c>
      <c r="K333" s="11">
        <f t="shared" si="85"/>
        <v>0.20920502092050208</v>
      </c>
      <c r="L333" s="11">
        <f t="shared" si="86"/>
        <v>0.2710027100271003</v>
      </c>
      <c r="M333" s="11">
        <f t="shared" si="87"/>
        <v>0.55555555555555558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-0.2562166207436134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0.2289853210015132</v>
      </c>
      <c r="Q333" s="11">
        <f>2*'OddsRatio_working_3-way'!K333*'OddsRatio_working_3-way'!L333*'OddsRatio_working_3-way'!M333</f>
        <v>6.2994586245258083E-2</v>
      </c>
      <c r="R333" s="11">
        <f t="shared" si="88"/>
        <v>0</v>
      </c>
      <c r="S333" s="11">
        <f t="shared" si="89"/>
        <v>-0.89371766881060555</v>
      </c>
      <c r="T333" s="11">
        <f t="shared" si="90"/>
        <v>-0.24586455813221603</v>
      </c>
      <c r="U333" s="11">
        <f>'OddsRatio_working_3-way'!S333-'OddsRatio_working_3-way'!R333^2/3</f>
        <v>-0.89371766881060555</v>
      </c>
      <c r="V333" s="11">
        <f>'OddsRatio_working_3-way'!S333*'OddsRatio_working_3-way'!R333/3-2*'OddsRatio_working_3-way'!R333^3/27-'OddsRatio_working_3-way'!T333</f>
        <v>0.24586455813221603</v>
      </c>
      <c r="W333" s="11">
        <f>'OddsRatio_working_3-way'!V333^2+4*'OddsRatio_working_3-way'!U333^3/27</f>
        <v>-4.5304730167141975E-2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0.16259928590917291</v>
      </c>
      <c r="Y333" s="11">
        <f>IF('OddsRatio_working_3-way'!W333&gt;=0,IF('OddsRatio_working_3-way'!V333+SQRT('OddsRatio_working_3-way'!W333)&gt;0,0,PI()),ACOS('OddsRatio_working_3-way'!V333/(2*'OddsRatio_working_3-way'!X333)))</f>
        <v>0.71354800671298035</v>
      </c>
      <c r="Z333" s="11">
        <f>'OddsRatio_working_3-way'!X333^(1/3)*COS('OddsRatio_working_3-way'!Y333/3)</f>
        <v>0.53044140801819117</v>
      </c>
      <c r="AA333" s="11">
        <f>'OddsRatio_working_3-way'!X333^(1/3)*COS(('OddsRatio_working_3-way'!Y333+2*PI())/3)</f>
        <v>-0.37659103981450937</v>
      </c>
      <c r="AB333" s="11">
        <f>'OddsRatio_working_3-way'!X333^(1/3)*COS(('OddsRatio_working_3-way'!Y333+4*PI())/3)</f>
        <v>-0.15385036820368186</v>
      </c>
      <c r="AC333" s="11">
        <f>'OddsRatio_working_3-way'!X333^(1/3)*SIN('OddsRatio_working_3-way'!Y333/3)</f>
        <v>0.12859938671398927</v>
      </c>
      <c r="AD333" s="11">
        <f>'OddsRatio_working_3-way'!X333^(1/3)*SIN(('OddsRatio_working_3-way'!Y333+2*PI())/3)</f>
        <v>0.39507604120594547</v>
      </c>
      <c r="AE333" s="11">
        <f>'OddsRatio_working_3-way'!X333^(1/3)*SIN(('OddsRatio_working_3-way'!Y333+4*PI())/3)</f>
        <v>-0.52367542791993471</v>
      </c>
      <c r="AF333" s="11">
        <f>-'OddsRatio_working_3-way'!U333/(3*'OddsRatio_working_3-way'!X333^(1/3))*COS(('OddsRatio_working_3-way'!Y333)/3)</f>
        <v>0.53044140801819095</v>
      </c>
      <c r="AG333" s="11">
        <f>-'OddsRatio_working_3-way'!U333/(3*'OddsRatio_working_3-way'!X333^(1/3))*COS(('OddsRatio_working_3-way'!Y333+2*PI())/3)</f>
        <v>-0.3765910398145092</v>
      </c>
      <c r="AH333" s="11">
        <f>-'OddsRatio_working_3-way'!U333/(3*'OddsRatio_working_3-way'!X333^(1/3))*COS(('OddsRatio_working_3-way'!Y333+4*PI())/3)</f>
        <v>-0.15385036820368181</v>
      </c>
      <c r="AI333" s="11">
        <f>'OddsRatio_working_3-way'!U333/(3*'OddsRatio_working_3-way'!X333^(1/3))*SIN(('OddsRatio_working_3-way'!Y333)/3)</f>
        <v>-0.12859938671398921</v>
      </c>
      <c r="AJ333" s="11">
        <f>'OddsRatio_working_3-way'!U333/(3*'OddsRatio_working_3-way'!X333^(1/3))*SIN(('OddsRatio_working_3-way'!Y333+2*PI())/3)</f>
        <v>-0.39507604120594531</v>
      </c>
      <c r="AK333" s="11">
        <f>'OddsRatio_working_3-way'!U333/(3*'OddsRatio_working_3-way'!X333^(1/3))*SIN(('OddsRatio_working_3-way'!Y333+4*PI())/3)</f>
        <v>0.52367542791993449</v>
      </c>
      <c r="AL333" s="11">
        <f>'OddsRatio_working_3-way'!Z333+'OddsRatio_working_3-way'!AF333</f>
        <v>1.0608828160363821</v>
      </c>
      <c r="AM333" s="11">
        <f>'OddsRatio_working_3-way'!AA333+'OddsRatio_working_3-way'!AG333</f>
        <v>-0.75318207962901851</v>
      </c>
      <c r="AN333" s="11">
        <f>'OddsRatio_working_3-way'!AB333+'OddsRatio_working_3-way'!AH333</f>
        <v>-0.30770073640736367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1.0608828160363821</v>
      </c>
      <c r="AS333" s="11">
        <f>IF(('OddsRatio_working_3-way'!X333=0),IF(Q333&gt;0,-Q333^(1/3),(-Q333)^(1/3)),'OddsRatio_working_3-way'!AM333-'OddsRatio_working_3-way'!R333/3)</f>
        <v>-0.75318207962901851</v>
      </c>
      <c r="AT333" s="11">
        <f>IF(('OddsRatio_working_3-way'!X333=0),IF(Q333&gt;0,-Q333^(1/3),(-Q333)^(1/3)),'OddsRatio_working_3-way'!AN333-'OddsRatio_working_3-way'!R333/3)</f>
        <v>-0.30770073640736367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9">
        <f t="shared" si="78"/>
        <v>0.3520098096930257</v>
      </c>
      <c r="E334" s="9">
        <f t="shared" si="79"/>
        <v>0.28412548198648907</v>
      </c>
      <c r="F334" s="9">
        <f t="shared" si="80"/>
        <v>0.36386470832048518</v>
      </c>
      <c r="G334" s="9">
        <f t="shared" si="81"/>
        <v>1.02839660413048</v>
      </c>
      <c r="H334" s="9">
        <f t="shared" si="82"/>
        <v>2.8408299213935595</v>
      </c>
      <c r="I334" s="9">
        <f t="shared" si="83"/>
        <v>3.5195716801196757</v>
      </c>
      <c r="J334" s="9">
        <f t="shared" si="84"/>
        <v>2.7482742270218163</v>
      </c>
      <c r="K334" s="11">
        <f t="shared" si="85"/>
        <v>0.35842293906810035</v>
      </c>
      <c r="L334" s="11">
        <f t="shared" si="86"/>
        <v>0.28985507246376813</v>
      </c>
      <c r="M334" s="11">
        <f t="shared" si="87"/>
        <v>0.37037037037037035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-0.28686725268721003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0.22855955534777411</v>
      </c>
      <c r="Q334" s="11">
        <f>2*'OddsRatio_working_3-way'!K334*'OddsRatio_working_3-way'!L334*'OddsRatio_working_3-way'!M334</f>
        <v>7.6956079241674788E-2</v>
      </c>
      <c r="R334" s="11">
        <f t="shared" si="88"/>
        <v>0</v>
      </c>
      <c r="S334" s="11">
        <f t="shared" si="89"/>
        <v>-0.79674327831691338</v>
      </c>
      <c r="T334" s="11">
        <f t="shared" si="90"/>
        <v>-0.26826373007303483</v>
      </c>
      <c r="U334" s="11">
        <f>'OddsRatio_working_3-way'!S334-'OddsRatio_working_3-way'!R334^2/3</f>
        <v>-0.79674327831691338</v>
      </c>
      <c r="V334" s="11">
        <f>'OddsRatio_working_3-way'!S334*'OddsRatio_working_3-way'!R334/3-2*'OddsRatio_working_3-way'!R334^3/27-'OddsRatio_working_3-way'!T334</f>
        <v>0.26826373007303483</v>
      </c>
      <c r="W334" s="11">
        <f>'OddsRatio_working_3-way'!V334^2+4*'OddsRatio_working_3-way'!U334^3/27</f>
        <v>-2.9638325782063851E-3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0.13686604897755367</v>
      </c>
      <c r="Y334" s="11">
        <f>IF('OddsRatio_working_3-way'!W334&gt;=0,IF('OddsRatio_working_3-way'!V334+SQRT('OddsRatio_working_3-way'!W334)&gt;0,0,PI()),ACOS('OddsRatio_working_3-way'!V334/(2*'OddsRatio_working_3-way'!X334)))</f>
        <v>0.20021962978289554</v>
      </c>
      <c r="Z334" s="11">
        <f>'OddsRatio_working_3-way'!X334^(1/3)*COS('OddsRatio_working_3-way'!Y334/3)</f>
        <v>0.51419830206523998</v>
      </c>
      <c r="AA334" s="11">
        <f>'OddsRatio_working_3-way'!X334^(1/3)*COS(('OddsRatio_working_3-way'!Y334+2*PI())/3)</f>
        <v>-0.28686320979728624</v>
      </c>
      <c r="AB334" s="11">
        <f>'OddsRatio_working_3-way'!X334^(1/3)*COS(('OddsRatio_working_3-way'!Y334+4*PI())/3)</f>
        <v>-0.22733509226795384</v>
      </c>
      <c r="AC334" s="11">
        <f>'OddsRatio_working_3-way'!X334^(1/3)*SIN('OddsRatio_working_3-way'!Y334/3)</f>
        <v>3.4368574679911876E-2</v>
      </c>
      <c r="AD334" s="11">
        <f>'OddsRatio_working_3-way'!X334^(1/3)*SIN(('OddsRatio_working_3-way'!Y334+2*PI())/3)</f>
        <v>0.42812450483136633</v>
      </c>
      <c r="AE334" s="11">
        <f>'OddsRatio_working_3-way'!X334^(1/3)*SIN(('OddsRatio_working_3-way'!Y334+4*PI())/3)</f>
        <v>-0.46249307951127805</v>
      </c>
      <c r="AF334" s="11">
        <f>-'OddsRatio_working_3-way'!U334/(3*'OddsRatio_working_3-way'!X334^(1/3))*COS(('OddsRatio_working_3-way'!Y334)/3)</f>
        <v>0.51419830206523998</v>
      </c>
      <c r="AG334" s="11">
        <f>-'OddsRatio_working_3-way'!U334/(3*'OddsRatio_working_3-way'!X334^(1/3))*COS(('OddsRatio_working_3-way'!Y334+2*PI())/3)</f>
        <v>-0.28686320979728624</v>
      </c>
      <c r="AH334" s="11">
        <f>-'OddsRatio_working_3-way'!U334/(3*'OddsRatio_working_3-way'!X334^(1/3))*COS(('OddsRatio_working_3-way'!Y334+4*PI())/3)</f>
        <v>-0.22733509226795384</v>
      </c>
      <c r="AI334" s="11">
        <f>'OddsRatio_working_3-way'!U334/(3*'OddsRatio_working_3-way'!X334^(1/3))*SIN(('OddsRatio_working_3-way'!Y334)/3)</f>
        <v>-3.4368574679911876E-2</v>
      </c>
      <c r="AJ334" s="11">
        <f>'OddsRatio_working_3-way'!U334/(3*'OddsRatio_working_3-way'!X334^(1/3))*SIN(('OddsRatio_working_3-way'!Y334+2*PI())/3)</f>
        <v>-0.42812450483136633</v>
      </c>
      <c r="AK334" s="11">
        <f>'OddsRatio_working_3-way'!U334/(3*'OddsRatio_working_3-way'!X334^(1/3))*SIN(('OddsRatio_working_3-way'!Y334+4*PI())/3)</f>
        <v>0.46249307951127805</v>
      </c>
      <c r="AL334" s="11">
        <f>'OddsRatio_working_3-way'!Z334+'OddsRatio_working_3-way'!AF334</f>
        <v>1.02839660413048</v>
      </c>
      <c r="AM334" s="11">
        <f>'OddsRatio_working_3-way'!AA334+'OddsRatio_working_3-way'!AG334</f>
        <v>-0.57372641959457249</v>
      </c>
      <c r="AN334" s="11">
        <f>'OddsRatio_working_3-way'!AB334+'OddsRatio_working_3-way'!AH334</f>
        <v>-0.45467018453590768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1.02839660413048</v>
      </c>
      <c r="AS334" s="11">
        <f>IF(('OddsRatio_working_3-way'!X334=0),IF(Q334&gt;0,-Q334^(1/3),(-Q334)^(1/3)),'OddsRatio_working_3-way'!AM334-'OddsRatio_working_3-way'!R334/3)</f>
        <v>-0.57372641959457249</v>
      </c>
      <c r="AT334" s="11">
        <f>IF(('OddsRatio_working_3-way'!X334=0),IF(Q334&gt;0,-Q334^(1/3),(-Q334)^(1/3)),'OddsRatio_working_3-way'!AN334-'OddsRatio_working_3-way'!R334/3)</f>
        <v>-0.45467018453590768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9">
        <f t="shared" si="78"/>
        <v>0.40941025102433143</v>
      </c>
      <c r="E335" s="9">
        <f t="shared" si="79"/>
        <v>0.27292899667626497</v>
      </c>
      <c r="F335" s="9">
        <f t="shared" si="80"/>
        <v>0.31766075229940371</v>
      </c>
      <c r="G335" s="9">
        <f t="shared" si="81"/>
        <v>1.0529472746050446</v>
      </c>
      <c r="H335" s="9">
        <f t="shared" si="82"/>
        <v>2.4425377662089112</v>
      </c>
      <c r="I335" s="9">
        <f t="shared" si="83"/>
        <v>3.6639566047507626</v>
      </c>
      <c r="J335" s="9">
        <f t="shared" si="84"/>
        <v>3.1480124401942908</v>
      </c>
      <c r="K335" s="11">
        <f t="shared" si="85"/>
        <v>0.42194092827004215</v>
      </c>
      <c r="L335" s="11">
        <f t="shared" si="86"/>
        <v>0.28328611898016998</v>
      </c>
      <c r="M335" s="11">
        <f t="shared" si="87"/>
        <v>0.32894736842105265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-0.27801909208780562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0.23355534459557653</v>
      </c>
      <c r="Q335" s="11">
        <f>2*'OddsRatio_working_3-way'!K335*'OddsRatio_working_3-way'!L335*'OddsRatio_working_3-way'!M335</f>
        <v>7.8638163163493771E-2</v>
      </c>
      <c r="R335" s="11">
        <f t="shared" si="88"/>
        <v>0</v>
      </c>
      <c r="S335" s="11">
        <f t="shared" si="89"/>
        <v>-0.84006944574084763</v>
      </c>
      <c r="T335" s="11">
        <f t="shared" si="90"/>
        <v>-0.28285166523260857</v>
      </c>
      <c r="U335" s="11">
        <f>'OddsRatio_working_3-way'!S335-'OddsRatio_working_3-way'!R335^2/3</f>
        <v>-0.84006944574084763</v>
      </c>
      <c r="V335" s="11">
        <f>'OddsRatio_working_3-way'!S335*'OddsRatio_working_3-way'!R335/3-2*'OddsRatio_working_3-way'!R335^3/27-'OddsRatio_working_3-way'!T335</f>
        <v>0.28285166523260857</v>
      </c>
      <c r="W335" s="11">
        <f>'OddsRatio_working_3-way'!V335^2+4*'OddsRatio_working_3-way'!U335^3/27</f>
        <v>-7.8247154599985075E-3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0.14818044741535419</v>
      </c>
      <c r="Y335" s="11">
        <f>IF('OddsRatio_working_3-way'!W335&gt;=0,IF('OddsRatio_working_3-way'!V335+SQRT('OddsRatio_working_3-way'!W335)&gt;0,0,PI()),ACOS('OddsRatio_working_3-way'!V335/(2*'OddsRatio_working_3-way'!X335)))</f>
        <v>0.3030983224792978</v>
      </c>
      <c r="Z335" s="11">
        <f>'OddsRatio_working_3-way'!X335^(1/3)*COS('OddsRatio_working_3-way'!Y335/3)</f>
        <v>0.52647363730252228</v>
      </c>
      <c r="AA335" s="11">
        <f>'OddsRatio_working_3-way'!X335^(1/3)*COS(('OddsRatio_working_3-way'!Y335+2*PI())/3)</f>
        <v>-0.30945903575841754</v>
      </c>
      <c r="AB335" s="11">
        <f>'OddsRatio_working_3-way'!X335^(1/3)*COS(('OddsRatio_working_3-way'!Y335+4*PI())/3)</f>
        <v>-0.2170146015441051</v>
      </c>
      <c r="AC335" s="11">
        <f>'OddsRatio_working_3-way'!X335^(1/3)*SIN('OddsRatio_working_3-way'!Y335/3)</f>
        <v>5.3372818978716159E-2</v>
      </c>
      <c r="AD335" s="11">
        <f>'OddsRatio_working_3-way'!X335^(1/3)*SIN(('OddsRatio_working_3-way'!Y335+2*PI())/3)</f>
        <v>0.42925313483742089</v>
      </c>
      <c r="AE335" s="11">
        <f>'OddsRatio_working_3-way'!X335^(1/3)*SIN(('OddsRatio_working_3-way'!Y335+4*PI())/3)</f>
        <v>-0.48262595381613693</v>
      </c>
      <c r="AF335" s="11">
        <f>-'OddsRatio_working_3-way'!U335/(3*'OddsRatio_working_3-way'!X335^(1/3))*COS(('OddsRatio_working_3-way'!Y335)/3)</f>
        <v>0.52647363730252228</v>
      </c>
      <c r="AG335" s="11">
        <f>-'OddsRatio_working_3-way'!U335/(3*'OddsRatio_working_3-way'!X335^(1/3))*COS(('OddsRatio_working_3-way'!Y335+2*PI())/3)</f>
        <v>-0.30945903575841754</v>
      </c>
      <c r="AH335" s="11">
        <f>-'OddsRatio_working_3-way'!U335/(3*'OddsRatio_working_3-way'!X335^(1/3))*COS(('OddsRatio_working_3-way'!Y335+4*PI())/3)</f>
        <v>-0.2170146015441051</v>
      </c>
      <c r="AI335" s="11">
        <f>'OddsRatio_working_3-way'!U335/(3*'OddsRatio_working_3-way'!X335^(1/3))*SIN(('OddsRatio_working_3-way'!Y335)/3)</f>
        <v>-5.3372818978716159E-2</v>
      </c>
      <c r="AJ335" s="11">
        <f>'OddsRatio_working_3-way'!U335/(3*'OddsRatio_working_3-way'!X335^(1/3))*SIN(('OddsRatio_working_3-way'!Y335+2*PI())/3)</f>
        <v>-0.42925313483742089</v>
      </c>
      <c r="AK335" s="11">
        <f>'OddsRatio_working_3-way'!U335/(3*'OddsRatio_working_3-way'!X335^(1/3))*SIN(('OddsRatio_working_3-way'!Y335+4*PI())/3)</f>
        <v>0.48262595381613693</v>
      </c>
      <c r="AL335" s="11">
        <f>'OddsRatio_working_3-way'!Z335+'OddsRatio_working_3-way'!AF335</f>
        <v>1.0529472746050446</v>
      </c>
      <c r="AM335" s="11">
        <f>'OddsRatio_working_3-way'!AA335+'OddsRatio_working_3-way'!AG335</f>
        <v>-0.61891807151683509</v>
      </c>
      <c r="AN335" s="11">
        <f>'OddsRatio_working_3-way'!AB335+'OddsRatio_working_3-way'!AH335</f>
        <v>-0.43402920308821019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1.0529472746050446</v>
      </c>
      <c r="AS335" s="11">
        <f>IF(('OddsRatio_working_3-way'!X335=0),IF(Q335&gt;0,-Q335^(1/3),(-Q335)^(1/3)),'OddsRatio_working_3-way'!AM335-'OddsRatio_working_3-way'!R335/3)</f>
        <v>-0.61891807151683509</v>
      </c>
      <c r="AT335" s="11">
        <f>IF(('OddsRatio_working_3-way'!X335=0),IF(Q335&gt;0,-Q335^(1/3),(-Q335)^(1/3)),'OddsRatio_working_3-way'!AN335-'OddsRatio_working_3-way'!R335/3)</f>
        <v>-0.43402920308821019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9">
        <f t="shared" si="78"/>
        <v>0.26913813401102737</v>
      </c>
      <c r="E336" s="9">
        <f t="shared" si="79"/>
        <v>0.30481768256979791</v>
      </c>
      <c r="F336" s="9">
        <f t="shared" si="80"/>
        <v>0.4260441834191746</v>
      </c>
      <c r="G336" s="9">
        <f t="shared" si="81"/>
        <v>1.0607672430033457</v>
      </c>
      <c r="H336" s="9">
        <f t="shared" si="82"/>
        <v>3.7155641420885646</v>
      </c>
      <c r="I336" s="9">
        <f t="shared" si="83"/>
        <v>3.2806495724571936</v>
      </c>
      <c r="J336" s="9">
        <f t="shared" si="84"/>
        <v>2.347174398614249</v>
      </c>
      <c r="K336" s="11">
        <f t="shared" si="85"/>
        <v>0.2808988764044944</v>
      </c>
      <c r="L336" s="11">
        <f t="shared" si="86"/>
        <v>0.31746031746031744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-0.27459696776134923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0.23491717794544106</v>
      </c>
      <c r="Q336" s="11">
        <f>2*'OddsRatio_working_3-way'!K336*'OddsRatio_working_3-way'!L336*'OddsRatio_working_3-way'!M336</f>
        <v>7.856761804195353E-2</v>
      </c>
      <c r="R336" s="11">
        <f t="shared" si="88"/>
        <v>0</v>
      </c>
      <c r="S336" s="11">
        <f t="shared" si="89"/>
        <v>-0.85549807727522442</v>
      </c>
      <c r="T336" s="11">
        <f t="shared" si="90"/>
        <v>-0.28611975828602826</v>
      </c>
      <c r="U336" s="11">
        <f>'OddsRatio_working_3-way'!S336-'OddsRatio_working_3-way'!R336^2/3</f>
        <v>-0.85549807727522442</v>
      </c>
      <c r="V336" s="11">
        <f>'OddsRatio_working_3-way'!S336*'OddsRatio_working_3-way'!R336/3-2*'OddsRatio_working_3-way'!R336^3/27-'OddsRatio_working_3-way'!T336</f>
        <v>0.28611975828602826</v>
      </c>
      <c r="W336" s="11">
        <f>'OddsRatio_working_3-way'!V336^2+4*'OddsRatio_working_3-way'!U336^3/27</f>
        <v>-1.0893903514140282E-2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0.15228133470307148</v>
      </c>
      <c r="Y336" s="11">
        <f>IF('OddsRatio_working_3-way'!W336&gt;=0,IF('OddsRatio_working_3-way'!V336+SQRT('OddsRatio_working_3-way'!W336)&gt;0,0,PI()),ACOS('OddsRatio_working_3-way'!V336/(2*'OddsRatio_working_3-way'!X336)))</f>
        <v>0.3497902635763368</v>
      </c>
      <c r="Z336" s="11">
        <f>'OddsRatio_working_3-way'!X336^(1/3)*COS('OddsRatio_working_3-way'!Y336/3)</f>
        <v>0.53038362150167284</v>
      </c>
      <c r="AA336" s="11">
        <f>'OddsRatio_working_3-way'!X336^(1/3)*COS(('OddsRatio_working_3-way'!Y336+2*PI())/3)</f>
        <v>-0.31899171642811275</v>
      </c>
      <c r="AB336" s="11">
        <f>'OddsRatio_working_3-way'!X336^(1/3)*COS(('OddsRatio_working_3-way'!Y336+4*PI())/3)</f>
        <v>-0.21139190507355995</v>
      </c>
      <c r="AC336" s="11">
        <f>'OddsRatio_working_3-way'!X336^(1/3)*SIN('OddsRatio_working_3-way'!Y336/3)</f>
        <v>6.2122780050304069E-2</v>
      </c>
      <c r="AD336" s="11">
        <f>'OddsRatio_working_3-way'!X336^(1/3)*SIN(('OddsRatio_working_3-way'!Y336+2*PI())/3)</f>
        <v>0.42826429994648713</v>
      </c>
      <c r="AE336" s="11">
        <f>'OddsRatio_working_3-way'!X336^(1/3)*SIN(('OddsRatio_working_3-way'!Y336+4*PI())/3)</f>
        <v>-0.4903870799967911</v>
      </c>
      <c r="AF336" s="11">
        <f>-'OddsRatio_working_3-way'!U336/(3*'OddsRatio_working_3-way'!X336^(1/3))*COS(('OddsRatio_working_3-way'!Y336)/3)</f>
        <v>0.53038362150167273</v>
      </c>
      <c r="AG336" s="11">
        <f>-'OddsRatio_working_3-way'!U336/(3*'OddsRatio_working_3-way'!X336^(1/3))*COS(('OddsRatio_working_3-way'!Y336+2*PI())/3)</f>
        <v>-0.31899171642811264</v>
      </c>
      <c r="AH336" s="11">
        <f>-'OddsRatio_working_3-way'!U336/(3*'OddsRatio_working_3-way'!X336^(1/3))*COS(('OddsRatio_working_3-way'!Y336+4*PI())/3)</f>
        <v>-0.2113919050735599</v>
      </c>
      <c r="AI336" s="11">
        <f>'OddsRatio_working_3-way'!U336/(3*'OddsRatio_working_3-way'!X336^(1/3))*SIN(('OddsRatio_working_3-way'!Y336)/3)</f>
        <v>-6.2122780050304055E-2</v>
      </c>
      <c r="AJ336" s="11">
        <f>'OddsRatio_working_3-way'!U336/(3*'OddsRatio_working_3-way'!X336^(1/3))*SIN(('OddsRatio_working_3-way'!Y336+2*PI())/3)</f>
        <v>-0.42826429994648707</v>
      </c>
      <c r="AK336" s="11">
        <f>'OddsRatio_working_3-way'!U336/(3*'OddsRatio_working_3-way'!X336^(1/3))*SIN(('OddsRatio_working_3-way'!Y336+4*PI())/3)</f>
        <v>0.49038707999679099</v>
      </c>
      <c r="AL336" s="11">
        <f>'OddsRatio_working_3-way'!Z336+'OddsRatio_working_3-way'!AF336</f>
        <v>1.0607672430033457</v>
      </c>
      <c r="AM336" s="11">
        <f>'OddsRatio_working_3-way'!AA336+'OddsRatio_working_3-way'!AG336</f>
        <v>-0.63798343285622539</v>
      </c>
      <c r="AN336" s="11">
        <f>'OddsRatio_working_3-way'!AB336+'OddsRatio_working_3-way'!AH336</f>
        <v>-0.42278381014711985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1.0607672430033457</v>
      </c>
      <c r="AS336" s="11">
        <f>IF(('OddsRatio_working_3-way'!X336=0),IF(Q336&gt;0,-Q336^(1/3),(-Q336)^(1/3)),'OddsRatio_working_3-way'!AM336-'OddsRatio_working_3-way'!R336/3)</f>
        <v>-0.63798343285622539</v>
      </c>
      <c r="AT336" s="11">
        <f>IF(('OddsRatio_working_3-way'!X336=0),IF(Q336&gt;0,-Q336^(1/3),(-Q336)^(1/3)),'OddsRatio_working_3-way'!AN336-'OddsRatio_working_3-way'!R336/3)</f>
        <v>-0.42278381014711985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9">
        <f t="shared" si="78"/>
        <v>0.56050685921770904</v>
      </c>
      <c r="E337" s="9">
        <f t="shared" si="79"/>
        <v>0.28891704110297828</v>
      </c>
      <c r="F337" s="9">
        <f t="shared" si="80"/>
        <v>0.1505760996793126</v>
      </c>
      <c r="G337" s="9">
        <f t="shared" si="81"/>
        <v>1.0890270653018237</v>
      </c>
      <c r="H337" s="9">
        <f t="shared" si="82"/>
        <v>1.784099487017313</v>
      </c>
      <c r="I337" s="9">
        <f t="shared" si="83"/>
        <v>3.4612011675821206</v>
      </c>
      <c r="J337" s="9">
        <f t="shared" si="84"/>
        <v>6.6411601982634458</v>
      </c>
      <c r="K337" s="11">
        <f t="shared" si="85"/>
        <v>0.58139534883720934</v>
      </c>
      <c r="L337" s="11">
        <f t="shared" si="86"/>
        <v>0.30674846625766872</v>
      </c>
      <c r="M337" s="11">
        <f t="shared" si="87"/>
        <v>0.16181229773462785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-0.24324066006673795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0.23548087271981799</v>
      </c>
      <c r="Q337" s="11">
        <f>2*'OddsRatio_working_3-way'!K337*'OddsRatio_working_3-way'!L337*'OddsRatio_working_3-way'!M337</f>
        <v>5.7715900176425979E-2</v>
      </c>
      <c r="R337" s="11">
        <f t="shared" si="88"/>
        <v>0</v>
      </c>
      <c r="S337" s="11">
        <f t="shared" si="89"/>
        <v>-0.96809831323105722</v>
      </c>
      <c r="T337" s="11">
        <f t="shared" si="90"/>
        <v>-0.2372789983409454</v>
      </c>
      <c r="U337" s="11">
        <f>'OddsRatio_working_3-way'!S337-'OddsRatio_working_3-way'!R337^2/3</f>
        <v>-0.96809831323105722</v>
      </c>
      <c r="V337" s="11">
        <f>'OddsRatio_working_3-way'!S337*'OddsRatio_working_3-way'!R337/3-2*'OddsRatio_working_3-way'!R337^3/27-'OddsRatio_working_3-way'!T337</f>
        <v>0.2372789983409454</v>
      </c>
      <c r="W337" s="11">
        <f>'OddsRatio_working_3-way'!V337^2+4*'OddsRatio_working_3-way'!U337^3/27</f>
        <v>-7.8115806670849747E-2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0.18331470871463923</v>
      </c>
      <c r="Y337" s="11">
        <f>IF('OddsRatio_working_3-way'!W337&gt;=0,IF('OddsRatio_working_3-way'!V337+SQRT('OddsRatio_working_3-way'!W337)&gt;0,0,PI()),ACOS('OddsRatio_working_3-way'!V337/(2*'OddsRatio_working_3-way'!X337)))</f>
        <v>0.866903379817068</v>
      </c>
      <c r="Z337" s="11">
        <f>'OddsRatio_working_3-way'!X337^(1/3)*COS('OddsRatio_working_3-way'!Y337/3)</f>
        <v>0.54451353265091185</v>
      </c>
      <c r="AA337" s="11">
        <f>'OddsRatio_working_3-way'!X337^(1/3)*COS(('OddsRatio_working_3-way'!Y337+2*PI())/3)</f>
        <v>-0.41244712932442451</v>
      </c>
      <c r="AB337" s="11">
        <f>'OddsRatio_working_3-way'!X337^(1/3)*COS(('OddsRatio_working_3-way'!Y337+4*PI())/3)</f>
        <v>-0.13206640332648775</v>
      </c>
      <c r="AC337" s="11">
        <f>'OddsRatio_working_3-way'!X337^(1/3)*SIN('OddsRatio_working_3-way'!Y337/3)</f>
        <v>0.16187788763049171</v>
      </c>
      <c r="AD337" s="11">
        <f>'OddsRatio_working_3-way'!X337^(1/3)*SIN(('OddsRatio_working_3-way'!Y337+2*PI())/3)</f>
        <v>0.39062360816485125</v>
      </c>
      <c r="AE337" s="11">
        <f>'OddsRatio_working_3-way'!X337^(1/3)*SIN(('OddsRatio_working_3-way'!Y337+4*PI())/3)</f>
        <v>-0.5525014957953428</v>
      </c>
      <c r="AF337" s="11">
        <f>-'OddsRatio_working_3-way'!U337/(3*'OddsRatio_working_3-way'!X337^(1/3))*COS(('OddsRatio_working_3-way'!Y337)/3)</f>
        <v>0.54451353265091174</v>
      </c>
      <c r="AG337" s="11">
        <f>-'OddsRatio_working_3-way'!U337/(3*'OddsRatio_working_3-way'!X337^(1/3))*COS(('OddsRatio_working_3-way'!Y337+2*PI())/3)</f>
        <v>-0.41244712932442446</v>
      </c>
      <c r="AH337" s="11">
        <f>-'OddsRatio_working_3-way'!U337/(3*'OddsRatio_working_3-way'!X337^(1/3))*COS(('OddsRatio_working_3-way'!Y337+4*PI())/3)</f>
        <v>-0.13206640332648772</v>
      </c>
      <c r="AI337" s="11">
        <f>'OddsRatio_working_3-way'!U337/(3*'OddsRatio_working_3-way'!X337^(1/3))*SIN(('OddsRatio_working_3-way'!Y337)/3)</f>
        <v>-0.16187788763049166</v>
      </c>
      <c r="AJ337" s="11">
        <f>'OddsRatio_working_3-way'!U337/(3*'OddsRatio_working_3-way'!X337^(1/3))*SIN(('OddsRatio_working_3-way'!Y337+2*PI())/3)</f>
        <v>-0.39062360816485114</v>
      </c>
      <c r="AK337" s="11">
        <f>'OddsRatio_working_3-way'!U337/(3*'OddsRatio_working_3-way'!X337^(1/3))*SIN(('OddsRatio_working_3-way'!Y337+4*PI())/3)</f>
        <v>0.55250149579534269</v>
      </c>
      <c r="AL337" s="11">
        <f>'OddsRatio_working_3-way'!Z337+'OddsRatio_working_3-way'!AF337</f>
        <v>1.0890270653018237</v>
      </c>
      <c r="AM337" s="11">
        <f>'OddsRatio_working_3-way'!AA337+'OddsRatio_working_3-way'!AG337</f>
        <v>-0.82489425864884902</v>
      </c>
      <c r="AN337" s="11">
        <f>'OddsRatio_working_3-way'!AB337+'OddsRatio_working_3-way'!AH337</f>
        <v>-0.26413280665297545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1.0890270653018237</v>
      </c>
      <c r="AS337" s="11">
        <f>IF(('OddsRatio_working_3-way'!X337=0),IF(Q337&gt;0,-Q337^(1/3),(-Q337)^(1/3)),'OddsRatio_working_3-way'!AM337-'OddsRatio_working_3-way'!R337/3)</f>
        <v>-0.82489425864884902</v>
      </c>
      <c r="AT337" s="11">
        <f>IF(('OddsRatio_working_3-way'!X337=0),IF(Q337&gt;0,-Q337^(1/3),(-Q337)^(1/3)),'OddsRatio_working_3-way'!AN337-'OddsRatio_working_3-way'!R337/3)</f>
        <v>-0.26413280665297545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9">
        <f t="shared" si="78"/>
        <v>0.5657887332328515</v>
      </c>
      <c r="E338" s="9">
        <f t="shared" si="79"/>
        <v>0.26073716538036984</v>
      </c>
      <c r="F338" s="9">
        <f t="shared" si="80"/>
        <v>0.17347410138677874</v>
      </c>
      <c r="G338" s="9">
        <f t="shared" si="81"/>
        <v>1.0658946854550864</v>
      </c>
      <c r="H338" s="9">
        <f t="shared" si="82"/>
        <v>1.7674441735276618</v>
      </c>
      <c r="I338" s="9">
        <f t="shared" si="83"/>
        <v>3.8352798633105305</v>
      </c>
      <c r="J338" s="9">
        <f t="shared" si="84"/>
        <v>5.7645492439842352</v>
      </c>
      <c r="K338" s="11">
        <f t="shared" si="85"/>
        <v>0.58139534883720934</v>
      </c>
      <c r="L338" s="11">
        <f t="shared" si="86"/>
        <v>0.27322404371584696</v>
      </c>
      <c r="M338" s="11">
        <f t="shared" si="87"/>
        <v>0.18281535648994515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-0.24861355147580022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0.22796742731701447</v>
      </c>
      <c r="Q338" s="11">
        <f>2*'OddsRatio_working_3-way'!K338*'OddsRatio_working_3-way'!L338*'OddsRatio_working_3-way'!M338</f>
        <v>5.8080873201787127E-2</v>
      </c>
      <c r="R338" s="11">
        <f t="shared" si="88"/>
        <v>0</v>
      </c>
      <c r="S338" s="11">
        <f t="shared" si="89"/>
        <v>-0.91695495263139182</v>
      </c>
      <c r="T338" s="11">
        <f t="shared" si="90"/>
        <v>-0.23361909621181956</v>
      </c>
      <c r="U338" s="11">
        <f>'OddsRatio_working_3-way'!S338-'OddsRatio_working_3-way'!R338^2/3</f>
        <v>-0.91695495263139182</v>
      </c>
      <c r="V338" s="11">
        <f>'OddsRatio_working_3-way'!S338*'OddsRatio_working_3-way'!R338/3-2*'OddsRatio_working_3-way'!R338^3/27-'OddsRatio_working_3-way'!T338</f>
        <v>0.23361909621181956</v>
      </c>
      <c r="W338" s="11">
        <f>'OddsRatio_working_3-way'!V338^2+4*'OddsRatio_working_3-way'!U338^3/27</f>
        <v>-5.9641611081053036E-2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0.16898187269340492</v>
      </c>
      <c r="Y338" s="11">
        <f>IF('OddsRatio_working_3-way'!W338&gt;=0,IF('OddsRatio_working_3-way'!V338+SQRT('OddsRatio_working_3-way'!W338)&gt;0,0,PI()),ACOS('OddsRatio_working_3-way'!V338/(2*'OddsRatio_working_3-way'!X338)))</f>
        <v>0.807572089398927</v>
      </c>
      <c r="Z338" s="11">
        <f>'OddsRatio_working_3-way'!X338^(1/3)*COS('OddsRatio_working_3-way'!Y338/3)</f>
        <v>0.53294734272754318</v>
      </c>
      <c r="AA338" s="11">
        <f>'OddsRatio_working_3-way'!X338^(1/3)*COS(('OddsRatio_working_3-way'!Y338+2*PI())/3)</f>
        <v>-0.3938082132900923</v>
      </c>
      <c r="AB338" s="11">
        <f>'OddsRatio_working_3-way'!X338^(1/3)*COS(('OddsRatio_working_3-way'!Y338+4*PI())/3)</f>
        <v>-0.13913912943745071</v>
      </c>
      <c r="AC338" s="11">
        <f>'OddsRatio_working_3-way'!X338^(1/3)*SIN('OddsRatio_working_3-way'!Y338/3)</f>
        <v>0.14703326411659801</v>
      </c>
      <c r="AD338" s="11">
        <f>'OddsRatio_working_3-way'!X338^(1/3)*SIN(('OddsRatio_working_3-way'!Y338+2*PI())/3)</f>
        <v>0.38802930562316518</v>
      </c>
      <c r="AE338" s="11">
        <f>'OddsRatio_working_3-way'!X338^(1/3)*SIN(('OddsRatio_working_3-way'!Y338+4*PI())/3)</f>
        <v>-0.53506256973976318</v>
      </c>
      <c r="AF338" s="11">
        <f>-'OddsRatio_working_3-way'!U338/(3*'OddsRatio_working_3-way'!X338^(1/3))*COS(('OddsRatio_working_3-way'!Y338)/3)</f>
        <v>0.53294734272754318</v>
      </c>
      <c r="AG338" s="11">
        <f>-'OddsRatio_working_3-way'!U338/(3*'OddsRatio_working_3-way'!X338^(1/3))*COS(('OddsRatio_working_3-way'!Y338+2*PI())/3)</f>
        <v>-0.3938082132900923</v>
      </c>
      <c r="AH338" s="11">
        <f>-'OddsRatio_working_3-way'!U338/(3*'OddsRatio_working_3-way'!X338^(1/3))*COS(('OddsRatio_working_3-way'!Y338+4*PI())/3)</f>
        <v>-0.13913912943745071</v>
      </c>
      <c r="AI338" s="11">
        <f>'OddsRatio_working_3-way'!U338/(3*'OddsRatio_working_3-way'!X338^(1/3))*SIN(('OddsRatio_working_3-way'!Y338)/3)</f>
        <v>-0.14703326411659801</v>
      </c>
      <c r="AJ338" s="11">
        <f>'OddsRatio_working_3-way'!U338/(3*'OddsRatio_working_3-way'!X338^(1/3))*SIN(('OddsRatio_working_3-way'!Y338+2*PI())/3)</f>
        <v>-0.38802930562316518</v>
      </c>
      <c r="AK338" s="11">
        <f>'OddsRatio_working_3-way'!U338/(3*'OddsRatio_working_3-way'!X338^(1/3))*SIN(('OddsRatio_working_3-way'!Y338+4*PI())/3)</f>
        <v>0.53506256973976318</v>
      </c>
      <c r="AL338" s="11">
        <f>'OddsRatio_working_3-way'!Z338+'OddsRatio_working_3-way'!AF338</f>
        <v>1.0658946854550864</v>
      </c>
      <c r="AM338" s="11">
        <f>'OddsRatio_working_3-way'!AA338+'OddsRatio_working_3-way'!AG338</f>
        <v>-0.7876164265801846</v>
      </c>
      <c r="AN338" s="11">
        <f>'OddsRatio_working_3-way'!AB338+'OddsRatio_working_3-way'!AH338</f>
        <v>-0.27827825887490143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1.0658946854550864</v>
      </c>
      <c r="AS338" s="11">
        <f>IF(('OddsRatio_working_3-way'!X338=0),IF(Q338&gt;0,-Q338^(1/3),(-Q338)^(1/3)),'OddsRatio_working_3-way'!AM338-'OddsRatio_working_3-way'!R338/3)</f>
        <v>-0.7876164265801846</v>
      </c>
      <c r="AT338" s="11">
        <f>IF(('OddsRatio_working_3-way'!X338=0),IF(Q338&gt;0,-Q338^(1/3),(-Q338)^(1/3)),'OddsRatio_working_3-way'!AN338-'OddsRatio_working_3-way'!R338/3)</f>
        <v>-0.27827825887490143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9">
        <f t="shared" si="78"/>
        <v>0.45892630908039733</v>
      </c>
      <c r="E339" s="9">
        <f t="shared" si="79"/>
        <v>0.29686584644844283</v>
      </c>
      <c r="F339" s="9">
        <f t="shared" si="80"/>
        <v>0.24420784447115981</v>
      </c>
      <c r="G339" s="9">
        <f t="shared" si="81"/>
        <v>1.052677739739285</v>
      </c>
      <c r="H339" s="9">
        <f t="shared" si="82"/>
        <v>2.1789990685079994</v>
      </c>
      <c r="I339" s="9">
        <f t="shared" si="83"/>
        <v>3.368524914413392</v>
      </c>
      <c r="J339" s="9">
        <f t="shared" si="84"/>
        <v>4.0948725548334988</v>
      </c>
      <c r="K339" s="11">
        <f t="shared" si="85"/>
        <v>0.47169811320754712</v>
      </c>
      <c r="L339" s="11">
        <f t="shared" si="86"/>
        <v>0.30769230769230771</v>
      </c>
      <c r="M339" s="11">
        <f t="shared" si="87"/>
        <v>0.25380710659898476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-0.2729181554964526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0.23244163173288734</v>
      </c>
      <c r="Q339" s="11">
        <f>2*'OddsRatio_working_3-way'!K339*'OddsRatio_working_3-way'!L339*'OddsRatio_working_3-way'!M339</f>
        <v>7.3674051262404866E-2</v>
      </c>
      <c r="R339" s="11">
        <f t="shared" si="88"/>
        <v>0</v>
      </c>
      <c r="S339" s="11">
        <f t="shared" si="89"/>
        <v>-0.85168988230212717</v>
      </c>
      <c r="T339" s="11">
        <f t="shared" si="90"/>
        <v>-0.26994924954108629</v>
      </c>
      <c r="U339" s="11">
        <f>'OddsRatio_working_3-way'!S339-'OddsRatio_working_3-way'!R339^2/3</f>
        <v>-0.85168988230212717</v>
      </c>
      <c r="V339" s="11">
        <f>'OddsRatio_working_3-way'!S339*'OddsRatio_working_3-way'!R339/3-2*'OddsRatio_working_3-way'!R339^3/27-'OddsRatio_working_3-way'!T339</f>
        <v>0.26994924954108629</v>
      </c>
      <c r="W339" s="11">
        <f>'OddsRatio_working_3-way'!V339^2+4*'OddsRatio_working_3-way'!U339^3/27</f>
        <v>-1.8652603673131526E-2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0.15126566117341966</v>
      </c>
      <c r="Y339" s="11">
        <f>IF('OddsRatio_working_3-way'!W339&gt;=0,IF('OddsRatio_working_3-way'!V339+SQRT('OddsRatio_working_3-way'!W339)&gt;0,0,PI()),ACOS('OddsRatio_working_3-way'!V339/(2*'OddsRatio_working_3-way'!X339)))</f>
        <v>0.46837772667163358</v>
      </c>
      <c r="Z339" s="11">
        <f>'OddsRatio_working_3-way'!X339^(1/3)*COS('OddsRatio_working_3-way'!Y339/3)</f>
        <v>0.52633886986964262</v>
      </c>
      <c r="AA339" s="11">
        <f>'OddsRatio_working_3-way'!X339^(1/3)*COS(('OddsRatio_working_3-way'!Y339+2*PI())/3)</f>
        <v>-0.33491911175494604</v>
      </c>
      <c r="AB339" s="11">
        <f>'OddsRatio_working_3-way'!X339^(1/3)*COS(('OddsRatio_working_3-way'!Y339+4*PI())/3)</f>
        <v>-0.19141975811469675</v>
      </c>
      <c r="AC339" s="11">
        <f>'OddsRatio_working_3-way'!X339^(1/3)*SIN('OddsRatio_working_3-way'!Y339/3)</f>
        <v>8.2849390452735469E-2</v>
      </c>
      <c r="AD339" s="11">
        <f>'OddsRatio_working_3-way'!X339^(1/3)*SIN(('OddsRatio_working_3-way'!Y339+2*PI())/3)</f>
        <v>0.41439813707993473</v>
      </c>
      <c r="AE339" s="11">
        <f>'OddsRatio_working_3-way'!X339^(1/3)*SIN(('OddsRatio_working_3-way'!Y339+4*PI())/3)</f>
        <v>-0.49724752753266999</v>
      </c>
      <c r="AF339" s="11">
        <f>-'OddsRatio_working_3-way'!U339/(3*'OddsRatio_working_3-way'!X339^(1/3))*COS(('OddsRatio_working_3-way'!Y339)/3)</f>
        <v>0.52633886986964251</v>
      </c>
      <c r="AG339" s="11">
        <f>-'OddsRatio_working_3-way'!U339/(3*'OddsRatio_working_3-way'!X339^(1/3))*COS(('OddsRatio_working_3-way'!Y339+2*PI())/3)</f>
        <v>-0.33491911175494599</v>
      </c>
      <c r="AH339" s="11">
        <f>-'OddsRatio_working_3-way'!U339/(3*'OddsRatio_working_3-way'!X339^(1/3))*COS(('OddsRatio_working_3-way'!Y339+4*PI())/3)</f>
        <v>-0.19141975811469672</v>
      </c>
      <c r="AI339" s="11">
        <f>'OddsRatio_working_3-way'!U339/(3*'OddsRatio_working_3-way'!X339^(1/3))*SIN(('OddsRatio_working_3-way'!Y339)/3)</f>
        <v>-8.2849390452735455E-2</v>
      </c>
      <c r="AJ339" s="11">
        <f>'OddsRatio_working_3-way'!U339/(3*'OddsRatio_working_3-way'!X339^(1/3))*SIN(('OddsRatio_working_3-way'!Y339+2*PI())/3)</f>
        <v>-0.41439813707993467</v>
      </c>
      <c r="AK339" s="11">
        <f>'OddsRatio_working_3-way'!U339/(3*'OddsRatio_working_3-way'!X339^(1/3))*SIN(('OddsRatio_working_3-way'!Y339+4*PI())/3)</f>
        <v>0.49724752753266988</v>
      </c>
      <c r="AL339" s="11">
        <f>'OddsRatio_working_3-way'!Z339+'OddsRatio_working_3-way'!AF339</f>
        <v>1.052677739739285</v>
      </c>
      <c r="AM339" s="11">
        <f>'OddsRatio_working_3-way'!AA339+'OddsRatio_working_3-way'!AG339</f>
        <v>-0.66983822350989208</v>
      </c>
      <c r="AN339" s="11">
        <f>'OddsRatio_working_3-way'!AB339+'OddsRatio_working_3-way'!AH339</f>
        <v>-0.3828395162293935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1.052677739739285</v>
      </c>
      <c r="AS339" s="11">
        <f>IF(('OddsRatio_working_3-way'!X339=0),IF(Q339&gt;0,-Q339^(1/3),(-Q339)^(1/3)),'OddsRatio_working_3-way'!AM339-'OddsRatio_working_3-way'!R339/3)</f>
        <v>-0.66983822350989208</v>
      </c>
      <c r="AT339" s="11">
        <f>IF(('OddsRatio_working_3-way'!X339=0),IF(Q339&gt;0,-Q339^(1/3),(-Q339)^(1/3)),'OddsRatio_working_3-way'!AN339-'OddsRatio_working_3-way'!R339/3)</f>
        <v>-0.3828395162293935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9">
        <f t="shared" si="78"/>
        <v>0.4626573036526444</v>
      </c>
      <c r="E340" s="9">
        <f t="shared" si="79"/>
        <v>0.25008794260038508</v>
      </c>
      <c r="F340" s="9">
        <f t="shared" si="80"/>
        <v>0.28725475374697068</v>
      </c>
      <c r="G340" s="9">
        <f t="shared" si="81"/>
        <v>1.0558427511230444</v>
      </c>
      <c r="H340" s="9">
        <f t="shared" si="82"/>
        <v>2.1614270262353488</v>
      </c>
      <c r="I340" s="9">
        <f t="shared" si="83"/>
        <v>3.9985934131894458</v>
      </c>
      <c r="J340" s="9">
        <f t="shared" si="84"/>
        <v>3.4812304651391544</v>
      </c>
      <c r="K340" s="11">
        <f t="shared" si="85"/>
        <v>0.47619047619047616</v>
      </c>
      <c r="L340" s="11">
        <f t="shared" si="86"/>
        <v>0.26041666666666669</v>
      </c>
      <c r="M340" s="11">
        <f t="shared" si="87"/>
        <v>0.29850746268656714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-0.27175876569533297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0.23283878227908078</v>
      </c>
      <c r="Q340" s="11">
        <f>2*'OddsRatio_working_3-way'!K340*'OddsRatio_working_3-way'!L340*'OddsRatio_working_3-way'!M340</f>
        <v>7.4034588959962094E-2</v>
      </c>
      <c r="R340" s="11">
        <f t="shared" si="88"/>
        <v>0</v>
      </c>
      <c r="S340" s="11">
        <f t="shared" si="89"/>
        <v>-0.85678480943689173</v>
      </c>
      <c r="T340" s="11">
        <f t="shared" si="90"/>
        <v>-0.27242760236467145</v>
      </c>
      <c r="U340" s="11">
        <f>'OddsRatio_working_3-way'!S340-'OddsRatio_working_3-way'!R340^2/3</f>
        <v>-0.85678480943689173</v>
      </c>
      <c r="V340" s="11">
        <f>'OddsRatio_working_3-way'!S340*'OddsRatio_working_3-way'!R340/3-2*'OddsRatio_working_3-way'!R340^3/27-'OddsRatio_working_3-way'!T340</f>
        <v>0.27242760236467145</v>
      </c>
      <c r="W340" s="11">
        <f>'OddsRatio_working_3-way'!V340^2+4*'OddsRatio_working_3-way'!U340^3/27</f>
        <v>-1.8960797405188135E-2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0.15262502738357794</v>
      </c>
      <c r="Y340" s="11">
        <f>IF('OddsRatio_working_3-way'!W340&gt;=0,IF('OddsRatio_working_3-way'!V340+SQRT('OddsRatio_working_3-way'!W340)&gt;0,0,PI()),ACOS('OddsRatio_working_3-way'!V340/(2*'OddsRatio_working_3-way'!X340)))</f>
        <v>0.46799716101511701</v>
      </c>
      <c r="Z340" s="11">
        <f>'OddsRatio_working_3-way'!X340^(1/3)*COS('OddsRatio_working_3-way'!Y340/3)</f>
        <v>0.52792137556152219</v>
      </c>
      <c r="AA340" s="11">
        <f>'OddsRatio_working_3-way'!X340^(1/3)*COS(('OddsRatio_working_3-way'!Y340+2*PI())/3)</f>
        <v>-0.33586665608761018</v>
      </c>
      <c r="AB340" s="11">
        <f>'OddsRatio_working_3-way'!X340^(1/3)*COS(('OddsRatio_working_3-way'!Y340+4*PI())/3)</f>
        <v>-0.19205471947391223</v>
      </c>
      <c r="AC340" s="11">
        <f>'OddsRatio_working_3-way'!X340^(1/3)*SIN('OddsRatio_working_3-way'!Y340/3)</f>
        <v>8.3029860316600063E-2</v>
      </c>
      <c r="AD340" s="11">
        <f>'OddsRatio_working_3-way'!X340^(1/3)*SIN(('OddsRatio_working_3-way'!Y340+2*PI())/3)</f>
        <v>0.41567839227880365</v>
      </c>
      <c r="AE340" s="11">
        <f>'OddsRatio_working_3-way'!X340^(1/3)*SIN(('OddsRatio_working_3-way'!Y340+4*PI())/3)</f>
        <v>-0.49870825259540358</v>
      </c>
      <c r="AF340" s="11">
        <f>-'OddsRatio_working_3-way'!U340/(3*'OddsRatio_working_3-way'!X340^(1/3))*COS(('OddsRatio_working_3-way'!Y340)/3)</f>
        <v>0.52792137556152208</v>
      </c>
      <c r="AG340" s="11">
        <f>-'OddsRatio_working_3-way'!U340/(3*'OddsRatio_working_3-way'!X340^(1/3))*COS(('OddsRatio_working_3-way'!Y340+2*PI())/3)</f>
        <v>-0.33586665608761013</v>
      </c>
      <c r="AH340" s="11">
        <f>-'OddsRatio_working_3-way'!U340/(3*'OddsRatio_working_3-way'!X340^(1/3))*COS(('OddsRatio_working_3-way'!Y340+4*PI())/3)</f>
        <v>-0.19205471947391217</v>
      </c>
      <c r="AI340" s="11">
        <f>'OddsRatio_working_3-way'!U340/(3*'OddsRatio_working_3-way'!X340^(1/3))*SIN(('OddsRatio_working_3-way'!Y340)/3)</f>
        <v>-8.3029860316600035E-2</v>
      </c>
      <c r="AJ340" s="11">
        <f>'OddsRatio_working_3-way'!U340/(3*'OddsRatio_working_3-way'!X340^(1/3))*SIN(('OddsRatio_working_3-way'!Y340+2*PI())/3)</f>
        <v>-0.41567839227880354</v>
      </c>
      <c r="AK340" s="11">
        <f>'OddsRatio_working_3-way'!U340/(3*'OddsRatio_working_3-way'!X340^(1/3))*SIN(('OddsRatio_working_3-way'!Y340+4*PI())/3)</f>
        <v>0.49870825259540347</v>
      </c>
      <c r="AL340" s="11">
        <f>'OddsRatio_working_3-way'!Z340+'OddsRatio_working_3-way'!AF340</f>
        <v>1.0558427511230444</v>
      </c>
      <c r="AM340" s="11">
        <f>'OddsRatio_working_3-way'!AA340+'OddsRatio_working_3-way'!AG340</f>
        <v>-0.67173331217522025</v>
      </c>
      <c r="AN340" s="11">
        <f>'OddsRatio_working_3-way'!AB340+'OddsRatio_working_3-way'!AH340</f>
        <v>-0.3841094389478244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1.0558427511230444</v>
      </c>
      <c r="AS340" s="11">
        <f>IF(('OddsRatio_working_3-way'!X340=0),IF(Q340&gt;0,-Q340^(1/3),(-Q340)^(1/3)),'OddsRatio_working_3-way'!AM340-'OddsRatio_working_3-way'!R340/3)</f>
        <v>-0.67173331217522025</v>
      </c>
      <c r="AT340" s="11">
        <f>IF(('OddsRatio_working_3-way'!X340=0),IF(Q340&gt;0,-Q340^(1/3),(-Q340)^(1/3)),'OddsRatio_working_3-way'!AN340-'OddsRatio_working_3-way'!R340/3)</f>
        <v>-0.3841094389478244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9">
        <f t="shared" si="78"/>
        <v>0.24247867615046076</v>
      </c>
      <c r="E341" s="9">
        <f t="shared" si="79"/>
        <v>0.22616222757544086</v>
      </c>
      <c r="F341" s="9">
        <f t="shared" si="80"/>
        <v>0.5313590962740985</v>
      </c>
      <c r="G341" s="9">
        <f t="shared" si="81"/>
        <v>1.0626101986578649</v>
      </c>
      <c r="H341" s="9">
        <f t="shared" si="82"/>
        <v>4.1240739840541227</v>
      </c>
      <c r="I341" s="9">
        <f t="shared" si="83"/>
        <v>4.4216048396783245</v>
      </c>
      <c r="J341" s="9">
        <f t="shared" si="84"/>
        <v>1.8819664648860284</v>
      </c>
      <c r="K341" s="11">
        <f t="shared" si="85"/>
        <v>0.25380710659898476</v>
      </c>
      <c r="L341" s="11">
        <f t="shared" si="86"/>
        <v>0.23696682464454977</v>
      </c>
      <c r="M341" s="11">
        <f t="shared" si="87"/>
        <v>0.54644808743169393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-0.25823882201636172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0.22972984165007945</v>
      </c>
      <c r="Q341" s="11">
        <f>2*'OddsRatio_working_3-way'!K341*'OddsRatio_working_3-way'!L341*'OddsRatio_working_3-way'!M341</f>
        <v>6.5730999041510557E-2</v>
      </c>
      <c r="R341" s="11">
        <f t="shared" si="88"/>
        <v>0</v>
      </c>
      <c r="S341" s="11">
        <f t="shared" si="89"/>
        <v>-0.8896022676076335</v>
      </c>
      <c r="T341" s="11">
        <f t="shared" si="90"/>
        <v>-0.25453569888630423</v>
      </c>
      <c r="U341" s="11">
        <f>'OddsRatio_working_3-way'!S341-'OddsRatio_working_3-way'!R341^2/3</f>
        <v>-0.8896022676076335</v>
      </c>
      <c r="V341" s="11">
        <f>'OddsRatio_working_3-way'!S341*'OddsRatio_working_3-way'!R341/3-2*'OddsRatio_working_3-way'!R341^3/27-'OddsRatio_working_3-way'!T341</f>
        <v>0.25453569888630423</v>
      </c>
      <c r="W341" s="11">
        <f>'OddsRatio_working_3-way'!V341^2+4*'OddsRatio_working_3-way'!U341^3/27</f>
        <v>-3.9511472929234168E-2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0.16147747128993994</v>
      </c>
      <c r="Y341" s="11">
        <f>IF('OddsRatio_working_3-way'!W341&gt;=0,IF('OddsRatio_working_3-way'!V341+SQRT('OddsRatio_working_3-way'!W341)&gt;0,0,PI()),ACOS('OddsRatio_working_3-way'!V341/(2*'OddsRatio_working_3-way'!X341)))</f>
        <v>0.66300514312364489</v>
      </c>
      <c r="Z341" s="11">
        <f>'OddsRatio_working_3-way'!X341^(1/3)*COS('OddsRatio_working_3-way'!Y341/3)</f>
        <v>0.53130509932893244</v>
      </c>
      <c r="AA341" s="11">
        <f>'OddsRatio_working_3-way'!X341^(1/3)*COS(('OddsRatio_working_3-way'!Y341+2*PI())/3)</f>
        <v>-0.36902921759400081</v>
      </c>
      <c r="AB341" s="11">
        <f>'OddsRatio_working_3-way'!X341^(1/3)*COS(('OddsRatio_working_3-way'!Y341+4*PI())/3)</f>
        <v>-0.16227588173493179</v>
      </c>
      <c r="AC341" s="11">
        <f>'OddsRatio_working_3-way'!X341^(1/3)*SIN('OddsRatio_working_3-way'!Y341/3)</f>
        <v>0.11936909411408685</v>
      </c>
      <c r="AD341" s="11">
        <f>'OddsRatio_working_3-way'!X341^(1/3)*SIN(('OddsRatio_working_3-way'!Y341+2*PI())/3)</f>
        <v>0.40043916612202668</v>
      </c>
      <c r="AE341" s="11">
        <f>'OddsRatio_working_3-way'!X341^(1/3)*SIN(('OddsRatio_working_3-way'!Y341+4*PI())/3)</f>
        <v>-0.51980826023611337</v>
      </c>
      <c r="AF341" s="11">
        <f>-'OddsRatio_working_3-way'!U341/(3*'OddsRatio_working_3-way'!X341^(1/3))*COS(('OddsRatio_working_3-way'!Y341)/3)</f>
        <v>0.53130509932893244</v>
      </c>
      <c r="AG341" s="11">
        <f>-'OddsRatio_working_3-way'!U341/(3*'OddsRatio_working_3-way'!X341^(1/3))*COS(('OddsRatio_working_3-way'!Y341+2*PI())/3)</f>
        <v>-0.36902921759400081</v>
      </c>
      <c r="AH341" s="11">
        <f>-'OddsRatio_working_3-way'!U341/(3*'OddsRatio_working_3-way'!X341^(1/3))*COS(('OddsRatio_working_3-way'!Y341+4*PI())/3)</f>
        <v>-0.16227588173493179</v>
      </c>
      <c r="AI341" s="11">
        <f>'OddsRatio_working_3-way'!U341/(3*'OddsRatio_working_3-way'!X341^(1/3))*SIN(('OddsRatio_working_3-way'!Y341)/3)</f>
        <v>-0.11936909411408685</v>
      </c>
      <c r="AJ341" s="11">
        <f>'OddsRatio_working_3-way'!U341/(3*'OddsRatio_working_3-way'!X341^(1/3))*SIN(('OddsRatio_working_3-way'!Y341+2*PI())/3)</f>
        <v>-0.40043916612202668</v>
      </c>
      <c r="AK341" s="11">
        <f>'OddsRatio_working_3-way'!U341/(3*'OddsRatio_working_3-way'!X341^(1/3))*SIN(('OddsRatio_working_3-way'!Y341+4*PI())/3)</f>
        <v>0.51980826023611337</v>
      </c>
      <c r="AL341" s="11">
        <f>'OddsRatio_working_3-way'!Z341+'OddsRatio_working_3-way'!AF341</f>
        <v>1.0626101986578649</v>
      </c>
      <c r="AM341" s="11">
        <f>'OddsRatio_working_3-way'!AA341+'OddsRatio_working_3-way'!AG341</f>
        <v>-0.73805843518800163</v>
      </c>
      <c r="AN341" s="11">
        <f>'OddsRatio_working_3-way'!AB341+'OddsRatio_working_3-way'!AH341</f>
        <v>-0.32455176346986359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1.0626101986578649</v>
      </c>
      <c r="AS341" s="11">
        <f>IF(('OddsRatio_working_3-way'!X341=0),IF(Q341&gt;0,-Q341^(1/3),(-Q341)^(1/3)),'OddsRatio_working_3-way'!AM341-'OddsRatio_working_3-way'!R341/3)</f>
        <v>-0.73805843518800163</v>
      </c>
      <c r="AT341" s="11">
        <f>IF(('OddsRatio_working_3-way'!X341=0),IF(Q341&gt;0,-Q341^(1/3),(-Q341)^(1/3)),'OddsRatio_working_3-way'!AN341-'OddsRatio_working_3-way'!R341/3)</f>
        <v>-0.32455176346986359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9">
        <f t="shared" si="78"/>
        <v>0.51692984172912548</v>
      </c>
      <c r="E342" s="9">
        <f t="shared" si="79"/>
        <v>0.26815687716994097</v>
      </c>
      <c r="F342" s="9">
        <f t="shared" si="80"/>
        <v>0.21491328110093363</v>
      </c>
      <c r="G342" s="9">
        <f t="shared" si="81"/>
        <v>1.0619301060957089</v>
      </c>
      <c r="H342" s="9">
        <f t="shared" si="82"/>
        <v>1.934498493364224</v>
      </c>
      <c r="I342" s="9">
        <f t="shared" si="83"/>
        <v>3.7291603726659708</v>
      </c>
      <c r="J342" s="9">
        <f t="shared" si="84"/>
        <v>4.6530395649692391</v>
      </c>
      <c r="K342" s="11">
        <f t="shared" si="85"/>
        <v>0.53191489361702127</v>
      </c>
      <c r="L342" s="11">
        <f t="shared" si="86"/>
        <v>0.28011204481792717</v>
      </c>
      <c r="M342" s="11">
        <f t="shared" si="87"/>
        <v>0.2252252252252252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-0.26107494943539999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0.2312119020504502</v>
      </c>
      <c r="Q342" s="11">
        <f>2*'OddsRatio_working_3-way'!K342*'OddsRatio_working_3-way'!L342*'OddsRatio_working_3-way'!M342</f>
        <v>6.7115211045123427E-2</v>
      </c>
      <c r="R342" s="11">
        <f t="shared" si="88"/>
        <v>0</v>
      </c>
      <c r="S342" s="11">
        <f t="shared" si="89"/>
        <v>-0.88561504100821797</v>
      </c>
      <c r="T342" s="11">
        <f t="shared" si="90"/>
        <v>-0.25707258084418522</v>
      </c>
      <c r="U342" s="11">
        <f>'OddsRatio_working_3-way'!S342-'OddsRatio_working_3-way'!R342^2/3</f>
        <v>-0.88561504100821797</v>
      </c>
      <c r="V342" s="11">
        <f>'OddsRatio_working_3-way'!S342*'OddsRatio_working_3-way'!R342/3-2*'OddsRatio_working_3-way'!R342^3/27-'OddsRatio_working_3-way'!T342</f>
        <v>0.25707258084418522</v>
      </c>
      <c r="W342" s="11">
        <f>'OddsRatio_working_3-way'!V342^2+4*'OddsRatio_working_3-way'!U342^3/27</f>
        <v>-3.6817432775878359E-2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0.16039306764770767</v>
      </c>
      <c r="Y342" s="11">
        <f>IF('OddsRatio_working_3-way'!W342&gt;=0,IF('OddsRatio_working_3-way'!V342+SQRT('OddsRatio_working_3-way'!W342)&gt;0,0,PI()),ACOS('OddsRatio_working_3-way'!V342/(2*'OddsRatio_working_3-way'!X342)))</f>
        <v>0.641192421508191</v>
      </c>
      <c r="Z342" s="11">
        <f>'OddsRatio_working_3-way'!X342^(1/3)*COS('OddsRatio_working_3-way'!Y342/3)</f>
        <v>0.53096505304785457</v>
      </c>
      <c r="AA342" s="11">
        <f>'OddsRatio_working_3-way'!X342^(1/3)*COS(('OddsRatio_working_3-way'!Y342+2*PI())/3)</f>
        <v>-0.36528655742183885</v>
      </c>
      <c r="AB342" s="11">
        <f>'OddsRatio_working_3-way'!X342^(1/3)*COS(('OddsRatio_working_3-way'!Y342+4*PI())/3)</f>
        <v>-0.16567849562601578</v>
      </c>
      <c r="AC342" s="11">
        <f>'OddsRatio_working_3-way'!X342^(1/3)*SIN('OddsRatio_working_3-way'!Y342/3)</f>
        <v>0.11524376821023806</v>
      </c>
      <c r="AD342" s="11">
        <f>'OddsRatio_working_3-way'!X342^(1/3)*SIN(('OddsRatio_working_3-way'!Y342+2*PI())/3)</f>
        <v>0.40220734035607508</v>
      </c>
      <c r="AE342" s="11">
        <f>'OddsRatio_working_3-way'!X342^(1/3)*SIN(('OddsRatio_working_3-way'!Y342+4*PI())/3)</f>
        <v>-0.51745110856631304</v>
      </c>
      <c r="AF342" s="11">
        <f>-'OddsRatio_working_3-way'!U342/(3*'OddsRatio_working_3-way'!X342^(1/3))*COS(('OddsRatio_working_3-way'!Y342)/3)</f>
        <v>0.53096505304785446</v>
      </c>
      <c r="AG342" s="11">
        <f>-'OddsRatio_working_3-way'!U342/(3*'OddsRatio_working_3-way'!X342^(1/3))*COS(('OddsRatio_working_3-way'!Y342+2*PI())/3)</f>
        <v>-0.3652865574218388</v>
      </c>
      <c r="AH342" s="11">
        <f>-'OddsRatio_working_3-way'!U342/(3*'OddsRatio_working_3-way'!X342^(1/3))*COS(('OddsRatio_working_3-way'!Y342+4*PI())/3)</f>
        <v>-0.16567849562601575</v>
      </c>
      <c r="AI342" s="11">
        <f>'OddsRatio_working_3-way'!U342/(3*'OddsRatio_working_3-way'!X342^(1/3))*SIN(('OddsRatio_working_3-way'!Y342)/3)</f>
        <v>-0.11524376821023803</v>
      </c>
      <c r="AJ342" s="11">
        <f>'OddsRatio_working_3-way'!U342/(3*'OddsRatio_working_3-way'!X342^(1/3))*SIN(('OddsRatio_working_3-way'!Y342+2*PI())/3)</f>
        <v>-0.40220734035607503</v>
      </c>
      <c r="AK342" s="11">
        <f>'OddsRatio_working_3-way'!U342/(3*'OddsRatio_working_3-way'!X342^(1/3))*SIN(('OddsRatio_working_3-way'!Y342+4*PI())/3)</f>
        <v>0.51745110856631293</v>
      </c>
      <c r="AL342" s="11">
        <f>'OddsRatio_working_3-way'!Z342+'OddsRatio_working_3-way'!AF342</f>
        <v>1.0619301060957089</v>
      </c>
      <c r="AM342" s="11">
        <f>'OddsRatio_working_3-way'!AA342+'OddsRatio_working_3-way'!AG342</f>
        <v>-0.7305731148436776</v>
      </c>
      <c r="AN342" s="11">
        <f>'OddsRatio_working_3-way'!AB342+'OddsRatio_working_3-way'!AH342</f>
        <v>-0.33135699125203155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1.0619301060957089</v>
      </c>
      <c r="AS342" s="11">
        <f>IF(('OddsRatio_working_3-way'!X342=0),IF(Q342&gt;0,-Q342^(1/3),(-Q342)^(1/3)),'OddsRatio_working_3-way'!AM342-'OddsRatio_working_3-way'!R342/3)</f>
        <v>-0.7305731148436776</v>
      </c>
      <c r="AT342" s="11">
        <f>IF(('OddsRatio_working_3-way'!X342=0),IF(Q342&gt;0,-Q342^(1/3),(-Q342)^(1/3)),'OddsRatio_working_3-way'!AN342-'OddsRatio_working_3-way'!R342/3)</f>
        <v>-0.33135699125203155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9">
        <f t="shared" si="78"/>
        <v>0.597782246726973</v>
      </c>
      <c r="E343" s="9">
        <f t="shared" si="79"/>
        <v>0.21444068636721267</v>
      </c>
      <c r="F343" s="9">
        <f t="shared" si="80"/>
        <v>0.18777706690581442</v>
      </c>
      <c r="G343" s="9">
        <f t="shared" si="81"/>
        <v>1.0680157895400848</v>
      </c>
      <c r="H343" s="9">
        <f t="shared" si="82"/>
        <v>1.6728499474102536</v>
      </c>
      <c r="I343" s="9">
        <f t="shared" si="83"/>
        <v>4.6632941581224907</v>
      </c>
      <c r="J343" s="9">
        <f t="shared" si="84"/>
        <v>5.3254639476373438</v>
      </c>
      <c r="K343" s="11">
        <f t="shared" si="85"/>
        <v>0.61349693251533743</v>
      </c>
      <c r="L343" s="11">
        <f t="shared" si="86"/>
        <v>0.22573363431151244</v>
      </c>
      <c r="M343" s="11">
        <f t="shared" si="87"/>
        <v>0.19801980198019803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-0.23999764709398974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0.22240172195424479</v>
      </c>
      <c r="Q343" s="11">
        <f>2*'OddsRatio_working_3-way'!K343*'OddsRatio_working_3-way'!L343*'OddsRatio_working_3-way'!M343</f>
        <v>5.4846293946792794E-2</v>
      </c>
      <c r="R343" s="11">
        <f t="shared" si="88"/>
        <v>0</v>
      </c>
      <c r="S343" s="11">
        <f t="shared" si="89"/>
        <v>-0.92668292646696704</v>
      </c>
      <c r="T343" s="11">
        <f t="shared" si="90"/>
        <v>-0.2285284652199672</v>
      </c>
      <c r="U343" s="11">
        <f>'OddsRatio_working_3-way'!S343-'OddsRatio_working_3-way'!R343^2/3</f>
        <v>-0.92668292646696704</v>
      </c>
      <c r="V343" s="11">
        <f>'OddsRatio_working_3-way'!S343*'OddsRatio_working_3-way'!R343/3-2*'OddsRatio_working_3-way'!R343^3/27-'OddsRatio_working_3-way'!T343</f>
        <v>0.2285284652199672</v>
      </c>
      <c r="W343" s="11">
        <f>'OddsRatio_working_3-way'!V343^2+4*'OddsRatio_working_3-way'!U343^3/27</f>
        <v>-6.5668200008131269E-2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0.17167808496130557</v>
      </c>
      <c r="Y343" s="11">
        <f>IF('OddsRatio_working_3-way'!W343&gt;=0,IF('OddsRatio_working_3-way'!V343+SQRT('OddsRatio_working_3-way'!W343)&gt;0,0,PI()),ACOS('OddsRatio_working_3-way'!V343/(2*'OddsRatio_working_3-way'!X343)))</f>
        <v>0.84253552798647535</v>
      </c>
      <c r="Z343" s="11">
        <f>'OddsRatio_working_3-way'!X343^(1/3)*COS('OddsRatio_working_3-way'!Y343/3)</f>
        <v>0.5340078947700424</v>
      </c>
      <c r="AA343" s="11">
        <f>'OddsRatio_working_3-way'!X343^(1/3)*COS(('OddsRatio_working_3-way'!Y343+2*PI())/3)</f>
        <v>-0.40041087321420066</v>
      </c>
      <c r="AB343" s="11">
        <f>'OddsRatio_working_3-way'!X343^(1/3)*COS(('OddsRatio_working_3-way'!Y343+4*PI())/3)</f>
        <v>-0.13359702155584186</v>
      </c>
      <c r="AC343" s="11">
        <f>'OddsRatio_working_3-way'!X343^(1/3)*SIN('OddsRatio_working_3-way'!Y343/3)</f>
        <v>0.15404504907847433</v>
      </c>
      <c r="AD343" s="11">
        <f>'OddsRatio_working_3-way'!X343^(1/3)*SIN(('OddsRatio_working_3-way'!Y343+2*PI())/3)</f>
        <v>0.3854418781530668</v>
      </c>
      <c r="AE343" s="11">
        <f>'OddsRatio_working_3-way'!X343^(1/3)*SIN(('OddsRatio_working_3-way'!Y343+4*PI())/3)</f>
        <v>-0.53948692723154124</v>
      </c>
      <c r="AF343" s="11">
        <f>-'OddsRatio_working_3-way'!U343/(3*'OddsRatio_working_3-way'!X343^(1/3))*COS(('OddsRatio_working_3-way'!Y343)/3)</f>
        <v>0.53400789477004251</v>
      </c>
      <c r="AG343" s="11">
        <f>-'OddsRatio_working_3-way'!U343/(3*'OddsRatio_working_3-way'!X343^(1/3))*COS(('OddsRatio_working_3-way'!Y343+2*PI())/3)</f>
        <v>-0.40041087321420071</v>
      </c>
      <c r="AH343" s="11">
        <f>-'OddsRatio_working_3-way'!U343/(3*'OddsRatio_working_3-way'!X343^(1/3))*COS(('OddsRatio_working_3-way'!Y343+4*PI())/3)</f>
        <v>-0.13359702155584188</v>
      </c>
      <c r="AI343" s="11">
        <f>'OddsRatio_working_3-way'!U343/(3*'OddsRatio_working_3-way'!X343^(1/3))*SIN(('OddsRatio_working_3-way'!Y343)/3)</f>
        <v>-0.15404504907847436</v>
      </c>
      <c r="AJ343" s="11">
        <f>'OddsRatio_working_3-way'!U343/(3*'OddsRatio_working_3-way'!X343^(1/3))*SIN(('OddsRatio_working_3-way'!Y343+2*PI())/3)</f>
        <v>-0.38544187815306691</v>
      </c>
      <c r="AK343" s="11">
        <f>'OddsRatio_working_3-way'!U343/(3*'OddsRatio_working_3-way'!X343^(1/3))*SIN(('OddsRatio_working_3-way'!Y343+4*PI())/3)</f>
        <v>0.53948692723154135</v>
      </c>
      <c r="AL343" s="11">
        <f>'OddsRatio_working_3-way'!Z343+'OddsRatio_working_3-way'!AF343</f>
        <v>1.0680157895400848</v>
      </c>
      <c r="AM343" s="11">
        <f>'OddsRatio_working_3-way'!AA343+'OddsRatio_working_3-way'!AG343</f>
        <v>-0.80082174642840132</v>
      </c>
      <c r="AN343" s="11">
        <f>'OddsRatio_working_3-way'!AB343+'OddsRatio_working_3-way'!AH343</f>
        <v>-0.26719404311168371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1.0680157895400848</v>
      </c>
      <c r="AS343" s="11">
        <f>IF(('OddsRatio_working_3-way'!X343=0),IF(Q343&gt;0,-Q343^(1/3),(-Q343)^(1/3)),'OddsRatio_working_3-way'!AM343-'OddsRatio_working_3-way'!R343/3)</f>
        <v>-0.80082174642840132</v>
      </c>
      <c r="AT343" s="11">
        <f>IF(('OddsRatio_working_3-way'!X343=0),IF(Q343&gt;0,-Q343^(1/3),(-Q343)^(1/3)),'OddsRatio_working_3-way'!AN343-'OddsRatio_working_3-way'!R343/3)</f>
        <v>-0.26719404311168371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9">
        <f t="shared" si="78"/>
        <v>0.32769080224511488</v>
      </c>
      <c r="E344" s="9">
        <f t="shared" si="79"/>
        <v>0.30326660755011076</v>
      </c>
      <c r="F344" s="9">
        <f t="shared" si="80"/>
        <v>0.36904259020477426</v>
      </c>
      <c r="G344" s="9">
        <f t="shared" si="81"/>
        <v>1.0685714646193005</v>
      </c>
      <c r="H344" s="9">
        <f t="shared" si="82"/>
        <v>3.051657212069057</v>
      </c>
      <c r="I344" s="9">
        <f t="shared" si="83"/>
        <v>3.2974286489314961</v>
      </c>
      <c r="J344" s="9">
        <f t="shared" si="84"/>
        <v>2.7097143433908815</v>
      </c>
      <c r="K344" s="11">
        <f t="shared" si="85"/>
        <v>0.34246575342465752</v>
      </c>
      <c r="L344" s="11">
        <f t="shared" si="86"/>
        <v>0.31746031746031744</v>
      </c>
      <c r="M344" s="11">
        <f t="shared" si="87"/>
        <v>0.38461538461538458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-0.27618044056400215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0.23709167544783982</v>
      </c>
      <c r="Q344" s="11">
        <f>2*'OddsRatio_working_3-way'!K344*'OddsRatio_working_3-way'!L344*'OddsRatio_working_3-way'!M344</f>
        <v>8.3630220616521977E-2</v>
      </c>
      <c r="R344" s="11">
        <f t="shared" si="88"/>
        <v>0</v>
      </c>
      <c r="S344" s="11">
        <f t="shared" si="89"/>
        <v>-0.85846656976744196</v>
      </c>
      <c r="T344" s="11">
        <f t="shared" si="90"/>
        <v>-0.30281007751937988</v>
      </c>
      <c r="U344" s="11">
        <f>'OddsRatio_working_3-way'!S344-'OddsRatio_working_3-way'!R344^2/3</f>
        <v>-0.85846656976744196</v>
      </c>
      <c r="V344" s="11">
        <f>'OddsRatio_working_3-way'!S344*'OddsRatio_working_3-way'!R344/3-2*'OddsRatio_working_3-way'!R344^3/27-'OddsRatio_working_3-way'!T344</f>
        <v>0.30281007751937988</v>
      </c>
      <c r="W344" s="11">
        <f>'OddsRatio_working_3-way'!V344^2+4*'OddsRatio_working_3-way'!U344^3/27</f>
        <v>-2.033418141986737E-3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0.15307462329635144</v>
      </c>
      <c r="Y344" s="11">
        <f>IF('OddsRatio_working_3-way'!W344&gt;=0,IF('OddsRatio_working_3-way'!V344+SQRT('OddsRatio_working_3-way'!W344)&gt;0,0,PI()),ACOS('OddsRatio_working_3-way'!V344/(2*'OddsRatio_working_3-way'!X344)))</f>
        <v>0.14783018967607253</v>
      </c>
      <c r="Z344" s="11">
        <f>'OddsRatio_working_3-way'!X344^(1/3)*COS('OddsRatio_working_3-way'!Y344/3)</f>
        <v>0.53428573230965026</v>
      </c>
      <c r="AA344" s="11">
        <f>'OddsRatio_working_3-way'!X344^(1/3)*COS(('OddsRatio_working_3-way'!Y344+2*PI())/3)</f>
        <v>-0.28996192901060497</v>
      </c>
      <c r="AB344" s="11">
        <f>'OddsRatio_working_3-way'!X344^(1/3)*COS(('OddsRatio_working_3-way'!Y344+4*PI())/3)</f>
        <v>-0.24432380329904524</v>
      </c>
      <c r="AC344" s="11">
        <f>'OddsRatio_working_3-way'!X344^(1/3)*SIN('OddsRatio_working_3-way'!Y344/3)</f>
        <v>2.6349184164878914E-2</v>
      </c>
      <c r="AD344" s="11">
        <f>'OddsRatio_working_3-way'!X344^(1/3)*SIN(('OddsRatio_working_3-way'!Y344+2*PI())/3)</f>
        <v>0.4495304249772899</v>
      </c>
      <c r="AE344" s="11">
        <f>'OddsRatio_working_3-way'!X344^(1/3)*SIN(('OddsRatio_working_3-way'!Y344+4*PI())/3)</f>
        <v>-0.47587960914216887</v>
      </c>
      <c r="AF344" s="11">
        <f>-'OddsRatio_working_3-way'!U344/(3*'OddsRatio_working_3-way'!X344^(1/3))*COS(('OddsRatio_working_3-way'!Y344)/3)</f>
        <v>0.53428573230965026</v>
      </c>
      <c r="AG344" s="11">
        <f>-'OddsRatio_working_3-way'!U344/(3*'OddsRatio_working_3-way'!X344^(1/3))*COS(('OddsRatio_working_3-way'!Y344+2*PI())/3)</f>
        <v>-0.28996192901060497</v>
      </c>
      <c r="AH344" s="11">
        <f>-'OddsRatio_working_3-way'!U344/(3*'OddsRatio_working_3-way'!X344^(1/3))*COS(('OddsRatio_working_3-way'!Y344+4*PI())/3)</f>
        <v>-0.24432380329904524</v>
      </c>
      <c r="AI344" s="11">
        <f>'OddsRatio_working_3-way'!U344/(3*'OddsRatio_working_3-way'!X344^(1/3))*SIN(('OddsRatio_working_3-way'!Y344)/3)</f>
        <v>-2.6349184164878914E-2</v>
      </c>
      <c r="AJ344" s="11">
        <f>'OddsRatio_working_3-way'!U344/(3*'OddsRatio_working_3-way'!X344^(1/3))*SIN(('OddsRatio_working_3-way'!Y344+2*PI())/3)</f>
        <v>-0.4495304249772899</v>
      </c>
      <c r="AK344" s="11">
        <f>'OddsRatio_working_3-way'!U344/(3*'OddsRatio_working_3-way'!X344^(1/3))*SIN(('OddsRatio_working_3-way'!Y344+4*PI())/3)</f>
        <v>0.47587960914216887</v>
      </c>
      <c r="AL344" s="11">
        <f>'OddsRatio_working_3-way'!Z344+'OddsRatio_working_3-way'!AF344</f>
        <v>1.0685714646193005</v>
      </c>
      <c r="AM344" s="11">
        <f>'OddsRatio_working_3-way'!AA344+'OddsRatio_working_3-way'!AG344</f>
        <v>-0.57992385802120994</v>
      </c>
      <c r="AN344" s="11">
        <f>'OddsRatio_working_3-way'!AB344+'OddsRatio_working_3-way'!AH344</f>
        <v>-0.48864760659809048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1.0685714646193005</v>
      </c>
      <c r="AS344" s="11">
        <f>IF(('OddsRatio_working_3-way'!X344=0),IF(Q344&gt;0,-Q344^(1/3),(-Q344)^(1/3)),'OddsRatio_working_3-way'!AM344-'OddsRatio_working_3-way'!R344/3)</f>
        <v>-0.57992385802120994</v>
      </c>
      <c r="AT344" s="11">
        <f>IF(('OddsRatio_working_3-way'!X344=0),IF(Q344&gt;0,-Q344^(1/3),(-Q344)^(1/3)),'OddsRatio_working_3-way'!AN344-'OddsRatio_working_3-way'!R344/3)</f>
        <v>-0.48864760659809048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9">
        <f t="shared" si="78"/>
        <v>0.6649847894187052</v>
      </c>
      <c r="E345" s="9">
        <f t="shared" si="79"/>
        <v>0.2258361928577772</v>
      </c>
      <c r="F345" s="9">
        <f t="shared" si="80"/>
        <v>0.109179017723518</v>
      </c>
      <c r="G345" s="9">
        <f t="shared" si="81"/>
        <v>1.0952039018560555</v>
      </c>
      <c r="H345" s="9">
        <f t="shared" si="82"/>
        <v>1.5037937948537854</v>
      </c>
      <c r="I345" s="9">
        <f t="shared" si="83"/>
        <v>4.4279882128094536</v>
      </c>
      <c r="J345" s="9">
        <f t="shared" si="84"/>
        <v>9.1592690688276122</v>
      </c>
      <c r="K345" s="11">
        <f t="shared" si="85"/>
        <v>0.68493150684931503</v>
      </c>
      <c r="L345" s="11">
        <f t="shared" si="86"/>
        <v>0.24213075060532688</v>
      </c>
      <c r="M345" s="11">
        <f t="shared" si="87"/>
        <v>0.1183431952662722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-0.21052264875379334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0.21667532517490548</v>
      </c>
      <c r="Q345" s="11">
        <f>2*'OddsRatio_working_3-way'!K345*'OddsRatio_working_3-way'!L345*'OddsRatio_working_3-way'!M345</f>
        <v>3.9252776299801714E-2</v>
      </c>
      <c r="R345" s="11">
        <f t="shared" si="88"/>
        <v>0</v>
      </c>
      <c r="S345" s="11">
        <f t="shared" si="89"/>
        <v>-1.0292257220661694</v>
      </c>
      <c r="T345" s="11">
        <f t="shared" si="90"/>
        <v>-0.18645393515691472</v>
      </c>
      <c r="U345" s="11">
        <f>'OddsRatio_working_3-way'!S345-'OddsRatio_working_3-way'!R345^2/3</f>
        <v>-1.0292257220661694</v>
      </c>
      <c r="V345" s="11">
        <f>'OddsRatio_working_3-way'!S345*'OddsRatio_working_3-way'!R345/3-2*'OddsRatio_working_3-way'!R345^3/27-'OddsRatio_working_3-way'!T345</f>
        <v>0.18645393515691472</v>
      </c>
      <c r="W345" s="11">
        <f>'OddsRatio_working_3-way'!V345^2+4*'OddsRatio_working_3-way'!U345^3/27</f>
        <v>-0.12675560526899557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0.20094817441600119</v>
      </c>
      <c r="Y345" s="11">
        <f>IF('OddsRatio_working_3-way'!W345&gt;=0,IF('OddsRatio_working_3-way'!V345+SQRT('OddsRatio_working_3-way'!W345)&gt;0,0,PI()),ACOS('OddsRatio_working_3-way'!V345/(2*'OddsRatio_working_3-way'!X345)))</f>
        <v>1.0883638750787343</v>
      </c>
      <c r="Z345" s="11">
        <f>'OddsRatio_working_3-way'!X345^(1/3)*COS('OddsRatio_working_3-way'!Y345/3)</f>
        <v>0.54760195092802788</v>
      </c>
      <c r="AA345" s="11">
        <f>'OddsRatio_working_3-way'!X345^(1/3)*COS(('OddsRatio_working_3-way'!Y345+2*PI())/3)</f>
        <v>-0.45381627487327458</v>
      </c>
      <c r="AB345" s="11">
        <f>'OddsRatio_working_3-way'!X345^(1/3)*COS(('OddsRatio_working_3-way'!Y345+4*PI())/3)</f>
        <v>-9.3785676054753381E-2</v>
      </c>
      <c r="AC345" s="11">
        <f>'OddsRatio_working_3-way'!X345^(1/3)*SIN('OddsRatio_working_3-way'!Y345/3)</f>
        <v>0.20786376314437546</v>
      </c>
      <c r="AD345" s="11">
        <f>'OddsRatio_working_3-way'!X345^(1/3)*SIN(('OddsRatio_working_3-way'!Y345+2*PI())/3)</f>
        <v>0.37030531909340397</v>
      </c>
      <c r="AE345" s="11">
        <f>'OddsRatio_working_3-way'!X345^(1/3)*SIN(('OddsRatio_working_3-way'!Y345+4*PI())/3)</f>
        <v>-0.57816908223777941</v>
      </c>
      <c r="AF345" s="11">
        <f>-'OddsRatio_working_3-way'!U345/(3*'OddsRatio_working_3-way'!X345^(1/3))*COS(('OddsRatio_working_3-way'!Y345)/3)</f>
        <v>0.54760195092802766</v>
      </c>
      <c r="AG345" s="11">
        <f>-'OddsRatio_working_3-way'!U345/(3*'OddsRatio_working_3-way'!X345^(1/3))*COS(('OddsRatio_working_3-way'!Y345+2*PI())/3)</f>
        <v>-0.45381627487327442</v>
      </c>
      <c r="AH345" s="11">
        <f>-'OddsRatio_working_3-way'!U345/(3*'OddsRatio_working_3-way'!X345^(1/3))*COS(('OddsRatio_working_3-way'!Y345+4*PI())/3)</f>
        <v>-9.3785676054753339E-2</v>
      </c>
      <c r="AI345" s="11">
        <f>'OddsRatio_working_3-way'!U345/(3*'OddsRatio_working_3-way'!X345^(1/3))*SIN(('OddsRatio_working_3-way'!Y345)/3)</f>
        <v>-0.20786376314437538</v>
      </c>
      <c r="AJ345" s="11">
        <f>'OddsRatio_working_3-way'!U345/(3*'OddsRatio_working_3-way'!X345^(1/3))*SIN(('OddsRatio_working_3-way'!Y345+2*PI())/3)</f>
        <v>-0.37030531909340386</v>
      </c>
      <c r="AK345" s="11">
        <f>'OddsRatio_working_3-way'!U345/(3*'OddsRatio_working_3-way'!X345^(1/3))*SIN(('OddsRatio_working_3-way'!Y345+4*PI())/3)</f>
        <v>0.57816908223777919</v>
      </c>
      <c r="AL345" s="11">
        <f>'OddsRatio_working_3-way'!Z345+'OddsRatio_working_3-way'!AF345</f>
        <v>1.0952039018560555</v>
      </c>
      <c r="AM345" s="11">
        <f>'OddsRatio_working_3-way'!AA345+'OddsRatio_working_3-way'!AG345</f>
        <v>-0.90763254974654894</v>
      </c>
      <c r="AN345" s="11">
        <f>'OddsRatio_working_3-way'!AB345+'OddsRatio_working_3-way'!AH345</f>
        <v>-0.18757135210950671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1.0952039018560555</v>
      </c>
      <c r="AS345" s="11">
        <f>IF(('OddsRatio_working_3-way'!X345=0),IF(Q345&gt;0,-Q345^(1/3),(-Q345)^(1/3)),'OddsRatio_working_3-way'!AM345-'OddsRatio_working_3-way'!R345/3)</f>
        <v>-0.90763254974654894</v>
      </c>
      <c r="AT345" s="11">
        <f>IF(('OddsRatio_working_3-way'!X345=0),IF(Q345&gt;0,-Q345^(1/3),(-Q345)^(1/3)),'OddsRatio_working_3-way'!AN345-'OddsRatio_working_3-way'!R345/3)</f>
        <v>-0.18757135210950671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9">
        <f t="shared" si="78"/>
        <v>0.43011064565526724</v>
      </c>
      <c r="E346" s="9">
        <f t="shared" si="79"/>
        <v>0.29432639881700956</v>
      </c>
      <c r="F346" s="9">
        <f t="shared" si="80"/>
        <v>0.27556295552772325</v>
      </c>
      <c r="G346" s="9">
        <f t="shared" si="81"/>
        <v>1.0515739215888824</v>
      </c>
      <c r="H346" s="9">
        <f t="shared" si="82"/>
        <v>2.3249831412019915</v>
      </c>
      <c r="I346" s="9">
        <f t="shared" si="83"/>
        <v>3.3975885412226519</v>
      </c>
      <c r="J346" s="9">
        <f t="shared" si="84"/>
        <v>3.6289348039722058</v>
      </c>
      <c r="K346" s="11">
        <f t="shared" si="85"/>
        <v>0.44247787610619471</v>
      </c>
      <c r="L346" s="11">
        <f t="shared" si="86"/>
        <v>0.3048780487804878</v>
      </c>
      <c r="M346" s="11">
        <f t="shared" si="87"/>
        <v>0.2857142857142857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-0.27681847614936328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0.23280194875273655</v>
      </c>
      <c r="Q346" s="11">
        <f>2*'OddsRatio_working_3-way'!K346*'OddsRatio_working_3-way'!L346*'OddsRatio_working_3-way'!M346</f>
        <v>7.7086737997594898E-2</v>
      </c>
      <c r="R346" s="11">
        <f t="shared" si="88"/>
        <v>0</v>
      </c>
      <c r="S346" s="11">
        <f t="shared" si="89"/>
        <v>-0.84099136730715662</v>
      </c>
      <c r="T346" s="11">
        <f t="shared" si="90"/>
        <v>-0.27847396268448898</v>
      </c>
      <c r="U346" s="11">
        <f>'OddsRatio_working_3-way'!S346-'OddsRatio_working_3-way'!R346^2/3</f>
        <v>-0.84099136730715662</v>
      </c>
      <c r="V346" s="11">
        <f>'OddsRatio_working_3-way'!S346*'OddsRatio_working_3-way'!R346/3-2*'OddsRatio_working_3-way'!R346^3/27-'OddsRatio_working_3-way'!T346</f>
        <v>0.27847396268448898</v>
      </c>
      <c r="W346" s="11">
        <f>'OddsRatio_working_3-way'!V346^2+4*'OddsRatio_working_3-way'!U346^3/27</f>
        <v>-1.0571511954077975E-2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0.1484244419286124</v>
      </c>
      <c r="Y346" s="11">
        <f>IF('OddsRatio_working_3-way'!W346&gt;=0,IF('OddsRatio_working_3-way'!V346+SQRT('OddsRatio_working_3-way'!W346)&gt;0,0,PI()),ACOS('OddsRatio_working_3-way'!V346/(2*'OddsRatio_working_3-way'!X346)))</f>
        <v>0.35369272599734525</v>
      </c>
      <c r="Z346" s="11">
        <f>'OddsRatio_working_3-way'!X346^(1/3)*COS('OddsRatio_working_3-way'!Y346/3)</f>
        <v>0.52578696079444132</v>
      </c>
      <c r="AA346" s="11">
        <f>'OddsRatio_working_3-way'!X346^(1/3)*COS(('OddsRatio_working_3-way'!Y346+2*PI())/3)</f>
        <v>-0.31682765991909462</v>
      </c>
      <c r="AB346" s="11">
        <f>'OddsRatio_working_3-way'!X346^(1/3)*COS(('OddsRatio_working_3-way'!Y346+4*PI())/3)</f>
        <v>-0.20895930087534673</v>
      </c>
      <c r="AC346" s="11">
        <f>'OddsRatio_working_3-way'!X346^(1/3)*SIN('OddsRatio_working_3-way'!Y346/3)</f>
        <v>6.2277826130951217E-2</v>
      </c>
      <c r="AD346" s="11">
        <f>'OddsRatio_working_3-way'!X346^(1/3)*SIN(('OddsRatio_working_3-way'!Y346+2*PI())/3)</f>
        <v>0.42420595196112326</v>
      </c>
      <c r="AE346" s="11">
        <f>'OddsRatio_working_3-way'!X346^(1/3)*SIN(('OddsRatio_working_3-way'!Y346+4*PI())/3)</f>
        <v>-0.48648377809207433</v>
      </c>
      <c r="AF346" s="11">
        <f>-'OddsRatio_working_3-way'!U346/(3*'OddsRatio_working_3-way'!X346^(1/3))*COS(('OddsRatio_working_3-way'!Y346)/3)</f>
        <v>0.52578696079444109</v>
      </c>
      <c r="AG346" s="11">
        <f>-'OddsRatio_working_3-way'!U346/(3*'OddsRatio_working_3-way'!X346^(1/3))*COS(('OddsRatio_working_3-way'!Y346+2*PI())/3)</f>
        <v>-0.31682765991909451</v>
      </c>
      <c r="AH346" s="11">
        <f>-'OddsRatio_working_3-way'!U346/(3*'OddsRatio_working_3-way'!X346^(1/3))*COS(('OddsRatio_working_3-way'!Y346+4*PI())/3)</f>
        <v>-0.20895930087534664</v>
      </c>
      <c r="AI346" s="11">
        <f>'OddsRatio_working_3-way'!U346/(3*'OddsRatio_working_3-way'!X346^(1/3))*SIN(('OddsRatio_working_3-way'!Y346)/3)</f>
        <v>-6.2277826130951189E-2</v>
      </c>
      <c r="AJ346" s="11">
        <f>'OddsRatio_working_3-way'!U346/(3*'OddsRatio_working_3-way'!X346^(1/3))*SIN(('OddsRatio_working_3-way'!Y346+2*PI())/3)</f>
        <v>-0.4242059519611231</v>
      </c>
      <c r="AK346" s="11">
        <f>'OddsRatio_working_3-way'!U346/(3*'OddsRatio_working_3-way'!X346^(1/3))*SIN(('OddsRatio_working_3-way'!Y346+4*PI())/3)</f>
        <v>0.48648377809207416</v>
      </c>
      <c r="AL346" s="11">
        <f>'OddsRatio_working_3-way'!Z346+'OddsRatio_working_3-way'!AF346</f>
        <v>1.0515739215888824</v>
      </c>
      <c r="AM346" s="11">
        <f>'OddsRatio_working_3-way'!AA346+'OddsRatio_working_3-way'!AG346</f>
        <v>-0.63365531983818912</v>
      </c>
      <c r="AN346" s="11">
        <f>'OddsRatio_working_3-way'!AB346+'OddsRatio_working_3-way'!AH346</f>
        <v>-0.4179186017506934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1.0515739215888824</v>
      </c>
      <c r="AS346" s="11">
        <f>IF(('OddsRatio_working_3-way'!X346=0),IF(Q346&gt;0,-Q346^(1/3),(-Q346)^(1/3)),'OddsRatio_working_3-way'!AM346-'OddsRatio_working_3-way'!R346/3)</f>
        <v>-0.63365531983818912</v>
      </c>
      <c r="AT346" s="11">
        <f>IF(('OddsRatio_working_3-way'!X346=0),IF(Q346&gt;0,-Q346^(1/3),(-Q346)^(1/3)),'OddsRatio_working_3-way'!AN346-'OddsRatio_working_3-way'!R346/3)</f>
        <v>-0.4179186017506934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8"/>
        <v>4.3510917967702012E-2</v>
      </c>
      <c r="D186" s="4">
        <f t="shared" si="10"/>
        <v>1.7760731811901471</v>
      </c>
      <c r="E186" s="4">
        <f t="shared" si="11"/>
        <v>2.2885382773650926</v>
      </c>
      <c r="G186" s="4">
        <f t="shared" si="9"/>
        <v>1.043510917967702</v>
      </c>
    </row>
    <row r="187" spans="1:7" x14ac:dyDescent="0.2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8"/>
        <v>4.1666666666666519E-2</v>
      </c>
      <c r="D187" s="4">
        <f t="shared" si="10"/>
        <v>1.7409326424870464</v>
      </c>
      <c r="E187" s="4">
        <f t="shared" si="11"/>
        <v>2.3496503496503496</v>
      </c>
      <c r="G187" s="4">
        <f t="shared" si="9"/>
        <v>1.0416666666666665</v>
      </c>
    </row>
    <row r="188" spans="1:7" x14ac:dyDescent="0.2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8"/>
        <v>4.4657097288676173E-2</v>
      </c>
      <c r="D188" s="4">
        <f t="shared" si="10"/>
        <v>1.7131147540983604</v>
      </c>
      <c r="E188" s="4">
        <f t="shared" si="11"/>
        <v>2.402298850574712</v>
      </c>
      <c r="G188" s="4">
        <f t="shared" si="9"/>
        <v>1.0446570972886762</v>
      </c>
    </row>
    <row r="189" spans="1:7" x14ac:dyDescent="0.2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8"/>
        <v>3.8527765820060234E-2</v>
      </c>
      <c r="D189" s="4">
        <f t="shared" si="10"/>
        <v>1.9076165058509547</v>
      </c>
      <c r="E189" s="4">
        <f t="shared" si="11"/>
        <v>2.1017869260348339</v>
      </c>
      <c r="G189" s="4">
        <f t="shared" si="9"/>
        <v>1.0385277658200602</v>
      </c>
    </row>
    <row r="190" spans="1:7" x14ac:dyDescent="0.2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8"/>
        <v>3.4252965480474407E-2</v>
      </c>
      <c r="D190" s="4">
        <f t="shared" si="10"/>
        <v>1.8892106257081707</v>
      </c>
      <c r="E190" s="4">
        <f t="shared" si="11"/>
        <v>2.1245929491717397</v>
      </c>
      <c r="G190" s="4">
        <f t="shared" si="9"/>
        <v>1.0342529654804744</v>
      </c>
    </row>
    <row r="191" spans="1:7" x14ac:dyDescent="0.2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8"/>
        <v>3.5310071454649705E-2</v>
      </c>
      <c r="D191" s="4">
        <f t="shared" si="10"/>
        <v>1.7101190741649199</v>
      </c>
      <c r="E191" s="4">
        <f t="shared" si="11"/>
        <v>2.4082145324373547</v>
      </c>
      <c r="G191" s="4">
        <f t="shared" si="9"/>
        <v>1.0353100714546497</v>
      </c>
    </row>
    <row r="192" spans="1:7" x14ac:dyDescent="0.2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8"/>
        <v>3.0736618971912932E-2</v>
      </c>
      <c r="D192" s="4">
        <f t="shared" si="10"/>
        <v>1.9041372351160444</v>
      </c>
      <c r="E192" s="4">
        <f t="shared" si="11"/>
        <v>2.1060267857142851</v>
      </c>
      <c r="G192" s="4">
        <f t="shared" si="9"/>
        <v>1.0307366189719129</v>
      </c>
    </row>
    <row r="193" spans="1:7" x14ac:dyDescent="0.2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8"/>
        <v>3.5437860785379582E-2</v>
      </c>
      <c r="D193" s="4">
        <f t="shared" si="10"/>
        <v>2.4738881239793793</v>
      </c>
      <c r="E193" s="4">
        <f t="shared" si="11"/>
        <v>1.6784775477395666</v>
      </c>
      <c r="G193" s="4">
        <f t="shared" si="9"/>
        <v>1.0354378607853796</v>
      </c>
    </row>
    <row r="194" spans="1:7" x14ac:dyDescent="0.2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ref="C194:C257" si="12">IF(A194="","",((1/A194)+(1/B194))-1)</f>
        <v>3.128132088410629E-2</v>
      </c>
      <c r="D194" s="4">
        <f t="shared" si="10"/>
        <v>2.2034055907479515</v>
      </c>
      <c r="E194" s="4">
        <f t="shared" si="11"/>
        <v>1.8309750325976726</v>
      </c>
      <c r="G194" s="4">
        <f t="shared" ref="G194:G257" si="13">IF(A194="","",C194+1)</f>
        <v>1.0312813208841063</v>
      </c>
    </row>
    <row r="195" spans="1:7" x14ac:dyDescent="0.2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si="12"/>
        <v>4.3150961150692391E-2</v>
      </c>
      <c r="D195" s="4">
        <f t="shared" ref="D195:D258" si="14">IF(A195="","",(2*A195)/(2-($C195*A195)))</f>
        <v>2.2545840278830127</v>
      </c>
      <c r="E195" s="4">
        <f t="shared" ref="E195:E258" si="15">IF(B195="","",(2*B195)/(2-($C195*B195)))</f>
        <v>1.7970769416596208</v>
      </c>
      <c r="G195" s="4">
        <f t="shared" si="13"/>
        <v>1.0431509611506924</v>
      </c>
    </row>
    <row r="196" spans="1:7" x14ac:dyDescent="0.2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12"/>
        <v>4.644808743169393E-2</v>
      </c>
      <c r="D196" s="4">
        <f t="shared" si="14"/>
        <v>1.9112271540469974</v>
      </c>
      <c r="E196" s="4">
        <f t="shared" si="15"/>
        <v>2.0974212034383952</v>
      </c>
      <c r="G196" s="4">
        <f t="shared" si="13"/>
        <v>1.0464480874316939</v>
      </c>
    </row>
    <row r="197" spans="1:7" x14ac:dyDescent="0.2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12"/>
        <v>3.7094082916185211E-2</v>
      </c>
      <c r="D197" s="4">
        <f t="shared" si="14"/>
        <v>1.6383135317001365</v>
      </c>
      <c r="E197" s="4">
        <f t="shared" si="15"/>
        <v>2.5666282325811234</v>
      </c>
      <c r="G197" s="4">
        <f t="shared" si="13"/>
        <v>1.0370940829161852</v>
      </c>
    </row>
    <row r="198" spans="1:7" x14ac:dyDescent="0.2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12"/>
        <v>7.8801977318988081E-2</v>
      </c>
      <c r="D198" s="4">
        <f t="shared" si="14"/>
        <v>1.9489940493057525</v>
      </c>
      <c r="E198" s="4">
        <f t="shared" si="15"/>
        <v>2.0537473872797851</v>
      </c>
      <c r="G198" s="4">
        <f t="shared" si="13"/>
        <v>1.0788019773189881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12"/>
        <v>3.0955227846419575E-2</v>
      </c>
      <c r="D199" s="4">
        <f t="shared" si="14"/>
        <v>1.9894277785119598</v>
      </c>
      <c r="E199" s="4">
        <f t="shared" si="15"/>
        <v>2.0106851876586083</v>
      </c>
      <c r="G199" s="4">
        <f t="shared" si="13"/>
        <v>1.0309552278464196</v>
      </c>
    </row>
    <row r="200" spans="1:7" x14ac:dyDescent="0.2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12"/>
        <v>3.8527765820060234E-2</v>
      </c>
      <c r="D200" s="4">
        <f t="shared" si="14"/>
        <v>1.9076165058509547</v>
      </c>
      <c r="E200" s="4">
        <f t="shared" si="15"/>
        <v>2.1017869260348339</v>
      </c>
      <c r="G200" s="4">
        <f t="shared" si="13"/>
        <v>1.0385277658200602</v>
      </c>
    </row>
    <row r="201" spans="1:7" x14ac:dyDescent="0.2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12"/>
        <v>4.3510917967702012E-2</v>
      </c>
      <c r="D201" s="4">
        <f t="shared" si="14"/>
        <v>1.7760731811901471</v>
      </c>
      <c r="E201" s="4">
        <f t="shared" si="15"/>
        <v>2.2885382773650926</v>
      </c>
      <c r="G201" s="4">
        <f t="shared" si="13"/>
        <v>1.043510917967702</v>
      </c>
    </row>
    <row r="202" spans="1:7" x14ac:dyDescent="0.2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12"/>
        <v>4.200236330432916E-2</v>
      </c>
      <c r="D202" s="4">
        <f t="shared" si="14"/>
        <v>1.8059947618585701</v>
      </c>
      <c r="E202" s="4">
        <f t="shared" si="15"/>
        <v>2.2407028523288002</v>
      </c>
      <c r="G202" s="4">
        <f t="shared" si="13"/>
        <v>1.0420023633043292</v>
      </c>
    </row>
    <row r="203" spans="1:7" x14ac:dyDescent="0.2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12"/>
        <v>3.9058924870117639E-2</v>
      </c>
      <c r="D203" s="4">
        <f t="shared" si="14"/>
        <v>1.8978262535441519</v>
      </c>
      <c r="E203" s="4">
        <f t="shared" si="15"/>
        <v>2.1138012461236451</v>
      </c>
      <c r="G203" s="4">
        <f t="shared" si="13"/>
        <v>1.0390589248701176</v>
      </c>
    </row>
    <row r="204" spans="1:7" x14ac:dyDescent="0.2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12"/>
        <v>3.3495866016535869E-2</v>
      </c>
      <c r="D204" s="4">
        <f t="shared" si="14"/>
        <v>1.8346946713341112</v>
      </c>
      <c r="E204" s="4">
        <f t="shared" si="15"/>
        <v>2.1980428704566637</v>
      </c>
      <c r="G204" s="4">
        <f t="shared" si="13"/>
        <v>1.0334958660165359</v>
      </c>
    </row>
    <row r="205" spans="1:7" x14ac:dyDescent="0.2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12"/>
        <v>3.1914893617021267E-2</v>
      </c>
      <c r="D205" s="4">
        <f t="shared" si="14"/>
        <v>1.9381443298969072</v>
      </c>
      <c r="E205" s="4">
        <f t="shared" si="15"/>
        <v>2.0659340659340657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12"/>
        <v>2.844754653130277E-2</v>
      </c>
      <c r="D206" s="4">
        <f t="shared" si="14"/>
        <v>2.0267924123888115</v>
      </c>
      <c r="E206" s="4">
        <f t="shared" si="15"/>
        <v>1.9739066903246005</v>
      </c>
      <c r="G206" s="4">
        <f t="shared" si="13"/>
        <v>1.0284475465313028</v>
      </c>
    </row>
    <row r="207" spans="1:7" x14ac:dyDescent="0.2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12"/>
        <v>2.9427331427966497E-2</v>
      </c>
      <c r="D207" s="4">
        <f t="shared" si="14"/>
        <v>1.9334834220221038</v>
      </c>
      <c r="E207" s="4">
        <f t="shared" si="15"/>
        <v>2.0712563034422273</v>
      </c>
      <c r="G207" s="4">
        <f t="shared" si="13"/>
        <v>1.0294273314279665</v>
      </c>
    </row>
    <row r="208" spans="1:7" x14ac:dyDescent="0.2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12"/>
        <v>3.7255427499329974E-2</v>
      </c>
      <c r="D208" s="4">
        <f t="shared" si="14"/>
        <v>2.1313910311339619</v>
      </c>
      <c r="E208" s="4">
        <f t="shared" si="15"/>
        <v>1.8838677101741985</v>
      </c>
      <c r="G208" s="4">
        <f t="shared" si="13"/>
        <v>1.03725542749933</v>
      </c>
    </row>
    <row r="209" spans="1:7" x14ac:dyDescent="0.2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12"/>
        <v>4.4887514660411743E-2</v>
      </c>
      <c r="D209" s="4">
        <f t="shared" si="14"/>
        <v>2.3807589795659352</v>
      </c>
      <c r="E209" s="4">
        <f t="shared" si="15"/>
        <v>1.7242393602353159</v>
      </c>
      <c r="G209" s="4">
        <f t="shared" si="13"/>
        <v>1.0448875146604117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12"/>
        <v>4.4657097288676173E-2</v>
      </c>
      <c r="D210" s="4">
        <f t="shared" si="14"/>
        <v>2.402298850574712</v>
      </c>
      <c r="E210" s="4">
        <f t="shared" si="15"/>
        <v>1.7131147540983604</v>
      </c>
      <c r="G210" s="4">
        <f t="shared" si="13"/>
        <v>1.0446570972886762</v>
      </c>
    </row>
    <row r="211" spans="1:7" x14ac:dyDescent="0.2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12"/>
        <v>3.6965398667526461E-2</v>
      </c>
      <c r="D211" s="4">
        <f t="shared" si="14"/>
        <v>2.0552120141342756</v>
      </c>
      <c r="E211" s="4">
        <f t="shared" si="15"/>
        <v>1.9476768522394308</v>
      </c>
      <c r="G211" s="4">
        <f t="shared" si="13"/>
        <v>1.0369653986675265</v>
      </c>
    </row>
    <row r="212" spans="1:7" x14ac:dyDescent="0.2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12"/>
        <v>4.3150961150692391E-2</v>
      </c>
      <c r="D212" s="4">
        <f t="shared" si="14"/>
        <v>2.2545840278830127</v>
      </c>
      <c r="E212" s="4">
        <f t="shared" si="15"/>
        <v>1.7970769416596208</v>
      </c>
      <c r="G212" s="4">
        <f t="shared" si="13"/>
        <v>1.0431509611506924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12"/>
        <v>4.4358311800172245E-2</v>
      </c>
      <c r="D213" s="4">
        <f t="shared" si="14"/>
        <v>2.2686858817782118</v>
      </c>
      <c r="E213" s="4">
        <f t="shared" si="15"/>
        <v>1.7882171736619177</v>
      </c>
      <c r="G213" s="4">
        <f t="shared" si="13"/>
        <v>1.0443583118001722</v>
      </c>
    </row>
    <row r="214" spans="1:7" x14ac:dyDescent="0.2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12"/>
        <v>4.3668588511637907E-2</v>
      </c>
      <c r="D214" s="4">
        <f t="shared" si="14"/>
        <v>2.3441371542985863</v>
      </c>
      <c r="E214" s="4">
        <f t="shared" si="15"/>
        <v>1.7439716972348942</v>
      </c>
      <c r="G214" s="4">
        <f t="shared" si="13"/>
        <v>1.0436685885116379</v>
      </c>
    </row>
    <row r="215" spans="1:7" x14ac:dyDescent="0.2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12"/>
        <v>4.5168067226890818E-2</v>
      </c>
      <c r="D215" s="4">
        <f t="shared" si="14"/>
        <v>2.5151915455746368</v>
      </c>
      <c r="E215" s="4">
        <f t="shared" si="15"/>
        <v>1.65998256320837</v>
      </c>
      <c r="G215" s="4">
        <f t="shared" si="13"/>
        <v>1.0451680672268908</v>
      </c>
    </row>
    <row r="216" spans="1:7" x14ac:dyDescent="0.2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12"/>
        <v>3.9090861261640519E-2</v>
      </c>
      <c r="D216" s="4">
        <f t="shared" si="14"/>
        <v>1.7156654781784539</v>
      </c>
      <c r="E216" s="4">
        <f t="shared" si="15"/>
        <v>2.3973008765844739</v>
      </c>
      <c r="G216" s="4">
        <f t="shared" si="13"/>
        <v>1.0390908612616405</v>
      </c>
    </row>
    <row r="217" spans="1:7" x14ac:dyDescent="0.2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12"/>
        <v>3.5245772087877381E-2</v>
      </c>
      <c r="D217" s="4">
        <f t="shared" si="14"/>
        <v>2.3103888990323171</v>
      </c>
      <c r="E217" s="4">
        <f t="shared" si="15"/>
        <v>1.7631322279503969</v>
      </c>
      <c r="G217" s="4">
        <f t="shared" si="13"/>
        <v>1.0352457720878774</v>
      </c>
    </row>
    <row r="218" spans="1:7" x14ac:dyDescent="0.2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12"/>
        <v>3.3585003905233002E-2</v>
      </c>
      <c r="D218" s="4">
        <f t="shared" si="14"/>
        <v>2.3924011211460603</v>
      </c>
      <c r="E218" s="4">
        <f t="shared" si="15"/>
        <v>1.7181838514873629</v>
      </c>
      <c r="G218" s="4">
        <f t="shared" si="13"/>
        <v>1.033585003905233</v>
      </c>
    </row>
    <row r="219" spans="1:7" x14ac:dyDescent="0.2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12"/>
        <v>2.9427331427966497E-2</v>
      </c>
      <c r="D219" s="4">
        <f t="shared" si="14"/>
        <v>1.9334834220221038</v>
      </c>
      <c r="E219" s="4">
        <f t="shared" si="15"/>
        <v>2.0712563034422273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12"/>
        <v>4.9897470950102552E-2</v>
      </c>
      <c r="D220" s="4">
        <f t="shared" si="14"/>
        <v>2.2049736247174074</v>
      </c>
      <c r="E220" s="4">
        <f t="shared" si="15"/>
        <v>1.8298936835522202</v>
      </c>
      <c r="G220" s="4">
        <f t="shared" si="13"/>
        <v>1.0498974709501026</v>
      </c>
    </row>
    <row r="221" spans="1:7" x14ac:dyDescent="0.2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12"/>
        <v>5.1993831240361388E-2</v>
      </c>
      <c r="D221" s="4">
        <f t="shared" si="14"/>
        <v>2.1542477456098719</v>
      </c>
      <c r="E221" s="4">
        <f t="shared" si="15"/>
        <v>1.8663651315789476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12"/>
        <v>4.7579871109282745E-2</v>
      </c>
      <c r="D222" s="4">
        <f t="shared" si="14"/>
        <v>1.9570642694217093</v>
      </c>
      <c r="E222" s="4">
        <f t="shared" si="15"/>
        <v>2.0448619094350202</v>
      </c>
      <c r="G222" s="4">
        <f t="shared" si="13"/>
        <v>1.0475798711092827</v>
      </c>
    </row>
    <row r="223" spans="1:7" x14ac:dyDescent="0.2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12"/>
        <v>4.9897470950102552E-2</v>
      </c>
      <c r="D223" s="4">
        <f t="shared" si="14"/>
        <v>2.2049736247174074</v>
      </c>
      <c r="E223" s="4">
        <f t="shared" si="15"/>
        <v>1.8298936835522202</v>
      </c>
      <c r="G223" s="4">
        <f t="shared" si="13"/>
        <v>1.0498974709501026</v>
      </c>
    </row>
    <row r="224" spans="1:7" x14ac:dyDescent="0.2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12"/>
        <v>5.8230683090705337E-2</v>
      </c>
      <c r="D224" s="4">
        <f t="shared" si="14"/>
        <v>1.988864142538975</v>
      </c>
      <c r="E224" s="4">
        <f t="shared" si="15"/>
        <v>2.0112612612612608</v>
      </c>
      <c r="G224" s="4">
        <f t="shared" si="13"/>
        <v>1.0582306830907053</v>
      </c>
    </row>
    <row r="225" spans="1:7" x14ac:dyDescent="0.2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12"/>
        <v>5.5592691622103452E-2</v>
      </c>
      <c r="D225" s="4">
        <f t="shared" si="14"/>
        <v>1.9725304911548183</v>
      </c>
      <c r="E225" s="4">
        <f t="shared" si="15"/>
        <v>2.0282453960004521</v>
      </c>
      <c r="G225" s="4">
        <f t="shared" si="13"/>
        <v>1.0555926916221035</v>
      </c>
    </row>
    <row r="226" spans="1:7" x14ac:dyDescent="0.2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12"/>
        <v>5.8201058201058364E-2</v>
      </c>
      <c r="D226" s="4">
        <f t="shared" si="14"/>
        <v>2.0000000000000004</v>
      </c>
      <c r="E226" s="4">
        <f t="shared" si="15"/>
        <v>2.0000000000000004</v>
      </c>
      <c r="G226" s="4">
        <f t="shared" si="13"/>
        <v>1.0582010582010584</v>
      </c>
    </row>
    <row r="227" spans="1:7" x14ac:dyDescent="0.2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12"/>
        <v>5.5769123628057304E-2</v>
      </c>
      <c r="D227" s="4">
        <f t="shared" si="14"/>
        <v>2.0397749872151825</v>
      </c>
      <c r="E227" s="4">
        <f t="shared" si="15"/>
        <v>1.9617465435269688</v>
      </c>
      <c r="G227" s="4">
        <f t="shared" si="13"/>
        <v>1.0557691236280573</v>
      </c>
    </row>
    <row r="228" spans="1:7" x14ac:dyDescent="0.2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12"/>
        <v>5.8659217877095049E-2</v>
      </c>
      <c r="D228" s="4">
        <f t="shared" si="14"/>
        <v>2.1246290801186944</v>
      </c>
      <c r="E228" s="4">
        <f t="shared" si="15"/>
        <v>1.8891820580474936</v>
      </c>
      <c r="G228" s="4">
        <f t="shared" si="13"/>
        <v>1.058659217877095</v>
      </c>
    </row>
    <row r="229" spans="1:7" x14ac:dyDescent="0.2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12"/>
        <v>5.7900432900432897E-2</v>
      </c>
      <c r="D229" s="4">
        <f t="shared" si="14"/>
        <v>1.6777122106218794</v>
      </c>
      <c r="E229" s="4">
        <f t="shared" si="15"/>
        <v>2.475552578700603</v>
      </c>
      <c r="G229" s="4">
        <f t="shared" si="13"/>
        <v>1.0579004329004329</v>
      </c>
    </row>
    <row r="230" spans="1:7" x14ac:dyDescent="0.2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12"/>
        <v>6.1199544406478346E-2</v>
      </c>
      <c r="D230" s="4">
        <f t="shared" si="14"/>
        <v>1.7821620417357724</v>
      </c>
      <c r="E230" s="4">
        <f t="shared" si="15"/>
        <v>2.2785074532392318</v>
      </c>
      <c r="G230" s="4">
        <f t="shared" si="13"/>
        <v>1.0611995444064783</v>
      </c>
    </row>
    <row r="231" spans="1:7" x14ac:dyDescent="0.2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12"/>
        <v>6.5372601517179829E-2</v>
      </c>
      <c r="D231" s="4">
        <f t="shared" si="14"/>
        <v>1.7552379087526921</v>
      </c>
      <c r="E231" s="4">
        <f t="shared" si="15"/>
        <v>2.324086077262121</v>
      </c>
      <c r="G231" s="4">
        <f t="shared" si="13"/>
        <v>1.0653726015171798</v>
      </c>
    </row>
    <row r="232" spans="1:7" x14ac:dyDescent="0.2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12"/>
        <v>6.5839560129705488E-2</v>
      </c>
      <c r="D232" s="4">
        <f t="shared" si="14"/>
        <v>1.8344756239493085</v>
      </c>
      <c r="E232" s="4">
        <f t="shared" si="15"/>
        <v>2.1983573531690688</v>
      </c>
      <c r="G232" s="4">
        <f t="shared" si="13"/>
        <v>1.0658395601297055</v>
      </c>
    </row>
    <row r="233" spans="1:7" x14ac:dyDescent="0.2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12"/>
        <v>6.5649625620460395E-2</v>
      </c>
      <c r="D233" s="4">
        <f t="shared" si="14"/>
        <v>1.7892571313881429</v>
      </c>
      <c r="E233" s="4">
        <f t="shared" si="15"/>
        <v>2.2670142089704055</v>
      </c>
      <c r="G233" s="4">
        <f t="shared" si="13"/>
        <v>1.0656496256204604</v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2.41</v>
      </c>
      <c r="B2" s="4">
        <f>IF('True_Odds_Calculator_3-way'!B3="","",'True_Odds_Calculator_3-way'!B3)</f>
        <v>3.42</v>
      </c>
      <c r="C2" s="4">
        <f>IF('True_Odds_Calculator_3-way'!C3="","",'True_Odds_Calculator_3-way'!C3)</f>
        <v>3.86</v>
      </c>
      <c r="D2" s="4">
        <f>IF(A2="","",((1/A2)+(1/B2)+(1/C2))-1)</f>
        <v>-3.3597222332233612E-2</v>
      </c>
      <c r="E2" s="4">
        <f>IF(A2="","",(3*A2)/(3-($D2*A2)))</f>
        <v>2.3466640794962847</v>
      </c>
      <c r="F2" s="4">
        <f>IF(B2="","",(3*B2)/(3-($D2*B2)))</f>
        <v>3.2938430653160822</v>
      </c>
      <c r="G2" s="4">
        <f>IF(C2="","",(3*C2)/(3-($D2*C2)))</f>
        <v>3.7000525518179685</v>
      </c>
      <c r="I2" s="4">
        <f>IF(A2="","",D2+1)</f>
        <v>0.96640277766776639</v>
      </c>
    </row>
    <row r="3" spans="1:9" x14ac:dyDescent="0.2">
      <c r="A3" s="4">
        <f>IF('True_Odds_Calculator_3-way'!A4="","",'True_Odds_Calculator_3-way'!A4)</f>
        <v>5.6</v>
      </c>
      <c r="B3" s="4">
        <f>IF('True_Odds_Calculator_3-way'!B4="","",'True_Odds_Calculator_3-way'!B4)</f>
        <v>4.42</v>
      </c>
      <c r="C3" s="4">
        <f>IF('True_Odds_Calculator_3-way'!C4="","",'True_Odds_Calculator_3-way'!C4)</f>
        <v>1.6</v>
      </c>
      <c r="D3" s="4">
        <f t="shared" ref="D3:D66" si="0">IF(A3="","",((1/A3)+(1/B3)+(1/C3))-1)</f>
        <v>2.981577246283118E-2</v>
      </c>
      <c r="E3" s="4">
        <f t="shared" ref="E3:E66" si="1">IF(A3="","",(3*A3)/(3-($D3*A3)))</f>
        <v>5.9300431241015792</v>
      </c>
      <c r="F3" s="4">
        <f t="shared" ref="F3:F66" si="2">IF(B3="","",(3*B3)/(3-($D3*B3)))</f>
        <v>4.6230855435188634</v>
      </c>
      <c r="G3" s="4">
        <f t="shared" ref="G3:G66" si="3">IF(C3="","",(3*C3)/(3-($D3*C3)))</f>
        <v>1.6258539148712561</v>
      </c>
      <c r="I3" s="4">
        <f t="shared" ref="I3:I66" si="4">IF(A3="","",D3+1)</f>
        <v>1.0298157724628312</v>
      </c>
    </row>
    <row r="4" spans="1:9" x14ac:dyDescent="0.2">
      <c r="A4" s="4">
        <f>IF('True_Odds_Calculator_3-way'!A5="","",'True_Odds_Calculator_3-way'!A5)</f>
        <v>1.51</v>
      </c>
      <c r="B4" s="4">
        <f>IF('True_Odds_Calculator_3-way'!B5="","",'True_Odds_Calculator_3-way'!B5)</f>
        <v>4.07</v>
      </c>
      <c r="C4" s="4">
        <f>IF('True_Odds_Calculator_3-way'!C5="","",'True_Odds_Calculator_3-way'!C5)</f>
        <v>8.07</v>
      </c>
      <c r="D4" s="4">
        <f t="shared" si="0"/>
        <v>3.1867638628021666E-2</v>
      </c>
      <c r="E4" s="4">
        <f t="shared" si="1"/>
        <v>1.5346152980955472</v>
      </c>
      <c r="F4" s="4">
        <f t="shared" si="2"/>
        <v>4.2539126517132217</v>
      </c>
      <c r="G4" s="4">
        <f t="shared" si="3"/>
        <v>8.8266557803267425</v>
      </c>
      <c r="I4" s="4">
        <f t="shared" si="4"/>
        <v>1.0318676386280217</v>
      </c>
    </row>
    <row r="5" spans="1:9" x14ac:dyDescent="0.2">
      <c r="A5" s="4">
        <f>IF('True_Odds_Calculator_3-way'!A6="","",'True_Odds_Calculator_3-way'!A6)</f>
        <v>2.3199999999999998</v>
      </c>
      <c r="B5" s="4">
        <f>IF('True_Odds_Calculator_3-way'!B6="","",'True_Odds_Calculator_3-way'!B6)</f>
        <v>3.37</v>
      </c>
      <c r="C5" s="4">
        <f>IF('True_Odds_Calculator_3-way'!C6="","",'True_Odds_Calculator_3-way'!C6)</f>
        <v>3.34</v>
      </c>
      <c r="D5" s="4">
        <f t="shared" si="0"/>
        <v>2.7171585407921528E-2</v>
      </c>
      <c r="E5" s="4">
        <f t="shared" si="1"/>
        <v>2.3697957907494058</v>
      </c>
      <c r="F5" s="4">
        <f t="shared" si="2"/>
        <v>3.4761001268322431</v>
      </c>
      <c r="G5" s="4">
        <f t="shared" si="3"/>
        <v>3.4441903104487293</v>
      </c>
      <c r="I5" s="4">
        <f t="shared" si="4"/>
        <v>1.0271715854079215</v>
      </c>
    </row>
    <row r="6" spans="1:9" x14ac:dyDescent="0.2">
      <c r="A6" s="4">
        <f>IF('True_Odds_Calculator_3-way'!A7="","",'True_Odds_Calculator_3-way'!A7)</f>
        <v>1.69</v>
      </c>
      <c r="B6" s="4">
        <f>IF('True_Odds_Calculator_3-way'!B7="","",'True_Odds_Calculator_3-way'!B7)</f>
        <v>3.67</v>
      </c>
      <c r="C6" s="4">
        <f>IF('True_Odds_Calculator_3-way'!C7="","",'True_Odds_Calculator_3-way'!C7)</f>
        <v>5.94</v>
      </c>
      <c r="D6" s="4">
        <f t="shared" si="0"/>
        <v>3.2545708714226906E-2</v>
      </c>
      <c r="E6" s="4">
        <f t="shared" si="1"/>
        <v>1.7215632833970624</v>
      </c>
      <c r="F6" s="4">
        <f t="shared" si="2"/>
        <v>3.822177116511178</v>
      </c>
      <c r="G6" s="4">
        <f t="shared" si="3"/>
        <v>6.349141899217722</v>
      </c>
      <c r="I6" s="4">
        <f t="shared" si="4"/>
        <v>1.0325457087142269</v>
      </c>
    </row>
    <row r="7" spans="1:9" x14ac:dyDescent="0.2">
      <c r="A7" s="4">
        <f>IF('True_Odds_Calculator_3-way'!A8="","",'True_Odds_Calculator_3-way'!A8)</f>
        <v>2.64</v>
      </c>
      <c r="B7" s="4">
        <f>IF('True_Odds_Calculator_3-way'!B8="","",'True_Odds_Calculator_3-way'!B8)</f>
        <v>3.04</v>
      </c>
      <c r="C7" s="4">
        <f>IF('True_Odds_Calculator_3-way'!C8="","",'True_Odds_Calculator_3-way'!C8)</f>
        <v>3.08</v>
      </c>
      <c r="D7" s="4">
        <f t="shared" si="0"/>
        <v>3.2410571884256001E-2</v>
      </c>
      <c r="E7" s="4">
        <f t="shared" si="1"/>
        <v>2.717506836592539</v>
      </c>
      <c r="F7" s="4">
        <f t="shared" si="2"/>
        <v>3.143232275005968</v>
      </c>
      <c r="G7" s="4">
        <f t="shared" si="3"/>
        <v>3.1860141552235191</v>
      </c>
      <c r="I7" s="4">
        <f t="shared" si="4"/>
        <v>1.032410571884256</v>
      </c>
    </row>
    <row r="8" spans="1:9" x14ac:dyDescent="0.2">
      <c r="A8" s="4">
        <f>IF('True_Odds_Calculator_3-way'!A9="","",'True_Odds_Calculator_3-way'!A9)</f>
        <v>3.29</v>
      </c>
      <c r="B8" s="4">
        <f>IF('True_Odds_Calculator_3-way'!B9="","",'True_Odds_Calculator_3-way'!B9)</f>
        <v>3</v>
      </c>
      <c r="C8" s="4">
        <f>IF('True_Odds_Calculator_3-way'!C9="","",'True_Odds_Calculator_3-way'!C9)</f>
        <v>2.5299999999999998</v>
      </c>
      <c r="D8" s="4">
        <f t="shared" si="0"/>
        <v>3.2541618110535797E-2</v>
      </c>
      <c r="E8" s="4">
        <f t="shared" si="1"/>
        <v>3.4117564010310879</v>
      </c>
      <c r="F8" s="4">
        <f t="shared" si="2"/>
        <v>3.1009085829004284</v>
      </c>
      <c r="G8" s="4">
        <f t="shared" si="3"/>
        <v>2.6013910978074408</v>
      </c>
      <c r="I8" s="4">
        <f t="shared" si="4"/>
        <v>1.0325416181105358</v>
      </c>
    </row>
    <row r="9" spans="1:9" x14ac:dyDescent="0.2">
      <c r="A9" s="4">
        <f>IF('True_Odds_Calculator_3-way'!A10="","",'True_Odds_Calculator_3-way'!A10)</f>
        <v>2.91</v>
      </c>
      <c r="B9" s="4">
        <f>IF('True_Odds_Calculator_3-way'!B10="","",'True_Odds_Calculator_3-way'!B10)</f>
        <v>3.11</v>
      </c>
      <c r="C9" s="4">
        <f>IF('True_Odds_Calculator_3-way'!C10="","",'True_Odds_Calculator_3-way'!C10)</f>
        <v>2.76</v>
      </c>
      <c r="D9" s="4">
        <f t="shared" si="0"/>
        <v>2.7504860623687621E-2</v>
      </c>
      <c r="E9" s="4">
        <f t="shared" si="1"/>
        <v>2.9897661070702197</v>
      </c>
      <c r="F9" s="4">
        <f t="shared" si="2"/>
        <v>3.2012792671973624</v>
      </c>
      <c r="G9" s="4">
        <f t="shared" si="3"/>
        <v>2.8316534959617243</v>
      </c>
      <c r="I9" s="4">
        <f t="shared" si="4"/>
        <v>1.0275048606236876</v>
      </c>
    </row>
    <row r="10" spans="1:9" x14ac:dyDescent="0.2">
      <c r="A10" s="4">
        <f>IF('True_Odds_Calculator_3-way'!A11="","",'True_Odds_Calculator_3-way'!A11)</f>
        <v>2.4300000000000002</v>
      </c>
      <c r="B10" s="4">
        <f>IF('True_Odds_Calculator_3-way'!B11="","",'True_Odds_Calculator_3-way'!B11)</f>
        <v>3.5</v>
      </c>
      <c r="C10" s="4">
        <f>IF('True_Odds_Calculator_3-way'!C11="","",'True_Odds_Calculator_3-way'!C11)</f>
        <v>3.58</v>
      </c>
      <c r="D10" s="4">
        <f t="shared" si="0"/>
        <v>-2.3433471602310796E-2</v>
      </c>
      <c r="E10" s="4">
        <f t="shared" si="1"/>
        <v>2.3847350764290476</v>
      </c>
      <c r="F10" s="4">
        <f t="shared" si="2"/>
        <v>3.4068596918509457</v>
      </c>
      <c r="G10" s="4">
        <f t="shared" si="3"/>
        <v>3.4826124254151019</v>
      </c>
      <c r="I10" s="4">
        <f t="shared" si="4"/>
        <v>0.9765665283976892</v>
      </c>
    </row>
    <row r="11" spans="1: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3.36</v>
      </c>
      <c r="C11" s="4">
        <f>IF('True_Odds_Calculator_3-way'!C12="","",'True_Odds_Calculator_3-way'!C12)</f>
        <v>3.4</v>
      </c>
      <c r="D11" s="4">
        <f t="shared" si="0"/>
        <v>1.7268609571488236E-2</v>
      </c>
      <c r="E11" s="4">
        <f t="shared" si="1"/>
        <v>2.3822245359141516</v>
      </c>
      <c r="F11" s="4">
        <f t="shared" si="2"/>
        <v>3.4262668890174592</v>
      </c>
      <c r="G11" s="4">
        <f t="shared" si="3"/>
        <v>3.4678699987943715</v>
      </c>
      <c r="I11" s="4">
        <f t="shared" si="4"/>
        <v>1.0172686095714882</v>
      </c>
    </row>
    <row r="12" spans="1:9" x14ac:dyDescent="0.2">
      <c r="A12" s="4">
        <f>IF('True_Odds_Calculator_3-way'!A13="","",'True_Odds_Calculator_3-way'!A13)</f>
        <v>2.16</v>
      </c>
      <c r="B12" s="4">
        <f>IF('True_Odds_Calculator_3-way'!B13="","",'True_Odds_Calculator_3-way'!B13)</f>
        <v>4.0999999999999996</v>
      </c>
      <c r="C12" s="4">
        <f>IF('True_Odds_Calculator_3-way'!C13="","",'True_Odds_Calculator_3-way'!C13)</f>
        <v>5.5</v>
      </c>
      <c r="D12" s="4">
        <f t="shared" si="0"/>
        <v>-0.11131641619446508</v>
      </c>
      <c r="E12" s="4">
        <f t="shared" si="1"/>
        <v>1.9997262973505583</v>
      </c>
      <c r="F12" s="4">
        <f t="shared" si="2"/>
        <v>3.5586186741999897</v>
      </c>
      <c r="G12" s="4">
        <f t="shared" si="3"/>
        <v>4.567802438261956</v>
      </c>
      <c r="I12" s="4">
        <f t="shared" si="4"/>
        <v>0.88868358380553492</v>
      </c>
    </row>
    <row r="13" spans="1:9" x14ac:dyDescent="0.2">
      <c r="A13" s="4">
        <f>IF('True_Odds_Calculator_3-way'!A14="","",'True_Odds_Calculator_3-way'!A14)</f>
        <v>2.0099999999999998</v>
      </c>
      <c r="B13" s="4">
        <f>IF('True_Odds_Calculator_3-way'!B14="","",'True_Odds_Calculator_3-way'!B14)</f>
        <v>3.47</v>
      </c>
      <c r="C13" s="4">
        <f>IF('True_Odds_Calculator_3-way'!C14="","",'True_Odds_Calculator_3-way'!C14)</f>
        <v>4.3499999999999996</v>
      </c>
      <c r="D13" s="4">
        <f t="shared" si="0"/>
        <v>1.558193332255553E-2</v>
      </c>
      <c r="E13" s="4">
        <f t="shared" si="1"/>
        <v>2.0312055735739274</v>
      </c>
      <c r="F13" s="4">
        <f t="shared" si="2"/>
        <v>3.5336880227675214</v>
      </c>
      <c r="G13" s="4">
        <f t="shared" si="3"/>
        <v>4.4505549634999557</v>
      </c>
      <c r="I13" s="4">
        <f t="shared" si="4"/>
        <v>1.0155819333225555</v>
      </c>
    </row>
    <row r="14" spans="1:9" x14ac:dyDescent="0.2">
      <c r="A14" s="4">
        <f>IF('True_Odds_Calculator_3-way'!A15="","",'True_Odds_Calculator_3-way'!A15)</f>
        <v>5.91</v>
      </c>
      <c r="B14" s="4">
        <f>IF('True_Odds_Calculator_3-way'!B15="","",'True_Odds_Calculator_3-way'!B15)</f>
        <v>4.34</v>
      </c>
      <c r="C14" s="4">
        <f>IF('True_Odds_Calculator_3-way'!C15="","",'True_Odds_Calculator_3-way'!C15)</f>
        <v>1.57</v>
      </c>
      <c r="D14" s="4">
        <f t="shared" si="0"/>
        <v>3.6562159435670871E-2</v>
      </c>
      <c r="E14" s="4">
        <f t="shared" si="1"/>
        <v>6.3687228959919873</v>
      </c>
      <c r="F14" s="4">
        <f t="shared" si="2"/>
        <v>4.5823768371716946</v>
      </c>
      <c r="G14" s="4">
        <f t="shared" si="3"/>
        <v>1.6006267063568855</v>
      </c>
      <c r="I14" s="4">
        <f t="shared" si="4"/>
        <v>1.0365621594356709</v>
      </c>
    </row>
    <row r="15" spans="1:9" x14ac:dyDescent="0.2">
      <c r="A15" s="4">
        <f>IF('True_Odds_Calculator_3-way'!A16="","",'True_Odds_Calculator_3-way'!A16)</f>
        <v>1.49</v>
      </c>
      <c r="B15" s="4">
        <f>IF('True_Odds_Calculator_3-way'!B16="","",'True_Odds_Calculator_3-way'!B16)</f>
        <v>4.57</v>
      </c>
      <c r="C15" s="4">
        <f>IF('True_Odds_Calculator_3-way'!C16="","",'True_Odds_Calculator_3-way'!C16)</f>
        <v>6.74</v>
      </c>
      <c r="D15" s="4">
        <f t="shared" si="0"/>
        <v>3.8327272863553086E-2</v>
      </c>
      <c r="E15" s="4">
        <f t="shared" si="1"/>
        <v>1.5189138602354808</v>
      </c>
      <c r="F15" s="4">
        <f t="shared" si="2"/>
        <v>4.8533647302869749</v>
      </c>
      <c r="G15" s="4">
        <f t="shared" si="3"/>
        <v>7.375055774630745</v>
      </c>
      <c r="I15" s="4">
        <f t="shared" si="4"/>
        <v>1.0383272728635531</v>
      </c>
    </row>
    <row r="16" spans="1:9" x14ac:dyDescent="0.2">
      <c r="A16" s="4">
        <f>IF('True_Odds_Calculator_3-way'!A17="","",'True_Odds_Calculator_3-way'!A17)</f>
        <v>1.83</v>
      </c>
      <c r="B16" s="4">
        <f>IF('True_Odds_Calculator_3-way'!B17="","",'True_Odds_Calculator_3-way'!B17)</f>
        <v>3.81</v>
      </c>
      <c r="C16" s="4">
        <f>IF('True_Odds_Calculator_3-way'!C17="","",'True_Odds_Calculator_3-way'!C17)</f>
        <v>4.42</v>
      </c>
      <c r="D16" s="4">
        <f t="shared" si="0"/>
        <v>3.515962292414665E-2</v>
      </c>
      <c r="E16" s="4">
        <f t="shared" si="1"/>
        <v>1.8701089178714614</v>
      </c>
      <c r="F16" s="4">
        <f t="shared" si="2"/>
        <v>3.9880785597059409</v>
      </c>
      <c r="G16" s="4">
        <f t="shared" si="3"/>
        <v>4.6614728937085124</v>
      </c>
      <c r="I16" s="4">
        <f t="shared" si="4"/>
        <v>1.0351596229241466</v>
      </c>
    </row>
    <row r="17" spans="1: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3.67</v>
      </c>
      <c r="C17" s="4">
        <f>IF('True_Odds_Calculator_3-way'!C18="","",'True_Odds_Calculator_3-way'!C18)</f>
        <v>4.59</v>
      </c>
      <c r="D17" s="4">
        <f t="shared" si="0"/>
        <v>3.6792575211668233E-2</v>
      </c>
      <c r="E17" s="4">
        <f t="shared" si="1"/>
        <v>1.8720145029829844</v>
      </c>
      <c r="F17" s="4">
        <f t="shared" si="2"/>
        <v>3.8429705023902239</v>
      </c>
      <c r="G17" s="4">
        <f t="shared" si="3"/>
        <v>4.8637959127066708</v>
      </c>
      <c r="I17" s="4">
        <f t="shared" si="4"/>
        <v>1.0367925752116682</v>
      </c>
    </row>
    <row r="18" spans="1:9" x14ac:dyDescent="0.2">
      <c r="A18" s="4">
        <f>IF('True_Odds_Calculator_3-way'!A19="","",'True_Odds_Calculator_3-way'!A19)</f>
        <v>1.71</v>
      </c>
      <c r="B18" s="4">
        <f>IF('True_Odds_Calculator_3-way'!B19="","",'True_Odds_Calculator_3-way'!B19)</f>
        <v>3.56</v>
      </c>
      <c r="C18" s="4">
        <f>IF('True_Odds_Calculator_3-way'!C19="","",'True_Odds_Calculator_3-way'!C19)</f>
        <v>5.85</v>
      </c>
      <c r="D18" s="4">
        <f t="shared" si="0"/>
        <v>3.6634368982092269E-2</v>
      </c>
      <c r="E18" s="4">
        <f t="shared" si="1"/>
        <v>1.7464690512340666</v>
      </c>
      <c r="F18" s="4">
        <f t="shared" si="2"/>
        <v>3.7217968735303524</v>
      </c>
      <c r="G18" s="4">
        <f t="shared" si="3"/>
        <v>6.3000573175391663</v>
      </c>
      <c r="I18" s="4">
        <f t="shared" si="4"/>
        <v>1.0366343689820923</v>
      </c>
    </row>
    <row r="19" spans="1:9" x14ac:dyDescent="0.2">
      <c r="A19" s="4">
        <f>IF('True_Odds_Calculator_3-way'!A20="","",'True_Odds_Calculator_3-way'!A20)</f>
        <v>1.23</v>
      </c>
      <c r="B19" s="4">
        <f>IF('True_Odds_Calculator_3-way'!B20="","",'True_Odds_Calculator_3-way'!B20)</f>
        <v>5.88</v>
      </c>
      <c r="C19" s="4">
        <f>IF('True_Odds_Calculator_3-way'!C20="","",'True_Odds_Calculator_3-way'!C20)</f>
        <v>15.92</v>
      </c>
      <c r="D19" s="4">
        <f t="shared" si="0"/>
        <v>4.5890227643943904E-2</v>
      </c>
      <c r="E19" s="4">
        <f t="shared" si="1"/>
        <v>1.2535862163033633</v>
      </c>
      <c r="F19" s="4">
        <f t="shared" si="2"/>
        <v>6.4611468605305751</v>
      </c>
      <c r="G19" s="4">
        <f t="shared" si="3"/>
        <v>21.044954466494701</v>
      </c>
      <c r="I19" s="4">
        <f t="shared" si="4"/>
        <v>1.0458902276439439</v>
      </c>
    </row>
    <row r="20" spans="1:9" x14ac:dyDescent="0.2">
      <c r="A20" s="4">
        <f>IF('True_Odds_Calculator_3-way'!A21="","",'True_Odds_Calculator_3-way'!A21)</f>
        <v>1.56</v>
      </c>
      <c r="B20" s="4">
        <f>IF('True_Odds_Calculator_3-way'!B21="","",'True_Odds_Calculator_3-way'!B21)</f>
        <v>4.1900000000000004</v>
      </c>
      <c r="C20" s="4">
        <f>IF('True_Odds_Calculator_3-way'!C21="","",'True_Odds_Calculator_3-way'!C21)</f>
        <v>6.17</v>
      </c>
      <c r="D20" s="4">
        <f t="shared" si="0"/>
        <v>4.1763679807490073E-2</v>
      </c>
      <c r="E20" s="4">
        <f t="shared" si="1"/>
        <v>1.5946307775872888</v>
      </c>
      <c r="F20" s="4">
        <f t="shared" si="2"/>
        <v>4.449541485493441</v>
      </c>
      <c r="G20" s="4">
        <f t="shared" si="3"/>
        <v>6.7497640152619054</v>
      </c>
      <c r="I20" s="4">
        <f t="shared" si="4"/>
        <v>1.0417636798074901</v>
      </c>
    </row>
    <row r="21" spans="1:9" x14ac:dyDescent="0.2">
      <c r="A21" s="4">
        <f>IF('True_Odds_Calculator_3-way'!A22="","",'True_Odds_Calculator_3-way'!A22)</f>
        <v>1.9</v>
      </c>
      <c r="B21" s="4">
        <f>IF('True_Odds_Calculator_3-way'!B22="","",'True_Odds_Calculator_3-way'!B22)</f>
        <v>3.71</v>
      </c>
      <c r="C21" s="4">
        <f>IF('True_Odds_Calculator_3-way'!C22="","",'True_Odds_Calculator_3-way'!C22)</f>
        <v>4.07</v>
      </c>
      <c r="D21" s="4">
        <f t="shared" si="0"/>
        <v>4.155781414967108E-2</v>
      </c>
      <c r="E21" s="4">
        <f t="shared" si="1"/>
        <v>1.9513596873772152</v>
      </c>
      <c r="F21" s="4">
        <f t="shared" si="2"/>
        <v>3.9109985899767925</v>
      </c>
      <c r="G21" s="4">
        <f t="shared" si="3"/>
        <v>4.3131773769928232</v>
      </c>
      <c r="I21" s="4">
        <f t="shared" si="4"/>
        <v>1.0415578141496711</v>
      </c>
    </row>
    <row r="22" spans="1:9" x14ac:dyDescent="0.2">
      <c r="A22" s="4">
        <f>IF('True_Odds_Calculator_3-way'!A23="","",'True_Odds_Calculator_3-way'!A23)</f>
        <v>6.47</v>
      </c>
      <c r="B22" s="4">
        <f>IF('True_Odds_Calculator_3-way'!B23="","",'True_Odds_Calculator_3-way'!B23)</f>
        <v>3.73</v>
      </c>
      <c r="C22" s="4">
        <f>IF('True_Odds_Calculator_3-way'!C23="","",'True_Odds_Calculator_3-way'!C23)</f>
        <v>1.61</v>
      </c>
      <c r="D22" s="4">
        <f t="shared" si="0"/>
        <v>4.3774032577251099E-2</v>
      </c>
      <c r="E22" s="4">
        <f t="shared" si="1"/>
        <v>7.1444819400639545</v>
      </c>
      <c r="F22" s="4">
        <f t="shared" si="2"/>
        <v>3.9446927169927686</v>
      </c>
      <c r="G22" s="4">
        <f t="shared" si="3"/>
        <v>1.6487321207463961</v>
      </c>
      <c r="I22" s="4">
        <f t="shared" si="4"/>
        <v>1.0437740325772511</v>
      </c>
    </row>
    <row r="23" spans="1:9" x14ac:dyDescent="0.2">
      <c r="A23" s="4">
        <f>IF('True_Odds_Calculator_3-way'!A24="","",'True_Odds_Calculator_3-way'!A24)</f>
        <v>2.84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2.48</v>
      </c>
      <c r="D23" s="4">
        <f t="shared" si="0"/>
        <v>3.3890014541377189E-2</v>
      </c>
      <c r="E23" s="4">
        <f t="shared" si="1"/>
        <v>2.9341345085663817</v>
      </c>
      <c r="F23" s="4">
        <f t="shared" si="2"/>
        <v>3.7417467284062185</v>
      </c>
      <c r="G23" s="4">
        <f t="shared" si="3"/>
        <v>2.5514816604758144</v>
      </c>
      <c r="I23" s="4">
        <f t="shared" si="4"/>
        <v>1.0338900145413772</v>
      </c>
    </row>
    <row r="24" spans="1:9" x14ac:dyDescent="0.2">
      <c r="A24" s="4">
        <f>IF('True_Odds_Calculator_3-way'!A25="","",'True_Odds_Calculator_3-way'!A25)</f>
        <v>1.4</v>
      </c>
      <c r="B24" s="4">
        <f>IF('True_Odds_Calculator_3-way'!B25="","",'True_Odds_Calculator_3-way'!B25)</f>
        <v>4.93</v>
      </c>
      <c r="C24" s="4">
        <f>IF('True_Odds_Calculator_3-way'!C25="","",'True_Odds_Calculator_3-way'!C25)</f>
        <v>8.6199999999999992</v>
      </c>
      <c r="D24" s="4">
        <f t="shared" si="0"/>
        <v>3.3134751620465863E-2</v>
      </c>
      <c r="E24" s="4">
        <f t="shared" si="1"/>
        <v>1.4219880361801818</v>
      </c>
      <c r="F24" s="4">
        <f t="shared" si="2"/>
        <v>5.2139046243585074</v>
      </c>
      <c r="G24" s="4">
        <f t="shared" si="3"/>
        <v>9.527042953587582</v>
      </c>
      <c r="I24" s="4">
        <f t="shared" si="4"/>
        <v>1.0331347516204659</v>
      </c>
    </row>
    <row r="25" spans="1:9" x14ac:dyDescent="0.2">
      <c r="A25" s="4">
        <f>IF('True_Odds_Calculator_3-way'!A26="","",'True_Odds_Calculator_3-way'!A26)</f>
        <v>1.58</v>
      </c>
      <c r="B25" s="4">
        <f>IF('True_Odds_Calculator_3-way'!B26="","",'True_Odds_Calculator_3-way'!B26)</f>
        <v>3.92</v>
      </c>
      <c r="C25" s="4">
        <f>IF('True_Odds_Calculator_3-way'!C26="","",'True_Odds_Calculator_3-way'!C26)</f>
        <v>6.87</v>
      </c>
      <c r="D25" s="4">
        <f t="shared" si="0"/>
        <v>3.3573840790531051E-2</v>
      </c>
      <c r="E25" s="4">
        <f t="shared" si="1"/>
        <v>1.6084408087675319</v>
      </c>
      <c r="F25" s="4">
        <f t="shared" si="2"/>
        <v>4.0998601198796276</v>
      </c>
      <c r="G25" s="4">
        <f t="shared" si="3"/>
        <v>7.4421857167043921</v>
      </c>
      <c r="I25" s="4">
        <f t="shared" si="4"/>
        <v>1.0335738407905311</v>
      </c>
    </row>
    <row r="26" spans="1:9" x14ac:dyDescent="0.2">
      <c r="A26" s="4">
        <f>IF('True_Odds_Calculator_3-way'!A27="","",'True_Odds_Calculator_3-way'!A27)</f>
        <v>3.85</v>
      </c>
      <c r="B26" s="4">
        <f>IF('True_Odds_Calculator_3-way'!B27="","",'True_Odds_Calculator_3-way'!B27)</f>
        <v>4</v>
      </c>
      <c r="C26" s="4">
        <f>IF('True_Odds_Calculator_3-way'!C27="","",'True_Odds_Calculator_3-way'!C27)</f>
        <v>1.93</v>
      </c>
      <c r="D26" s="4">
        <f t="shared" si="0"/>
        <v>2.7874974766166627E-2</v>
      </c>
      <c r="E26" s="4">
        <f t="shared" si="1"/>
        <v>3.9928352327429875</v>
      </c>
      <c r="F26" s="4">
        <f t="shared" si="2"/>
        <v>4.1544052555560738</v>
      </c>
      <c r="G26" s="4">
        <f t="shared" si="3"/>
        <v>1.9652424980439267</v>
      </c>
      <c r="I26" s="4">
        <f t="shared" si="4"/>
        <v>1.0278749747661666</v>
      </c>
    </row>
    <row r="27" spans="1:9" x14ac:dyDescent="0.2">
      <c r="A27" s="4">
        <f>IF('True_Odds_Calculator_3-way'!A28="","",'True_Odds_Calculator_3-way'!A28)</f>
        <v>2.36</v>
      </c>
      <c r="B27" s="4">
        <f>IF('True_Odds_Calculator_3-way'!B28="","",'True_Odds_Calculator_3-way'!B28)</f>
        <v>3.4</v>
      </c>
      <c r="C27" s="4">
        <f>IF('True_Odds_Calculator_3-way'!C28="","",'True_Odds_Calculator_3-way'!C28)</f>
        <v>3.23</v>
      </c>
      <c r="D27" s="4">
        <f t="shared" si="0"/>
        <v>2.7443983837959873E-2</v>
      </c>
      <c r="E27" s="4">
        <f t="shared" si="1"/>
        <v>2.4120749303856219</v>
      </c>
      <c r="F27" s="4">
        <f t="shared" si="2"/>
        <v>3.5091455929290452</v>
      </c>
      <c r="G27" s="4">
        <f t="shared" si="3"/>
        <v>3.3283460441287769</v>
      </c>
      <c r="I27" s="4">
        <f t="shared" si="4"/>
        <v>1.0274439838379599</v>
      </c>
    </row>
    <row r="28" spans="1:9" x14ac:dyDescent="0.2">
      <c r="A28" s="4">
        <f>IF('True_Odds_Calculator_3-way'!A29="","",'True_Odds_Calculator_3-way'!A29)</f>
        <v>3.14</v>
      </c>
      <c r="B28" s="4">
        <f>IF('True_Odds_Calculator_3-way'!B29="","",'True_Odds_Calculator_3-way'!B29)</f>
        <v>3.2</v>
      </c>
      <c r="C28" s="4">
        <f>IF('True_Odds_Calculator_3-way'!C29="","",'True_Odds_Calculator_3-way'!C29)</f>
        <v>2.5299999999999998</v>
      </c>
      <c r="D28" s="4">
        <f t="shared" si="0"/>
        <v>2.6228254575665133E-2</v>
      </c>
      <c r="E28" s="4">
        <f t="shared" si="1"/>
        <v>3.2286332131590036</v>
      </c>
      <c r="F28" s="4">
        <f t="shared" si="2"/>
        <v>3.2921025095571754</v>
      </c>
      <c r="G28" s="4">
        <f t="shared" si="3"/>
        <v>2.5872272980781101</v>
      </c>
      <c r="I28" s="4">
        <f t="shared" si="4"/>
        <v>1.0262282545756651</v>
      </c>
    </row>
    <row r="29" spans="1:9" x14ac:dyDescent="0.2">
      <c r="A29" s="4">
        <f>IF('True_Odds_Calculator_3-way'!A30="","",'True_Odds_Calculator_3-way'!A30)</f>
        <v>2.66</v>
      </c>
      <c r="B29" s="4">
        <f>IF('True_Odds_Calculator_3-way'!B30="","",'True_Odds_Calculator_3-way'!B30)</f>
        <v>3.44</v>
      </c>
      <c r="C29" s="4">
        <f>IF('True_Odds_Calculator_3-way'!C30="","",'True_Odds_Calculator_3-way'!C30)</f>
        <v>2.77</v>
      </c>
      <c r="D29" s="4">
        <f t="shared" si="0"/>
        <v>2.7648354367574512E-2</v>
      </c>
      <c r="E29" s="4">
        <f t="shared" si="1"/>
        <v>2.7268483441350821</v>
      </c>
      <c r="F29" s="4">
        <f t="shared" si="2"/>
        <v>3.5526306346982746</v>
      </c>
      <c r="G29" s="4">
        <f t="shared" si="3"/>
        <v>2.842566887204113</v>
      </c>
      <c r="I29" s="4">
        <f t="shared" si="4"/>
        <v>1.0276483543675745</v>
      </c>
    </row>
    <row r="30" spans="1:9" x14ac:dyDescent="0.2">
      <c r="A30" s="4">
        <f>IF('True_Odds_Calculator_3-way'!A31="","",'True_Odds_Calculator_3-way'!A31)</f>
        <v>2.5499999999999998</v>
      </c>
      <c r="B30" s="4">
        <f>IF('True_Odds_Calculator_3-way'!B31="","",'True_Odds_Calculator_3-way'!B31)</f>
        <v>3.29</v>
      </c>
      <c r="C30" s="4">
        <f>IF('True_Odds_Calculator_3-way'!C31="","",'True_Odds_Calculator_3-way'!C31)</f>
        <v>3.02</v>
      </c>
      <c r="D30" s="4">
        <f t="shared" si="0"/>
        <v>2.723405834082282E-2</v>
      </c>
      <c r="E30" s="4">
        <f t="shared" si="1"/>
        <v>2.610428681966344</v>
      </c>
      <c r="F30" s="4">
        <f t="shared" si="2"/>
        <v>3.3912864816340895</v>
      </c>
      <c r="G30" s="4">
        <f t="shared" si="3"/>
        <v>3.1051290336944812</v>
      </c>
      <c r="I30" s="4">
        <f t="shared" si="4"/>
        <v>1.0272340583408228</v>
      </c>
    </row>
    <row r="31" spans="1:9" x14ac:dyDescent="0.2">
      <c r="A31" s="4">
        <f>IF('True_Odds_Calculator_3-way'!A32="","",'True_Odds_Calculator_3-way'!A32)</f>
        <v>3.52</v>
      </c>
      <c r="B31" s="4">
        <f>IF('True_Odds_Calculator_3-way'!B32="","",'True_Odds_Calculator_3-way'!B32)</f>
        <v>3.29</v>
      </c>
      <c r="C31" s="4">
        <f>IF('True_Odds_Calculator_3-way'!C32="","",'True_Odds_Calculator_3-way'!C32)</f>
        <v>2.2400000000000002</v>
      </c>
      <c r="D31" s="4">
        <f t="shared" si="0"/>
        <v>3.4470848300635515E-2</v>
      </c>
      <c r="E31" s="4">
        <f t="shared" si="1"/>
        <v>3.6683701482451325</v>
      </c>
      <c r="F31" s="4">
        <f t="shared" si="2"/>
        <v>3.4192583261160538</v>
      </c>
      <c r="G31" s="4">
        <f t="shared" si="3"/>
        <v>2.2991767477565714</v>
      </c>
      <c r="I31" s="4">
        <f t="shared" si="4"/>
        <v>1.0344708483006355</v>
      </c>
    </row>
    <row r="32" spans="1:9" x14ac:dyDescent="0.2">
      <c r="A32" s="4">
        <f>IF('True_Odds_Calculator_3-way'!A33="","",'True_Odds_Calculator_3-way'!A33)</f>
        <v>2.91</v>
      </c>
      <c r="B32" s="4">
        <f>IF('True_Odds_Calculator_3-way'!B33="","",'True_Odds_Calculator_3-way'!B33)</f>
        <v>3.38</v>
      </c>
      <c r="C32" s="4">
        <f>IF('True_Odds_Calculator_3-way'!C33="","",'True_Odds_Calculator_3-way'!C33)</f>
        <v>2.54</v>
      </c>
      <c r="D32" s="4">
        <f t="shared" si="0"/>
        <v>3.3201387251104109E-2</v>
      </c>
      <c r="E32" s="4">
        <f t="shared" si="1"/>
        <v>3.0068361990540691</v>
      </c>
      <c r="F32" s="4">
        <f t="shared" si="2"/>
        <v>3.5113486550217643</v>
      </c>
      <c r="G32" s="4">
        <f t="shared" si="3"/>
        <v>2.6134658524192051</v>
      </c>
      <c r="I32" s="4">
        <f t="shared" si="4"/>
        <v>1.0332013872511041</v>
      </c>
    </row>
    <row r="33" spans="1:9" x14ac:dyDescent="0.2">
      <c r="A33" s="4">
        <f>IF('True_Odds_Calculator_3-way'!A34="","",'True_Odds_Calculator_3-way'!A34)</f>
        <v>1.69</v>
      </c>
      <c r="B33" s="4">
        <f>IF('True_Odds_Calculator_3-way'!B34="","",'True_Odds_Calculator_3-way'!B34)</f>
        <v>3.95</v>
      </c>
      <c r="C33" s="4">
        <f>IF('True_Odds_Calculator_3-way'!C34="","",'True_Odds_Calculator_3-way'!C34)</f>
        <v>5.19</v>
      </c>
      <c r="D33" s="4">
        <f t="shared" si="0"/>
        <v>3.7558760653694456E-2</v>
      </c>
      <c r="E33" s="4">
        <f t="shared" si="1"/>
        <v>1.72653009966986</v>
      </c>
      <c r="F33" s="4">
        <f t="shared" si="2"/>
        <v>4.1554992804466808</v>
      </c>
      <c r="G33" s="4">
        <f t="shared" si="3"/>
        <v>5.550663556070961</v>
      </c>
      <c r="I33" s="4">
        <f t="shared" si="4"/>
        <v>1.0375587606536945</v>
      </c>
    </row>
    <row r="34" spans="1:9" x14ac:dyDescent="0.2">
      <c r="A34" s="4">
        <f>IF('True_Odds_Calculator_3-way'!A35="","",'True_Odds_Calculator_3-way'!A35)</f>
        <v>3.2</v>
      </c>
      <c r="B34" s="4">
        <f>IF('True_Odds_Calculator_3-way'!B35="","",'True_Odds_Calculator_3-way'!B35)</f>
        <v>2.73</v>
      </c>
      <c r="C34" s="4">
        <f>IF('True_Odds_Calculator_3-way'!C35="","",'True_Odds_Calculator_3-way'!C35)</f>
        <v>2.78</v>
      </c>
      <c r="D34" s="4">
        <f t="shared" si="0"/>
        <v>3.8512596516193653E-2</v>
      </c>
      <c r="E34" s="4">
        <f t="shared" si="1"/>
        <v>3.3370879151078561</v>
      </c>
      <c r="F34" s="4">
        <f t="shared" si="2"/>
        <v>2.829151762069035</v>
      </c>
      <c r="G34" s="4">
        <f t="shared" si="3"/>
        <v>2.8828853924474966</v>
      </c>
      <c r="I34" s="4">
        <f t="shared" si="4"/>
        <v>1.0385125965161937</v>
      </c>
    </row>
    <row r="35" spans="1:9" x14ac:dyDescent="0.2">
      <c r="A35" s="4">
        <f>IF('True_Odds_Calculator_3-way'!A36="","",'True_Odds_Calculator_3-way'!A36)</f>
        <v>7.82</v>
      </c>
      <c r="B35" s="4">
        <f>IF('True_Odds_Calculator_3-way'!B36="","",'True_Odds_Calculator_3-way'!B36)</f>
        <v>3.95</v>
      </c>
      <c r="C35" s="4">
        <f>IF('True_Odds_Calculator_3-way'!C36="","",'True_Odds_Calculator_3-way'!C36)</f>
        <v>1.51</v>
      </c>
      <c r="D35" s="4">
        <f t="shared" si="0"/>
        <v>4.3293450442826842E-2</v>
      </c>
      <c r="E35" s="4">
        <f t="shared" si="1"/>
        <v>8.8147596822263079</v>
      </c>
      <c r="F35" s="4">
        <f t="shared" si="2"/>
        <v>4.1887727961649199</v>
      </c>
      <c r="G35" s="4">
        <f t="shared" si="3"/>
        <v>1.5436374605905567</v>
      </c>
      <c r="I35" s="4">
        <f t="shared" si="4"/>
        <v>1.0432934504428268</v>
      </c>
    </row>
    <row r="36" spans="1:9" x14ac:dyDescent="0.2">
      <c r="A36" s="4">
        <f>IF('True_Odds_Calculator_3-way'!A37="","",'True_Odds_Calculator_3-way'!A37)</f>
        <v>8.6199999999999992</v>
      </c>
      <c r="B36" s="4">
        <f>IF('True_Odds_Calculator_3-way'!B37="","",'True_Odds_Calculator_3-way'!B37)</f>
        <v>5.32</v>
      </c>
      <c r="C36" s="4">
        <f>IF('True_Odds_Calculator_3-way'!C37="","",'True_Odds_Calculator_3-way'!C37)</f>
        <v>1.37</v>
      </c>
      <c r="D36" s="4">
        <f t="shared" si="0"/>
        <v>3.3906212853759499E-2</v>
      </c>
      <c r="E36" s="4">
        <f t="shared" si="1"/>
        <v>9.5504407193551657</v>
      </c>
      <c r="F36" s="4">
        <f t="shared" si="2"/>
        <v>5.660339321199034</v>
      </c>
      <c r="G36" s="4">
        <f t="shared" si="3"/>
        <v>1.3915464791437717</v>
      </c>
      <c r="I36" s="4">
        <f t="shared" si="4"/>
        <v>1.0339062128537595</v>
      </c>
    </row>
    <row r="37" spans="1:9" x14ac:dyDescent="0.2">
      <c r="A37" s="4">
        <f>IF('True_Odds_Calculator_3-way'!A38="","",'True_Odds_Calculator_3-way'!A38)</f>
        <v>1.7</v>
      </c>
      <c r="B37" s="4">
        <f>IF('True_Odds_Calculator_3-way'!B38="","",'True_Odds_Calculator_3-way'!B38)</f>
        <v>3.83</v>
      </c>
      <c r="C37" s="4">
        <f>IF('True_Odds_Calculator_3-way'!C38="","",'True_Odds_Calculator_3-way'!C38)</f>
        <v>5.55</v>
      </c>
      <c r="D37" s="4">
        <f t="shared" si="0"/>
        <v>2.9512080041952604E-2</v>
      </c>
      <c r="E37" s="4">
        <f t="shared" si="1"/>
        <v>1.7289135058023493</v>
      </c>
      <c r="F37" s="4">
        <f t="shared" si="2"/>
        <v>3.9799530444902538</v>
      </c>
      <c r="G37" s="4">
        <f t="shared" si="3"/>
        <v>5.8705145249112585</v>
      </c>
      <c r="I37" s="4">
        <f t="shared" si="4"/>
        <v>1.0295120800419526</v>
      </c>
    </row>
    <row r="38" spans="1:9" x14ac:dyDescent="0.2">
      <c r="A38" s="4">
        <f>IF('True_Odds_Calculator_3-way'!A39="","",'True_Odds_Calculator_3-way'!A39)</f>
        <v>3.28</v>
      </c>
      <c r="B38" s="4">
        <f>IF('True_Odds_Calculator_3-way'!B39="","",'True_Odds_Calculator_3-way'!B39)</f>
        <v>3.56</v>
      </c>
      <c r="C38" s="4">
        <f>IF('True_Odds_Calculator_3-way'!C39="","",'True_Odds_Calculator_3-way'!C39)</f>
        <v>2.2599999999999998</v>
      </c>
      <c r="D38" s="4">
        <f t="shared" si="0"/>
        <v>2.8254801291176967E-2</v>
      </c>
      <c r="E38" s="4">
        <f t="shared" si="1"/>
        <v>3.3845554014233068</v>
      </c>
      <c r="F38" s="4">
        <f t="shared" si="2"/>
        <v>3.683504330386854</v>
      </c>
      <c r="G38" s="4">
        <f t="shared" si="3"/>
        <v>2.3091509325657387</v>
      </c>
      <c r="I38" s="4">
        <f t="shared" si="4"/>
        <v>1.028254801291177</v>
      </c>
    </row>
    <row r="39" spans="1:9" x14ac:dyDescent="0.2">
      <c r="A39" s="4">
        <f>IF('True_Odds_Calculator_3-way'!A40="","",'True_Odds_Calculator_3-way'!A40)</f>
        <v>5.15</v>
      </c>
      <c r="B39" s="4">
        <f>IF('True_Odds_Calculator_3-way'!B40="","",'True_Odds_Calculator_3-way'!B40)</f>
        <v>4.05</v>
      </c>
      <c r="C39" s="4">
        <f>IF('True_Odds_Calculator_3-way'!C40="","",'True_Odds_Calculator_3-way'!C40)</f>
        <v>1.69</v>
      </c>
      <c r="D39" s="4">
        <f t="shared" si="0"/>
        <v>3.280431385982796E-2</v>
      </c>
      <c r="E39" s="4">
        <f t="shared" si="1"/>
        <v>5.457324145547533</v>
      </c>
      <c r="F39" s="4">
        <f t="shared" si="2"/>
        <v>4.2376686466292712</v>
      </c>
      <c r="G39" s="4">
        <f t="shared" si="3"/>
        <v>1.7218188042482296</v>
      </c>
      <c r="I39" s="4">
        <f t="shared" si="4"/>
        <v>1.032804313859828</v>
      </c>
    </row>
    <row r="40" spans="1:9" x14ac:dyDescent="0.2">
      <c r="A40" s="4">
        <f>IF('True_Odds_Calculator_3-way'!A41="","",'True_Odds_Calculator_3-way'!A41)</f>
        <v>2.2799999999999998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3.36</v>
      </c>
      <c r="D40" s="4">
        <f t="shared" si="0"/>
        <v>2.7760728351490904E-2</v>
      </c>
      <c r="E40" s="4">
        <f t="shared" si="1"/>
        <v>2.3291405652791148</v>
      </c>
      <c r="F40" s="4">
        <f t="shared" si="2"/>
        <v>3.5424360929502181</v>
      </c>
      <c r="G40" s="4">
        <f t="shared" si="3"/>
        <v>3.4678215626570488</v>
      </c>
      <c r="I40" s="4">
        <f t="shared" si="4"/>
        <v>1.0277607283514909</v>
      </c>
    </row>
    <row r="41" spans="1:9" x14ac:dyDescent="0.2">
      <c r="A41" s="4">
        <f>IF('True_Odds_Calculator_3-way'!A42="","",'True_Odds_Calculator_3-way'!A42)</f>
        <v>4.12</v>
      </c>
      <c r="B41" s="4">
        <f>IF('True_Odds_Calculator_3-way'!B42="","",'True_Odds_Calculator_3-way'!B42)</f>
        <v>3.78</v>
      </c>
      <c r="C41" s="4">
        <f>IF('True_Odds_Calculator_3-way'!C42="","",'True_Odds_Calculator_3-way'!C42)</f>
        <v>1.87</v>
      </c>
      <c r="D41" s="4">
        <f t="shared" si="0"/>
        <v>4.2028069440976257E-2</v>
      </c>
      <c r="E41" s="4">
        <f t="shared" si="1"/>
        <v>4.3723666578720106</v>
      </c>
      <c r="F41" s="4">
        <f t="shared" si="2"/>
        <v>3.9913641556725237</v>
      </c>
      <c r="G41" s="4">
        <f t="shared" si="3"/>
        <v>1.9203072424910816</v>
      </c>
      <c r="I41" s="4">
        <f t="shared" si="4"/>
        <v>1.0420280694409763</v>
      </c>
    </row>
    <row r="42" spans="1:9" x14ac:dyDescent="0.2">
      <c r="A42" s="4">
        <f>IF('True_Odds_Calculator_3-way'!A43="","",'True_Odds_Calculator_3-way'!A43)</f>
        <v>2.25</v>
      </c>
      <c r="B42" s="4">
        <f>IF('True_Odds_Calculator_3-way'!B43="","",'True_Odds_Calculator_3-way'!B43)</f>
        <v>3.82</v>
      </c>
      <c r="C42" s="4">
        <f>IF('True_Odds_Calculator_3-way'!C43="","",'True_Odds_Calculator_3-way'!C43)</f>
        <v>3.01</v>
      </c>
      <c r="D42" s="4">
        <f t="shared" si="0"/>
        <v>3.8450462777748662E-2</v>
      </c>
      <c r="E42" s="4">
        <f t="shared" si="1"/>
        <v>2.3168118663217894</v>
      </c>
      <c r="F42" s="4">
        <f t="shared" si="2"/>
        <v>4.0166565318083594</v>
      </c>
      <c r="G42" s="4">
        <f t="shared" si="3"/>
        <v>3.1307812547271601</v>
      </c>
      <c r="I42" s="4">
        <f t="shared" si="4"/>
        <v>1.0384504627777487</v>
      </c>
    </row>
    <row r="43" spans="1:9" x14ac:dyDescent="0.2">
      <c r="A43" s="4">
        <f>IF('True_Odds_Calculator_3-way'!A44="","",'True_Odds_Calculator_3-way'!A44)</f>
        <v>2.2400000000000002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3.52</v>
      </c>
      <c r="D43" s="4">
        <f t="shared" si="0"/>
        <v>2.7255385563990986E-2</v>
      </c>
      <c r="E43" s="4">
        <f t="shared" si="1"/>
        <v>2.2865325094449771</v>
      </c>
      <c r="F43" s="4">
        <f t="shared" si="2"/>
        <v>3.4764376863047195</v>
      </c>
      <c r="G43" s="4">
        <f t="shared" si="3"/>
        <v>3.6362872006866476</v>
      </c>
      <c r="I43" s="4">
        <f t="shared" si="4"/>
        <v>1.027255385563991</v>
      </c>
    </row>
    <row r="44" spans="1:9" x14ac:dyDescent="0.2">
      <c r="A44" s="4">
        <f>IF('True_Odds_Calculator_3-way'!A45="","",'True_Odds_Calculator_3-way'!A45)</f>
        <v>2.4</v>
      </c>
      <c r="B44" s="4">
        <f>IF('True_Odds_Calculator_3-way'!B45="","",'True_Odds_Calculator_3-way'!B45)</f>
        <v>3.24</v>
      </c>
      <c r="C44" s="4">
        <f>IF('True_Odds_Calculator_3-way'!C45="","",'True_Odds_Calculator_3-way'!C45)</f>
        <v>3.4</v>
      </c>
      <c r="D44" s="4">
        <f t="shared" si="0"/>
        <v>1.9426289034132127E-2</v>
      </c>
      <c r="E44" s="4">
        <f t="shared" si="1"/>
        <v>2.437887282384184</v>
      </c>
      <c r="F44" s="4">
        <f t="shared" si="2"/>
        <v>3.3094332064890848</v>
      </c>
      <c r="G44" s="4">
        <f t="shared" si="3"/>
        <v>3.4765411319166835</v>
      </c>
      <c r="I44" s="4">
        <f t="shared" si="4"/>
        <v>1.0194262890341321</v>
      </c>
    </row>
    <row r="45" spans="1:9" x14ac:dyDescent="0.2">
      <c r="A45" s="4">
        <f>IF('True_Odds_Calculator_3-way'!A46="","",'True_Odds_Calculator_3-way'!A46)</f>
        <v>2.25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</v>
      </c>
      <c r="D45" s="4">
        <f t="shared" si="0"/>
        <v>8.8323617735381887E-3</v>
      </c>
      <c r="E45" s="4">
        <f t="shared" si="1"/>
        <v>2.2650040010669512</v>
      </c>
      <c r="F45" s="4">
        <f t="shared" si="2"/>
        <v>3.4343781597573302</v>
      </c>
      <c r="G45" s="4">
        <f t="shared" si="3"/>
        <v>3.7407488986784143</v>
      </c>
      <c r="I45" s="4">
        <f t="shared" si="4"/>
        <v>1.0088323617735382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3.25</v>
      </c>
      <c r="C46" s="4">
        <f>IF('True_Odds_Calculator_3-way'!C47="","",'True_Odds_Calculator_3-way'!C47)</f>
        <v>3.4</v>
      </c>
      <c r="D46" s="4">
        <f t="shared" si="0"/>
        <v>6.6682543462730504E-3</v>
      </c>
      <c r="E46" s="4">
        <f t="shared" si="1"/>
        <v>2.4836356466876972</v>
      </c>
      <c r="F46" s="4">
        <f t="shared" si="2"/>
        <v>3.2736486486486491</v>
      </c>
      <c r="G46" s="4">
        <f t="shared" si="3"/>
        <v>3.4258906717432693</v>
      </c>
      <c r="I46" s="4">
        <f t="shared" si="4"/>
        <v>1.0066682543462731</v>
      </c>
    </row>
    <row r="47" spans="1:9" x14ac:dyDescent="0.2">
      <c r="A47" s="4">
        <f>IF('True_Odds_Calculator_3-way'!A48="","",'True_Odds_Calculator_3-way'!A48)</f>
        <v>2.8</v>
      </c>
      <c r="B47" s="4">
        <f>IF('True_Odds_Calculator_3-way'!B48="","",'True_Odds_Calculator_3-way'!B48)</f>
        <v>3.37</v>
      </c>
      <c r="C47" s="4">
        <f>IF('True_Odds_Calculator_3-way'!C48="","",'True_Odds_Calculator_3-way'!C48)</f>
        <v>2.72</v>
      </c>
      <c r="D47" s="4">
        <f t="shared" si="0"/>
        <v>2.152582101089684E-2</v>
      </c>
      <c r="E47" s="4">
        <f t="shared" si="1"/>
        <v>2.8574075063681215</v>
      </c>
      <c r="F47" s="4">
        <f t="shared" si="2"/>
        <v>3.4535081487222543</v>
      </c>
      <c r="G47" s="4">
        <f t="shared" si="3"/>
        <v>2.7741422246817931</v>
      </c>
      <c r="I47" s="4">
        <f t="shared" si="4"/>
        <v>1.0215258210108968</v>
      </c>
    </row>
    <row r="48" spans="1:9" x14ac:dyDescent="0.2">
      <c r="A48" s="4">
        <f>IF('True_Odds_Calculator_3-way'!A49="","",'True_Odds_Calculator_3-way'!A49)</f>
        <v>1.68</v>
      </c>
      <c r="B48" s="4">
        <f>IF('True_Odds_Calculator_3-way'!B49="","",'True_Odds_Calculator_3-way'!B49)</f>
        <v>3.86</v>
      </c>
      <c r="C48" s="4">
        <f>IF('True_Odds_Calculator_3-way'!C49="","",'True_Odds_Calculator_3-way'!C49)</f>
        <v>6</v>
      </c>
      <c r="D48" s="4">
        <f t="shared" si="0"/>
        <v>2.0972119417715263E-2</v>
      </c>
      <c r="E48" s="4">
        <f t="shared" si="1"/>
        <v>1.6999650471862984</v>
      </c>
      <c r="F48" s="4">
        <f t="shared" si="2"/>
        <v>3.9670473083197391</v>
      </c>
      <c r="G48" s="4">
        <f t="shared" si="3"/>
        <v>6.2626834921452481</v>
      </c>
      <c r="I48" s="4">
        <f t="shared" si="4"/>
        <v>1.0209721194177153</v>
      </c>
    </row>
    <row r="49" spans="1:9" x14ac:dyDescent="0.2">
      <c r="A49" s="4">
        <f>IF('True_Odds_Calculator_3-way'!A50="","",'True_Odds_Calculator_3-way'!A50)</f>
        <v>4.4000000000000004</v>
      </c>
      <c r="B49" s="4">
        <f>IF('True_Odds_Calculator_3-way'!B50="","",'True_Odds_Calculator_3-way'!B50)</f>
        <v>3.84</v>
      </c>
      <c r="C49" s="4">
        <f>IF('True_Odds_Calculator_3-way'!C50="","",'True_Odds_Calculator_3-way'!C50)</f>
        <v>1.83</v>
      </c>
      <c r="D49" s="4">
        <f t="shared" si="0"/>
        <v>3.4137481371087741E-2</v>
      </c>
      <c r="E49" s="4">
        <f t="shared" si="1"/>
        <v>4.6319119867692526</v>
      </c>
      <c r="F49" s="4">
        <f t="shared" si="2"/>
        <v>4.0154594190250581</v>
      </c>
      <c r="G49" s="4">
        <f t="shared" si="3"/>
        <v>1.8689180955696751</v>
      </c>
      <c r="I49" s="4">
        <f t="shared" si="4"/>
        <v>1.0341374813710877</v>
      </c>
    </row>
    <row r="50" spans="1:9" x14ac:dyDescent="0.2">
      <c r="A50" s="4">
        <f>IF('True_Odds_Calculator_3-way'!A51="","",'True_Odds_Calculator_3-way'!A51)</f>
        <v>3.09</v>
      </c>
      <c r="B50" s="4">
        <f>IF('True_Odds_Calculator_3-way'!B51="","",'True_Odds_Calculator_3-way'!B51)</f>
        <v>3.74</v>
      </c>
      <c r="C50" s="4">
        <f>IF('True_Odds_Calculator_3-way'!C51="","",'True_Odds_Calculator_3-way'!C51)</f>
        <v>2.2599999999999998</v>
      </c>
      <c r="D50" s="4">
        <f t="shared" si="0"/>
        <v>3.3482150719835513E-2</v>
      </c>
      <c r="E50" s="4">
        <f t="shared" si="1"/>
        <v>3.2003699262777876</v>
      </c>
      <c r="F50" s="4">
        <f t="shared" si="2"/>
        <v>3.9029117566715934</v>
      </c>
      <c r="G50" s="4">
        <f t="shared" si="3"/>
        <v>2.3184795194695029</v>
      </c>
      <c r="I50" s="4">
        <f t="shared" si="4"/>
        <v>1.0334821507198355</v>
      </c>
    </row>
    <row r="51" spans="1:9" x14ac:dyDescent="0.2">
      <c r="A51" s="4">
        <f>IF('True_Odds_Calculator_3-way'!A52="","",'True_Odds_Calculator_3-way'!A52)</f>
        <v>1.66</v>
      </c>
      <c r="B51" s="4">
        <f>IF('True_Odds_Calculator_3-way'!B52="","",'True_Odds_Calculator_3-way'!B52)</f>
        <v>3.95</v>
      </c>
      <c r="C51" s="4">
        <f>IF('True_Odds_Calculator_3-way'!C52="","",'True_Odds_Calculator_3-way'!C52)</f>
        <v>5.56</v>
      </c>
      <c r="D51" s="4">
        <f t="shared" si="0"/>
        <v>3.5430310624155803E-2</v>
      </c>
      <c r="E51" s="4">
        <f t="shared" si="1"/>
        <v>1.6931946957565307</v>
      </c>
      <c r="F51" s="4">
        <f t="shared" si="2"/>
        <v>4.1432838127795764</v>
      </c>
      <c r="G51" s="4">
        <f t="shared" si="3"/>
        <v>5.9507511703370959</v>
      </c>
      <c r="I51" s="4">
        <f t="shared" si="4"/>
        <v>1.0354303106241558</v>
      </c>
    </row>
    <row r="52" spans="1:9" x14ac:dyDescent="0.2">
      <c r="A52" s="4">
        <f>IF('True_Odds_Calculator_3-way'!A53="","",'True_Odds_Calculator_3-way'!A53)</f>
        <v>1.68</v>
      </c>
      <c r="B52" s="4">
        <f>IF('True_Odds_Calculator_3-way'!B53="","",'True_Odds_Calculator_3-way'!B53)</f>
        <v>3.94</v>
      </c>
      <c r="C52" s="4">
        <f>IF('True_Odds_Calculator_3-way'!C53="","",'True_Odds_Calculator_3-way'!C53)</f>
        <v>5.35</v>
      </c>
      <c r="D52" s="4">
        <f t="shared" si="0"/>
        <v>3.5961089687547299E-2</v>
      </c>
      <c r="E52" s="4">
        <f t="shared" si="1"/>
        <v>1.7145275155446302</v>
      </c>
      <c r="F52" s="4">
        <f t="shared" si="2"/>
        <v>4.1353059416469575</v>
      </c>
      <c r="G52" s="4">
        <f t="shared" si="3"/>
        <v>5.7166096645953637</v>
      </c>
      <c r="I52" s="4">
        <f t="shared" si="4"/>
        <v>1.0359610896875473</v>
      </c>
    </row>
    <row r="53" spans="1:9" x14ac:dyDescent="0.2">
      <c r="A53" s="4">
        <f>IF('True_Odds_Calculator_3-way'!A54="","",'True_Odds_Calculator_3-way'!A54)</f>
        <v>2.54</v>
      </c>
      <c r="B53" s="4">
        <f>IF('True_Odds_Calculator_3-way'!B54="","",'True_Odds_Calculator_3-way'!B54)</f>
        <v>3.08</v>
      </c>
      <c r="C53" s="4">
        <f>IF('True_Odds_Calculator_3-way'!C54="","",'True_Odds_Calculator_3-way'!C54)</f>
        <v>3.18</v>
      </c>
      <c r="D53" s="4">
        <f t="shared" si="0"/>
        <v>3.2841520881930819E-2</v>
      </c>
      <c r="E53" s="4">
        <f t="shared" si="1"/>
        <v>2.6126467889856868</v>
      </c>
      <c r="F53" s="4">
        <f t="shared" si="2"/>
        <v>3.1874729655578644</v>
      </c>
      <c r="G53" s="4">
        <f t="shared" si="3"/>
        <v>3.2946949609616141</v>
      </c>
      <c r="I53" s="4">
        <f t="shared" si="4"/>
        <v>1.0328415208819308</v>
      </c>
    </row>
    <row r="54" spans="1:9" x14ac:dyDescent="0.2">
      <c r="A54" s="4">
        <f>IF('True_Odds_Calculator_3-way'!A55="","",'True_Odds_Calculator_3-way'!A55)</f>
        <v>2.5</v>
      </c>
      <c r="B54" s="4">
        <f>IF('True_Odds_Calculator_3-way'!B55="","",'True_Odds_Calculator_3-way'!B55)</f>
        <v>3.16</v>
      </c>
      <c r="C54" s="4">
        <f>IF('True_Odds_Calculator_3-way'!C55="","",'True_Odds_Calculator_3-way'!C55)</f>
        <v>3.15</v>
      </c>
      <c r="D54" s="4">
        <f t="shared" si="0"/>
        <v>3.3916013662849132E-2</v>
      </c>
      <c r="E54" s="4">
        <f t="shared" si="1"/>
        <v>2.5727134881797507</v>
      </c>
      <c r="F54" s="4">
        <f t="shared" si="2"/>
        <v>3.277072999429349</v>
      </c>
      <c r="G54" s="4">
        <f t="shared" si="3"/>
        <v>3.2663195659782986</v>
      </c>
      <c r="I54" s="4">
        <f t="shared" si="4"/>
        <v>1.0339160136628491</v>
      </c>
    </row>
    <row r="55" spans="1:9" x14ac:dyDescent="0.2">
      <c r="A55" s="4">
        <f>IF('True_Odds_Calculator_3-way'!A56="","",'True_Odds_Calculator_3-way'!A56)</f>
        <v>1.87</v>
      </c>
      <c r="B55" s="4">
        <f>IF('True_Odds_Calculator_3-way'!B56="","",'True_Odds_Calculator_3-way'!B56)</f>
        <v>3.4</v>
      </c>
      <c r="C55" s="4">
        <f>IF('True_Odds_Calculator_3-way'!C56="","",'True_Odds_Calculator_3-way'!C56)</f>
        <v>4.8499999999999996</v>
      </c>
      <c r="D55" s="4">
        <f t="shared" si="0"/>
        <v>3.5062572357902777E-2</v>
      </c>
      <c r="E55" s="4">
        <f t="shared" si="1"/>
        <v>1.9117833052276558</v>
      </c>
      <c r="F55" s="4">
        <f t="shared" si="2"/>
        <v>3.5406988092914298</v>
      </c>
      <c r="G55" s="4">
        <f t="shared" si="3"/>
        <v>5.1414399092970511</v>
      </c>
      <c r="I55" s="4">
        <f t="shared" si="4"/>
        <v>1.0350625723579028</v>
      </c>
    </row>
    <row r="56" spans="1:9" x14ac:dyDescent="0.2">
      <c r="A56" s="4">
        <f>IF('True_Odds_Calculator_3-way'!A57="","",'True_Odds_Calculator_3-way'!A57)</f>
        <v>1.42</v>
      </c>
      <c r="B56" s="4">
        <f>IF('True_Odds_Calculator_3-way'!B57="","",'True_Odds_Calculator_3-way'!B57)</f>
        <v>4.25</v>
      </c>
      <c r="C56" s="4">
        <f>IF('True_Odds_Calculator_3-way'!C57="","",'True_Odds_Calculator_3-way'!C57)</f>
        <v>9.34</v>
      </c>
      <c r="D56" s="4">
        <f t="shared" si="0"/>
        <v>4.6585850916051719E-2</v>
      </c>
      <c r="E56" s="4">
        <f t="shared" si="1"/>
        <v>1.4520179187371358</v>
      </c>
      <c r="F56" s="4">
        <f t="shared" si="2"/>
        <v>4.5503047426841574</v>
      </c>
      <c r="G56" s="4">
        <f t="shared" si="3"/>
        <v>10.924452972072018</v>
      </c>
      <c r="I56" s="4">
        <f t="shared" si="4"/>
        <v>1.0465858509160517</v>
      </c>
    </row>
    <row r="57" spans="1:9" x14ac:dyDescent="0.2">
      <c r="A57" s="4">
        <f>IF('True_Odds_Calculator_3-way'!A58="","",'True_Odds_Calculator_3-way'!A58)</f>
        <v>2.31</v>
      </c>
      <c r="B57" s="4">
        <f>IF('True_Odds_Calculator_3-way'!B58="","",'True_Odds_Calculator_3-way'!B58)</f>
        <v>3.17</v>
      </c>
      <c r="C57" s="4">
        <f>IF('True_Odds_Calculator_3-way'!C58="","",'True_Odds_Calculator_3-way'!C58)</f>
        <v>3.44</v>
      </c>
      <c r="D57" s="4">
        <f t="shared" si="0"/>
        <v>3.9055520568249014E-2</v>
      </c>
      <c r="E57" s="4">
        <f t="shared" si="1"/>
        <v>2.3816219226696966</v>
      </c>
      <c r="F57" s="4">
        <f t="shared" si="2"/>
        <v>3.3064529029216221</v>
      </c>
      <c r="G57" s="4">
        <f t="shared" si="3"/>
        <v>3.601278442232589</v>
      </c>
      <c r="I57" s="4">
        <f t="shared" si="4"/>
        <v>1.039055520568249</v>
      </c>
    </row>
    <row r="58" spans="1:9" x14ac:dyDescent="0.2">
      <c r="A58" s="4">
        <f>IF('True_Odds_Calculator_3-way'!A59="","",'True_Odds_Calculator_3-way'!A59)</f>
        <v>1.28</v>
      </c>
      <c r="B58" s="4">
        <f>IF('True_Odds_Calculator_3-way'!B59="","",'True_Odds_Calculator_3-way'!B59)</f>
        <v>5.33</v>
      </c>
      <c r="C58" s="4">
        <f>IF('True_Odds_Calculator_3-way'!C59="","",'True_Odds_Calculator_3-way'!C59)</f>
        <v>12.78</v>
      </c>
      <c r="D58" s="4">
        <f t="shared" si="0"/>
        <v>4.7114522133845371E-2</v>
      </c>
      <c r="E58" s="4">
        <f t="shared" si="1"/>
        <v>1.3062586679133572</v>
      </c>
      <c r="F58" s="4">
        <f t="shared" si="2"/>
        <v>5.8169153779219691</v>
      </c>
      <c r="G58" s="4">
        <f t="shared" si="3"/>
        <v>15.989147683344342</v>
      </c>
      <c r="I58" s="4">
        <f t="shared" si="4"/>
        <v>1.0471145221338454</v>
      </c>
    </row>
    <row r="59" spans="1:9" x14ac:dyDescent="0.2">
      <c r="A59" s="4">
        <f>IF('True_Odds_Calculator_3-way'!A60="","",'True_Odds_Calculator_3-way'!A60)</f>
        <v>2.92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2.48</v>
      </c>
      <c r="D59" s="4">
        <f t="shared" si="0"/>
        <v>3.9809206935093933E-2</v>
      </c>
      <c r="E59" s="4">
        <f t="shared" si="1"/>
        <v>3.0377038177583007</v>
      </c>
      <c r="F59" s="4">
        <f t="shared" si="2"/>
        <v>3.56064602711833</v>
      </c>
      <c r="G59" s="4">
        <f t="shared" si="3"/>
        <v>2.5643914144780693</v>
      </c>
      <c r="I59" s="4">
        <f t="shared" si="4"/>
        <v>1.0398092069350939</v>
      </c>
    </row>
    <row r="60" spans="1:9" x14ac:dyDescent="0.2">
      <c r="A60" s="4">
        <f>IF('True_Odds_Calculator_3-way'!A61="","",'True_Odds_Calculator_3-way'!A61)</f>
        <v>2.97</v>
      </c>
      <c r="B60" s="4">
        <f>IF('True_Odds_Calculator_3-way'!B61="","",'True_Odds_Calculator_3-way'!B61)</f>
        <v>4</v>
      </c>
      <c r="C60" s="4">
        <f>IF('True_Odds_Calculator_3-way'!C61="","",'True_Odds_Calculator_3-way'!C61)</f>
        <v>2.2400000000000002</v>
      </c>
      <c r="D60" s="4">
        <f t="shared" si="0"/>
        <v>3.3128908128908119E-2</v>
      </c>
      <c r="E60" s="4">
        <f t="shared" si="1"/>
        <v>3.070712043818081</v>
      </c>
      <c r="F60" s="4">
        <f t="shared" si="2"/>
        <v>4.1848528055019711</v>
      </c>
      <c r="G60" s="4">
        <f t="shared" si="3"/>
        <v>2.2968145829497333</v>
      </c>
      <c r="I60" s="4">
        <f t="shared" si="4"/>
        <v>1.0331289081289081</v>
      </c>
    </row>
    <row r="61" spans="1:9" x14ac:dyDescent="0.2">
      <c r="A61" s="4">
        <f>IF('True_Odds_Calculator_3-way'!A62="","",'True_Odds_Calculator_3-way'!A62)</f>
        <v>2.37</v>
      </c>
      <c r="B61" s="4">
        <f>IF('True_Odds_Calculator_3-way'!B62="","",'True_Odds_Calculator_3-way'!B62)</f>
        <v>3.48</v>
      </c>
      <c r="C61" s="4">
        <f>IF('True_Odds_Calculator_3-way'!C62="","",'True_Odds_Calculator_3-way'!C62)</f>
        <v>3.09</v>
      </c>
      <c r="D61" s="4">
        <f t="shared" si="0"/>
        <v>3.2921845578378406E-2</v>
      </c>
      <c r="E61" s="4">
        <f t="shared" si="1"/>
        <v>2.4332855175448049</v>
      </c>
      <c r="F61" s="4">
        <f t="shared" si="2"/>
        <v>3.6181757469304174</v>
      </c>
      <c r="G61" s="4">
        <f t="shared" si="3"/>
        <v>3.1984581185974572</v>
      </c>
      <c r="I61" s="4">
        <f t="shared" si="4"/>
        <v>1.0329218455783784</v>
      </c>
    </row>
    <row r="62" spans="1:9" x14ac:dyDescent="0.2">
      <c r="A62" s="4">
        <f>IF('True_Odds_Calculator_3-way'!A63="","",'True_Odds_Calculator_3-way'!A63)</f>
        <v>1.52</v>
      </c>
      <c r="B62" s="4">
        <f>IF('True_Odds_Calculator_3-way'!B63="","",'True_Odds_Calculator_3-way'!B63)</f>
        <v>4.75</v>
      </c>
      <c r="C62" s="4">
        <f>IF('True_Odds_Calculator_3-way'!C63="","",'True_Odds_Calculator_3-way'!C63)</f>
        <v>5.95</v>
      </c>
      <c r="D62" s="4">
        <f t="shared" si="0"/>
        <v>3.6488279522335354E-2</v>
      </c>
      <c r="E62" s="4">
        <f t="shared" si="1"/>
        <v>1.5486301369863016</v>
      </c>
      <c r="F62" s="4">
        <f t="shared" si="2"/>
        <v>5.0412486064659987</v>
      </c>
      <c r="G62" s="4">
        <f t="shared" si="3"/>
        <v>6.4141843971631234</v>
      </c>
      <c r="I62" s="4">
        <f t="shared" si="4"/>
        <v>1.0364882795223354</v>
      </c>
    </row>
    <row r="63" spans="1:9" x14ac:dyDescent="0.2">
      <c r="A63" s="4">
        <f>IF('True_Odds_Calculator_3-way'!A64="","",'True_Odds_Calculator_3-way'!A64)</f>
        <v>1.86</v>
      </c>
      <c r="B63" s="4">
        <f>IF('True_Odds_Calculator_3-way'!B64="","",'True_Odds_Calculator_3-way'!B64)</f>
        <v>3.74</v>
      </c>
      <c r="C63" s="4">
        <f>IF('True_Odds_Calculator_3-way'!C64="","",'True_Odds_Calculator_3-way'!C64)</f>
        <v>4.33</v>
      </c>
      <c r="D63" s="4">
        <f t="shared" si="0"/>
        <v>3.5960969963625633E-2</v>
      </c>
      <c r="E63" s="4">
        <f t="shared" si="1"/>
        <v>1.9024158867482401</v>
      </c>
      <c r="F63" s="4">
        <f t="shared" si="2"/>
        <v>3.9155388641026434</v>
      </c>
      <c r="G63" s="4">
        <f t="shared" si="3"/>
        <v>4.5670464568605338</v>
      </c>
      <c r="I63" s="4">
        <f t="shared" si="4"/>
        <v>1.0359609699636256</v>
      </c>
    </row>
    <row r="64" spans="1:9" x14ac:dyDescent="0.2">
      <c r="A64" s="4">
        <f>IF('True_Odds_Calculator_3-way'!A65="","",'True_Odds_Calculator_3-way'!A65)</f>
        <v>2.59</v>
      </c>
      <c r="B64" s="4">
        <f>IF('True_Odds_Calculator_3-way'!B65="","",'True_Odds_Calculator_3-way'!B65)</f>
        <v>3.1</v>
      </c>
      <c r="C64" s="4">
        <f>IF('True_Odds_Calculator_3-way'!C65="","",'True_Odds_Calculator_3-way'!C65)</f>
        <v>3.08</v>
      </c>
      <c r="D64" s="4">
        <f t="shared" si="0"/>
        <v>3.3356355937001148E-2</v>
      </c>
      <c r="E64" s="4">
        <f t="shared" si="1"/>
        <v>2.6667975119270486</v>
      </c>
      <c r="F64" s="4">
        <f t="shared" si="2"/>
        <v>3.2106659880761965</v>
      </c>
      <c r="G64" s="4">
        <f t="shared" si="3"/>
        <v>3.1892174917849281</v>
      </c>
      <c r="I64" s="4">
        <f t="shared" si="4"/>
        <v>1.0333563559370011</v>
      </c>
    </row>
    <row r="65" spans="1:9" x14ac:dyDescent="0.2">
      <c r="A65" s="4">
        <f>IF('True_Odds_Calculator_3-way'!A66="","",'True_Odds_Calculator_3-way'!A66)</f>
        <v>1.84</v>
      </c>
      <c r="B65" s="4">
        <f>IF('True_Odds_Calculator_3-way'!B66="","",'True_Odds_Calculator_3-way'!B66)</f>
        <v>3.72</v>
      </c>
      <c r="C65" s="4">
        <f>IF('True_Odds_Calculator_3-way'!C66="","",'True_Odds_Calculator_3-way'!C66)</f>
        <v>4.6100000000000003</v>
      </c>
      <c r="D65" s="4">
        <f t="shared" si="0"/>
        <v>2.9215204866952726E-2</v>
      </c>
      <c r="E65" s="4">
        <f t="shared" si="1"/>
        <v>1.8735718958863887</v>
      </c>
      <c r="F65" s="4">
        <f t="shared" si="2"/>
        <v>3.85982947914091</v>
      </c>
      <c r="G65" s="4">
        <f t="shared" si="3"/>
        <v>4.8266895527185474</v>
      </c>
      <c r="I65" s="4">
        <f t="shared" si="4"/>
        <v>1.0292152048669527</v>
      </c>
    </row>
    <row r="66" spans="1: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3.49</v>
      </c>
      <c r="C66" s="4">
        <f>IF('True_Odds_Calculator_3-way'!C67="","",'True_Odds_Calculator_3-way'!C67)</f>
        <v>5.12</v>
      </c>
      <c r="D66" s="4">
        <f t="shared" si="0"/>
        <v>2.8293538721092304E-2</v>
      </c>
      <c r="E66" s="4">
        <f t="shared" si="1"/>
        <v>1.8621387620525909</v>
      </c>
      <c r="F66" s="4">
        <f t="shared" si="2"/>
        <v>3.6087824116331308</v>
      </c>
      <c r="G66" s="4">
        <f t="shared" si="3"/>
        <v>5.3797767183199863</v>
      </c>
      <c r="I66" s="4">
        <f t="shared" si="4"/>
        <v>1.0282935387210923</v>
      </c>
    </row>
    <row r="67" spans="1:9" x14ac:dyDescent="0.2">
      <c r="A67" s="4">
        <f>IF('True_Odds_Calculator_3-way'!A68="","",'True_Odds_Calculator_3-way'!A68)</f>
        <v>2.5499999999999998</v>
      </c>
      <c r="B67" s="4">
        <f>IF('True_Odds_Calculator_3-way'!B68="","",'True_Odds_Calculator_3-way'!B68)</f>
        <v>3.2</v>
      </c>
      <c r="C67" s="4">
        <f>IF('True_Odds_Calculator_3-way'!C68="","",'True_Odds_Calculator_3-way'!C68)</f>
        <v>3.09</v>
      </c>
      <c r="D67" s="4">
        <f t="shared" ref="D67:D130" si="5">IF(A67="","",((1/A67)+(1/B67)+(1/C67))-1)</f>
        <v>2.8281458214353794E-2</v>
      </c>
      <c r="E67" s="4">
        <f t="shared" ref="E67:E130" si="6">IF(A67="","",(3*A67)/(3-($D67*A67)))</f>
        <v>2.6128099644570635</v>
      </c>
      <c r="F67" s="4">
        <f t="shared" ref="F67:F130" si="7">IF(B67="","",(3*B67)/(3-($D67*B67)))</f>
        <v>3.2995367583553623</v>
      </c>
      <c r="G67" s="4">
        <f t="shared" ref="G67:G130" si="8">IF(C67="","",(3*C67)/(3-($D67*C67)))</f>
        <v>3.1827120911856408</v>
      </c>
      <c r="I67" s="4">
        <f t="shared" ref="I67:I130" si="9">IF(A67="","",D67+1)</f>
        <v>1.0282814582143538</v>
      </c>
    </row>
    <row r="68" spans="1:9" x14ac:dyDescent="0.2">
      <c r="A68" s="4">
        <f>IF('True_Odds_Calculator_3-way'!A69="","",'True_Odds_Calculator_3-way'!A69)</f>
        <v>2.54</v>
      </c>
      <c r="B68" s="4">
        <f>IF('True_Odds_Calculator_3-way'!B69="","",'True_Odds_Calculator_3-way'!B69)</f>
        <v>3.26</v>
      </c>
      <c r="C68" s="4">
        <f>IF('True_Odds_Calculator_3-way'!C69="","",'True_Odds_Calculator_3-way'!C69)</f>
        <v>2.97</v>
      </c>
      <c r="D68" s="4">
        <f t="shared" si="5"/>
        <v>3.7149590359580209E-2</v>
      </c>
      <c r="E68" s="4">
        <f t="shared" si="6"/>
        <v>2.6224858873860111</v>
      </c>
      <c r="F68" s="4">
        <f t="shared" si="7"/>
        <v>3.3971398928841183</v>
      </c>
      <c r="G68" s="4">
        <f t="shared" si="8"/>
        <v>3.0834016366380093</v>
      </c>
      <c r="I68" s="4">
        <f t="shared" si="9"/>
        <v>1.0371495903595802</v>
      </c>
    </row>
    <row r="69" spans="1:9" x14ac:dyDescent="0.2">
      <c r="A69" s="4">
        <f>IF('True_Odds_Calculator_3-way'!A70="","",'True_Odds_Calculator_3-way'!A70)</f>
        <v>2.19</v>
      </c>
      <c r="B69" s="4">
        <f>IF('True_Odds_Calculator_3-way'!B70="","",'True_Odds_Calculator_3-way'!B70)</f>
        <v>3.31</v>
      </c>
      <c r="C69" s="4">
        <f>IF('True_Odds_Calculator_3-way'!C70="","",'True_Odds_Calculator_3-way'!C70)</f>
        <v>3.64</v>
      </c>
      <c r="D69" s="4">
        <f t="shared" si="5"/>
        <v>3.346108291686245E-2</v>
      </c>
      <c r="E69" s="4">
        <f t="shared" si="6"/>
        <v>2.2448336319336666</v>
      </c>
      <c r="F69" s="4">
        <f t="shared" si="7"/>
        <v>3.4368854392187256</v>
      </c>
      <c r="G69" s="4">
        <f t="shared" si="8"/>
        <v>3.794035754567386</v>
      </c>
      <c r="I69" s="4">
        <f t="shared" si="9"/>
        <v>1.0334610829168625</v>
      </c>
    </row>
    <row r="70" spans="1:9" x14ac:dyDescent="0.2">
      <c r="A70" s="4">
        <f>IF('True_Odds_Calculator_3-way'!A71="","",'True_Odds_Calculator_3-way'!A71)</f>
        <v>2.0099999999999998</v>
      </c>
      <c r="B70" s="4">
        <f>IF('True_Odds_Calculator_3-way'!B71="","",'True_Odds_Calculator_3-way'!B71)</f>
        <v>3.37</v>
      </c>
      <c r="C70" s="4">
        <f>IF('True_Odds_Calculator_3-way'!C71="","",'True_Odds_Calculator_3-way'!C71)</f>
        <v>4.1399999999999997</v>
      </c>
      <c r="D70" s="4">
        <f t="shared" si="5"/>
        <v>3.5794236575262373E-2</v>
      </c>
      <c r="E70" s="4">
        <f t="shared" si="6"/>
        <v>2.0593885412323201</v>
      </c>
      <c r="F70" s="4">
        <f t="shared" si="7"/>
        <v>3.5111805645460774</v>
      </c>
      <c r="G70" s="4">
        <f t="shared" si="8"/>
        <v>4.3551260066226574</v>
      </c>
      <c r="I70" s="4">
        <f t="shared" si="9"/>
        <v>1.0357942365752624</v>
      </c>
    </row>
    <row r="71" spans="1:9" x14ac:dyDescent="0.2">
      <c r="A71" s="4">
        <f>IF('True_Odds_Calculator_3-way'!A72="","",'True_Odds_Calculator_3-way'!A72)</f>
        <v>2.21</v>
      </c>
      <c r="B71" s="4">
        <f>IF('True_Odds_Calculator_3-way'!B72="","",'True_Odds_Calculator_3-way'!B72)</f>
        <v>3.13</v>
      </c>
      <c r="C71" s="4">
        <f>IF('True_Odds_Calculator_3-way'!C72="","",'True_Odds_Calculator_3-way'!C72)</f>
        <v>3.75</v>
      </c>
      <c r="D71" s="4">
        <f t="shared" si="5"/>
        <v>3.8644172340845939E-2</v>
      </c>
      <c r="E71" s="4">
        <f t="shared" si="6"/>
        <v>2.2747575093009882</v>
      </c>
      <c r="F71" s="4">
        <f t="shared" si="7"/>
        <v>3.2614995971303529</v>
      </c>
      <c r="G71" s="4">
        <f t="shared" si="8"/>
        <v>3.9403389204016821</v>
      </c>
      <c r="I71" s="4">
        <f t="shared" si="9"/>
        <v>1.0386441723408459</v>
      </c>
    </row>
    <row r="72" spans="1:9" x14ac:dyDescent="0.2">
      <c r="A72" s="4">
        <f>IF('True_Odds_Calculator_3-way'!A73="","",'True_Odds_Calculator_3-way'!A73)</f>
        <v>2.38</v>
      </c>
      <c r="B72" s="4">
        <f>IF('True_Odds_Calculator_3-way'!B73="","",'True_Odds_Calculator_3-way'!B73)</f>
        <v>3.19</v>
      </c>
      <c r="C72" s="4">
        <f>IF('True_Odds_Calculator_3-way'!C73="","",'True_Odds_Calculator_3-way'!C73)</f>
        <v>3.28</v>
      </c>
      <c r="D72" s="4">
        <f t="shared" si="5"/>
        <v>3.8525739831829942E-2</v>
      </c>
      <c r="E72" s="4">
        <f t="shared" si="6"/>
        <v>2.4550350874932989</v>
      </c>
      <c r="F72" s="4">
        <f t="shared" si="7"/>
        <v>3.3262626906649633</v>
      </c>
      <c r="G72" s="4">
        <f t="shared" si="8"/>
        <v>3.4242337794153017</v>
      </c>
      <c r="I72" s="4">
        <f t="shared" si="9"/>
        <v>1.0385257398318299</v>
      </c>
    </row>
    <row r="73" spans="1:9" x14ac:dyDescent="0.2">
      <c r="A73" s="4">
        <f>IF('True_Odds_Calculator_3-way'!A74="","",'True_Odds_Calculator_3-way'!A74)</f>
        <v>4.74</v>
      </c>
      <c r="B73" s="4">
        <f>IF('True_Odds_Calculator_3-way'!B74="","",'True_Odds_Calculator_3-way'!B74)</f>
        <v>3.77</v>
      </c>
      <c r="C73" s="4">
        <f>IF('True_Odds_Calculator_3-way'!C74="","",'True_Odds_Calculator_3-way'!C74)</f>
        <v>1.73</v>
      </c>
      <c r="D73" s="4">
        <f t="shared" si="5"/>
        <v>5.4257135605866313E-2</v>
      </c>
      <c r="E73" s="4">
        <f t="shared" si="6"/>
        <v>5.1844429808472867</v>
      </c>
      <c r="F73" s="4">
        <f t="shared" si="7"/>
        <v>4.0458593705762711</v>
      </c>
      <c r="G73" s="4">
        <f t="shared" si="8"/>
        <v>1.7858770230809662</v>
      </c>
      <c r="I73" s="4">
        <f t="shared" si="9"/>
        <v>1.0542571356058663</v>
      </c>
    </row>
    <row r="74" spans="1:9" x14ac:dyDescent="0.2">
      <c r="A74" s="4">
        <f>IF('True_Odds_Calculator_3-way'!A75="","",'True_Odds_Calculator_3-way'!A75)</f>
        <v>2.57</v>
      </c>
      <c r="B74" s="4">
        <f>IF('True_Odds_Calculator_3-way'!B75="","",'True_Odds_Calculator_3-way'!B75)</f>
        <v>3.21</v>
      </c>
      <c r="C74" s="4">
        <f>IF('True_Odds_Calculator_3-way'!C75="","",'True_Odds_Calculator_3-way'!C75)</f>
        <v>3.07</v>
      </c>
      <c r="D74" s="4">
        <f t="shared" si="5"/>
        <v>2.6364437139339003E-2</v>
      </c>
      <c r="E74" s="4">
        <f t="shared" si="6"/>
        <v>2.629386090208742</v>
      </c>
      <c r="F74" s="4">
        <f t="shared" si="7"/>
        <v>3.3031826087659679</v>
      </c>
      <c r="G74" s="4">
        <f t="shared" si="8"/>
        <v>3.1551240068104076</v>
      </c>
      <c r="I74" s="4">
        <f t="shared" si="9"/>
        <v>1.026364437139339</v>
      </c>
    </row>
    <row r="75" spans="1:9" x14ac:dyDescent="0.2">
      <c r="A75" s="4">
        <f>IF('True_Odds_Calculator_3-way'!A76="","",'True_Odds_Calculator_3-way'!A76)</f>
        <v>1.53</v>
      </c>
      <c r="B75" s="4">
        <f>IF('True_Odds_Calculator_3-way'!B76="","",'True_Odds_Calculator_3-way'!B76)</f>
        <v>4.1100000000000003</v>
      </c>
      <c r="C75" s="4">
        <f>IF('True_Odds_Calculator_3-way'!C76="","",'True_Odds_Calculator_3-way'!C76)</f>
        <v>6.18</v>
      </c>
      <c r="D75" s="4">
        <f t="shared" si="5"/>
        <v>5.8716071409548043E-2</v>
      </c>
      <c r="E75" s="4">
        <f t="shared" si="6"/>
        <v>1.5772304764140459</v>
      </c>
      <c r="F75" s="4">
        <f t="shared" si="7"/>
        <v>4.4695338523103141</v>
      </c>
      <c r="G75" s="4">
        <f t="shared" si="8"/>
        <v>7.0303576642573473</v>
      </c>
      <c r="I75" s="4">
        <f t="shared" si="9"/>
        <v>1.058716071409548</v>
      </c>
    </row>
    <row r="76" spans="1:9" x14ac:dyDescent="0.2">
      <c r="A76" s="4">
        <f>IF('True_Odds_Calculator_3-way'!A77="","",'True_Odds_Calculator_3-way'!A77)</f>
        <v>3.76</v>
      </c>
      <c r="B76" s="4">
        <f>IF('True_Odds_Calculator_3-way'!B77="","",'True_Odds_Calculator_3-way'!B77)</f>
        <v>3.64</v>
      </c>
      <c r="C76" s="4">
        <f>IF('True_Odds_Calculator_3-way'!C77="","",'True_Odds_Calculator_3-way'!C77)</f>
        <v>2.0499999999999998</v>
      </c>
      <c r="D76" s="4">
        <f t="shared" si="5"/>
        <v>2.8487599582565748E-2</v>
      </c>
      <c r="E76" s="4">
        <f t="shared" si="6"/>
        <v>3.8992195201494244</v>
      </c>
      <c r="F76" s="4">
        <f t="shared" si="7"/>
        <v>3.7703209715508184</v>
      </c>
      <c r="G76" s="4">
        <f t="shared" si="8"/>
        <v>2.0906986402357477</v>
      </c>
      <c r="I76" s="4">
        <f t="shared" si="9"/>
        <v>1.0284875995825657</v>
      </c>
    </row>
    <row r="77" spans="1:9" x14ac:dyDescent="0.2">
      <c r="A77" s="4">
        <f>IF('True_Odds_Calculator_3-way'!A78="","",'True_Odds_Calculator_3-way'!A78)</f>
        <v>2.4500000000000002</v>
      </c>
      <c r="B77" s="4">
        <f>IF('True_Odds_Calculator_3-way'!B78="","",'True_Odds_Calculator_3-way'!B78)</f>
        <v>3.52</v>
      </c>
      <c r="C77" s="4">
        <f>IF('True_Odds_Calculator_3-way'!C78="","",'True_Odds_Calculator_3-way'!C78)</f>
        <v>2.98</v>
      </c>
      <c r="D77" s="4">
        <f t="shared" si="5"/>
        <v>2.7824644195689308E-2</v>
      </c>
      <c r="E77" s="4">
        <f t="shared" si="6"/>
        <v>2.5069669620455675</v>
      </c>
      <c r="F77" s="4">
        <f t="shared" si="7"/>
        <v>3.6387979565714805</v>
      </c>
      <c r="G77" s="4">
        <f t="shared" si="8"/>
        <v>3.0647058542937686</v>
      </c>
      <c r="I77" s="4">
        <f t="shared" si="9"/>
        <v>1.0278246441956893</v>
      </c>
    </row>
    <row r="78" spans="1:9" x14ac:dyDescent="0.2">
      <c r="A78" s="4">
        <f>IF('True_Odds_Calculator_3-way'!A79="","",'True_Odds_Calculator_3-way'!A79)</f>
        <v>2.2200000000000002</v>
      </c>
      <c r="B78" s="4">
        <f>IF('True_Odds_Calculator_3-way'!B79="","",'True_Odds_Calculator_3-way'!B79)</f>
        <v>3.5</v>
      </c>
      <c r="C78" s="4">
        <f>IF('True_Odds_Calculator_3-way'!C79="","",'True_Odds_Calculator_3-way'!C79)</f>
        <v>3.43</v>
      </c>
      <c r="D78" s="4">
        <f t="shared" si="5"/>
        <v>2.7709925669109126E-2</v>
      </c>
      <c r="E78" s="4">
        <f t="shared" si="6"/>
        <v>2.2664748486953066</v>
      </c>
      <c r="F78" s="4">
        <f t="shared" si="7"/>
        <v>3.6169289717850459</v>
      </c>
      <c r="G78" s="4">
        <f t="shared" si="8"/>
        <v>3.5422236005582257</v>
      </c>
      <c r="I78" s="4">
        <f t="shared" si="9"/>
        <v>1.0277099256691091</v>
      </c>
    </row>
    <row r="79" spans="1:9" x14ac:dyDescent="0.2">
      <c r="A79" s="4">
        <f>IF('True_Odds_Calculator_3-way'!A80="","",'True_Odds_Calculator_3-way'!A80)</f>
        <v>2.2799999999999998</v>
      </c>
      <c r="B79" s="4">
        <f>IF('True_Odds_Calculator_3-way'!B80="","",'True_Odds_Calculator_3-way'!B80)</f>
        <v>3.67</v>
      </c>
      <c r="C79" s="4">
        <f>IF('True_Odds_Calculator_3-way'!C80="","",'True_Odds_Calculator_3-way'!C80)</f>
        <v>3.04</v>
      </c>
      <c r="D79" s="4">
        <f t="shared" si="5"/>
        <v>4.0023423681820436E-2</v>
      </c>
      <c r="E79" s="4">
        <f t="shared" si="6"/>
        <v>2.3515283229196915</v>
      </c>
      <c r="F79" s="4">
        <f t="shared" si="7"/>
        <v>3.8589414459424147</v>
      </c>
      <c r="G79" s="4">
        <f t="shared" si="8"/>
        <v>3.1685052886678622</v>
      </c>
      <c r="I79" s="4">
        <f t="shared" si="9"/>
        <v>1.0400234236818204</v>
      </c>
    </row>
    <row r="80" spans="1:9" x14ac:dyDescent="0.2">
      <c r="A80" s="4">
        <f>IF('True_Odds_Calculator_3-way'!A81="","",'True_Odds_Calculator_3-way'!A81)</f>
        <v>4.16</v>
      </c>
      <c r="B80" s="4">
        <f>IF('True_Odds_Calculator_3-way'!B81="","",'True_Odds_Calculator_3-way'!B81)</f>
        <v>3.67</v>
      </c>
      <c r="C80" s="4">
        <f>IF('True_Odds_Calculator_3-way'!C81="","",'True_Odds_Calculator_3-way'!C81)</f>
        <v>1.89</v>
      </c>
      <c r="D80" s="4">
        <f t="shared" si="5"/>
        <v>4.1964708517842286E-2</v>
      </c>
      <c r="E80" s="4">
        <f t="shared" si="6"/>
        <v>4.4170317718004828</v>
      </c>
      <c r="F80" s="4">
        <f t="shared" si="7"/>
        <v>3.8686017371587855</v>
      </c>
      <c r="G80" s="4">
        <f t="shared" si="8"/>
        <v>1.9413242776948061</v>
      </c>
      <c r="I80" s="4">
        <f t="shared" si="9"/>
        <v>1.0419647085178423</v>
      </c>
    </row>
    <row r="81" spans="1:9" x14ac:dyDescent="0.2">
      <c r="A81" s="4">
        <f>IF('True_Odds_Calculator_3-way'!A82="","",'True_Odds_Calculator_3-way'!A82)</f>
        <v>3.15</v>
      </c>
      <c r="B81" s="4">
        <f>IF('True_Odds_Calculator_3-way'!B82="","",'True_Odds_Calculator_3-way'!B82)</f>
        <v>3.73</v>
      </c>
      <c r="C81" s="4">
        <f>IF('True_Odds_Calculator_3-way'!C82="","",'True_Odds_Calculator_3-way'!C82)</f>
        <v>2.21</v>
      </c>
      <c r="D81" s="4">
        <f t="shared" si="5"/>
        <v>3.8045519988431087E-2</v>
      </c>
      <c r="E81" s="4">
        <f t="shared" si="6"/>
        <v>3.2810715780202964</v>
      </c>
      <c r="F81" s="4">
        <f t="shared" si="7"/>
        <v>3.9152018222213392</v>
      </c>
      <c r="G81" s="4">
        <f t="shared" si="8"/>
        <v>2.2737253979389442</v>
      </c>
      <c r="I81" s="4">
        <f t="shared" si="9"/>
        <v>1.0380455199884311</v>
      </c>
    </row>
    <row r="82" spans="1: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3.95</v>
      </c>
      <c r="C82" s="4">
        <f>IF('True_Odds_Calculator_3-way'!C83="","",'True_Odds_Calculator_3-way'!C83)</f>
        <v>3.34</v>
      </c>
      <c r="D82" s="4">
        <f t="shared" si="5"/>
        <v>2.8756230757291945E-2</v>
      </c>
      <c r="E82" s="4">
        <f t="shared" si="6"/>
        <v>2.1431400406886651</v>
      </c>
      <c r="F82" s="4">
        <f t="shared" si="7"/>
        <v>4.1054417568522084</v>
      </c>
      <c r="G82" s="4">
        <f t="shared" si="8"/>
        <v>3.4504676544214408</v>
      </c>
      <c r="I82" s="4">
        <f t="shared" si="9"/>
        <v>1.0287562307572919</v>
      </c>
    </row>
    <row r="83" spans="1:9" x14ac:dyDescent="0.2">
      <c r="A83" s="4">
        <f>IF('True_Odds_Calculator_3-way'!A84="","",'True_Odds_Calculator_3-way'!A84)</f>
        <v>1.67</v>
      </c>
      <c r="B83" s="4">
        <f>IF('True_Odds_Calculator_3-way'!B84="","",'True_Odds_Calculator_3-way'!B84)</f>
        <v>4.34</v>
      </c>
      <c r="C83" s="4">
        <f>IF('True_Odds_Calculator_3-way'!C84="","",'True_Odds_Calculator_3-way'!C84)</f>
        <v>4.9800000000000004</v>
      </c>
      <c r="D83" s="4">
        <f t="shared" si="5"/>
        <v>3.0020354604765265E-2</v>
      </c>
      <c r="E83" s="4">
        <f t="shared" si="6"/>
        <v>1.6983822271030491</v>
      </c>
      <c r="F83" s="4">
        <f t="shared" si="7"/>
        <v>4.5370411867070493</v>
      </c>
      <c r="G83" s="4">
        <f t="shared" si="8"/>
        <v>5.2411882684109337</v>
      </c>
      <c r="I83" s="4">
        <f t="shared" si="9"/>
        <v>1.0300203546047653</v>
      </c>
    </row>
    <row r="84" spans="1:9" x14ac:dyDescent="0.2">
      <c r="A84" s="4">
        <f>IF('True_Odds_Calculator_3-way'!A85="","",'True_Odds_Calculator_3-way'!A85)</f>
        <v>2.0099999999999998</v>
      </c>
      <c r="B84" s="4">
        <f>IF('True_Odds_Calculator_3-way'!B85="","",'True_Odds_Calculator_3-way'!B85)</f>
        <v>3.91</v>
      </c>
      <c r="C84" s="4">
        <f>IF('True_Odds_Calculator_3-way'!C85="","",'True_Odds_Calculator_3-way'!C85)</f>
        <v>3.62</v>
      </c>
      <c r="D84" s="4">
        <f t="shared" si="5"/>
        <v>2.9510007436922114E-2</v>
      </c>
      <c r="E84" s="4">
        <f t="shared" si="6"/>
        <v>2.0505427258296018</v>
      </c>
      <c r="F84" s="4">
        <f t="shared" si="7"/>
        <v>4.0663993144613277</v>
      </c>
      <c r="G84" s="4">
        <f t="shared" si="8"/>
        <v>3.7536632265420202</v>
      </c>
      <c r="I84" s="4">
        <f t="shared" si="9"/>
        <v>1.0295100074369221</v>
      </c>
    </row>
    <row r="85" spans="1:9" x14ac:dyDescent="0.2">
      <c r="A85" s="4">
        <f>IF('True_Odds_Calculator_3-way'!A86="","",'True_Odds_Calculator_3-way'!A86)</f>
        <v>1.57</v>
      </c>
      <c r="B85" s="4">
        <f>IF('True_Odds_Calculator_3-way'!B86="","",'True_Odds_Calculator_3-way'!B86)</f>
        <v>4.0599999999999996</v>
      </c>
      <c r="C85" s="4">
        <f>IF('True_Odds_Calculator_3-way'!C86="","",'True_Odds_Calculator_3-way'!C86)</f>
        <v>6.65</v>
      </c>
      <c r="D85" s="4">
        <f t="shared" si="5"/>
        <v>3.3624033728071545E-2</v>
      </c>
      <c r="E85" s="4">
        <f t="shared" si="6"/>
        <v>1.5981214685165195</v>
      </c>
      <c r="F85" s="4">
        <f t="shared" si="7"/>
        <v>4.2535560503782586</v>
      </c>
      <c r="G85" s="4">
        <f t="shared" si="8"/>
        <v>7.1855635850153678</v>
      </c>
      <c r="I85" s="4">
        <f t="shared" si="9"/>
        <v>1.0336240337280715</v>
      </c>
    </row>
    <row r="86" spans="1:9" x14ac:dyDescent="0.2">
      <c r="A86" s="4">
        <f>IF('True_Odds_Calculator_3-way'!A87="","",'True_Odds_Calculator_3-way'!A87)</f>
        <v>2.3199999999999998</v>
      </c>
      <c r="B86" s="4">
        <f>IF('True_Odds_Calculator_3-way'!B87="","",'True_Odds_Calculator_3-way'!B87)</f>
        <v>3.49</v>
      </c>
      <c r="C86" s="4">
        <f>IF('True_Odds_Calculator_3-way'!C87="","",'True_Odds_Calculator_3-way'!C87)</f>
        <v>3.17</v>
      </c>
      <c r="D86" s="4">
        <f t="shared" si="5"/>
        <v>3.302484729723032E-2</v>
      </c>
      <c r="E86" s="4">
        <f t="shared" si="6"/>
        <v>2.3808038622908678</v>
      </c>
      <c r="F86" s="4">
        <f t="shared" si="7"/>
        <v>3.6294390776277563</v>
      </c>
      <c r="G86" s="4">
        <f t="shared" si="8"/>
        <v>3.2846209720392943</v>
      </c>
      <c r="I86" s="4">
        <f t="shared" si="9"/>
        <v>1.0330248472972303</v>
      </c>
    </row>
    <row r="87" spans="1:9" x14ac:dyDescent="0.2">
      <c r="A87" s="4">
        <f>IF('True_Odds_Calculator_3-way'!A88="","",'True_Odds_Calculator_3-way'!A88)</f>
        <v>2.27</v>
      </c>
      <c r="B87" s="4">
        <f>IF('True_Odds_Calculator_3-way'!B88="","",'True_Odds_Calculator_3-way'!B88)</f>
        <v>3.62</v>
      </c>
      <c r="C87" s="4">
        <f>IF('True_Odds_Calculator_3-way'!C88="","",'True_Odds_Calculator_3-way'!C88)</f>
        <v>3.22</v>
      </c>
      <c r="D87" s="4">
        <f t="shared" si="5"/>
        <v>2.7330734495065512E-2</v>
      </c>
      <c r="E87" s="4">
        <f t="shared" si="6"/>
        <v>2.3179354989723189</v>
      </c>
      <c r="F87" s="4">
        <f t="shared" si="7"/>
        <v>3.743455750211695</v>
      </c>
      <c r="G87" s="4">
        <f t="shared" si="8"/>
        <v>3.3173133484569455</v>
      </c>
      <c r="I87" s="4">
        <f t="shared" si="9"/>
        <v>1.0273307344950655</v>
      </c>
    </row>
    <row r="88" spans="1:9" x14ac:dyDescent="0.2">
      <c r="A88" s="4">
        <f>IF('True_Odds_Calculator_3-way'!A89="","",'True_Odds_Calculator_3-way'!A89)</f>
        <v>1.23</v>
      </c>
      <c r="B88" s="4">
        <f>IF('True_Odds_Calculator_3-way'!B89="","",'True_Odds_Calculator_3-way'!B89)</f>
        <v>7.01</v>
      </c>
      <c r="C88" s="4">
        <f>IF('True_Odds_Calculator_3-way'!C89="","",'True_Odds_Calculator_3-way'!C89)</f>
        <v>11.97</v>
      </c>
      <c r="D88" s="4">
        <f t="shared" si="5"/>
        <v>3.9203671240427784E-2</v>
      </c>
      <c r="E88" s="4">
        <f t="shared" si="6"/>
        <v>1.2500933824947347</v>
      </c>
      <c r="F88" s="4">
        <f t="shared" si="7"/>
        <v>7.7169150383602911</v>
      </c>
      <c r="G88" s="4">
        <f t="shared" si="8"/>
        <v>14.189570138598931</v>
      </c>
      <c r="I88" s="4">
        <f t="shared" si="9"/>
        <v>1.0392036712404278</v>
      </c>
    </row>
    <row r="89" spans="1:9" x14ac:dyDescent="0.2">
      <c r="A89" s="4">
        <f>IF('True_Odds_Calculator_3-way'!A90="","",'True_Odds_Calculator_3-way'!A90)</f>
        <v>1.46</v>
      </c>
      <c r="B89" s="4">
        <f>IF('True_Odds_Calculator_3-way'!B90="","",'True_Odds_Calculator_3-way'!B90)</f>
        <v>4.7699999999999996</v>
      </c>
      <c r="C89" s="4">
        <f>IF('True_Odds_Calculator_3-way'!C90="","",'True_Odds_Calculator_3-way'!C90)</f>
        <v>7.21</v>
      </c>
      <c r="D89" s="4">
        <f t="shared" si="5"/>
        <v>3.3271367920445494E-2</v>
      </c>
      <c r="E89" s="4">
        <f t="shared" si="6"/>
        <v>1.4840295032489303</v>
      </c>
      <c r="F89" s="4">
        <f t="shared" si="7"/>
        <v>5.0364348312835823</v>
      </c>
      <c r="G89" s="4">
        <f t="shared" si="8"/>
        <v>7.836634432390996</v>
      </c>
      <c r="I89" s="4">
        <f t="shared" si="9"/>
        <v>1.0332713679204455</v>
      </c>
    </row>
    <row r="90" spans="1:9" x14ac:dyDescent="0.2">
      <c r="A90" s="4">
        <f>IF('True_Odds_Calculator_3-way'!A91="","",'True_Odds_Calculator_3-way'!A91)</f>
        <v>1.63</v>
      </c>
      <c r="B90" s="4">
        <f>IF('True_Odds_Calculator_3-way'!B91="","",'True_Odds_Calculator_3-way'!B91)</f>
        <v>4.38</v>
      </c>
      <c r="C90" s="4">
        <f>IF('True_Odds_Calculator_3-way'!C91="","",'True_Odds_Calculator_3-way'!C91)</f>
        <v>5.3</v>
      </c>
      <c r="D90" s="4">
        <f t="shared" si="5"/>
        <v>3.0486680081461381E-2</v>
      </c>
      <c r="E90" s="4">
        <f t="shared" si="6"/>
        <v>1.6574547930876489</v>
      </c>
      <c r="F90" s="4">
        <f t="shared" si="7"/>
        <v>4.5840380690550822</v>
      </c>
      <c r="G90" s="4">
        <f t="shared" si="8"/>
        <v>5.6017068171029116</v>
      </c>
      <c r="I90" s="4">
        <f t="shared" si="9"/>
        <v>1.0304866800814614</v>
      </c>
    </row>
    <row r="91" spans="1:9" x14ac:dyDescent="0.2">
      <c r="A91" s="4">
        <f>IF('True_Odds_Calculator_3-way'!A92="","",'True_Odds_Calculator_3-way'!A92)</f>
        <v>2.6</v>
      </c>
      <c r="B91" s="4">
        <f>IF('True_Odds_Calculator_3-way'!B92="","",'True_Odds_Calculator_3-way'!B92)</f>
        <v>3.19</v>
      </c>
      <c r="C91" s="4">
        <f>IF('True_Odds_Calculator_3-way'!C92="","",'True_Odds_Calculator_3-way'!C92)</f>
        <v>3.03</v>
      </c>
      <c r="D91" s="4">
        <f t="shared" si="5"/>
        <v>2.8128011740166103E-2</v>
      </c>
      <c r="E91" s="4">
        <f t="shared" si="6"/>
        <v>2.6649654898406587</v>
      </c>
      <c r="F91" s="4">
        <f t="shared" si="7"/>
        <v>3.2883528328023761</v>
      </c>
      <c r="G91" s="4">
        <f t="shared" si="8"/>
        <v>3.1185971362293134</v>
      </c>
      <c r="I91" s="4">
        <f t="shared" si="9"/>
        <v>1.0281280117401661</v>
      </c>
    </row>
    <row r="92" spans="1:9" x14ac:dyDescent="0.2">
      <c r="A92" s="4">
        <f>IF('True_Odds_Calculator_3-way'!A93="","",'True_Odds_Calculator_3-way'!A93)</f>
        <v>2.1</v>
      </c>
      <c r="B92" s="4">
        <f>IF('True_Odds_Calculator_3-way'!B93="","",'True_Odds_Calculator_3-way'!B93)</f>
        <v>3.45</v>
      </c>
      <c r="C92" s="4">
        <f>IF('True_Odds_Calculator_3-way'!C93="","",'True_Odds_Calculator_3-way'!C93)</f>
        <v>4.05</v>
      </c>
      <c r="D92" s="4">
        <f t="shared" si="5"/>
        <v>1.2959128901157912E-2</v>
      </c>
      <c r="E92" s="4">
        <f t="shared" si="6"/>
        <v>2.1192243107090625</v>
      </c>
      <c r="F92" s="4">
        <f t="shared" si="7"/>
        <v>3.5021931787664493</v>
      </c>
      <c r="G92" s="4">
        <f t="shared" si="8"/>
        <v>4.1221156885470442</v>
      </c>
      <c r="I92" s="4">
        <f t="shared" si="9"/>
        <v>1.0129591289011579</v>
      </c>
    </row>
    <row r="93" spans="1:9" x14ac:dyDescent="0.2">
      <c r="A93" s="4">
        <f>IF('True_Odds_Calculator_3-way'!A94="","",'True_Odds_Calculator_3-way'!A94)</f>
        <v>3.25</v>
      </c>
      <c r="B93" s="4">
        <f>IF('True_Odds_Calculator_3-way'!B94="","",'True_Odds_Calculator_3-way'!B94)</f>
        <v>2.96</v>
      </c>
      <c r="C93" s="4">
        <f>IF('True_Odds_Calculator_3-way'!C94="","",'True_Odds_Calculator_3-way'!C94)</f>
        <v>2.58</v>
      </c>
      <c r="D93" s="4">
        <f t="shared" si="5"/>
        <v>3.3127044754951651E-2</v>
      </c>
      <c r="E93" s="4">
        <f t="shared" si="6"/>
        <v>3.3709763584176167</v>
      </c>
      <c r="F93" s="4">
        <f t="shared" si="7"/>
        <v>3.0600177538137814</v>
      </c>
      <c r="G93" s="4">
        <f t="shared" si="8"/>
        <v>2.6556577192219075</v>
      </c>
      <c r="I93" s="4">
        <f t="shared" si="9"/>
        <v>1.0331270447549517</v>
      </c>
    </row>
    <row r="94" spans="1:9" x14ac:dyDescent="0.2">
      <c r="A94" s="4">
        <f>IF('True_Odds_Calculator_3-way'!A95="","",'True_Odds_Calculator_3-way'!A95)</f>
        <v>2.12</v>
      </c>
      <c r="B94" s="4">
        <f>IF('True_Odds_Calculator_3-way'!B95="","",'True_Odds_Calculator_3-way'!B95)</f>
        <v>3.23</v>
      </c>
      <c r="C94" s="4">
        <f>IF('True_Odds_Calculator_3-way'!C95="","",'True_Odds_Calculator_3-way'!C95)</f>
        <v>3.88</v>
      </c>
      <c r="D94" s="4">
        <f t="shared" si="5"/>
        <v>3.9027595190247899E-2</v>
      </c>
      <c r="E94" s="4">
        <f t="shared" si="6"/>
        <v>2.1801268086290784</v>
      </c>
      <c r="F94" s="4">
        <f t="shared" si="7"/>
        <v>3.371676887809282</v>
      </c>
      <c r="G94" s="4">
        <f t="shared" si="8"/>
        <v>4.0862566215903628</v>
      </c>
      <c r="I94" s="4">
        <f t="shared" si="9"/>
        <v>1.0390275951902479</v>
      </c>
    </row>
    <row r="95" spans="1:9" x14ac:dyDescent="0.2">
      <c r="A95" s="4">
        <f>IF('True_Odds_Calculator_3-way'!A96="","",'True_Odds_Calculator_3-way'!A96)</f>
        <v>2.31</v>
      </c>
      <c r="B95" s="4">
        <f>IF('True_Odds_Calculator_3-way'!B96="","",'True_Odds_Calculator_3-way'!B96)</f>
        <v>3.41</v>
      </c>
      <c r="C95" s="4">
        <f>IF('True_Odds_Calculator_3-way'!C96="","",'True_Odds_Calculator_3-way'!C96)</f>
        <v>3.26</v>
      </c>
      <c r="D95" s="4">
        <f t="shared" si="5"/>
        <v>3.2904031122910959E-2</v>
      </c>
      <c r="E95" s="4">
        <f t="shared" si="6"/>
        <v>2.3700477768760999</v>
      </c>
      <c r="F95" s="4">
        <f t="shared" si="7"/>
        <v>3.5424924607458022</v>
      </c>
      <c r="G95" s="4">
        <f t="shared" si="8"/>
        <v>3.3808859919883596</v>
      </c>
      <c r="I95" s="4">
        <f t="shared" si="9"/>
        <v>1.032904031122911</v>
      </c>
    </row>
    <row r="96" spans="1:9" x14ac:dyDescent="0.2">
      <c r="A96" s="4">
        <f>IF('True_Odds_Calculator_3-way'!A97="","",'True_Odds_Calculator_3-way'!A97)</f>
        <v>1.68</v>
      </c>
      <c r="B96" s="4">
        <f>IF('True_Odds_Calculator_3-way'!B97="","",'True_Odds_Calculator_3-way'!B97)</f>
        <v>3.68</v>
      </c>
      <c r="C96" s="4">
        <f>IF('True_Odds_Calculator_3-way'!C97="","",'True_Odds_Calculator_3-way'!C97)</f>
        <v>6.15</v>
      </c>
      <c r="D96" s="4">
        <f t="shared" si="5"/>
        <v>2.9578851689137986E-2</v>
      </c>
      <c r="E96" s="4">
        <f t="shared" si="6"/>
        <v>1.7082964911902347</v>
      </c>
      <c r="F96" s="4">
        <f t="shared" si="7"/>
        <v>3.8185499421519475</v>
      </c>
      <c r="G96" s="4">
        <f t="shared" si="8"/>
        <v>6.5469873543268049</v>
      </c>
      <c r="I96" s="4">
        <f t="shared" si="9"/>
        <v>1.029578851689138</v>
      </c>
    </row>
    <row r="97" spans="1:9" x14ac:dyDescent="0.2">
      <c r="A97" s="4">
        <f>IF('True_Odds_Calculator_3-way'!A98="","",'True_Odds_Calculator_3-way'!A98)</f>
        <v>2.82</v>
      </c>
      <c r="B97" s="4">
        <f>IF('True_Odds_Calculator_3-way'!B98="","",'True_Odds_Calculator_3-way'!B98)</f>
        <v>3.34</v>
      </c>
      <c r="C97" s="4">
        <f>IF('True_Odds_Calculator_3-way'!C98="","",'True_Odds_Calculator_3-way'!C98)</f>
        <v>2.67</v>
      </c>
      <c r="D97" s="4">
        <f t="shared" si="5"/>
        <v>2.8542961888797125E-2</v>
      </c>
      <c r="E97" s="4">
        <f t="shared" si="6"/>
        <v>2.8977476835944138</v>
      </c>
      <c r="F97" s="4">
        <f t="shared" si="7"/>
        <v>3.4496214883351906</v>
      </c>
      <c r="G97" s="4">
        <f t="shared" si="8"/>
        <v>2.7395945675661895</v>
      </c>
      <c r="I97" s="4">
        <f t="shared" si="9"/>
        <v>1.0285429618887971</v>
      </c>
    </row>
    <row r="98" spans="1:9" x14ac:dyDescent="0.2">
      <c r="A98" s="4">
        <f>IF('True_Odds_Calculator_3-way'!A99="","",'True_Odds_Calculator_3-way'!A99)</f>
        <v>2.37</v>
      </c>
      <c r="B98" s="4">
        <f>IF('True_Odds_Calculator_3-way'!B99="","",'True_Odds_Calculator_3-way'!B99)</f>
        <v>3.43</v>
      </c>
      <c r="C98" s="4">
        <f>IF('True_Odds_Calculator_3-way'!C99="","",'True_Odds_Calculator_3-way'!C99)</f>
        <v>3.13</v>
      </c>
      <c r="D98" s="4">
        <f t="shared" si="5"/>
        <v>3.2974935665789129E-2</v>
      </c>
      <c r="E98" s="4">
        <f t="shared" si="6"/>
        <v>2.4333903020410519</v>
      </c>
      <c r="F98" s="4">
        <f t="shared" si="7"/>
        <v>3.5643819883211445</v>
      </c>
      <c r="G98" s="4">
        <f t="shared" si="8"/>
        <v>3.2415207936816457</v>
      </c>
      <c r="I98" s="4">
        <f t="shared" si="9"/>
        <v>1.0329749356657891</v>
      </c>
    </row>
    <row r="99" spans="1:9" x14ac:dyDescent="0.2">
      <c r="A99" s="4">
        <f>IF('True_Odds_Calculator_3-way'!A100="","",'True_Odds_Calculator_3-way'!A100)</f>
        <v>3.95</v>
      </c>
      <c r="B99" s="4">
        <f>IF('True_Odds_Calculator_3-way'!B100="","",'True_Odds_Calculator_3-way'!B100)</f>
        <v>3.19</v>
      </c>
      <c r="C99" s="4">
        <f>IF('True_Odds_Calculator_3-way'!C100="","",'True_Odds_Calculator_3-way'!C100)</f>
        <v>2.11</v>
      </c>
      <c r="D99" s="4">
        <f t="shared" si="5"/>
        <v>4.0577830075576138E-2</v>
      </c>
      <c r="E99" s="4">
        <f t="shared" si="6"/>
        <v>4.172950197644588</v>
      </c>
      <c r="F99" s="4">
        <f t="shared" si="7"/>
        <v>3.3338480742982495</v>
      </c>
      <c r="G99" s="4">
        <f t="shared" si="8"/>
        <v>2.1719879730918148</v>
      </c>
      <c r="I99" s="4">
        <f t="shared" si="9"/>
        <v>1.0405778300755761</v>
      </c>
    </row>
    <row r="100" spans="1:9" x14ac:dyDescent="0.2">
      <c r="A100" s="4">
        <f>IF('True_Odds_Calculator_3-way'!A101="","",'True_Odds_Calculator_3-way'!A101)</f>
        <v>1.97</v>
      </c>
      <c r="B100" s="4">
        <f>IF('True_Odds_Calculator_3-way'!B101="","",'True_Odds_Calculator_3-way'!B101)</f>
        <v>3.75</v>
      </c>
      <c r="C100" s="4">
        <f>IF('True_Odds_Calculator_3-way'!C101="","",'True_Odds_Calculator_3-way'!C101)</f>
        <v>3.77</v>
      </c>
      <c r="D100" s="4">
        <f t="shared" si="5"/>
        <v>3.953286925455668E-2</v>
      </c>
      <c r="E100" s="4">
        <f t="shared" si="6"/>
        <v>2.0225040379216672</v>
      </c>
      <c r="F100" s="4">
        <f t="shared" si="7"/>
        <v>3.9449436783142326</v>
      </c>
      <c r="G100" s="4">
        <f t="shared" si="8"/>
        <v>3.9670832645861704</v>
      </c>
      <c r="I100" s="4">
        <f t="shared" si="9"/>
        <v>1.0395328692545567</v>
      </c>
    </row>
    <row r="101" spans="1:9" x14ac:dyDescent="0.2">
      <c r="A101" s="4">
        <f>IF('True_Odds_Calculator_3-way'!A102="","",'True_Odds_Calculator_3-way'!A102)</f>
        <v>4.09</v>
      </c>
      <c r="B101" s="4">
        <f>IF('True_Odds_Calculator_3-way'!B102="","",'True_Odds_Calculator_3-way'!B102)</f>
        <v>3.29</v>
      </c>
      <c r="C101" s="4">
        <f>IF('True_Odds_Calculator_3-way'!C102="","",'True_Odds_Calculator_3-way'!C102)</f>
        <v>1.99</v>
      </c>
      <c r="D101" s="4">
        <f t="shared" si="5"/>
        <v>5.0962708101337739E-2</v>
      </c>
      <c r="E101" s="4">
        <f t="shared" si="6"/>
        <v>4.3953878500308505</v>
      </c>
      <c r="F101" s="4">
        <f t="shared" si="7"/>
        <v>3.4847601179196883</v>
      </c>
      <c r="G101" s="4">
        <f t="shared" si="8"/>
        <v>2.0596262056471191</v>
      </c>
      <c r="I101" s="4">
        <f t="shared" si="9"/>
        <v>1.0509627081013377</v>
      </c>
    </row>
    <row r="102" spans="1:9" x14ac:dyDescent="0.2">
      <c r="A102" s="4">
        <f>IF('True_Odds_Calculator_3-way'!A103="","",'True_Odds_Calculator_3-way'!A103)</f>
        <v>4.91</v>
      </c>
      <c r="B102" s="4">
        <f>IF('True_Odds_Calculator_3-way'!B103="","",'True_Odds_Calculator_3-way'!B103)</f>
        <v>3.85</v>
      </c>
      <c r="C102" s="4">
        <f>IF('True_Odds_Calculator_3-way'!C103="","",'True_Odds_Calculator_3-way'!C103)</f>
        <v>1.75</v>
      </c>
      <c r="D102" s="4">
        <f t="shared" si="5"/>
        <v>3.483481894887186E-2</v>
      </c>
      <c r="E102" s="4">
        <f t="shared" si="6"/>
        <v>5.2068585594270758</v>
      </c>
      <c r="F102" s="4">
        <f t="shared" si="7"/>
        <v>4.0301673595565504</v>
      </c>
      <c r="G102" s="4">
        <f t="shared" si="8"/>
        <v>1.786298133711316</v>
      </c>
      <c r="I102" s="4">
        <f t="shared" si="9"/>
        <v>1.0348348189488719</v>
      </c>
    </row>
    <row r="103" spans="1:9" x14ac:dyDescent="0.2">
      <c r="A103" s="4">
        <f>IF('True_Odds_Calculator_3-way'!A104="","",'True_Odds_Calculator_3-way'!A104)</f>
        <v>3.39</v>
      </c>
      <c r="B103" s="4">
        <f>IF('True_Odds_Calculator_3-way'!B104="","",'True_Odds_Calculator_3-way'!B104)</f>
        <v>3.33</v>
      </c>
      <c r="C103" s="4">
        <f>IF('True_Odds_Calculator_3-way'!C104="","",'True_Odds_Calculator_3-way'!C104)</f>
        <v>2.2799999999999998</v>
      </c>
      <c r="D103" s="4">
        <f t="shared" si="5"/>
        <v>3.3882042265833689E-2</v>
      </c>
      <c r="E103" s="4">
        <f t="shared" si="6"/>
        <v>3.5249590780901796</v>
      </c>
      <c r="F103" s="4">
        <f t="shared" si="7"/>
        <v>3.4601323490504554</v>
      </c>
      <c r="G103" s="4">
        <f t="shared" si="8"/>
        <v>2.3402625856382042</v>
      </c>
      <c r="I103" s="4">
        <f t="shared" si="9"/>
        <v>1.0338820422658337</v>
      </c>
    </row>
    <row r="104" spans="1:9" x14ac:dyDescent="0.2">
      <c r="A104" s="4">
        <f>IF('True_Odds_Calculator_3-way'!A105="","",'True_Odds_Calculator_3-way'!A105)</f>
        <v>3.6</v>
      </c>
      <c r="B104" s="4">
        <f>IF('True_Odds_Calculator_3-way'!B105="","",'True_Odds_Calculator_3-way'!B105)</f>
        <v>3.8</v>
      </c>
      <c r="C104" s="4">
        <f>IF('True_Odds_Calculator_3-way'!C105="","",'True_Odds_Calculator_3-way'!C105)</f>
        <v>2.0299999999999998</v>
      </c>
      <c r="D104" s="4">
        <f t="shared" si="5"/>
        <v>3.3546509953043646E-2</v>
      </c>
      <c r="E104" s="4">
        <f t="shared" si="6"/>
        <v>3.750999531750892</v>
      </c>
      <c r="F104" s="4">
        <f t="shared" si="7"/>
        <v>3.968636268363789</v>
      </c>
      <c r="G104" s="4">
        <f t="shared" si="8"/>
        <v>2.0771509210040793</v>
      </c>
      <c r="I104" s="4">
        <f t="shared" si="9"/>
        <v>1.0335465099530436</v>
      </c>
    </row>
    <row r="105" spans="1:9" x14ac:dyDescent="0.2">
      <c r="A105" s="4">
        <f>IF('True_Odds_Calculator_3-way'!A106="","",'True_Odds_Calculator_3-way'!A106)</f>
        <v>2.75</v>
      </c>
      <c r="B105" s="4">
        <f>IF('True_Odds_Calculator_3-way'!B106="","",'True_Odds_Calculator_3-way'!B106)</f>
        <v>3.31</v>
      </c>
      <c r="C105" s="4">
        <f>IF('True_Odds_Calculator_3-way'!C106="","",'True_Odds_Calculator_3-way'!C106)</f>
        <v>2.77</v>
      </c>
      <c r="D105" s="4">
        <f t="shared" si="5"/>
        <v>2.6761997586651098E-2</v>
      </c>
      <c r="E105" s="4">
        <f t="shared" si="6"/>
        <v>2.81915913582352</v>
      </c>
      <c r="F105" s="4">
        <f t="shared" si="7"/>
        <v>3.4107093942232578</v>
      </c>
      <c r="G105" s="4">
        <f t="shared" si="8"/>
        <v>2.8401815811187183</v>
      </c>
      <c r="I105" s="4">
        <f t="shared" si="9"/>
        <v>1.0267619975866511</v>
      </c>
    </row>
    <row r="106" spans="1:9" x14ac:dyDescent="0.2">
      <c r="A106" s="4">
        <f>IF('True_Odds_Calculator_3-way'!A107="","",'True_Odds_Calculator_3-way'!A107)</f>
        <v>2.23</v>
      </c>
      <c r="B106" s="4">
        <f>IF('True_Odds_Calculator_3-way'!B107="","",'True_Odds_Calculator_3-way'!B107)</f>
        <v>3.4</v>
      </c>
      <c r="C106" s="4">
        <f>IF('True_Odds_Calculator_3-way'!C107="","",'True_Odds_Calculator_3-way'!C107)</f>
        <v>3.5</v>
      </c>
      <c r="D106" s="4">
        <f t="shared" si="5"/>
        <v>2.8262426046651967E-2</v>
      </c>
      <c r="E106" s="4">
        <f t="shared" si="6"/>
        <v>2.277854077253219</v>
      </c>
      <c r="F106" s="4">
        <f t="shared" si="7"/>
        <v>3.5125082726671084</v>
      </c>
      <c r="G106" s="4">
        <f t="shared" si="8"/>
        <v>3.6193398799781784</v>
      </c>
      <c r="I106" s="4">
        <f t="shared" si="9"/>
        <v>1.028262426046652</v>
      </c>
    </row>
    <row r="107" spans="1:9" x14ac:dyDescent="0.2">
      <c r="A107" s="4">
        <f>IF('True_Odds_Calculator_3-way'!A108="","",'True_Odds_Calculator_3-way'!A108)</f>
        <v>2.3199999999999998</v>
      </c>
      <c r="B107" s="4">
        <f>IF('True_Odds_Calculator_3-way'!B108="","",'True_Odds_Calculator_3-way'!B108)</f>
        <v>3.57</v>
      </c>
      <c r="C107" s="4">
        <f>IF('True_Odds_Calculator_3-way'!C108="","",'True_Odds_Calculator_3-way'!C108)</f>
        <v>3.16</v>
      </c>
      <c r="D107" s="4">
        <f t="shared" si="5"/>
        <v>2.7602223779079393E-2</v>
      </c>
      <c r="E107" s="4">
        <f t="shared" si="6"/>
        <v>2.3706022103557642</v>
      </c>
      <c r="F107" s="4">
        <f t="shared" si="7"/>
        <v>3.6912450195532123</v>
      </c>
      <c r="G107" s="4">
        <f t="shared" si="8"/>
        <v>3.2546261139581598</v>
      </c>
      <c r="I107" s="4">
        <f t="shared" si="9"/>
        <v>1.0276022237790794</v>
      </c>
    </row>
    <row r="108" spans="1:9" x14ac:dyDescent="0.2">
      <c r="A108" s="4">
        <f>IF('True_Odds_Calculator_3-way'!A109="","",'True_Odds_Calculator_3-way'!A109)</f>
        <v>2.96</v>
      </c>
      <c r="B108" s="4">
        <f>IF('True_Odds_Calculator_3-way'!B109="","",'True_Odds_Calculator_3-way'!B109)</f>
        <v>3.09</v>
      </c>
      <c r="C108" s="4">
        <f>IF('True_Odds_Calculator_3-way'!C109="","",'True_Odds_Calculator_3-way'!C109)</f>
        <v>2.96</v>
      </c>
      <c r="D108" s="4">
        <f t="shared" si="5"/>
        <v>-6.9972885506863758E-4</v>
      </c>
      <c r="E108" s="4">
        <f t="shared" si="6"/>
        <v>2.95795782846794</v>
      </c>
      <c r="F108" s="4">
        <f t="shared" si="7"/>
        <v>3.0877745768815266</v>
      </c>
      <c r="G108" s="4">
        <f t="shared" si="8"/>
        <v>2.95795782846794</v>
      </c>
      <c r="I108" s="4">
        <f t="shared" si="9"/>
        <v>0.99930027114493136</v>
      </c>
    </row>
    <row r="109" spans="1:9" x14ac:dyDescent="0.2">
      <c r="A109" s="4">
        <f>IF('True_Odds_Calculator_3-way'!A110="","",'True_Odds_Calculator_3-way'!A110)</f>
        <v>3.38</v>
      </c>
      <c r="B109" s="4">
        <f>IF('True_Odds_Calculator_3-way'!B110="","",'True_Odds_Calculator_3-way'!B110)</f>
        <v>3.05</v>
      </c>
      <c r="C109" s="4">
        <f>IF('True_Odds_Calculator_3-way'!C110="","",'True_Odds_Calculator_3-way'!C110)</f>
        <v>2.41</v>
      </c>
      <c r="D109" s="4">
        <f t="shared" si="5"/>
        <v>3.8664599960796409E-2</v>
      </c>
      <c r="E109" s="4">
        <f t="shared" si="6"/>
        <v>3.5339461729685189</v>
      </c>
      <c r="F109" s="4">
        <f t="shared" si="7"/>
        <v>3.17479817300406</v>
      </c>
      <c r="G109" s="4">
        <f t="shared" si="8"/>
        <v>2.4872555553071294</v>
      </c>
      <c r="I109" s="4">
        <f t="shared" si="9"/>
        <v>1.0386645999607964</v>
      </c>
    </row>
    <row r="110" spans="1:9" x14ac:dyDescent="0.2">
      <c r="A110" s="4">
        <f>IF('True_Odds_Calculator_3-way'!A111="","",'True_Odds_Calculator_3-way'!A111)</f>
        <v>1.91</v>
      </c>
      <c r="B110" s="4">
        <f>IF('True_Odds_Calculator_3-way'!B111="","",'True_Odds_Calculator_3-way'!B111)</f>
        <v>3.6</v>
      </c>
      <c r="C110" s="4">
        <f>IF('True_Odds_Calculator_3-way'!C111="","",'True_Odds_Calculator_3-way'!C111)</f>
        <v>4.29</v>
      </c>
      <c r="D110" s="4">
        <f t="shared" si="5"/>
        <v>3.4438220302094535E-2</v>
      </c>
      <c r="E110" s="4">
        <f t="shared" si="6"/>
        <v>1.9528168109640403</v>
      </c>
      <c r="F110" s="4">
        <f t="shared" si="7"/>
        <v>3.7551863205385421</v>
      </c>
      <c r="G110" s="4">
        <f t="shared" si="8"/>
        <v>4.5122113140126467</v>
      </c>
      <c r="I110" s="4">
        <f t="shared" si="9"/>
        <v>1.0344382203020945</v>
      </c>
    </row>
    <row r="111" spans="1:9" x14ac:dyDescent="0.2">
      <c r="A111" s="4">
        <f>IF('True_Odds_Calculator_3-way'!A112="","",'True_Odds_Calculator_3-way'!A112)</f>
        <v>1.51</v>
      </c>
      <c r="B111" s="4">
        <f>IF('True_Odds_Calculator_3-way'!B112="","",'True_Odds_Calculator_3-way'!B112)</f>
        <v>4.16</v>
      </c>
      <c r="C111" s="4">
        <f>IF('True_Odds_Calculator_3-way'!C112="","",'True_Odds_Calculator_3-way'!C112)</f>
        <v>7.52</v>
      </c>
      <c r="D111" s="4">
        <f t="shared" si="5"/>
        <v>3.5614994418009971E-2</v>
      </c>
      <c r="E111" s="4">
        <f t="shared" si="6"/>
        <v>1.5375626773732343</v>
      </c>
      <c r="F111" s="4">
        <f t="shared" si="7"/>
        <v>4.3761195917689761</v>
      </c>
      <c r="G111" s="4">
        <f t="shared" si="8"/>
        <v>8.2571570276287236</v>
      </c>
      <c r="I111" s="4">
        <f t="shared" si="9"/>
        <v>1.03561499441801</v>
      </c>
    </row>
    <row r="112" spans="1:9" x14ac:dyDescent="0.2">
      <c r="A112" s="4">
        <f>IF('True_Odds_Calculator_3-way'!A113="","",'True_Odds_Calculator_3-way'!A113)</f>
        <v>3.91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2.11</v>
      </c>
      <c r="D112" s="4">
        <f t="shared" si="5"/>
        <v>4.0247131203604347E-2</v>
      </c>
      <c r="E112" s="4">
        <f t="shared" si="6"/>
        <v>4.1264549596648372</v>
      </c>
      <c r="F112" s="4">
        <f t="shared" si="7"/>
        <v>3.3653796471298949</v>
      </c>
      <c r="G112" s="4">
        <f t="shared" si="8"/>
        <v>2.1714680700927609</v>
      </c>
      <c r="I112" s="4">
        <f t="shared" si="9"/>
        <v>1.0402471312036043</v>
      </c>
    </row>
    <row r="113" spans="1:9" x14ac:dyDescent="0.2">
      <c r="A113" s="4">
        <f>IF('True_Odds_Calculator_3-way'!A114="","",'True_Odds_Calculator_3-way'!A114)</f>
        <v>1.43</v>
      </c>
      <c r="B113" s="4">
        <f>IF('True_Odds_Calculator_3-way'!B114="","",'True_Odds_Calculator_3-way'!B114)</f>
        <v>4.63</v>
      </c>
      <c r="C113" s="4">
        <f>IF('True_Odds_Calculator_3-way'!C114="","",'True_Odds_Calculator_3-way'!C114)</f>
        <v>7.79</v>
      </c>
      <c r="D113" s="4">
        <f t="shared" si="5"/>
        <v>4.365312543266775E-2</v>
      </c>
      <c r="E113" s="4">
        <f t="shared" si="6"/>
        <v>1.4603877330378676</v>
      </c>
      <c r="F113" s="4">
        <f t="shared" si="7"/>
        <v>4.9644624029733944</v>
      </c>
      <c r="G113" s="4">
        <f t="shared" si="8"/>
        <v>8.7859053531298876</v>
      </c>
      <c r="I113" s="4">
        <f t="shared" si="9"/>
        <v>1.0436531254326677</v>
      </c>
    </row>
    <row r="114" spans="1:9" x14ac:dyDescent="0.2">
      <c r="A114" s="4">
        <f>IF('True_Odds_Calculator_3-way'!A115="","",'True_Odds_Calculator_3-way'!A115)</f>
        <v>2.0299999999999998</v>
      </c>
      <c r="B114" s="4">
        <f>IF('True_Odds_Calculator_3-way'!B115="","",'True_Odds_Calculator_3-way'!B115)</f>
        <v>3.78</v>
      </c>
      <c r="C114" s="4">
        <f>IF('True_Odds_Calculator_3-way'!C115="","",'True_Odds_Calculator_3-way'!C115)</f>
        <v>3.68</v>
      </c>
      <c r="D114" s="4">
        <f t="shared" si="5"/>
        <v>2.890023242347084E-2</v>
      </c>
      <c r="E114" s="4">
        <f t="shared" si="6"/>
        <v>2.0704901406600085</v>
      </c>
      <c r="F114" s="4">
        <f t="shared" si="7"/>
        <v>3.9228477259113084</v>
      </c>
      <c r="G114" s="4">
        <f t="shared" si="8"/>
        <v>3.815254399725601</v>
      </c>
      <c r="I114" s="4">
        <f t="shared" si="9"/>
        <v>1.0289002324234708</v>
      </c>
    </row>
    <row r="115" spans="1:9" x14ac:dyDescent="0.2">
      <c r="A115" s="4">
        <f>IF('True_Odds_Calculator_3-way'!A116="","",'True_Odds_Calculator_3-way'!A116)</f>
        <v>1.1399999999999999</v>
      </c>
      <c r="B115" s="4">
        <f>IF('True_Odds_Calculator_3-way'!B116="","",'True_Odds_Calculator_3-way'!B116)</f>
        <v>9.1300000000000008</v>
      </c>
      <c r="C115" s="4">
        <f>IF('True_Odds_Calculator_3-way'!C116="","",'True_Odds_Calculator_3-way'!C116)</f>
        <v>17.989999999999998</v>
      </c>
      <c r="D115" s="4">
        <f t="shared" si="5"/>
        <v>4.230844455721039E-2</v>
      </c>
      <c r="E115" s="4">
        <f t="shared" si="6"/>
        <v>1.1586274963325978</v>
      </c>
      <c r="F115" s="4">
        <f t="shared" si="7"/>
        <v>10.479301194552976</v>
      </c>
      <c r="G115" s="4">
        <f t="shared" si="8"/>
        <v>24.105898916593862</v>
      </c>
      <c r="I115" s="4">
        <f t="shared" si="9"/>
        <v>1.0423084445572104</v>
      </c>
    </row>
    <row r="116" spans="1:9" x14ac:dyDescent="0.2">
      <c r="A116" s="4">
        <f>IF('True_Odds_Calculator_3-way'!A117="","",'True_Odds_Calculator_3-way'!A117)</f>
        <v>3.24</v>
      </c>
      <c r="B116" s="4">
        <f>IF('True_Odds_Calculator_3-way'!B117="","",'True_Odds_Calculator_3-way'!B117)</f>
        <v>3.74</v>
      </c>
      <c r="C116" s="4">
        <f>IF('True_Odds_Calculator_3-way'!C117="","",'True_Odds_Calculator_3-way'!C117)</f>
        <v>2.1800000000000002</v>
      </c>
      <c r="D116" s="4">
        <f t="shared" si="5"/>
        <v>3.4737250783302143E-2</v>
      </c>
      <c r="E116" s="4">
        <f t="shared" si="6"/>
        <v>3.3662905327201189</v>
      </c>
      <c r="F116" s="4">
        <f t="shared" si="7"/>
        <v>3.9092950422968307</v>
      </c>
      <c r="G116" s="4">
        <f t="shared" si="8"/>
        <v>2.2364534577626385</v>
      </c>
      <c r="I116" s="4">
        <f t="shared" si="9"/>
        <v>1.0347372507833021</v>
      </c>
    </row>
    <row r="117" spans="1:9" x14ac:dyDescent="0.2">
      <c r="A117" s="4">
        <f>IF('True_Odds_Calculator_3-way'!A118="","",'True_Odds_Calculator_3-way'!A118)</f>
        <v>1.69</v>
      </c>
      <c r="B117" s="4">
        <f>IF('True_Odds_Calculator_3-way'!B118="","",'True_Odds_Calculator_3-way'!B118)</f>
        <v>3.57</v>
      </c>
      <c r="C117" s="4">
        <f>IF('True_Odds_Calculator_3-way'!C118="","",'True_Odds_Calculator_3-way'!C118)</f>
        <v>5.98</v>
      </c>
      <c r="D117" s="4">
        <f t="shared" si="5"/>
        <v>3.9052101416846785E-2</v>
      </c>
      <c r="E117" s="4">
        <f t="shared" si="6"/>
        <v>1.7280152122631232</v>
      </c>
      <c r="F117" s="4">
        <f t="shared" si="7"/>
        <v>3.7439907402494272</v>
      </c>
      <c r="G117" s="4">
        <f t="shared" si="8"/>
        <v>6.4848019889120669</v>
      </c>
      <c r="I117" s="4">
        <f t="shared" si="9"/>
        <v>1.0390521014168468</v>
      </c>
    </row>
    <row r="118" spans="1:9" x14ac:dyDescent="0.2">
      <c r="A118" s="4">
        <f>IF('True_Odds_Calculator_3-way'!A119="","",'True_Odds_Calculator_3-way'!A119)</f>
        <v>2.0499999999999998</v>
      </c>
      <c r="B118" s="4">
        <f>IF('True_Odds_Calculator_3-way'!B119="","",'True_Odds_Calculator_3-way'!B119)</f>
        <v>3.45</v>
      </c>
      <c r="C118" s="4">
        <f>IF('True_Odds_Calculator_3-way'!C119="","",'True_Odds_Calculator_3-way'!C119)</f>
        <v>3.89</v>
      </c>
      <c r="D118" s="4">
        <f t="shared" si="5"/>
        <v>3.4729359252908543E-2</v>
      </c>
      <c r="E118" s="4">
        <f t="shared" si="6"/>
        <v>2.0998326592424443</v>
      </c>
      <c r="F118" s="4">
        <f t="shared" si="7"/>
        <v>3.5935207750775269</v>
      </c>
      <c r="G118" s="4">
        <f t="shared" si="8"/>
        <v>4.0734366382432166</v>
      </c>
      <c r="I118" s="4">
        <f t="shared" si="9"/>
        <v>1.0347293592529085</v>
      </c>
    </row>
    <row r="119" spans="1:9" x14ac:dyDescent="0.2">
      <c r="A119" s="4">
        <f>IF('True_Odds_Calculator_3-way'!A120="","",'True_Odds_Calculator_3-way'!A120)</f>
        <v>1.68</v>
      </c>
      <c r="B119" s="4">
        <f>IF('True_Odds_Calculator_3-way'!B120="","",'True_Odds_Calculator_3-way'!B120)</f>
        <v>3.72</v>
      </c>
      <c r="C119" s="4">
        <f>IF('True_Odds_Calculator_3-way'!C120="","",'True_Odds_Calculator_3-way'!C120)</f>
        <v>5.7</v>
      </c>
      <c r="D119" s="4">
        <f t="shared" si="5"/>
        <v>3.9493896030398545E-2</v>
      </c>
      <c r="E119" s="4">
        <f t="shared" si="6"/>
        <v>1.717996203527941</v>
      </c>
      <c r="F119" s="4">
        <f t="shared" si="7"/>
        <v>3.9115585305434033</v>
      </c>
      <c r="G119" s="4">
        <f t="shared" si="8"/>
        <v>6.1624180021589305</v>
      </c>
      <c r="I119" s="4">
        <f t="shared" si="9"/>
        <v>1.0394938960303985</v>
      </c>
    </row>
    <row r="120" spans="1:9" x14ac:dyDescent="0.2">
      <c r="A120" s="4">
        <f>IF('True_Odds_Calculator_3-way'!A121="","",'True_Odds_Calculator_3-way'!A121)</f>
        <v>5.03</v>
      </c>
      <c r="B120" s="4">
        <f>IF('True_Odds_Calculator_3-way'!B121="","",'True_Odds_Calculator_3-way'!B121)</f>
        <v>4</v>
      </c>
      <c r="C120" s="4">
        <f>IF('True_Odds_Calculator_3-way'!C121="","",'True_Odds_Calculator_3-way'!C121)</f>
        <v>1.7</v>
      </c>
      <c r="D120" s="4">
        <f t="shared" si="5"/>
        <v>3.7042451175301139E-2</v>
      </c>
      <c r="E120" s="4">
        <f t="shared" si="6"/>
        <v>5.3630899493022532</v>
      </c>
      <c r="F120" s="4">
        <f t="shared" si="7"/>
        <v>4.2078241614040843</v>
      </c>
      <c r="G120" s="4">
        <f t="shared" si="8"/>
        <v>1.7364493256392466</v>
      </c>
      <c r="I120" s="4">
        <f t="shared" si="9"/>
        <v>1.0370424511753011</v>
      </c>
    </row>
    <row r="121" spans="1:9" x14ac:dyDescent="0.2">
      <c r="A121" s="4">
        <f>IF('True_Odds_Calculator_3-way'!A122="","",'True_Odds_Calculator_3-way'!A122)</f>
        <v>1.84</v>
      </c>
      <c r="B121" s="4">
        <f>IF('True_Odds_Calculator_3-way'!B122="","",'True_Odds_Calculator_3-way'!B122)</f>
        <v>3.62</v>
      </c>
      <c r="C121" s="4">
        <f>IF('True_Odds_Calculator_3-way'!C122="","",'True_Odds_Calculator_3-way'!C122)</f>
        <v>4.6500000000000004</v>
      </c>
      <c r="D121" s="4">
        <f t="shared" si="5"/>
        <v>3.4775118233077329E-2</v>
      </c>
      <c r="E121" s="4">
        <f t="shared" si="6"/>
        <v>1.8801001660801524</v>
      </c>
      <c r="F121" s="4">
        <f t="shared" si="7"/>
        <v>3.7785556620085785</v>
      </c>
      <c r="G121" s="4">
        <f t="shared" si="8"/>
        <v>4.9149213025751486</v>
      </c>
      <c r="I121" s="4">
        <f t="shared" si="9"/>
        <v>1.0347751182330773</v>
      </c>
    </row>
    <row r="122" spans="1:9" x14ac:dyDescent="0.2">
      <c r="A122" s="4">
        <f>IF('True_Odds_Calculator_3-way'!A123="","",'True_Odds_Calculator_3-way'!A123)</f>
        <v>3.91</v>
      </c>
      <c r="B122" s="4">
        <f>IF('True_Odds_Calculator_3-way'!B123="","",'True_Odds_Calculator_3-way'!B123)</f>
        <v>3.56</v>
      </c>
      <c r="C122" s="4">
        <f>IF('True_Odds_Calculator_3-way'!C123="","",'True_Odds_Calculator_3-way'!C123)</f>
        <v>2.0099999999999998</v>
      </c>
      <c r="D122" s="4">
        <f t="shared" si="5"/>
        <v>3.41657899187644E-2</v>
      </c>
      <c r="E122" s="4">
        <f t="shared" si="6"/>
        <v>4.0922243474882816</v>
      </c>
      <c r="F122" s="4">
        <f t="shared" si="7"/>
        <v>3.7104336089602952</v>
      </c>
      <c r="G122" s="4">
        <f t="shared" si="8"/>
        <v>2.0570889870169995</v>
      </c>
      <c r="I122" s="4">
        <f t="shared" si="9"/>
        <v>1.0341657899187644</v>
      </c>
    </row>
    <row r="123" spans="1:9" x14ac:dyDescent="0.2">
      <c r="A123" s="4">
        <f>IF('True_Odds_Calculator_3-way'!A124="","",'True_Odds_Calculator_3-way'!A124)</f>
        <v>2.81</v>
      </c>
      <c r="B123" s="4">
        <f>IF('True_Odds_Calculator_3-way'!B124="","",'True_Odds_Calculator_3-way'!B124)</f>
        <v>3.22</v>
      </c>
      <c r="C123" s="4">
        <f>IF('True_Odds_Calculator_3-way'!C124="","",'True_Odds_Calculator_3-way'!C124)</f>
        <v>2.73</v>
      </c>
      <c r="D123" s="4">
        <f t="shared" si="5"/>
        <v>3.2731258632542781E-2</v>
      </c>
      <c r="E123" s="4">
        <f t="shared" si="6"/>
        <v>2.8988745030666241</v>
      </c>
      <c r="F123" s="4">
        <f t="shared" si="7"/>
        <v>3.3372425050390926</v>
      </c>
      <c r="G123" s="4">
        <f t="shared" si="8"/>
        <v>2.8138106019246747</v>
      </c>
      <c r="I123" s="4">
        <f t="shared" si="9"/>
        <v>1.0327312586325428</v>
      </c>
    </row>
    <row r="124" spans="1:9" x14ac:dyDescent="0.2">
      <c r="A124" s="4">
        <f>IF('True_Odds_Calculator_3-way'!A125="","",'True_Odds_Calculator_3-way'!A125)</f>
        <v>2.71</v>
      </c>
      <c r="B124" s="4">
        <f>IF('True_Odds_Calculator_3-way'!B125="","",'True_Odds_Calculator_3-way'!B125)</f>
        <v>3.31</v>
      </c>
      <c r="C124" s="4">
        <f>IF('True_Odds_Calculator_3-way'!C125="","",'True_Odds_Calculator_3-way'!C125)</f>
        <v>2.76</v>
      </c>
      <c r="D124" s="4">
        <f t="shared" si="5"/>
        <v>3.3437334241988248E-2</v>
      </c>
      <c r="E124" s="4">
        <f t="shared" si="6"/>
        <v>2.7944051719674978</v>
      </c>
      <c r="F124" s="4">
        <f t="shared" si="7"/>
        <v>3.4367919338765636</v>
      </c>
      <c r="G124" s="4">
        <f t="shared" si="8"/>
        <v>2.8475988245901194</v>
      </c>
      <c r="I124" s="4">
        <f t="shared" si="9"/>
        <v>1.0334373342419882</v>
      </c>
    </row>
    <row r="125" spans="1:9" x14ac:dyDescent="0.2">
      <c r="A125" s="4">
        <f>IF('True_Odds_Calculator_3-way'!A126="","",'True_Odds_Calculator_3-way'!A126)</f>
        <v>3.3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2.25</v>
      </c>
      <c r="D125" s="4">
        <f t="shared" si="5"/>
        <v>3.2375032375032475E-2</v>
      </c>
      <c r="E125" s="4">
        <f t="shared" si="6"/>
        <v>3.4218611521418021</v>
      </c>
      <c r="F125" s="4">
        <f t="shared" si="7"/>
        <v>3.6481889763779534</v>
      </c>
      <c r="G125" s="4">
        <f t="shared" si="8"/>
        <v>2.3059924347999203</v>
      </c>
      <c r="I125" s="4">
        <f t="shared" si="9"/>
        <v>1.0323750323750325</v>
      </c>
    </row>
    <row r="126" spans="1:9" x14ac:dyDescent="0.2">
      <c r="A126" s="4">
        <f>IF('True_Odds_Calculator_3-way'!A127="","",'True_Odds_Calculator_3-way'!A127)</f>
        <v>3.27</v>
      </c>
      <c r="B126" s="4">
        <f>IF('True_Odds_Calculator_3-way'!B127="","",'True_Odds_Calculator_3-way'!B127)</f>
        <v>3.57</v>
      </c>
      <c r="C126" s="4">
        <f>IF('True_Odds_Calculator_3-way'!C127="","",'True_Odds_Calculator_3-way'!C127)</f>
        <v>2.23</v>
      </c>
      <c r="D126" s="4">
        <f t="shared" si="5"/>
        <v>3.4352935644986538E-2</v>
      </c>
      <c r="E126" s="4">
        <f t="shared" si="6"/>
        <v>3.3972074118762121</v>
      </c>
      <c r="F126" s="4">
        <f t="shared" si="7"/>
        <v>3.722161956271369</v>
      </c>
      <c r="G126" s="4">
        <f t="shared" si="8"/>
        <v>2.2884367946374575</v>
      </c>
      <c r="I126" s="4">
        <f t="shared" si="9"/>
        <v>1.0343529356449865</v>
      </c>
    </row>
    <row r="127" spans="1:9" x14ac:dyDescent="0.2">
      <c r="A127" s="4">
        <f>IF('True_Odds_Calculator_3-way'!A128="","",'True_Odds_Calculator_3-way'!A128)</f>
        <v>1.61</v>
      </c>
      <c r="B127" s="4">
        <f>IF('True_Odds_Calculator_3-way'!B128="","",'True_Odds_Calculator_3-way'!B128)</f>
        <v>3.81</v>
      </c>
      <c r="C127" s="4">
        <f>IF('True_Odds_Calculator_3-way'!C128="","",'True_Odds_Calculator_3-way'!C128)</f>
        <v>6.79</v>
      </c>
      <c r="D127" s="4">
        <f t="shared" si="5"/>
        <v>3.08606090307737E-2</v>
      </c>
      <c r="E127" s="4">
        <f t="shared" si="6"/>
        <v>1.6371136473255272</v>
      </c>
      <c r="F127" s="4">
        <f t="shared" si="7"/>
        <v>3.9654164621967398</v>
      </c>
      <c r="G127" s="4">
        <f t="shared" si="8"/>
        <v>7.2998809541822842</v>
      </c>
      <c r="I127" s="4">
        <f t="shared" si="9"/>
        <v>1.0308606090307737</v>
      </c>
    </row>
    <row r="128" spans="1:9" x14ac:dyDescent="0.2">
      <c r="A128" s="4">
        <f>IF('True_Odds_Calculator_3-way'!A129="","",'True_Odds_Calculator_3-way'!A129)</f>
        <v>1.6</v>
      </c>
      <c r="B128" s="4">
        <f>IF('True_Odds_Calculator_3-way'!B129="","",'True_Odds_Calculator_3-way'!B129)</f>
        <v>3.96</v>
      </c>
      <c r="C128" s="4">
        <f>IF('True_Odds_Calculator_3-way'!C129="","",'True_Odds_Calculator_3-way'!C129)</f>
        <v>6.54</v>
      </c>
      <c r="D128" s="4">
        <f t="shared" si="5"/>
        <v>3.0430451302011052E-2</v>
      </c>
      <c r="E128" s="4">
        <f t="shared" si="6"/>
        <v>1.6263957095668122</v>
      </c>
      <c r="F128" s="4">
        <f t="shared" si="7"/>
        <v>4.1257228426234214</v>
      </c>
      <c r="G128" s="4">
        <f t="shared" si="8"/>
        <v>7.0046790901468663</v>
      </c>
      <c r="I128" s="4">
        <f t="shared" si="9"/>
        <v>1.0304304513020111</v>
      </c>
    </row>
    <row r="129" spans="1:9" x14ac:dyDescent="0.2">
      <c r="A129" s="4">
        <f>IF('True_Odds_Calculator_3-way'!A130="","",'True_Odds_Calculator_3-way'!A130)</f>
        <v>1.66</v>
      </c>
      <c r="B129" s="4">
        <f>IF('True_Odds_Calculator_3-way'!B130="","",'True_Odds_Calculator_3-way'!B130)</f>
        <v>3.88</v>
      </c>
      <c r="C129" s="4">
        <f>IF('True_Odds_Calculator_3-way'!C130="","",'True_Odds_Calculator_3-way'!C130)</f>
        <v>5.89</v>
      </c>
      <c r="D129" s="4">
        <f t="shared" si="5"/>
        <v>2.9920884244098556E-2</v>
      </c>
      <c r="E129" s="4">
        <f t="shared" si="6"/>
        <v>1.6879460099021555</v>
      </c>
      <c r="F129" s="4">
        <f t="shared" si="7"/>
        <v>4.0361912241225282</v>
      </c>
      <c r="G129" s="4">
        <f t="shared" si="8"/>
        <v>6.257600683377512</v>
      </c>
      <c r="I129" s="4">
        <f t="shared" si="9"/>
        <v>1.0299208842440986</v>
      </c>
    </row>
    <row r="130" spans="1:9" x14ac:dyDescent="0.2">
      <c r="A130" s="4">
        <f>IF('True_Odds_Calculator_3-way'!A131="","",'True_Odds_Calculator_3-way'!A131)</f>
        <v>2.8</v>
      </c>
      <c r="B130" s="4">
        <f>IF('True_Odds_Calculator_3-way'!B131="","",'True_Odds_Calculator_3-way'!B131)</f>
        <v>3.29</v>
      </c>
      <c r="C130" s="4">
        <f>IF('True_Odds_Calculator_3-way'!C131="","",'True_Odds_Calculator_3-way'!C131)</f>
        <v>2.73</v>
      </c>
      <c r="D130" s="4">
        <f t="shared" si="5"/>
        <v>2.7394591224378484E-2</v>
      </c>
      <c r="E130" s="4">
        <f t="shared" si="6"/>
        <v>2.8734696924455054</v>
      </c>
      <c r="F130" s="4">
        <f t="shared" si="7"/>
        <v>3.3919020134819582</v>
      </c>
      <c r="G130" s="4">
        <f t="shared" si="8"/>
        <v>2.7997963414190634</v>
      </c>
      <c r="I130" s="4">
        <f t="shared" si="9"/>
        <v>1.0273945912243785</v>
      </c>
    </row>
    <row r="131" spans="1:9" x14ac:dyDescent="0.2">
      <c r="A131" s="4">
        <f>IF('True_Odds_Calculator_3-way'!A132="","",'True_Odds_Calculator_3-way'!A132)</f>
        <v>3.8</v>
      </c>
      <c r="B131" s="4">
        <f>IF('True_Odds_Calculator_3-way'!B132="","",'True_Odds_Calculator_3-way'!B132)</f>
        <v>3.16</v>
      </c>
      <c r="C131" s="4">
        <f>IF('True_Odds_Calculator_3-way'!C132="","",'True_Odds_Calculator_3-way'!C132)</f>
        <v>2.2000000000000002</v>
      </c>
      <c r="D131" s="4">
        <f t="shared" ref="D131:D194" si="10">IF(A131="","",((1/A131)+(1/B131)+(1/C131))-1)</f>
        <v>3.4159045484828177E-2</v>
      </c>
      <c r="E131" s="4">
        <f t="shared" ref="E131:E194" si="11">IF(A131="","",(3*A131)/(3-($D131*A131)))</f>
        <v>3.9718547029107523</v>
      </c>
      <c r="F131" s="4">
        <f t="shared" ref="F131:F194" si="12">IF(B131="","",(3*B131)/(3-($D131*B131)))</f>
        <v>3.2779432201707359</v>
      </c>
      <c r="G131" s="4">
        <f t="shared" ref="G131:G194" si="13">IF(C131="","",(3*C131)/(3-($D131*C131)))</f>
        <v>2.2565258985923191</v>
      </c>
      <c r="I131" s="4">
        <f t="shared" ref="I131:I194" si="14">IF(A131="","",D131+1)</f>
        <v>1.0341590454848282</v>
      </c>
    </row>
    <row r="132" spans="1:9" x14ac:dyDescent="0.2">
      <c r="A132" s="4">
        <f>IF('True_Odds_Calculator_3-way'!A133="","",'True_Odds_Calculator_3-way'!A133)</f>
        <v>2.4300000000000002</v>
      </c>
      <c r="B132" s="4">
        <f>IF('True_Odds_Calculator_3-way'!B133="","",'True_Odds_Calculator_3-way'!B133)</f>
        <v>3.28</v>
      </c>
      <c r="C132" s="4">
        <f>IF('True_Odds_Calculator_3-way'!C133="","",'True_Odds_Calculator_3-way'!C133)</f>
        <v>3.16</v>
      </c>
      <c r="D132" s="4">
        <f t="shared" si="10"/>
        <v>3.2856378727875279E-2</v>
      </c>
      <c r="E132" s="4">
        <f t="shared" si="11"/>
        <v>2.4964394064743543</v>
      </c>
      <c r="F132" s="4">
        <f t="shared" si="12"/>
        <v>3.402217781152606</v>
      </c>
      <c r="G132" s="4">
        <f t="shared" si="13"/>
        <v>3.2732841718715018</v>
      </c>
      <c r="I132" s="4">
        <f t="shared" si="14"/>
        <v>1.0328563787278753</v>
      </c>
    </row>
    <row r="133" spans="1:9" x14ac:dyDescent="0.2">
      <c r="A133" s="4">
        <f>IF('True_Odds_Calculator_3-way'!A134="","",'True_Odds_Calculator_3-way'!A134)</f>
        <v>3.13</v>
      </c>
      <c r="B133" s="4">
        <f>IF('True_Odds_Calculator_3-way'!B134="","",'True_Odds_Calculator_3-way'!B134)</f>
        <v>3.35</v>
      </c>
      <c r="C133" s="4">
        <f>IF('True_Odds_Calculator_3-way'!C134="","",'True_Odds_Calculator_3-way'!C134)</f>
        <v>2.4</v>
      </c>
      <c r="D133" s="4">
        <f t="shared" si="10"/>
        <v>3.4662947244607611E-2</v>
      </c>
      <c r="E133" s="4">
        <f t="shared" si="11"/>
        <v>3.2474438331533877</v>
      </c>
      <c r="F133" s="4">
        <f t="shared" si="12"/>
        <v>3.4848894694812058</v>
      </c>
      <c r="G133" s="4">
        <f t="shared" si="13"/>
        <v>2.4684510302705318</v>
      </c>
      <c r="I133" s="4">
        <f t="shared" si="14"/>
        <v>1.0346629472446076</v>
      </c>
    </row>
    <row r="134" spans="1:9" x14ac:dyDescent="0.2">
      <c r="A134" s="4">
        <f>IF('True_Odds_Calculator_3-way'!A135="","",'True_Odds_Calculator_3-way'!A135)</f>
        <v>2.0699999999999998</v>
      </c>
      <c r="B134" s="4">
        <f>IF('True_Odds_Calculator_3-way'!B135="","",'True_Odds_Calculator_3-way'!B135)</f>
        <v>3.02</v>
      </c>
      <c r="C134" s="4">
        <f>IF('True_Odds_Calculator_3-way'!C135="","",'True_Odds_Calculator_3-way'!C135)</f>
        <v>4.4400000000000004</v>
      </c>
      <c r="D134" s="4">
        <f t="shared" si="10"/>
        <v>3.944284047940827E-2</v>
      </c>
      <c r="E134" s="4">
        <f t="shared" si="11"/>
        <v>2.1279123254199361</v>
      </c>
      <c r="F134" s="4">
        <f t="shared" si="12"/>
        <v>3.1448695381034302</v>
      </c>
      <c r="G134" s="4">
        <f t="shared" si="13"/>
        <v>4.7152549099018897</v>
      </c>
      <c r="I134" s="4">
        <f t="shared" si="14"/>
        <v>1.0394428404794083</v>
      </c>
    </row>
    <row r="135" spans="1:9" x14ac:dyDescent="0.2">
      <c r="A135" s="4">
        <f>IF('True_Odds_Calculator_3-way'!A136="","",'True_Odds_Calculator_3-way'!A136)</f>
        <v>4.53</v>
      </c>
      <c r="B135" s="4">
        <f>IF('True_Odds_Calculator_3-way'!B136="","",'True_Odds_Calculator_3-way'!B136)</f>
        <v>3.47</v>
      </c>
      <c r="C135" s="4">
        <f>IF('True_Odds_Calculator_3-way'!C136="","",'True_Odds_Calculator_3-way'!C136)</f>
        <v>1.88</v>
      </c>
      <c r="D135" s="4">
        <f t="shared" si="10"/>
        <v>4.0849883533746745E-2</v>
      </c>
      <c r="E135" s="4">
        <f t="shared" si="11"/>
        <v>4.8277944072864107</v>
      </c>
      <c r="F135" s="4">
        <f t="shared" si="12"/>
        <v>3.6420875385465323</v>
      </c>
      <c r="G135" s="4">
        <f t="shared" si="13"/>
        <v>1.9293909820625446</v>
      </c>
      <c r="I135" s="4">
        <f t="shared" si="14"/>
        <v>1.0408498835337467</v>
      </c>
    </row>
    <row r="136" spans="1:9" x14ac:dyDescent="0.2">
      <c r="A136" s="4">
        <f>IF('True_Odds_Calculator_3-way'!A137="","",'True_Odds_Calculator_3-way'!A137)</f>
        <v>1.98</v>
      </c>
      <c r="B136" s="4">
        <f>IF('True_Odds_Calculator_3-way'!B137="","",'True_Odds_Calculator_3-way'!B137)</f>
        <v>3.39</v>
      </c>
      <c r="C136" s="4">
        <f>IF('True_Odds_Calculator_3-way'!C137="","",'True_Odds_Calculator_3-way'!C137)</f>
        <v>4.2699999999999996</v>
      </c>
      <c r="D136" s="4">
        <f t="shared" si="10"/>
        <v>3.4227793258694295E-2</v>
      </c>
      <c r="E136" s="4">
        <f t="shared" si="11"/>
        <v>2.0257626747754394</v>
      </c>
      <c r="F136" s="4">
        <f t="shared" si="12"/>
        <v>3.5263916842343832</v>
      </c>
      <c r="G136" s="4">
        <f t="shared" si="13"/>
        <v>4.4886774067147179</v>
      </c>
      <c r="I136" s="4">
        <f t="shared" si="14"/>
        <v>1.0342277932586943</v>
      </c>
    </row>
    <row r="137" spans="1:9" x14ac:dyDescent="0.2">
      <c r="A137" s="4">
        <f>IF('True_Odds_Calculator_3-way'!A138="","",'True_Odds_Calculator_3-way'!A138)</f>
        <v>7</v>
      </c>
      <c r="B137" s="4">
        <f>IF('True_Odds_Calculator_3-way'!B138="","",'True_Odds_Calculator_3-way'!B138)</f>
        <v>4.09</v>
      </c>
      <c r="C137" s="4">
        <f>IF('True_Odds_Calculator_3-way'!C138="","",'True_Odds_Calculator_3-way'!C138)</f>
        <v>1.55</v>
      </c>
      <c r="D137" s="4">
        <f t="shared" si="10"/>
        <v>3.2517210685836018E-2</v>
      </c>
      <c r="E137" s="4">
        <f t="shared" si="11"/>
        <v>7.5747204915934114</v>
      </c>
      <c r="F137" s="4">
        <f t="shared" si="12"/>
        <v>4.2797280354904048</v>
      </c>
      <c r="G137" s="4">
        <f t="shared" si="13"/>
        <v>1.5764858431915878</v>
      </c>
      <c r="I137" s="4">
        <f t="shared" si="14"/>
        <v>1.032517210685836</v>
      </c>
    </row>
    <row r="138" spans="1:9" x14ac:dyDescent="0.2">
      <c r="A138" s="4">
        <f>IF('True_Odds_Calculator_3-way'!A139="","",'True_Odds_Calculator_3-way'!A139)</f>
        <v>1.52</v>
      </c>
      <c r="B138" s="4">
        <f>IF('True_Odds_Calculator_3-way'!B139="","",'True_Odds_Calculator_3-way'!B139)</f>
        <v>4.3600000000000003</v>
      </c>
      <c r="C138" s="4">
        <f>IF('True_Odds_Calculator_3-way'!C139="","",'True_Odds_Calculator_3-way'!C139)</f>
        <v>7.03</v>
      </c>
      <c r="D138" s="4">
        <f t="shared" si="10"/>
        <v>2.9500045675806108E-2</v>
      </c>
      <c r="E138" s="4">
        <f t="shared" si="11"/>
        <v>1.5430636943957792</v>
      </c>
      <c r="F138" s="4">
        <f t="shared" si="12"/>
        <v>4.5553012513747291</v>
      </c>
      <c r="G138" s="4">
        <f t="shared" si="13"/>
        <v>7.5520622874882948</v>
      </c>
      <c r="I138" s="4">
        <f t="shared" si="14"/>
        <v>1.0295000456758061</v>
      </c>
    </row>
    <row r="139" spans="1:9" x14ac:dyDescent="0.2">
      <c r="A139" s="4">
        <f>IF('True_Odds_Calculator_3-way'!A140="","",'True_Odds_Calculator_3-way'!A140)</f>
        <v>1.62</v>
      </c>
      <c r="B139" s="4">
        <f>IF('True_Odds_Calculator_3-way'!B140="","",'True_Odds_Calculator_3-way'!B140)</f>
        <v>4.24</v>
      </c>
      <c r="C139" s="4">
        <f>IF('True_Odds_Calculator_3-way'!C140="","",'True_Odds_Calculator_3-way'!C140)</f>
        <v>5.59</v>
      </c>
      <c r="D139" s="4">
        <f t="shared" si="10"/>
        <v>3.202388378635268E-2</v>
      </c>
      <c r="E139" s="4">
        <f t="shared" si="11"/>
        <v>1.6485074702907436</v>
      </c>
      <c r="F139" s="4">
        <f t="shared" si="12"/>
        <v>4.4410016087722504</v>
      </c>
      <c r="G139" s="4">
        <f t="shared" si="13"/>
        <v>5.9447289313938025</v>
      </c>
      <c r="I139" s="4">
        <f t="shared" si="14"/>
        <v>1.0320238837863527</v>
      </c>
    </row>
    <row r="140" spans="1:9" x14ac:dyDescent="0.2">
      <c r="A140" s="4">
        <f>IF('True_Odds_Calculator_3-way'!A141="","",'True_Odds_Calculator_3-way'!A141)</f>
        <v>2.04</v>
      </c>
      <c r="B140" s="4">
        <f>IF('True_Odds_Calculator_3-way'!B141="","",'True_Odds_Calculator_3-way'!B141)</f>
        <v>3.45</v>
      </c>
      <c r="C140" s="4">
        <f>IF('True_Odds_Calculator_3-way'!C141="","",'True_Odds_Calculator_3-way'!C141)</f>
        <v>4.01</v>
      </c>
      <c r="D140" s="4">
        <f t="shared" si="10"/>
        <v>2.9427709498631938E-2</v>
      </c>
      <c r="E140" s="4">
        <f t="shared" si="11"/>
        <v>2.0816556839454594</v>
      </c>
      <c r="F140" s="4">
        <f t="shared" si="12"/>
        <v>3.5708440247179754</v>
      </c>
      <c r="G140" s="4">
        <f t="shared" si="13"/>
        <v>4.1741920025557739</v>
      </c>
      <c r="I140" s="4">
        <f t="shared" si="14"/>
        <v>1.0294277094986319</v>
      </c>
    </row>
    <row r="141" spans="1:9" x14ac:dyDescent="0.2">
      <c r="A141" s="4">
        <f>IF('True_Odds_Calculator_3-way'!A142="","",'True_Odds_Calculator_3-way'!A142)</f>
        <v>5.42</v>
      </c>
      <c r="B141" s="4">
        <f>IF('True_Odds_Calculator_3-way'!B142="","",'True_Odds_Calculator_3-way'!B142)</f>
        <v>4.13</v>
      </c>
      <c r="C141" s="4">
        <f>IF('True_Odds_Calculator_3-way'!C142="","",'True_Odds_Calculator_3-way'!C142)</f>
        <v>1.65</v>
      </c>
      <c r="D141" s="4">
        <f t="shared" si="10"/>
        <v>3.2693201684383055E-2</v>
      </c>
      <c r="E141" s="4">
        <f t="shared" si="11"/>
        <v>5.7602322521481861</v>
      </c>
      <c r="F141" s="4">
        <f t="shared" si="12"/>
        <v>4.3246419314411453</v>
      </c>
      <c r="G141" s="4">
        <f t="shared" si="13"/>
        <v>1.6802123364331789</v>
      </c>
      <c r="I141" s="4">
        <f t="shared" si="14"/>
        <v>1.0326932016843831</v>
      </c>
    </row>
    <row r="142" spans="1:9" x14ac:dyDescent="0.2">
      <c r="A142" s="4">
        <f>IF('True_Odds_Calculator_3-way'!A143="","",'True_Odds_Calculator_3-way'!A143)</f>
        <v>2.17</v>
      </c>
      <c r="B142" s="4">
        <f>IF('True_Odds_Calculator_3-way'!B143="","",'True_Odds_Calculator_3-way'!B143)</f>
        <v>3.7</v>
      </c>
      <c r="C142" s="4">
        <f>IF('True_Odds_Calculator_3-way'!C143="","",'True_Odds_Calculator_3-way'!C143)</f>
        <v>3.24</v>
      </c>
      <c r="D142" s="4">
        <f t="shared" si="10"/>
        <v>3.9741738666469795E-2</v>
      </c>
      <c r="E142" s="4">
        <f t="shared" si="11"/>
        <v>2.2342262388720804</v>
      </c>
      <c r="F142" s="4">
        <f t="shared" si="12"/>
        <v>3.8907020244723456</v>
      </c>
      <c r="G142" s="4">
        <f t="shared" si="13"/>
        <v>3.3853007570328755</v>
      </c>
      <c r="I142" s="4">
        <f t="shared" si="14"/>
        <v>1.0397417386664698</v>
      </c>
    </row>
    <row r="143" spans="1:9" x14ac:dyDescent="0.2">
      <c r="A143" s="4">
        <f>IF('True_Odds_Calculator_3-way'!A144="","",'True_Odds_Calculator_3-way'!A144)</f>
        <v>1.57</v>
      </c>
      <c r="B143" s="4">
        <f>IF('True_Odds_Calculator_3-way'!B144="","",'True_Odds_Calculator_3-way'!B144)</f>
        <v>3.84</v>
      </c>
      <c r="C143" s="4">
        <f>IF('True_Odds_Calculator_3-way'!C144="","",'True_Odds_Calculator_3-way'!C144)</f>
        <v>6.73</v>
      </c>
      <c r="D143" s="4">
        <f t="shared" si="10"/>
        <v>4.5947751929914071E-2</v>
      </c>
      <c r="E143" s="4">
        <f t="shared" si="11"/>
        <v>1.6086823602314844</v>
      </c>
      <c r="F143" s="4">
        <f t="shared" si="12"/>
        <v>4.0799548864075446</v>
      </c>
      <c r="G143" s="4">
        <f t="shared" si="13"/>
        <v>7.5034238426484698</v>
      </c>
      <c r="I143" s="4">
        <f t="shared" si="14"/>
        <v>1.0459477519299141</v>
      </c>
    </row>
    <row r="144" spans="1:9" x14ac:dyDescent="0.2">
      <c r="A144" s="4">
        <f>IF('True_Odds_Calculator_3-way'!A145="","",'True_Odds_Calculator_3-way'!A145)</f>
        <v>1.93</v>
      </c>
      <c r="B144" s="4">
        <f>IF('True_Odds_Calculator_3-way'!B145="","",'True_Odds_Calculator_3-way'!B145)</f>
        <v>3.56</v>
      </c>
      <c r="C144" s="4">
        <f>IF('True_Odds_Calculator_3-way'!C145="","",'True_Odds_Calculator_3-way'!C145)</f>
        <v>4.01</v>
      </c>
      <c r="D144" s="4">
        <f t="shared" si="10"/>
        <v>4.8410150033892485E-2</v>
      </c>
      <c r="E144" s="4">
        <f t="shared" si="11"/>
        <v>1.9920398154792731</v>
      </c>
      <c r="F144" s="4">
        <f t="shared" si="12"/>
        <v>3.7769747800550069</v>
      </c>
      <c r="G144" s="4">
        <f t="shared" si="13"/>
        <v>4.2874321631520287</v>
      </c>
      <c r="I144" s="4">
        <f t="shared" si="14"/>
        <v>1.0484101500338925</v>
      </c>
    </row>
    <row r="145" spans="1:9" x14ac:dyDescent="0.2">
      <c r="A145" s="4">
        <f>IF('True_Odds_Calculator_3-way'!A146="","",'True_Odds_Calculator_3-way'!A146)</f>
        <v>2.84</v>
      </c>
      <c r="B145" s="4">
        <f>IF('True_Odds_Calculator_3-way'!B146="","",'True_Odds_Calculator_3-way'!B146)</f>
        <v>3.64</v>
      </c>
      <c r="C145" s="4">
        <f>IF('True_Odds_Calculator_3-way'!C146="","",'True_Odds_Calculator_3-way'!C146)</f>
        <v>2.5</v>
      </c>
      <c r="D145" s="4">
        <f t="shared" si="10"/>
        <v>2.6837950781612774E-2</v>
      </c>
      <c r="E145" s="4">
        <f t="shared" si="11"/>
        <v>2.9140357207288474</v>
      </c>
      <c r="F145" s="4">
        <f t="shared" si="12"/>
        <v>3.7625203820172373</v>
      </c>
      <c r="G145" s="4">
        <f t="shared" si="13"/>
        <v>2.5571914826248716</v>
      </c>
      <c r="I145" s="4">
        <f t="shared" si="14"/>
        <v>1.0268379507816128</v>
      </c>
    </row>
    <row r="146" spans="1:9" x14ac:dyDescent="0.2">
      <c r="A146" s="4">
        <f>IF('True_Odds_Calculator_3-way'!A147="","",'True_Odds_Calculator_3-way'!A147)</f>
        <v>2.15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3.31</v>
      </c>
      <c r="D146" s="4">
        <f t="shared" si="10"/>
        <v>2.7647749361811691E-2</v>
      </c>
      <c r="E146" s="4">
        <f t="shared" si="11"/>
        <v>2.1934617341874363</v>
      </c>
      <c r="F146" s="4">
        <f t="shared" si="12"/>
        <v>3.9808798307853368</v>
      </c>
      <c r="G146" s="4">
        <f t="shared" si="13"/>
        <v>3.4141474884289238</v>
      </c>
      <c r="I146" s="4">
        <f t="shared" si="14"/>
        <v>1.0276477493618117</v>
      </c>
    </row>
    <row r="147" spans="1:9" x14ac:dyDescent="0.2">
      <c r="A147" s="4">
        <f>IF('True_Odds_Calculator_3-way'!A148="","",'True_Odds_Calculator_3-way'!A148)</f>
        <v>2.14</v>
      </c>
      <c r="B147" s="4">
        <f>IF('True_Odds_Calculator_3-way'!B148="","",'True_Odds_Calculator_3-way'!B148)</f>
        <v>3.75</v>
      </c>
      <c r="C147" s="4">
        <f>IF('True_Odds_Calculator_3-way'!C148="","",'True_Odds_Calculator_3-way'!C148)</f>
        <v>3.41</v>
      </c>
      <c r="D147" s="4">
        <f t="shared" si="10"/>
        <v>2.7211518257644229E-2</v>
      </c>
      <c r="E147" s="4">
        <f t="shared" si="11"/>
        <v>2.1823615650548875</v>
      </c>
      <c r="F147" s="4">
        <f t="shared" si="12"/>
        <v>3.8820454378876037</v>
      </c>
      <c r="G147" s="4">
        <f t="shared" si="13"/>
        <v>3.5188391944398605</v>
      </c>
      <c r="I147" s="4">
        <f t="shared" si="14"/>
        <v>1.0272115182576442</v>
      </c>
    </row>
    <row r="148" spans="1:9" x14ac:dyDescent="0.2">
      <c r="A148" s="4">
        <f>IF('True_Odds_Calculator_3-way'!A149="","",'True_Odds_Calculator_3-way'!A149)</f>
        <v>1.55</v>
      </c>
      <c r="B148" s="4">
        <f>IF('True_Odds_Calculator_3-way'!B149="","",'True_Odds_Calculator_3-way'!B149)</f>
        <v>4.46</v>
      </c>
      <c r="C148" s="4">
        <f>IF('True_Odds_Calculator_3-way'!C149="","",'True_Odds_Calculator_3-way'!C149)</f>
        <v>6.17</v>
      </c>
      <c r="D148" s="4">
        <f t="shared" si="10"/>
        <v>3.1451091254327546E-2</v>
      </c>
      <c r="E148" s="4">
        <f t="shared" si="11"/>
        <v>1.5756031261455201</v>
      </c>
      <c r="F148" s="4">
        <f t="shared" si="12"/>
        <v>4.6787664343243129</v>
      </c>
      <c r="G148" s="4">
        <f t="shared" si="13"/>
        <v>6.5967039068416495</v>
      </c>
      <c r="I148" s="4">
        <f t="shared" si="14"/>
        <v>1.0314510912543275</v>
      </c>
    </row>
    <row r="149" spans="1: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3.33</v>
      </c>
      <c r="C149" s="4">
        <f>IF('True_Odds_Calculator_3-way'!C150="","",'True_Odds_Calculator_3-way'!C150)</f>
        <v>3.33</v>
      </c>
      <c r="D149" s="4">
        <f t="shared" si="10"/>
        <v>2.7951027951027996E-2</v>
      </c>
      <c r="E149" s="4">
        <f t="shared" si="11"/>
        <v>2.3921532510591268</v>
      </c>
      <c r="F149" s="4">
        <f t="shared" si="12"/>
        <v>3.4366234453559148</v>
      </c>
      <c r="G149" s="4">
        <f t="shared" si="13"/>
        <v>3.4366234453559148</v>
      </c>
      <c r="I149" s="4">
        <f t="shared" si="14"/>
        <v>1.027951027951028</v>
      </c>
    </row>
    <row r="150" spans="1:9" x14ac:dyDescent="0.2">
      <c r="A150" s="4">
        <f>IF('True_Odds_Calculator_3-way'!A151="","",'True_Odds_Calculator_3-way'!A151)</f>
        <v>3.71</v>
      </c>
      <c r="B150" s="4">
        <f>IF('True_Odds_Calculator_3-way'!B151="","",'True_Odds_Calculator_3-way'!B151)</f>
        <v>3.76</v>
      </c>
      <c r="C150" s="4">
        <f>IF('True_Odds_Calculator_3-way'!C151="","",'True_Odds_Calculator_3-way'!C151)</f>
        <v>2.0299999999999998</v>
      </c>
      <c r="D150" s="4">
        <f t="shared" si="10"/>
        <v>2.8110063222675619E-2</v>
      </c>
      <c r="E150" s="4">
        <f t="shared" si="11"/>
        <v>3.8436147261553821</v>
      </c>
      <c r="F150" s="4">
        <f t="shared" si="12"/>
        <v>3.8973071152581391</v>
      </c>
      <c r="G150" s="4">
        <f t="shared" si="13"/>
        <v>2.0693616228939189</v>
      </c>
      <c r="I150" s="4">
        <f t="shared" si="14"/>
        <v>1.0281100632226756</v>
      </c>
    </row>
    <row r="151" spans="1:9" x14ac:dyDescent="0.2">
      <c r="A151" s="4">
        <f>IF('True_Odds_Calculator_3-way'!A152="","",'True_Odds_Calculator_3-way'!A152)</f>
        <v>1.79</v>
      </c>
      <c r="B151" s="4">
        <f>IF('True_Odds_Calculator_3-way'!B152="","",'True_Odds_Calculator_3-way'!B152)</f>
        <v>3.99</v>
      </c>
      <c r="C151" s="4">
        <f>IF('True_Odds_Calculator_3-way'!C152="","",'True_Odds_Calculator_3-way'!C152)</f>
        <v>4.5599999999999996</v>
      </c>
      <c r="D151" s="4">
        <f t="shared" si="10"/>
        <v>2.8584029907170017E-2</v>
      </c>
      <c r="E151" s="4">
        <f t="shared" si="11"/>
        <v>1.8210584020703986</v>
      </c>
      <c r="F151" s="4">
        <f t="shared" si="12"/>
        <v>4.1476814077063793</v>
      </c>
      <c r="G151" s="4">
        <f t="shared" si="13"/>
        <v>4.7671205446535829</v>
      </c>
      <c r="I151" s="4">
        <f t="shared" si="14"/>
        <v>1.02858402990717</v>
      </c>
    </row>
    <row r="152" spans="1: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3.1</v>
      </c>
      <c r="C152" s="4">
        <f>IF('True_Odds_Calculator_3-way'!C153="","",'True_Odds_Calculator_3-way'!C153)</f>
        <v>3.24</v>
      </c>
      <c r="D152" s="4">
        <f t="shared" si="10"/>
        <v>4.4445760965799996E-2</v>
      </c>
      <c r="E152" s="4">
        <f t="shared" si="11"/>
        <v>2.5099904721516966</v>
      </c>
      <c r="F152" s="4">
        <f t="shared" si="12"/>
        <v>3.2492282355289706</v>
      </c>
      <c r="G152" s="4">
        <f t="shared" si="13"/>
        <v>3.403366427576628</v>
      </c>
      <c r="I152" s="4">
        <f t="shared" si="14"/>
        <v>1.0444457609658</v>
      </c>
    </row>
    <row r="153" spans="1:9" x14ac:dyDescent="0.2">
      <c r="A153" s="4">
        <f>IF('True_Odds_Calculator_3-way'!A154="","",'True_Odds_Calculator_3-way'!A154)</f>
        <v>2.4900000000000002</v>
      </c>
      <c r="B153" s="4">
        <f>IF('True_Odds_Calculator_3-way'!B154="","",'True_Odds_Calculator_3-way'!B154)</f>
        <v>3.03</v>
      </c>
      <c r="C153" s="4">
        <f>IF('True_Odds_Calculator_3-way'!C154="","",'True_Odds_Calculator_3-way'!C154)</f>
        <v>3.31</v>
      </c>
      <c r="D153" s="4">
        <f t="shared" si="10"/>
        <v>3.3754232628518732E-2</v>
      </c>
      <c r="E153" s="4">
        <f t="shared" si="11"/>
        <v>2.5617705986026924</v>
      </c>
      <c r="F153" s="4">
        <f t="shared" si="12"/>
        <v>3.1369439885018293</v>
      </c>
      <c r="G153" s="4">
        <f t="shared" si="13"/>
        <v>3.4380400728607472</v>
      </c>
      <c r="I153" s="4">
        <f t="shared" si="14"/>
        <v>1.0337542326285187</v>
      </c>
    </row>
    <row r="154" spans="1:9" x14ac:dyDescent="0.2">
      <c r="A154" s="4">
        <f>IF('True_Odds_Calculator_3-way'!A155="","",'True_Odds_Calculator_3-way'!A155)</f>
        <v>2.93</v>
      </c>
      <c r="B154" s="4">
        <f>IF('True_Odds_Calculator_3-way'!B155="","",'True_Odds_Calculator_3-way'!B155)</f>
        <v>3.14</v>
      </c>
      <c r="C154" s="4">
        <f>IF('True_Odds_Calculator_3-way'!C155="","",'True_Odds_Calculator_3-way'!C155)</f>
        <v>2.68</v>
      </c>
      <c r="D154" s="4">
        <f t="shared" si="10"/>
        <v>3.2902594265471707E-2</v>
      </c>
      <c r="E154" s="4">
        <f t="shared" si="11"/>
        <v>3.0272812815539574</v>
      </c>
      <c r="F154" s="4">
        <f t="shared" si="12"/>
        <v>3.2519922679814095</v>
      </c>
      <c r="G154" s="4">
        <f t="shared" si="13"/>
        <v>2.7611586938922263</v>
      </c>
      <c r="I154" s="4">
        <f t="shared" si="14"/>
        <v>1.0329025942654717</v>
      </c>
    </row>
    <row r="155" spans="1:9" x14ac:dyDescent="0.2">
      <c r="A155" s="4">
        <f>IF('True_Odds_Calculator_3-way'!A156="","",'True_Odds_Calculator_3-way'!A156)</f>
        <v>2.64</v>
      </c>
      <c r="B155" s="4">
        <f>IF('True_Odds_Calculator_3-way'!B156="","",'True_Odds_Calculator_3-way'!B156)</f>
        <v>3.19</v>
      </c>
      <c r="C155" s="4">
        <f>IF('True_Odds_Calculator_3-way'!C156="","",'True_Odds_Calculator_3-way'!C156)</f>
        <v>2.94</v>
      </c>
      <c r="D155" s="4">
        <f t="shared" si="10"/>
        <v>3.2403557034098807E-2</v>
      </c>
      <c r="E155" s="4">
        <f t="shared" si="11"/>
        <v>2.7174895688456187</v>
      </c>
      <c r="F155" s="4">
        <f t="shared" si="12"/>
        <v>3.303836263078169</v>
      </c>
      <c r="G155" s="4">
        <f t="shared" si="13"/>
        <v>3.0364230906206493</v>
      </c>
      <c r="I155" s="4">
        <f t="shared" si="14"/>
        <v>1.0324035570340988</v>
      </c>
    </row>
    <row r="156" spans="1:9" x14ac:dyDescent="0.2">
      <c r="A156" s="4">
        <f>IF('True_Odds_Calculator_3-way'!A157="","",'True_Odds_Calculator_3-way'!A157)</f>
        <v>1.76</v>
      </c>
      <c r="B156" s="4">
        <f>IF('True_Odds_Calculator_3-way'!B157="","",'True_Odds_Calculator_3-way'!B157)</f>
        <v>3.75</v>
      </c>
      <c r="C156" s="4">
        <f>IF('True_Odds_Calculator_3-way'!C157="","",'True_Odds_Calculator_3-way'!C157)</f>
        <v>4.93</v>
      </c>
      <c r="D156" s="4">
        <f t="shared" si="10"/>
        <v>3.7688241440777093E-2</v>
      </c>
      <c r="E156" s="4">
        <f t="shared" si="11"/>
        <v>1.7997942333718073</v>
      </c>
      <c r="F156" s="4">
        <f t="shared" si="12"/>
        <v>3.9353977769804191</v>
      </c>
      <c r="G156" s="4">
        <f t="shared" si="13"/>
        <v>5.2554956739906435</v>
      </c>
      <c r="I156" s="4">
        <f t="shared" si="14"/>
        <v>1.0376882414407771</v>
      </c>
    </row>
    <row r="157" spans="1:9" x14ac:dyDescent="0.2">
      <c r="A157" s="4">
        <f>IF('True_Odds_Calculator_3-way'!A158="","",'True_Odds_Calculator_3-way'!A158)</f>
        <v>4.17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1.98</v>
      </c>
      <c r="D157" s="4">
        <f t="shared" si="10"/>
        <v>3.4713730991491332E-2</v>
      </c>
      <c r="E157" s="4">
        <f t="shared" si="11"/>
        <v>4.381412282604181</v>
      </c>
      <c r="F157" s="4">
        <f t="shared" si="12"/>
        <v>3.593453505050467</v>
      </c>
      <c r="G157" s="4">
        <f t="shared" si="13"/>
        <v>2.0264276095210247</v>
      </c>
      <c r="I157" s="4">
        <f t="shared" si="14"/>
        <v>1.0347137309914913</v>
      </c>
    </row>
    <row r="158" spans="1:9" x14ac:dyDescent="0.2">
      <c r="A158" s="4">
        <f>IF('True_Odds_Calculator_3-way'!A159="","",'True_Odds_Calculator_3-way'!A159)</f>
        <v>2.88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2.58</v>
      </c>
      <c r="D158" s="4">
        <f t="shared" si="10"/>
        <v>3.4220319051818882E-2</v>
      </c>
      <c r="E158" s="4">
        <f t="shared" si="11"/>
        <v>2.977826071931839</v>
      </c>
      <c r="F158" s="4">
        <f t="shared" si="12"/>
        <v>3.4722894425204891</v>
      </c>
      <c r="G158" s="4">
        <f t="shared" si="13"/>
        <v>2.6582303211443912</v>
      </c>
      <c r="I158" s="4">
        <f t="shared" si="14"/>
        <v>1.0342203190518189</v>
      </c>
    </row>
    <row r="159" spans="1:9" x14ac:dyDescent="0.2">
      <c r="A159" s="4">
        <f>IF('True_Odds_Calculator_3-way'!A160="","",'True_Odds_Calculator_3-way'!A160)</f>
        <v>2.46</v>
      </c>
      <c r="B159" s="4">
        <f>IF('True_Odds_Calculator_3-way'!B160="","",'True_Odds_Calculator_3-way'!B160)</f>
        <v>3.2</v>
      </c>
      <c r="C159" s="4">
        <f>IF('True_Odds_Calculator_3-way'!C160="","",'True_Odds_Calculator_3-way'!C160)</f>
        <v>3.25</v>
      </c>
      <c r="D159" s="4">
        <f t="shared" si="10"/>
        <v>2.6696372732958107E-2</v>
      </c>
      <c r="E159" s="4">
        <f t="shared" si="11"/>
        <v>2.5150571812432414</v>
      </c>
      <c r="F159" s="4">
        <f t="shared" si="12"/>
        <v>3.2937945240751869</v>
      </c>
      <c r="G159" s="4">
        <f t="shared" si="13"/>
        <v>3.3467928312911526</v>
      </c>
      <c r="I159" s="4">
        <f t="shared" si="14"/>
        <v>1.0266963727329581</v>
      </c>
    </row>
    <row r="160" spans="1:9" x14ac:dyDescent="0.2">
      <c r="A160" s="4">
        <f>IF('True_Odds_Calculator_3-way'!A161="","",'True_Odds_Calculator_3-way'!A161)</f>
        <v>2.2200000000000002</v>
      </c>
      <c r="B160" s="4">
        <f>IF('True_Odds_Calculator_3-way'!B161="","",'True_Odds_Calculator_3-way'!B161)</f>
        <v>3.67</v>
      </c>
      <c r="C160" s="4">
        <f>IF('True_Odds_Calculator_3-way'!C161="","",'True_Odds_Calculator_3-way'!C161)</f>
        <v>3.16</v>
      </c>
      <c r="D160" s="4">
        <f t="shared" si="10"/>
        <v>3.9385710685679642E-2</v>
      </c>
      <c r="E160" s="4">
        <f t="shared" si="11"/>
        <v>2.2866452497016954</v>
      </c>
      <c r="F160" s="4">
        <f t="shared" si="12"/>
        <v>3.8557785545067227</v>
      </c>
      <c r="G160" s="4">
        <f t="shared" si="13"/>
        <v>3.2967707612335637</v>
      </c>
      <c r="I160" s="4">
        <f t="shared" si="14"/>
        <v>1.0393857106856796</v>
      </c>
    </row>
    <row r="161" spans="1:9" x14ac:dyDescent="0.2">
      <c r="A161" s="4">
        <f>IF('True_Odds_Calculator_3-way'!A162="","",'True_Odds_Calculator_3-way'!A162)</f>
        <v>2.13</v>
      </c>
      <c r="B161" s="4">
        <f>IF('True_Odds_Calculator_3-way'!B162="","",'True_Odds_Calculator_3-way'!B162)</f>
        <v>3.28</v>
      </c>
      <c r="C161" s="4">
        <f>IF('True_Odds_Calculator_3-way'!C162="","",'True_Odds_Calculator_3-way'!C162)</f>
        <v>3.68</v>
      </c>
      <c r="D161" s="4">
        <f t="shared" si="10"/>
        <v>4.6100747290387822E-2</v>
      </c>
      <c r="E161" s="4">
        <f t="shared" si="11"/>
        <v>2.202077362522509</v>
      </c>
      <c r="F161" s="4">
        <f t="shared" si="12"/>
        <v>3.4540986026302254</v>
      </c>
      <c r="G161" s="4">
        <f t="shared" si="13"/>
        <v>3.9005787007068697</v>
      </c>
      <c r="I161" s="4">
        <f t="shared" si="14"/>
        <v>1.0461007472903878</v>
      </c>
    </row>
    <row r="162" spans="1:9" x14ac:dyDescent="0.2">
      <c r="A162" s="4">
        <f>IF('True_Odds_Calculator_3-way'!A163="","",'True_Odds_Calculator_3-way'!A163)</f>
        <v>2.52</v>
      </c>
      <c r="B162" s="4">
        <f>IF('True_Odds_Calculator_3-way'!B163="","",'True_Odds_Calculator_3-way'!B163)</f>
        <v>2.94</v>
      </c>
      <c r="C162" s="4">
        <f>IF('True_Odds_Calculator_3-way'!C163="","",'True_Odds_Calculator_3-way'!C163)</f>
        <v>3.25</v>
      </c>
      <c r="D162" s="4">
        <f t="shared" si="10"/>
        <v>4.465375893947332E-2</v>
      </c>
      <c r="E162" s="4">
        <f t="shared" si="11"/>
        <v>2.6182067285736035</v>
      </c>
      <c r="F162" s="4">
        <f t="shared" si="12"/>
        <v>3.074544154451198</v>
      </c>
      <c r="G162" s="4">
        <f t="shared" si="13"/>
        <v>3.4152104845115177</v>
      </c>
      <c r="I162" s="4">
        <f t="shared" si="14"/>
        <v>1.0446537589394733</v>
      </c>
    </row>
    <row r="163" spans="1:9" x14ac:dyDescent="0.2">
      <c r="A163" s="4">
        <f>IF('True_Odds_Calculator_3-way'!A164="","",'True_Odds_Calculator_3-way'!A164)</f>
        <v>2.84</v>
      </c>
      <c r="B163" s="4">
        <f>IF('True_Odds_Calculator_3-way'!B164="","",'True_Odds_Calculator_3-way'!B164)</f>
        <v>3.16</v>
      </c>
      <c r="C163" s="4">
        <f>IF('True_Odds_Calculator_3-way'!C164="","",'True_Odds_Calculator_3-way'!C164)</f>
        <v>2.75</v>
      </c>
      <c r="D163" s="4">
        <f t="shared" si="10"/>
        <v>3.2204735895233316E-2</v>
      </c>
      <c r="E163" s="4">
        <f t="shared" si="11"/>
        <v>2.9293061973792489</v>
      </c>
      <c r="F163" s="4">
        <f t="shared" si="12"/>
        <v>3.27095850710398</v>
      </c>
      <c r="G163" s="4">
        <f t="shared" si="13"/>
        <v>2.8336522710919918</v>
      </c>
      <c r="I163" s="4">
        <f t="shared" si="14"/>
        <v>1.0322047358952333</v>
      </c>
    </row>
    <row r="164" spans="1:9" x14ac:dyDescent="0.2">
      <c r="A164" s="4">
        <f>IF('True_Odds_Calculator_3-way'!A165="","",'True_Odds_Calculator_3-way'!A165)</f>
        <v>1.75</v>
      </c>
      <c r="B164" s="4">
        <f>IF('True_Odds_Calculator_3-way'!B165="","",'True_Odds_Calculator_3-way'!B165)</f>
        <v>3.61</v>
      </c>
      <c r="C164" s="4">
        <f>IF('True_Odds_Calculator_3-way'!C165="","",'True_Odds_Calculator_3-way'!C165)</f>
        <v>5.32</v>
      </c>
      <c r="D164" s="4">
        <f t="shared" si="10"/>
        <v>3.6406806489909016E-2</v>
      </c>
      <c r="E164" s="4">
        <f t="shared" si="11"/>
        <v>1.7879716981132077</v>
      </c>
      <c r="F164" s="4">
        <f t="shared" si="12"/>
        <v>3.7753984063745025</v>
      </c>
      <c r="G164" s="4">
        <f t="shared" si="13"/>
        <v>5.6871717929482379</v>
      </c>
      <c r="I164" s="4">
        <f t="shared" si="14"/>
        <v>1.036406806489909</v>
      </c>
    </row>
    <row r="165" spans="1:9" x14ac:dyDescent="0.2">
      <c r="A165" s="4">
        <f>IF('True_Odds_Calculator_3-way'!A166="","",'True_Odds_Calculator_3-way'!A166)</f>
        <v>2.44</v>
      </c>
      <c r="B165" s="4">
        <f>IF('True_Odds_Calculator_3-way'!B166="","",'True_Odds_Calculator_3-way'!B166)</f>
        <v>3.49</v>
      </c>
      <c r="C165" s="4">
        <f>IF('True_Odds_Calculator_3-way'!C166="","",'True_Odds_Calculator_3-way'!C166)</f>
        <v>2.98</v>
      </c>
      <c r="D165" s="4">
        <f t="shared" si="10"/>
        <v>3.1939486661826555E-2</v>
      </c>
      <c r="E165" s="4">
        <f t="shared" si="11"/>
        <v>2.5050754706600391</v>
      </c>
      <c r="F165" s="4">
        <f t="shared" si="12"/>
        <v>3.6246795709278565</v>
      </c>
      <c r="G165" s="4">
        <f t="shared" si="13"/>
        <v>3.0776430157992984</v>
      </c>
      <c r="I165" s="4">
        <f t="shared" si="14"/>
        <v>1.0319394866618266</v>
      </c>
    </row>
    <row r="166" spans="1:9" x14ac:dyDescent="0.2">
      <c r="A166" s="4">
        <f>IF('True_Odds_Calculator_3-way'!A167="","",'True_Odds_Calculator_3-way'!A167)</f>
        <v>2.02</v>
      </c>
      <c r="B166" s="4">
        <f>IF('True_Odds_Calculator_3-way'!B167="","",'True_Odds_Calculator_3-way'!B167)</f>
        <v>3.8</v>
      </c>
      <c r="C166" s="4">
        <f>IF('True_Odds_Calculator_3-way'!C167="","",'True_Odds_Calculator_3-way'!C167)</f>
        <v>3.62</v>
      </c>
      <c r="D166" s="4">
        <f t="shared" si="10"/>
        <v>3.4450493609988975E-2</v>
      </c>
      <c r="E166" s="4">
        <f t="shared" si="11"/>
        <v>2.0679700089703186</v>
      </c>
      <c r="F166" s="4">
        <f t="shared" si="12"/>
        <v>3.9733878870844106</v>
      </c>
      <c r="G166" s="4">
        <f t="shared" si="13"/>
        <v>3.777011352597468</v>
      </c>
      <c r="I166" s="4">
        <f t="shared" si="14"/>
        <v>1.034450493609989</v>
      </c>
    </row>
    <row r="167" spans="1:9" x14ac:dyDescent="0.2">
      <c r="A167" s="4">
        <f>IF('True_Odds_Calculator_3-way'!A168="","",'True_Odds_Calculator_3-way'!A168)</f>
        <v>2.42</v>
      </c>
      <c r="B167" s="4">
        <f>IF('True_Odds_Calculator_3-way'!B168="","",'True_Odds_Calculator_3-way'!B168)</f>
        <v>3.53</v>
      </c>
      <c r="C167" s="4">
        <f>IF('True_Odds_Calculator_3-way'!C168="","",'True_Odds_Calculator_3-way'!C168)</f>
        <v>3.02</v>
      </c>
      <c r="D167" s="4">
        <f t="shared" si="10"/>
        <v>2.7635087290607263E-2</v>
      </c>
      <c r="E167" s="4">
        <f t="shared" si="11"/>
        <v>2.4751774065769987</v>
      </c>
      <c r="F167" s="4">
        <f t="shared" si="12"/>
        <v>3.6486440006464185</v>
      </c>
      <c r="G167" s="4">
        <f t="shared" si="13"/>
        <v>3.1064184527365444</v>
      </c>
      <c r="I167" s="4">
        <f t="shared" si="14"/>
        <v>1.0276350872906073</v>
      </c>
    </row>
    <row r="168" spans="1:9" x14ac:dyDescent="0.2">
      <c r="A168" s="4">
        <f>IF('True_Odds_Calculator_3-way'!A169="","",'True_Odds_Calculator_3-way'!A169)</f>
        <v>3.05</v>
      </c>
      <c r="B168" s="4">
        <f>IF('True_Odds_Calculator_3-way'!B169="","",'True_Odds_Calculator_3-way'!B169)</f>
        <v>3.12</v>
      </c>
      <c r="C168" s="4">
        <f>IF('True_Odds_Calculator_3-way'!C169="","",'True_Odds_Calculator_3-way'!C169)</f>
        <v>2.57</v>
      </c>
      <c r="D168" s="4">
        <f t="shared" si="10"/>
        <v>3.7486731337595725E-2</v>
      </c>
      <c r="E168" s="4">
        <f t="shared" si="11"/>
        <v>3.1708457189384576</v>
      </c>
      <c r="F168" s="4">
        <f t="shared" si="12"/>
        <v>3.2465714872346751</v>
      </c>
      <c r="G168" s="4">
        <f t="shared" si="13"/>
        <v>2.6552703789409224</v>
      </c>
      <c r="I168" s="4">
        <f t="shared" si="14"/>
        <v>1.0374867313375957</v>
      </c>
    </row>
    <row r="169" spans="1:9" x14ac:dyDescent="0.2">
      <c r="A169" s="4">
        <f>IF('True_Odds_Calculator_3-way'!A170="","",'True_Odds_Calculator_3-way'!A170)</f>
        <v>2.88</v>
      </c>
      <c r="B169" s="4">
        <f>IF('True_Odds_Calculator_3-way'!B170="","",'True_Odds_Calculator_3-way'!B170)</f>
        <v>3.62</v>
      </c>
      <c r="C169" s="4">
        <f>IF('True_Odds_Calculator_3-way'!C170="","",'True_Odds_Calculator_3-way'!C170)</f>
        <v>2.5299999999999998</v>
      </c>
      <c r="D169" s="4">
        <f t="shared" si="10"/>
        <v>1.8722233140921585E-2</v>
      </c>
      <c r="E169" s="4">
        <f t="shared" si="11"/>
        <v>2.9327106162159855</v>
      </c>
      <c r="F169" s="4">
        <f t="shared" si="12"/>
        <v>3.7036714743223702</v>
      </c>
      <c r="G169" s="4">
        <f t="shared" si="13"/>
        <v>2.5705872156317087</v>
      </c>
      <c r="I169" s="4">
        <f t="shared" si="14"/>
        <v>1.0187222331409216</v>
      </c>
    </row>
    <row r="170" spans="1: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3.31</v>
      </c>
      <c r="C170" s="4">
        <f>IF('True_Odds_Calculator_3-way'!C171="","",'True_Odds_Calculator_3-way'!C171)</f>
        <v>3.3</v>
      </c>
      <c r="D170" s="4">
        <f t="shared" si="10"/>
        <v>3.249553400610794E-2</v>
      </c>
      <c r="E170" s="4">
        <f t="shared" si="11"/>
        <v>2.4008532670056937</v>
      </c>
      <c r="F170" s="4">
        <f t="shared" si="12"/>
        <v>3.433087893578898</v>
      </c>
      <c r="G170" s="4">
        <f t="shared" si="13"/>
        <v>3.4223315400332583</v>
      </c>
      <c r="I170" s="4">
        <f t="shared" si="14"/>
        <v>1.0324955340061079</v>
      </c>
    </row>
    <row r="171" spans="1:9" x14ac:dyDescent="0.2">
      <c r="A171" s="4">
        <f>IF('True_Odds_Calculator_3-way'!A172="","",'True_Odds_Calculator_3-way'!A172)</f>
        <v>1.52</v>
      </c>
      <c r="B171" s="4">
        <f>IF('True_Odds_Calculator_3-way'!B172="","",'True_Odds_Calculator_3-way'!B172)</f>
        <v>4.3600000000000003</v>
      </c>
      <c r="C171" s="4">
        <f>IF('True_Odds_Calculator_3-way'!C172="","",'True_Odds_Calculator_3-way'!C172)</f>
        <v>6.71</v>
      </c>
      <c r="D171" s="4">
        <f t="shared" si="10"/>
        <v>3.6283831579523085E-2</v>
      </c>
      <c r="E171" s="4">
        <f t="shared" si="11"/>
        <v>1.5484667147793463</v>
      </c>
      <c r="F171" s="4">
        <f t="shared" si="12"/>
        <v>4.6027125481712199</v>
      </c>
      <c r="G171" s="4">
        <f t="shared" si="13"/>
        <v>7.3026449586032749</v>
      </c>
      <c r="I171" s="4">
        <f t="shared" si="14"/>
        <v>1.0362838315795231</v>
      </c>
    </row>
    <row r="172" spans="1:9" x14ac:dyDescent="0.2">
      <c r="A172" s="4">
        <f>IF('True_Odds_Calculator_3-way'!A173="","",'True_Odds_Calculator_3-way'!A173)</f>
        <v>1.58</v>
      </c>
      <c r="B172" s="4">
        <f>IF('True_Odds_Calculator_3-way'!B173="","",'True_Odds_Calculator_3-way'!B173)</f>
        <v>3.68</v>
      </c>
      <c r="C172" s="4">
        <f>IF('True_Odds_Calculator_3-way'!C173="","",'True_Odds_Calculator_3-way'!C173)</f>
        <v>7.41</v>
      </c>
      <c r="D172" s="4">
        <f t="shared" si="10"/>
        <v>3.9603289371559658E-2</v>
      </c>
      <c r="E172" s="4">
        <f t="shared" si="11"/>
        <v>1.6136572307072161</v>
      </c>
      <c r="F172" s="4">
        <f t="shared" si="12"/>
        <v>3.8679028559745929</v>
      </c>
      <c r="G172" s="4">
        <f t="shared" si="13"/>
        <v>8.2134396956351736</v>
      </c>
      <c r="I172" s="4">
        <f t="shared" si="14"/>
        <v>1.0396032893715597</v>
      </c>
    </row>
    <row r="173" spans="1:9" x14ac:dyDescent="0.2">
      <c r="A173" s="4">
        <f>IF('True_Odds_Calculator_3-way'!A174="","",'True_Odds_Calculator_3-way'!A174)</f>
        <v>2.73</v>
      </c>
      <c r="B173" s="4">
        <f>IF('True_Odds_Calculator_3-way'!B174="","",'True_Odds_Calculator_3-way'!B174)</f>
        <v>3.23</v>
      </c>
      <c r="C173" s="4">
        <f>IF('True_Odds_Calculator_3-way'!C174="","",'True_Odds_Calculator_3-way'!C174)</f>
        <v>2.8</v>
      </c>
      <c r="D173" s="4">
        <f t="shared" si="10"/>
        <v>3.3040746663037801E-2</v>
      </c>
      <c r="E173" s="4">
        <f t="shared" si="11"/>
        <v>2.8146276326919293</v>
      </c>
      <c r="F173" s="4">
        <f t="shared" si="12"/>
        <v>3.3491419419774271</v>
      </c>
      <c r="G173" s="4">
        <f t="shared" si="13"/>
        <v>2.8890939670612905</v>
      </c>
      <c r="I173" s="4">
        <f t="shared" si="14"/>
        <v>1.0330407466630378</v>
      </c>
    </row>
    <row r="174" spans="1:9" x14ac:dyDescent="0.2">
      <c r="A174" s="4">
        <f>IF('True_Odds_Calculator_3-way'!A175="","",'True_Odds_Calculator_3-way'!A175)</f>
        <v>5.58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1.65</v>
      </c>
      <c r="D174" s="4">
        <f t="shared" si="10"/>
        <v>3.5898642010696369E-2</v>
      </c>
      <c r="E174" s="4">
        <f t="shared" si="11"/>
        <v>5.9792428600028327</v>
      </c>
      <c r="F174" s="4">
        <f t="shared" si="12"/>
        <v>4.1900549877329798</v>
      </c>
      <c r="G174" s="4">
        <f t="shared" si="13"/>
        <v>1.6832342021231992</v>
      </c>
      <c r="I174" s="4">
        <f t="shared" si="14"/>
        <v>1.0358986420106964</v>
      </c>
    </row>
    <row r="175" spans="1:9" x14ac:dyDescent="0.2">
      <c r="A175" s="4">
        <f>IF('True_Odds_Calculator_3-way'!A176="","",'True_Odds_Calculator_3-way'!A176)</f>
        <v>1.73</v>
      </c>
      <c r="B175" s="4">
        <f>IF('True_Odds_Calculator_3-way'!B176="","",'True_Odds_Calculator_3-way'!B176)</f>
        <v>3.87</v>
      </c>
      <c r="C175" s="4">
        <f>IF('True_Odds_Calculator_3-way'!C176="","",'True_Odds_Calculator_3-way'!C176)</f>
        <v>5.16</v>
      </c>
      <c r="D175" s="4">
        <f t="shared" si="10"/>
        <v>3.0231064509865346E-2</v>
      </c>
      <c r="E175" s="4">
        <f t="shared" si="11"/>
        <v>1.7606946246362072</v>
      </c>
      <c r="F175" s="4">
        <f t="shared" si="12"/>
        <v>4.0270470767503399</v>
      </c>
      <c r="G175" s="4">
        <f t="shared" si="13"/>
        <v>5.4430232243028636</v>
      </c>
      <c r="I175" s="4">
        <f t="shared" si="14"/>
        <v>1.0302310645098653</v>
      </c>
    </row>
    <row r="176" spans="1:9" x14ac:dyDescent="0.2">
      <c r="A176" s="4">
        <f>IF('True_Odds_Calculator_3-way'!A177="","",'True_Odds_Calculator_3-way'!A177)</f>
        <v>1.5</v>
      </c>
      <c r="B176" s="4">
        <f>IF('True_Odds_Calculator_3-way'!B177="","",'True_Odds_Calculator_3-way'!B177)</f>
        <v>4.28</v>
      </c>
      <c r="C176" s="4">
        <f>IF('True_Odds_Calculator_3-way'!C177="","",'True_Odds_Calculator_3-way'!C177)</f>
        <v>7.75</v>
      </c>
      <c r="D176" s="4">
        <f t="shared" si="10"/>
        <v>2.9343784544266782E-2</v>
      </c>
      <c r="E176" s="4">
        <f t="shared" si="11"/>
        <v>1.5223355430902599</v>
      </c>
      <c r="F176" s="4">
        <f t="shared" si="12"/>
        <v>4.467005835702528</v>
      </c>
      <c r="G176" s="4">
        <f t="shared" si="13"/>
        <v>8.3856741573033684</v>
      </c>
      <c r="I176" s="4">
        <f t="shared" si="14"/>
        <v>1.0293437845442668</v>
      </c>
    </row>
    <row r="177" spans="1:9" x14ac:dyDescent="0.2">
      <c r="A177" s="4">
        <f>IF('True_Odds_Calculator_3-way'!A178="","",'True_Odds_Calculator_3-way'!A178)</f>
        <v>1.88</v>
      </c>
      <c r="B177" s="4">
        <f>IF('True_Odds_Calculator_3-way'!B178="","",'True_Odds_Calculator_3-way'!B178)</f>
        <v>3.51</v>
      </c>
      <c r="C177" s="4">
        <f>IF('True_Odds_Calculator_3-way'!C178="","",'True_Odds_Calculator_3-way'!C178)</f>
        <v>4.68</v>
      </c>
      <c r="D177" s="4">
        <f t="shared" si="10"/>
        <v>3.04903921925197E-2</v>
      </c>
      <c r="E177" s="4">
        <f t="shared" si="11"/>
        <v>1.9166214855549528</v>
      </c>
      <c r="F177" s="4">
        <f t="shared" si="12"/>
        <v>3.6398470250790607</v>
      </c>
      <c r="G177" s="4">
        <f t="shared" si="13"/>
        <v>4.9137212073073853</v>
      </c>
      <c r="I177" s="4">
        <f t="shared" si="14"/>
        <v>1.0304903921925197</v>
      </c>
    </row>
    <row r="178" spans="1:9" x14ac:dyDescent="0.2">
      <c r="A178" s="4">
        <f>IF('True_Odds_Calculator_3-way'!A179="","",'True_Odds_Calculator_3-way'!A179)</f>
        <v>2.2000000000000002</v>
      </c>
      <c r="B178" s="4">
        <f>IF('True_Odds_Calculator_3-way'!B179="","",'True_Odds_Calculator_3-way'!B179)</f>
        <v>3.21</v>
      </c>
      <c r="C178" s="4">
        <f>IF('True_Odds_Calculator_3-way'!C179="","",'True_Odds_Calculator_3-way'!C179)</f>
        <v>3.82</v>
      </c>
      <c r="D178" s="4">
        <f t="shared" si="10"/>
        <v>2.7852039008275264E-2</v>
      </c>
      <c r="E178" s="4">
        <f t="shared" si="11"/>
        <v>2.2458715413023476</v>
      </c>
      <c r="F178" s="4">
        <f t="shared" si="12"/>
        <v>3.3086019008496912</v>
      </c>
      <c r="G178" s="4">
        <f t="shared" si="13"/>
        <v>3.9604573410639969</v>
      </c>
      <c r="I178" s="4">
        <f t="shared" si="14"/>
        <v>1.0278520390082753</v>
      </c>
    </row>
    <row r="179" spans="1:9" x14ac:dyDescent="0.2">
      <c r="A179" s="4">
        <f>IF('True_Odds_Calculator_3-way'!A180="","",'True_Odds_Calculator_3-way'!A180)</f>
        <v>1.62</v>
      </c>
      <c r="B179" s="4">
        <f>IF('True_Odds_Calculator_3-way'!B180="","",'True_Odds_Calculator_3-way'!B180)</f>
        <v>4.46</v>
      </c>
      <c r="C179" s="4">
        <f>IF('True_Odds_Calculator_3-way'!C180="","",'True_Odds_Calculator_3-way'!C180)</f>
        <v>5.25</v>
      </c>
      <c r="D179" s="4">
        <f t="shared" si="10"/>
        <v>3.1975387730245775E-2</v>
      </c>
      <c r="E179" s="4">
        <f t="shared" si="11"/>
        <v>1.6484635408744628</v>
      </c>
      <c r="F179" s="4">
        <f t="shared" si="12"/>
        <v>4.6825953312676685</v>
      </c>
      <c r="G179" s="4">
        <f t="shared" si="13"/>
        <v>5.5611869401398648</v>
      </c>
      <c r="I179" s="4">
        <f t="shared" si="14"/>
        <v>1.0319753877302458</v>
      </c>
    </row>
    <row r="180" spans="1:9" x14ac:dyDescent="0.2">
      <c r="A180" s="4">
        <f>IF('True_Odds_Calculator_3-way'!A181="","",'True_Odds_Calculator_3-way'!A181)</f>
        <v>1.86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4.67</v>
      </c>
      <c r="D180" s="4">
        <f t="shared" si="10"/>
        <v>3.0318702948210596E-2</v>
      </c>
      <c r="E180" s="4">
        <f t="shared" si="11"/>
        <v>1.8956333495425717</v>
      </c>
      <c r="F180" s="4">
        <f t="shared" si="12"/>
        <v>3.7251537222041131</v>
      </c>
      <c r="G180" s="4">
        <f t="shared" si="13"/>
        <v>4.9013234201429077</v>
      </c>
      <c r="I180" s="4">
        <f t="shared" si="14"/>
        <v>1.0303187029482106</v>
      </c>
    </row>
    <row r="181" spans="1:9" x14ac:dyDescent="0.2">
      <c r="A181" s="4">
        <f>IF('True_Odds_Calculator_3-way'!A182="","",'True_Odds_Calculator_3-way'!A182)</f>
        <v>3.86</v>
      </c>
      <c r="B181" s="4">
        <f>IF('True_Odds_Calculator_3-way'!B182="","",'True_Odds_Calculator_3-way'!B182)</f>
        <v>3.38</v>
      </c>
      <c r="C181" s="4">
        <f>IF('True_Odds_Calculator_3-way'!C182="","",'True_Odds_Calculator_3-way'!C182)</f>
        <v>2.11</v>
      </c>
      <c r="D181" s="4">
        <f t="shared" si="10"/>
        <v>2.8858994967733365E-2</v>
      </c>
      <c r="E181" s="4">
        <f t="shared" si="11"/>
        <v>4.008856485633574</v>
      </c>
      <c r="F181" s="4">
        <f t="shared" si="12"/>
        <v>3.4935922936622452</v>
      </c>
      <c r="G181" s="4">
        <f t="shared" si="13"/>
        <v>2.1537150157299538</v>
      </c>
      <c r="I181" s="4">
        <f t="shared" si="14"/>
        <v>1.0288589949677334</v>
      </c>
    </row>
    <row r="182" spans="1:9" x14ac:dyDescent="0.2">
      <c r="A182" s="4">
        <f>IF('True_Odds_Calculator_3-way'!A183="","",'True_Odds_Calculator_3-way'!A183)</f>
        <v>2.69</v>
      </c>
      <c r="B182" s="4">
        <f>IF('True_Odds_Calculator_3-way'!B183="","",'True_Odds_Calculator_3-way'!B183)</f>
        <v>2.92</v>
      </c>
      <c r="C182" s="4">
        <f>IF('True_Odds_Calculator_3-way'!C183="","",'True_Odds_Calculator_3-way'!C183)</f>
        <v>3.14</v>
      </c>
      <c r="D182" s="4">
        <f t="shared" si="10"/>
        <v>3.2684302900186202E-2</v>
      </c>
      <c r="E182" s="4">
        <f t="shared" si="11"/>
        <v>2.7712158138314096</v>
      </c>
      <c r="F182" s="4">
        <f t="shared" si="12"/>
        <v>3.0159454320576229</v>
      </c>
      <c r="G182" s="4">
        <f t="shared" si="13"/>
        <v>3.2512229399490438</v>
      </c>
      <c r="I182" s="4">
        <f t="shared" si="14"/>
        <v>1.0326843029001862</v>
      </c>
    </row>
    <row r="183" spans="1:9" x14ac:dyDescent="0.2">
      <c r="A183" s="4">
        <f>IF('True_Odds_Calculator_3-way'!A184="","",'True_Odds_Calculator_3-way'!A184)</f>
        <v>2.34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3.49</v>
      </c>
      <c r="D183" s="4">
        <f t="shared" si="10"/>
        <v>3.3372196531199272E-2</v>
      </c>
      <c r="E183" s="4">
        <f t="shared" si="11"/>
        <v>2.4025388386724522</v>
      </c>
      <c r="F183" s="4">
        <f t="shared" si="12"/>
        <v>3.2429127916816332</v>
      </c>
      <c r="G183" s="4">
        <f t="shared" si="13"/>
        <v>3.6309649093981982</v>
      </c>
      <c r="I183" s="4">
        <f t="shared" si="14"/>
        <v>1.0333721965311993</v>
      </c>
    </row>
    <row r="184" spans="1:9" x14ac:dyDescent="0.2">
      <c r="A184" s="4">
        <f>IF('True_Odds_Calculator_3-way'!A185="","",'True_Odds_Calculator_3-way'!A185)</f>
        <v>3.47</v>
      </c>
      <c r="B184" s="4">
        <f>IF('True_Odds_Calculator_3-way'!B185="","",'True_Odds_Calculator_3-way'!B185)</f>
        <v>3.27</v>
      </c>
      <c r="C184" s="4">
        <f>IF('True_Odds_Calculator_3-way'!C185="","",'True_Odds_Calculator_3-way'!C185)</f>
        <v>2.2999999999999998</v>
      </c>
      <c r="D184" s="4">
        <f t="shared" si="10"/>
        <v>2.8777444289514786E-2</v>
      </c>
      <c r="E184" s="4">
        <f t="shared" si="11"/>
        <v>3.5894790796062894</v>
      </c>
      <c r="F184" s="4">
        <f t="shared" si="12"/>
        <v>3.3758930353911287</v>
      </c>
      <c r="G184" s="4">
        <f t="shared" si="13"/>
        <v>2.3518890394527787</v>
      </c>
      <c r="I184" s="4">
        <f t="shared" si="14"/>
        <v>1.0287774442895148</v>
      </c>
    </row>
    <row r="185" spans="1:9" x14ac:dyDescent="0.2">
      <c r="A185" s="4">
        <f>IF('True_Odds_Calculator_3-way'!A186="","",'True_Odds_Calculator_3-way'!A186)</f>
        <v>4.53</v>
      </c>
      <c r="B185" s="4">
        <f>IF('True_Odds_Calculator_3-way'!B186="","",'True_Odds_Calculator_3-way'!B186)</f>
        <v>3.5</v>
      </c>
      <c r="C185" s="4">
        <f>IF('True_Odds_Calculator_3-way'!C186="","",'True_Odds_Calculator_3-way'!C186)</f>
        <v>1.91</v>
      </c>
      <c r="D185" s="4">
        <f t="shared" si="10"/>
        <v>3.0025047014749173E-2</v>
      </c>
      <c r="E185" s="4">
        <f t="shared" si="11"/>
        <v>4.7451340375801419</v>
      </c>
      <c r="F185" s="4">
        <f t="shared" si="12"/>
        <v>3.6270528372921209</v>
      </c>
      <c r="G185" s="4">
        <f t="shared" si="13"/>
        <v>1.9472230110972388</v>
      </c>
      <c r="I185" s="4">
        <f t="shared" si="14"/>
        <v>1.0300250470147492</v>
      </c>
    </row>
    <row r="186" spans="1:9" x14ac:dyDescent="0.2">
      <c r="A186" s="4">
        <f>IF('True_Odds_Calculator_3-way'!A187="","",'True_Odds_Calculator_3-way'!A187)</f>
        <v>1.74</v>
      </c>
      <c r="B186" s="4">
        <f>IF('True_Odds_Calculator_3-way'!B187="","",'True_Odds_Calculator_3-way'!B187)</f>
        <v>3.9</v>
      </c>
      <c r="C186" s="4">
        <f>IF('True_Odds_Calculator_3-way'!C187="","",'True_Odds_Calculator_3-way'!C187)</f>
        <v>4.74</v>
      </c>
      <c r="D186" s="4">
        <f t="shared" si="10"/>
        <v>4.2093364223438456E-2</v>
      </c>
      <c r="E186" s="4">
        <f t="shared" si="11"/>
        <v>1.7835437057935046</v>
      </c>
      <c r="F186" s="4">
        <f t="shared" si="12"/>
        <v>4.125767673813665</v>
      </c>
      <c r="G186" s="4">
        <f t="shared" si="13"/>
        <v>5.0777055826024364</v>
      </c>
      <c r="I186" s="4">
        <f t="shared" si="14"/>
        <v>1.0420933642234385</v>
      </c>
    </row>
    <row r="187" spans="1:9" x14ac:dyDescent="0.2">
      <c r="A187" s="4">
        <f>IF('True_Odds_Calculator_3-way'!A188="","",'True_Odds_Calculator_3-way'!A188)</f>
        <v>2.19</v>
      </c>
      <c r="B187" s="4">
        <f>IF('True_Odds_Calculator_3-way'!B188="","",'True_Odds_Calculator_3-way'!B188)</f>
        <v>3.41</v>
      </c>
      <c r="C187" s="4">
        <f>IF('True_Odds_Calculator_3-way'!C188="","",'True_Odds_Calculator_3-way'!C188)</f>
        <v>3.47</v>
      </c>
      <c r="D187" s="4">
        <f t="shared" si="10"/>
        <v>3.8060574571365136E-2</v>
      </c>
      <c r="E187" s="4">
        <f t="shared" si="11"/>
        <v>2.2525863535479864</v>
      </c>
      <c r="F187" s="4">
        <f t="shared" si="12"/>
        <v>3.56419486261745</v>
      </c>
      <c r="G187" s="4">
        <f t="shared" si="13"/>
        <v>3.6297959515465288</v>
      </c>
      <c r="I187" s="4">
        <f t="shared" si="14"/>
        <v>1.0380605745713651</v>
      </c>
    </row>
    <row r="188" spans="1:9" x14ac:dyDescent="0.2">
      <c r="A188" s="4">
        <f>IF('True_Odds_Calculator_3-way'!A189="","",'True_Odds_Calculator_3-way'!A189)</f>
        <v>1.67</v>
      </c>
      <c r="B188" s="4">
        <f>IF('True_Odds_Calculator_3-way'!B189="","",'True_Odds_Calculator_3-way'!B189)</f>
        <v>3.64</v>
      </c>
      <c r="C188" s="4">
        <f>IF('True_Odds_Calculator_3-way'!C189="","",'True_Odds_Calculator_3-way'!C189)</f>
        <v>5.71</v>
      </c>
      <c r="D188" s="4">
        <f t="shared" si="10"/>
        <v>4.8659018446238989E-2</v>
      </c>
      <c r="E188" s="4">
        <f t="shared" si="11"/>
        <v>1.7164944334264225</v>
      </c>
      <c r="F188" s="4">
        <f t="shared" si="12"/>
        <v>3.8683881223923722</v>
      </c>
      <c r="G188" s="4">
        <f t="shared" si="13"/>
        <v>6.2928038208671193</v>
      </c>
      <c r="I188" s="4">
        <f t="shared" si="14"/>
        <v>1.048659018446239</v>
      </c>
    </row>
    <row r="189" spans="1:9" x14ac:dyDescent="0.2">
      <c r="A189" s="4">
        <f>IF('True_Odds_Calculator_3-way'!A190="","",'True_Odds_Calculator_3-way'!A190)</f>
        <v>2.19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3.17</v>
      </c>
      <c r="D189" s="4">
        <f t="shared" si="10"/>
        <v>3.3175023559546712E-2</v>
      </c>
      <c r="E189" s="4">
        <f t="shared" si="11"/>
        <v>2.2443532238872348</v>
      </c>
      <c r="F189" s="4">
        <f t="shared" si="12"/>
        <v>3.9993878607711912</v>
      </c>
      <c r="G189" s="4">
        <f t="shared" si="13"/>
        <v>3.2851611314834566</v>
      </c>
      <c r="I189" s="4">
        <f t="shared" si="14"/>
        <v>1.0331750235595467</v>
      </c>
    </row>
    <row r="190" spans="1:9" x14ac:dyDescent="0.2">
      <c r="A190" s="4">
        <f>IF('True_Odds_Calculator_3-way'!A191="","",'True_Odds_Calculator_3-way'!A191)</f>
        <v>2.16</v>
      </c>
      <c r="B190" s="4">
        <f>IF('True_Odds_Calculator_3-way'!B191="","",'True_Odds_Calculator_3-way'!B191)</f>
        <v>3.32</v>
      </c>
      <c r="C190" s="4">
        <f>IF('True_Odds_Calculator_3-way'!C191="","",'True_Odds_Calculator_3-way'!C191)</f>
        <v>3.78</v>
      </c>
      <c r="D190" s="4">
        <f t="shared" si="10"/>
        <v>2.8718046790336071E-2</v>
      </c>
      <c r="E190" s="4">
        <f t="shared" si="11"/>
        <v>2.2056052865913673</v>
      </c>
      <c r="F190" s="4">
        <f t="shared" si="12"/>
        <v>3.4289773762249993</v>
      </c>
      <c r="G190" s="4">
        <f t="shared" si="13"/>
        <v>3.9219134130588782</v>
      </c>
      <c r="I190" s="4">
        <f t="shared" si="14"/>
        <v>1.0287180467903361</v>
      </c>
    </row>
    <row r="191" spans="1:9" x14ac:dyDescent="0.2">
      <c r="A191" s="4">
        <f>IF('True_Odds_Calculator_3-way'!A192="","",'True_Odds_Calculator_3-way'!A192)</f>
        <v>2.09</v>
      </c>
      <c r="B191" s="4">
        <f>IF('True_Odds_Calculator_3-way'!B192="","",'True_Odds_Calculator_3-way'!B192)</f>
        <v>3.77</v>
      </c>
      <c r="C191" s="4">
        <f>IF('True_Odds_Calculator_3-way'!C192="","",'True_Odds_Calculator_3-way'!C192)</f>
        <v>3.51</v>
      </c>
      <c r="D191" s="4">
        <f t="shared" si="10"/>
        <v>2.8621173811736567E-2</v>
      </c>
      <c r="E191" s="4">
        <f t="shared" si="11"/>
        <v>2.1325212317115918</v>
      </c>
      <c r="F191" s="4">
        <f t="shared" si="12"/>
        <v>3.9106556267083992</v>
      </c>
      <c r="G191" s="4">
        <f t="shared" si="13"/>
        <v>3.6316109322179049</v>
      </c>
      <c r="I191" s="4">
        <f t="shared" si="14"/>
        <v>1.0286211738117366</v>
      </c>
    </row>
    <row r="192" spans="1:9" x14ac:dyDescent="0.2">
      <c r="A192" s="4">
        <f>IF('True_Odds_Calculator_3-way'!A193="","",'True_Odds_Calculator_3-way'!A193)</f>
        <v>3.2</v>
      </c>
      <c r="B192" s="4">
        <f>IF('True_Odds_Calculator_3-way'!B193="","",'True_Odds_Calculator_3-way'!B193)</f>
        <v>3.22</v>
      </c>
      <c r="C192" s="4">
        <f>IF('True_Odds_Calculator_3-way'!C193="","",'True_Odds_Calculator_3-way'!C193)</f>
        <v>2.44</v>
      </c>
      <c r="D192" s="4">
        <f t="shared" si="10"/>
        <v>3.2895071784950547E-2</v>
      </c>
      <c r="E192" s="4">
        <f t="shared" si="11"/>
        <v>3.3163648642944579</v>
      </c>
      <c r="F192" s="4">
        <f t="shared" si="12"/>
        <v>3.337850755145825</v>
      </c>
      <c r="G192" s="4">
        <f t="shared" si="13"/>
        <v>2.5070759608787911</v>
      </c>
      <c r="I192" s="4">
        <f t="shared" si="14"/>
        <v>1.0328950717849505</v>
      </c>
    </row>
    <row r="193" spans="1:9" x14ac:dyDescent="0.2">
      <c r="A193" s="4">
        <f>IF('True_Odds_Calculator_3-way'!A194="","",'True_Odds_Calculator_3-way'!A194)</f>
        <v>3.67</v>
      </c>
      <c r="B193" s="4">
        <f>IF('True_Odds_Calculator_3-way'!B194="","",'True_Odds_Calculator_3-way'!B194)</f>
        <v>3.62</v>
      </c>
      <c r="C193" s="4">
        <f>IF('True_Odds_Calculator_3-way'!C194="","",'True_Odds_Calculator_3-way'!C194)</f>
        <v>2.06</v>
      </c>
      <c r="D193" s="4">
        <f t="shared" si="10"/>
        <v>3.415955115923297E-2</v>
      </c>
      <c r="E193" s="4">
        <f t="shared" si="11"/>
        <v>3.8300522038721958</v>
      </c>
      <c r="F193" s="4">
        <f t="shared" si="12"/>
        <v>3.7756283488192897</v>
      </c>
      <c r="G193" s="4">
        <f t="shared" si="13"/>
        <v>2.1094804483012961</v>
      </c>
      <c r="I193" s="4">
        <f t="shared" si="14"/>
        <v>1.034159551159233</v>
      </c>
    </row>
    <row r="194" spans="1:9" x14ac:dyDescent="0.2">
      <c r="A194" s="4">
        <f>IF('True_Odds_Calculator_3-way'!A195="","",'True_Odds_Calculator_3-way'!A195)</f>
        <v>11.52</v>
      </c>
      <c r="B194" s="4">
        <f>IF('True_Odds_Calculator_3-way'!B195="","",'True_Odds_Calculator_3-way'!B195)</f>
        <v>3.94</v>
      </c>
      <c r="C194" s="4">
        <f>IF('True_Odds_Calculator_3-way'!C195="","",'True_Odds_Calculator_3-way'!C195)</f>
        <v>1.43</v>
      </c>
      <c r="D194" s="4">
        <f t="shared" si="10"/>
        <v>3.9913361455239826E-2</v>
      </c>
      <c r="E194" s="4">
        <f t="shared" si="11"/>
        <v>13.60523823950615</v>
      </c>
      <c r="F194" s="4">
        <f t="shared" si="12"/>
        <v>4.1579582945905154</v>
      </c>
      <c r="G194" s="4">
        <f t="shared" si="13"/>
        <v>1.4577339257840329</v>
      </c>
      <c r="I194" s="4">
        <f t="shared" si="14"/>
        <v>1.0399133614552398</v>
      </c>
    </row>
    <row r="195" spans="1:9" x14ac:dyDescent="0.2">
      <c r="A195" s="4">
        <f>IF('True_Odds_Calculator_3-way'!A196="","",'True_Odds_Calculator_3-way'!A196)</f>
        <v>1.78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4.62</v>
      </c>
      <c r="D195" s="4">
        <f t="shared" ref="D195:D258" si="15">IF(A195="","",((1/A195)+(1/B195)+(1/C195))-1)</f>
        <v>3.7315326772158652E-2</v>
      </c>
      <c r="E195" s="4">
        <f t="shared" ref="E195:E258" si="16">IF(A195="","",(3*A195)/(3-($D195*A195)))</f>
        <v>1.820302269922242</v>
      </c>
      <c r="F195" s="4">
        <f t="shared" ref="F195:F258" si="17">IF(B195="","",(3*B195)/(3-($D195*B195)))</f>
        <v>4.0546746068430721</v>
      </c>
      <c r="G195" s="4">
        <f t="shared" ref="G195:G258" si="18">IF(C195="","",(3*C195)/(3-($D195*C195)))</f>
        <v>4.9016778759779243</v>
      </c>
      <c r="I195" s="4">
        <f t="shared" ref="I195:I258" si="19">IF(A195="","",D195+1)</f>
        <v>1.0373153267721587</v>
      </c>
    </row>
    <row r="196" spans="1:9" x14ac:dyDescent="0.2">
      <c r="A196" s="4">
        <f>IF('True_Odds_Calculator_3-way'!A197="","",'True_Odds_Calculator_3-way'!A197)</f>
        <v>2.4500000000000002</v>
      </c>
      <c r="B196" s="4">
        <f>IF('True_Odds_Calculator_3-way'!B197="","",'True_Odds_Calculator_3-way'!B197)</f>
        <v>3.28</v>
      </c>
      <c r="C196" s="4">
        <f>IF('True_Odds_Calculator_3-way'!C197="","",'True_Odds_Calculator_3-way'!C197)</f>
        <v>3.13</v>
      </c>
      <c r="D196" s="4">
        <f t="shared" si="15"/>
        <v>3.2530131977984045E-2</v>
      </c>
      <c r="E196" s="4">
        <f t="shared" si="16"/>
        <v>2.5168636915804621</v>
      </c>
      <c r="F196" s="4">
        <f t="shared" si="17"/>
        <v>3.4009594686685345</v>
      </c>
      <c r="G196" s="4">
        <f t="shared" si="18"/>
        <v>3.2399636235292908</v>
      </c>
      <c r="I196" s="4">
        <f t="shared" si="19"/>
        <v>1.032530131977984</v>
      </c>
    </row>
    <row r="197" spans="1:9" x14ac:dyDescent="0.2">
      <c r="A197" s="4">
        <f>IF('True_Odds_Calculator_3-way'!A198="","",'True_Odds_Calculator_3-way'!A198)</f>
        <v>3.06</v>
      </c>
      <c r="B197" s="4">
        <f>IF('True_Odds_Calculator_3-way'!B198="","",'True_Odds_Calculator_3-way'!B198)</f>
        <v>3.71</v>
      </c>
      <c r="C197" s="4">
        <f>IF('True_Odds_Calculator_3-way'!C198="","",'True_Odds_Calculator_3-way'!C198)</f>
        <v>2.29</v>
      </c>
      <c r="D197" s="4">
        <f t="shared" si="15"/>
        <v>3.3020387304079968E-2</v>
      </c>
      <c r="E197" s="4">
        <f t="shared" si="16"/>
        <v>3.1666554740147634</v>
      </c>
      <c r="F197" s="4">
        <f t="shared" si="17"/>
        <v>3.8679484980822525</v>
      </c>
      <c r="G197" s="4">
        <f t="shared" si="18"/>
        <v>2.3492132407154673</v>
      </c>
      <c r="I197" s="4">
        <f t="shared" si="19"/>
        <v>1.03302038730408</v>
      </c>
    </row>
    <row r="198" spans="1:9" x14ac:dyDescent="0.2">
      <c r="A198" s="4">
        <f>IF('True_Odds_Calculator_3-way'!A199="","",'True_Odds_Calculator_3-way'!A199)</f>
        <v>2.68</v>
      </c>
      <c r="B198" s="4">
        <f>IF('True_Odds_Calculator_3-way'!B199="","",'True_Odds_Calculator_3-way'!B199)</f>
        <v>3.17</v>
      </c>
      <c r="C198" s="4">
        <f>IF('True_Odds_Calculator_3-way'!C199="","",'True_Odds_Calculator_3-way'!C199)</f>
        <v>2.95</v>
      </c>
      <c r="D198" s="4">
        <f t="shared" si="15"/>
        <v>2.7574792454877928E-2</v>
      </c>
      <c r="E198" s="4">
        <f t="shared" si="16"/>
        <v>2.7476850481409123</v>
      </c>
      <c r="F198" s="4">
        <f t="shared" si="17"/>
        <v>3.2651374999348586</v>
      </c>
      <c r="G198" s="4">
        <f t="shared" si="18"/>
        <v>3.0322192700998403</v>
      </c>
      <c r="I198" s="4">
        <f t="shared" si="19"/>
        <v>1.0275747924548779</v>
      </c>
    </row>
    <row r="199" spans="1:9" x14ac:dyDescent="0.2">
      <c r="A199" s="4">
        <f>IF('True_Odds_Calculator_3-way'!A200="","",'True_Odds_Calculator_3-way'!A200)</f>
        <v>1.8</v>
      </c>
      <c r="B199" s="4">
        <f>IF('True_Odds_Calculator_3-way'!B200="","",'True_Odds_Calculator_3-way'!B200)</f>
        <v>3.51</v>
      </c>
      <c r="C199" s="4">
        <f>IF('True_Odds_Calculator_3-way'!C200="","",'True_Odds_Calculator_3-way'!C200)</f>
        <v>5.27</v>
      </c>
      <c r="D199" s="4">
        <f t="shared" si="15"/>
        <v>3.0209161138952334E-2</v>
      </c>
      <c r="E199" s="4">
        <f t="shared" si="16"/>
        <v>1.8332281711357847</v>
      </c>
      <c r="F199" s="4">
        <f t="shared" si="17"/>
        <v>3.6386054867813677</v>
      </c>
      <c r="G199" s="4">
        <f t="shared" si="18"/>
        <v>5.5653381739409484</v>
      </c>
      <c r="I199" s="4">
        <f t="shared" si="19"/>
        <v>1.0302091611389523</v>
      </c>
    </row>
    <row r="200" spans="1:9" x14ac:dyDescent="0.2">
      <c r="A200" s="4">
        <f>IF('True_Odds_Calculator_3-way'!A201="","",'True_Odds_Calculator_3-way'!A201)</f>
        <v>4.3899999999999997</v>
      </c>
      <c r="B200" s="4">
        <f>IF('True_Odds_Calculator_3-way'!B201="","",'True_Odds_Calculator_3-way'!B201)</f>
        <v>3.43</v>
      </c>
      <c r="C200" s="4">
        <f>IF('True_Odds_Calculator_3-way'!C201="","",'True_Odds_Calculator_3-way'!C201)</f>
        <v>1.94</v>
      </c>
      <c r="D200" s="4">
        <f t="shared" si="15"/>
        <v>3.4799539831968707E-2</v>
      </c>
      <c r="E200" s="4">
        <f t="shared" si="16"/>
        <v>4.6255483072503063</v>
      </c>
      <c r="F200" s="4">
        <f t="shared" si="17"/>
        <v>3.5721258645108325</v>
      </c>
      <c r="G200" s="4">
        <f t="shared" si="18"/>
        <v>1.9846622486572656</v>
      </c>
      <c r="I200" s="4">
        <f t="shared" si="19"/>
        <v>1.0347995398319687</v>
      </c>
    </row>
    <row r="201" spans="1:9" x14ac:dyDescent="0.2">
      <c r="A201" s="4">
        <f>IF('True_Odds_Calculator_3-way'!A202="","",'True_Odds_Calculator_3-way'!A202)</f>
        <v>5.71</v>
      </c>
      <c r="B201" s="4">
        <f>IF('True_Odds_Calculator_3-way'!B202="","",'True_Odds_Calculator_3-way'!B202)</f>
        <v>3.7</v>
      </c>
      <c r="C201" s="4">
        <f>IF('True_Odds_Calculator_3-way'!C202="","",'True_Odds_Calculator_3-way'!C202)</f>
        <v>1.71</v>
      </c>
      <c r="D201" s="4">
        <f t="shared" si="15"/>
        <v>3.0196940419080498E-2</v>
      </c>
      <c r="E201" s="4">
        <f t="shared" si="16"/>
        <v>6.0581937354074045</v>
      </c>
      <c r="F201" s="4">
        <f t="shared" si="17"/>
        <v>3.8431292522313627</v>
      </c>
      <c r="G201" s="4">
        <f t="shared" si="18"/>
        <v>1.7399484380094608</v>
      </c>
      <c r="I201" s="4">
        <f t="shared" si="19"/>
        <v>1.0301969404190805</v>
      </c>
    </row>
    <row r="202" spans="1:9" x14ac:dyDescent="0.2">
      <c r="A202" s="4">
        <f>IF('True_Odds_Calculator_3-way'!A203="","",'True_Odds_Calculator_3-way'!A203)</f>
        <v>2.4</v>
      </c>
      <c r="B202" s="4">
        <f>IF('True_Odds_Calculator_3-way'!B203="","",'True_Odds_Calculator_3-way'!B203)</f>
        <v>3.39</v>
      </c>
      <c r="C202" s="4">
        <f>IF('True_Odds_Calculator_3-way'!C203="","",'True_Odds_Calculator_3-way'!C203)</f>
        <v>3.17</v>
      </c>
      <c r="D202" s="4">
        <f t="shared" si="15"/>
        <v>2.7109330653341202E-2</v>
      </c>
      <c r="E202" s="4">
        <f t="shared" si="16"/>
        <v>2.4532037697227493</v>
      </c>
      <c r="F202" s="4">
        <f t="shared" si="17"/>
        <v>3.4971294681719445</v>
      </c>
      <c r="G202" s="4">
        <f t="shared" si="18"/>
        <v>3.2634842223273872</v>
      </c>
      <c r="I202" s="4">
        <f t="shared" si="19"/>
        <v>1.0271093306533412</v>
      </c>
    </row>
    <row r="203" spans="1:9" x14ac:dyDescent="0.2">
      <c r="A203" s="4">
        <f>IF('True_Odds_Calculator_3-way'!A204="","",'True_Odds_Calculator_3-way'!A204)</f>
        <v>1.76</v>
      </c>
      <c r="B203" s="4">
        <f>IF('True_Odds_Calculator_3-way'!B204="","",'True_Odds_Calculator_3-way'!B204)</f>
        <v>3.59</v>
      </c>
      <c r="C203" s="4">
        <f>IF('True_Odds_Calculator_3-way'!C204="","",'True_Odds_Calculator_3-way'!C204)</f>
        <v>5.41</v>
      </c>
      <c r="D203" s="4">
        <f t="shared" si="15"/>
        <v>3.1576233764227801E-2</v>
      </c>
      <c r="E203" s="4">
        <f t="shared" si="16"/>
        <v>1.7932188845644688</v>
      </c>
      <c r="F203" s="4">
        <f t="shared" si="17"/>
        <v>3.7309796414422123</v>
      </c>
      <c r="G203" s="4">
        <f t="shared" si="18"/>
        <v>5.7366595949259809</v>
      </c>
      <c r="I203" s="4">
        <f t="shared" si="19"/>
        <v>1.0315762337642278</v>
      </c>
    </row>
    <row r="204" spans="1:9" x14ac:dyDescent="0.2">
      <c r="A204" s="4">
        <f>IF('True_Odds_Calculator_3-way'!A205="","",'True_Odds_Calculator_3-way'!A205)</f>
        <v>3.35</v>
      </c>
      <c r="B204" s="4">
        <f>IF('True_Odds_Calculator_3-way'!B205="","",'True_Odds_Calculator_3-way'!B205)</f>
        <v>3.3</v>
      </c>
      <c r="C204" s="4">
        <f>IF('True_Odds_Calculator_3-way'!C205="","",'True_Odds_Calculator_3-way'!C205)</f>
        <v>2.3199999999999998</v>
      </c>
      <c r="D204" s="4">
        <f t="shared" si="15"/>
        <v>3.2572248475490895E-2</v>
      </c>
      <c r="E204" s="4">
        <f t="shared" si="16"/>
        <v>3.476446508769869</v>
      </c>
      <c r="F204" s="4">
        <f t="shared" si="17"/>
        <v>3.422631068565785</v>
      </c>
      <c r="G204" s="4">
        <f t="shared" si="18"/>
        <v>2.3799490250420661</v>
      </c>
      <c r="I204" s="4">
        <f t="shared" si="19"/>
        <v>1.0325722484754909</v>
      </c>
    </row>
    <row r="205" spans="1:9" x14ac:dyDescent="0.2">
      <c r="A205" s="4">
        <f>IF('True_Odds_Calculator_3-way'!A206="","",'True_Odds_Calculator_3-way'!A206)</f>
        <v>2.92</v>
      </c>
      <c r="B205" s="4">
        <f>IF('True_Odds_Calculator_3-way'!B206="","",'True_Odds_Calculator_3-way'!B206)</f>
        <v>3.38</v>
      </c>
      <c r="C205" s="4">
        <f>IF('True_Odds_Calculator_3-way'!C206="","",'True_Odds_Calculator_3-way'!C206)</f>
        <v>2.54</v>
      </c>
      <c r="D205" s="4">
        <f t="shared" si="15"/>
        <v>3.2024528991912771E-2</v>
      </c>
      <c r="E205" s="4">
        <f t="shared" si="16"/>
        <v>3.0139463396148498</v>
      </c>
      <c r="F205" s="4">
        <f t="shared" si="17"/>
        <v>3.5065185896928996</v>
      </c>
      <c r="G205" s="4">
        <f t="shared" si="18"/>
        <v>2.6107892026878856</v>
      </c>
      <c r="I205" s="4">
        <f t="shared" si="19"/>
        <v>1.0320245289919128</v>
      </c>
    </row>
    <row r="206" spans="1:9" x14ac:dyDescent="0.2">
      <c r="A206" s="4">
        <f>IF('True_Odds_Calculator_3-way'!A207="","",'True_Odds_Calculator_3-way'!A207)</f>
        <v>3.91</v>
      </c>
      <c r="B206" s="4">
        <f>IF('True_Odds_Calculator_3-way'!B207="","",'True_Odds_Calculator_3-way'!B207)</f>
        <v>3.28</v>
      </c>
      <c r="C206" s="4">
        <f>IF('True_Odds_Calculator_3-way'!C207="","",'True_Odds_Calculator_3-way'!C207)</f>
        <v>2.11</v>
      </c>
      <c r="D206" s="4">
        <f t="shared" si="15"/>
        <v>3.4566173772912157E-2</v>
      </c>
      <c r="E206" s="4">
        <f t="shared" si="16"/>
        <v>4.0944605515259278</v>
      </c>
      <c r="F206" s="4">
        <f t="shared" si="17"/>
        <v>3.4088276059453131</v>
      </c>
      <c r="G206" s="4">
        <f t="shared" si="18"/>
        <v>2.1625755467083483</v>
      </c>
      <c r="I206" s="4">
        <f t="shared" si="19"/>
        <v>1.0345661737729122</v>
      </c>
    </row>
    <row r="207" spans="1:9" x14ac:dyDescent="0.2">
      <c r="A207" s="4">
        <f>IF('True_Odds_Calculator_3-way'!A208="","",'True_Odds_Calculator_3-way'!A208)</f>
        <v>2.42</v>
      </c>
      <c r="B207" s="4">
        <f>IF('True_Odds_Calculator_3-way'!B208="","",'True_Odds_Calculator_3-way'!B208)</f>
        <v>3.35</v>
      </c>
      <c r="C207" s="4">
        <f>IF('True_Odds_Calculator_3-way'!C208="","",'True_Odds_Calculator_3-way'!C208)</f>
        <v>3.05</v>
      </c>
      <c r="D207" s="4">
        <f t="shared" si="15"/>
        <v>3.9599455641451176E-2</v>
      </c>
      <c r="E207" s="4">
        <f t="shared" si="16"/>
        <v>2.4998542463186659</v>
      </c>
      <c r="F207" s="4">
        <f t="shared" si="17"/>
        <v>3.5049884590941627</v>
      </c>
      <c r="G207" s="4">
        <f t="shared" si="18"/>
        <v>3.1779421939563477</v>
      </c>
      <c r="I207" s="4">
        <f t="shared" si="19"/>
        <v>1.0395994556414512</v>
      </c>
    </row>
    <row r="208" spans="1:9" x14ac:dyDescent="0.2">
      <c r="A208" s="4">
        <f>IF('True_Odds_Calculator_3-way'!A209="","",'True_Odds_Calculator_3-way'!A209)</f>
        <v>1.39</v>
      </c>
      <c r="B208" s="4">
        <f>IF('True_Odds_Calculator_3-way'!B209="","",'True_Odds_Calculator_3-way'!B209)</f>
        <v>4.5199999999999996</v>
      </c>
      <c r="C208" s="4">
        <f>IF('True_Odds_Calculator_3-way'!C209="","",'True_Odds_Calculator_3-way'!C209)</f>
        <v>9.69</v>
      </c>
      <c r="D208" s="4">
        <f t="shared" si="15"/>
        <v>4.3862572891356866E-2</v>
      </c>
      <c r="E208" s="4">
        <f t="shared" si="16"/>
        <v>1.4188349719348143</v>
      </c>
      <c r="F208" s="4">
        <f t="shared" si="17"/>
        <v>4.839847500056444</v>
      </c>
      <c r="G208" s="4">
        <f t="shared" si="18"/>
        <v>11.289444599936511</v>
      </c>
      <c r="I208" s="4">
        <f t="shared" si="19"/>
        <v>1.0438625728913569</v>
      </c>
    </row>
    <row r="209" spans="1:9" x14ac:dyDescent="0.2">
      <c r="A209" s="4">
        <f>IF('True_Odds_Calculator_3-way'!A210="","",'True_Odds_Calculator_3-way'!A210)</f>
        <v>3.89</v>
      </c>
      <c r="B209" s="4">
        <f>IF('True_Odds_Calculator_3-way'!B210="","",'True_Odds_Calculator_3-way'!B210)</f>
        <v>3.37</v>
      </c>
      <c r="C209" s="4">
        <f>IF('True_Odds_Calculator_3-way'!C210="","",'True_Odds_Calculator_3-way'!C210)</f>
        <v>2.11</v>
      </c>
      <c r="D209" s="4">
        <f t="shared" si="15"/>
        <v>2.7738963073969725E-2</v>
      </c>
      <c r="E209" s="4">
        <f t="shared" si="16"/>
        <v>4.0351365533270078</v>
      </c>
      <c r="F209" s="4">
        <f t="shared" si="17"/>
        <v>3.4783868897696855</v>
      </c>
      <c r="G209" s="4">
        <f t="shared" si="18"/>
        <v>2.1519846554346387</v>
      </c>
      <c r="I209" s="4">
        <f t="shared" si="19"/>
        <v>1.0277389630739697</v>
      </c>
    </row>
    <row r="210" spans="1:9" x14ac:dyDescent="0.2">
      <c r="A210" s="4">
        <f>IF('True_Odds_Calculator_3-way'!A211="","",'True_Odds_Calculator_3-way'!A211)</f>
        <v>2.37</v>
      </c>
      <c r="B210" s="4">
        <f>IF('True_Odds_Calculator_3-way'!B211="","",'True_Odds_Calculator_3-way'!B211)</f>
        <v>3.39</v>
      </c>
      <c r="C210" s="4">
        <f>IF('True_Odds_Calculator_3-way'!C211="","",'True_Odds_Calculator_3-way'!C211)</f>
        <v>3.16</v>
      </c>
      <c r="D210" s="4">
        <f t="shared" si="15"/>
        <v>3.3381875210036771E-2</v>
      </c>
      <c r="E210" s="4">
        <f t="shared" si="16"/>
        <v>2.4341937829485545</v>
      </c>
      <c r="F210" s="4">
        <f t="shared" si="17"/>
        <v>3.5228887134964477</v>
      </c>
      <c r="G210" s="4">
        <f t="shared" si="18"/>
        <v>3.2751620398679218</v>
      </c>
      <c r="I210" s="4">
        <f t="shared" si="19"/>
        <v>1.0333818752100368</v>
      </c>
    </row>
    <row r="211" spans="1:9" x14ac:dyDescent="0.2">
      <c r="A211" s="4">
        <f>IF('True_Odds_Calculator_3-way'!A212="","",'True_Odds_Calculator_3-way'!A212)</f>
        <v>2.6</v>
      </c>
      <c r="B211" s="4">
        <f>IF('True_Odds_Calculator_3-way'!B212="","",'True_Odds_Calculator_3-way'!B212)</f>
        <v>3.27</v>
      </c>
      <c r="C211" s="4">
        <f>IF('True_Odds_Calculator_3-way'!C212="","",'True_Odds_Calculator_3-way'!C212)</f>
        <v>2.98</v>
      </c>
      <c r="D211" s="4">
        <f t="shared" si="15"/>
        <v>2.599625196755917E-2</v>
      </c>
      <c r="E211" s="4">
        <f t="shared" si="16"/>
        <v>2.6599284133492169</v>
      </c>
      <c r="F211" s="4">
        <f t="shared" si="17"/>
        <v>3.3653605698558717</v>
      </c>
      <c r="G211" s="4">
        <f t="shared" si="18"/>
        <v>3.0589921826705129</v>
      </c>
      <c r="I211" s="4">
        <f t="shared" si="19"/>
        <v>1.0259962519675592</v>
      </c>
    </row>
    <row r="212" spans="1:9" x14ac:dyDescent="0.2">
      <c r="A212" s="4">
        <f>IF('True_Odds_Calculator_3-way'!A213="","",'True_Odds_Calculator_3-way'!A213)</f>
        <v>2.52</v>
      </c>
      <c r="B212" s="4">
        <f>IF('True_Odds_Calculator_3-way'!B213="","",'True_Odds_Calculator_3-way'!B213)</f>
        <v>3.46</v>
      </c>
      <c r="C212" s="4">
        <f>IF('True_Odds_Calculator_3-way'!C213="","",'True_Odds_Calculator_3-way'!C213)</f>
        <v>2.79</v>
      </c>
      <c r="D212" s="4">
        <f t="shared" si="15"/>
        <v>4.4265676933959552E-2</v>
      </c>
      <c r="E212" s="4">
        <f t="shared" si="16"/>
        <v>2.6173202605940578</v>
      </c>
      <c r="F212" s="4">
        <f t="shared" si="17"/>
        <v>3.6461470391447293</v>
      </c>
      <c r="G212" s="4">
        <f t="shared" si="18"/>
        <v>2.9097874514847395</v>
      </c>
      <c r="I212" s="4">
        <f t="shared" si="19"/>
        <v>1.0442656769339596</v>
      </c>
    </row>
    <row r="213" spans="1:9" x14ac:dyDescent="0.2">
      <c r="A213" s="4">
        <f>IF('True_Odds_Calculator_3-way'!A214="","",'True_Odds_Calculator_3-way'!A214)</f>
        <v>1.3</v>
      </c>
      <c r="B213" s="4">
        <f>IF('True_Odds_Calculator_3-way'!B214="","",'True_Odds_Calculator_3-way'!B214)</f>
        <v>5.65</v>
      </c>
      <c r="C213" s="4">
        <f>IF('True_Odds_Calculator_3-way'!C214="","",'True_Odds_Calculator_3-way'!C214)</f>
        <v>9.9600000000000009</v>
      </c>
      <c r="D213" s="4">
        <f t="shared" si="15"/>
        <v>4.6623526098949819E-2</v>
      </c>
      <c r="E213" s="4">
        <f t="shared" si="16"/>
        <v>1.3268061654833532</v>
      </c>
      <c r="F213" s="4">
        <f t="shared" si="17"/>
        <v>6.1938690267884358</v>
      </c>
      <c r="G213" s="4">
        <f t="shared" si="18"/>
        <v>11.784055154046881</v>
      </c>
      <c r="I213" s="4">
        <f t="shared" si="19"/>
        <v>1.0466235260989498</v>
      </c>
    </row>
    <row r="214" spans="1:9" x14ac:dyDescent="0.2">
      <c r="A214" s="4">
        <f>IF('True_Odds_Calculator_3-way'!A215="","",'True_Odds_Calculator_3-way'!A215)</f>
        <v>1.45</v>
      </c>
      <c r="B214" s="4">
        <f>IF('True_Odds_Calculator_3-way'!B215="","",'True_Odds_Calculator_3-way'!B215)</f>
        <v>4.71</v>
      </c>
      <c r="C214" s="4">
        <f>IF('True_Odds_Calculator_3-way'!C215="","",'True_Odds_Calculator_3-way'!C215)</f>
        <v>7.75</v>
      </c>
      <c r="D214" s="4">
        <f t="shared" si="15"/>
        <v>3.1001655531387673E-2</v>
      </c>
      <c r="E214" s="4">
        <f t="shared" si="16"/>
        <v>1.4720575062026831</v>
      </c>
      <c r="F214" s="4">
        <f t="shared" si="17"/>
        <v>4.9509769149520784</v>
      </c>
      <c r="G214" s="4">
        <f t="shared" si="18"/>
        <v>8.4247153155901575</v>
      </c>
      <c r="I214" s="4">
        <f t="shared" si="19"/>
        <v>1.0310016555313877</v>
      </c>
    </row>
    <row r="215" spans="1:9" x14ac:dyDescent="0.2">
      <c r="A215" s="4">
        <f>IF('True_Odds_Calculator_3-way'!A216="","",'True_Odds_Calculator_3-way'!A216)</f>
        <v>1.76</v>
      </c>
      <c r="B215" s="4">
        <f>IF('True_Odds_Calculator_3-way'!B216="","",'True_Odds_Calculator_3-way'!B216)</f>
        <v>4.12</v>
      </c>
      <c r="C215" s="4">
        <f>IF('True_Odds_Calculator_3-way'!C216="","",'True_Odds_Calculator_3-way'!C216)</f>
        <v>4.5199999999999996</v>
      </c>
      <c r="D215" s="4">
        <f t="shared" si="15"/>
        <v>3.213920283685745E-2</v>
      </c>
      <c r="E215" s="4">
        <f t="shared" si="16"/>
        <v>1.7938225218514221</v>
      </c>
      <c r="F215" s="4">
        <f t="shared" si="17"/>
        <v>4.3102448932642439</v>
      </c>
      <c r="G215" s="4">
        <f t="shared" si="18"/>
        <v>4.750010048200445</v>
      </c>
      <c r="I215" s="4">
        <f t="shared" si="19"/>
        <v>1.0321392028368575</v>
      </c>
    </row>
    <row r="216" spans="1:9" x14ac:dyDescent="0.2">
      <c r="A216" s="4">
        <f>IF('True_Odds_Calculator_3-way'!A217="","",'True_Odds_Calculator_3-way'!A217)</f>
        <v>1.98</v>
      </c>
      <c r="B216" s="4">
        <f>IF('True_Odds_Calculator_3-way'!B217="","",'True_Odds_Calculator_3-way'!B217)</f>
        <v>4.03</v>
      </c>
      <c r="C216" s="4">
        <f>IF('True_Odds_Calculator_3-way'!C217="","",'True_Odds_Calculator_3-way'!C217)</f>
        <v>3.62</v>
      </c>
      <c r="D216" s="4">
        <f t="shared" si="15"/>
        <v>2.9432556789534159E-2</v>
      </c>
      <c r="E216" s="4">
        <f t="shared" si="16"/>
        <v>2.0192244186663189</v>
      </c>
      <c r="F216" s="4">
        <f t="shared" si="17"/>
        <v>4.1958962317047499</v>
      </c>
      <c r="G216" s="4">
        <f t="shared" si="18"/>
        <v>3.7532995022355311</v>
      </c>
      <c r="I216" s="4">
        <f t="shared" si="19"/>
        <v>1.0294325567895342</v>
      </c>
    </row>
    <row r="217" spans="1:9" x14ac:dyDescent="0.2">
      <c r="A217" s="4">
        <f>IF('True_Odds_Calculator_3-way'!A218="","",'True_Odds_Calculator_3-way'!A218)</f>
        <v>1.67</v>
      </c>
      <c r="B217" s="4">
        <f>IF('True_Odds_Calculator_3-way'!B218="","",'True_Odds_Calculator_3-way'!B218)</f>
        <v>4.0599999999999996</v>
      </c>
      <c r="C217" s="4">
        <f>IF('True_Odds_Calculator_3-way'!C218="","",'True_Odds_Calculator_3-way'!C218)</f>
        <v>5.42</v>
      </c>
      <c r="D217" s="4">
        <f t="shared" si="15"/>
        <v>2.9609658947242989E-2</v>
      </c>
      <c r="E217" s="4">
        <f t="shared" si="16"/>
        <v>1.697987434720249</v>
      </c>
      <c r="F217" s="4">
        <f t="shared" si="17"/>
        <v>4.2294827255217937</v>
      </c>
      <c r="G217" s="4">
        <f t="shared" si="18"/>
        <v>5.7263287168554466</v>
      </c>
      <c r="I217" s="4">
        <f t="shared" si="19"/>
        <v>1.029609658947243</v>
      </c>
    </row>
    <row r="218" spans="1:9" x14ac:dyDescent="0.2">
      <c r="A218" s="4">
        <f>IF('True_Odds_Calculator_3-way'!A219="","",'True_Odds_Calculator_3-way'!A219)</f>
        <v>2.34</v>
      </c>
      <c r="B218" s="4">
        <f>IF('True_Odds_Calculator_3-way'!B219="","",'True_Odds_Calculator_3-way'!B219)</f>
        <v>3.65</v>
      </c>
      <c r="C218" s="4">
        <f>IF('True_Odds_Calculator_3-way'!C219="","",'True_Odds_Calculator_3-way'!C219)</f>
        <v>3.06</v>
      </c>
      <c r="D218" s="4">
        <f t="shared" si="15"/>
        <v>2.8120415711068381E-2</v>
      </c>
      <c r="E218" s="4">
        <f t="shared" si="16"/>
        <v>2.3924763960520026</v>
      </c>
      <c r="F218" s="4">
        <f t="shared" si="17"/>
        <v>3.7793019079101486</v>
      </c>
      <c r="G218" s="4">
        <f t="shared" si="18"/>
        <v>3.1503612575668813</v>
      </c>
      <c r="I218" s="4">
        <f t="shared" si="19"/>
        <v>1.0281204157110684</v>
      </c>
    </row>
    <row r="219" spans="1:9" x14ac:dyDescent="0.2">
      <c r="A219" s="4">
        <f>IF('True_Odds_Calculator_3-way'!A220="","",'True_Odds_Calculator_3-way'!A220)</f>
        <v>3.19</v>
      </c>
      <c r="B219" s="4">
        <f>IF('True_Odds_Calculator_3-way'!B220="","",'True_Odds_Calculator_3-way'!B220)</f>
        <v>3.49</v>
      </c>
      <c r="C219" s="4">
        <f>IF('True_Odds_Calculator_3-way'!C220="","",'True_Odds_Calculator_3-way'!C220)</f>
        <v>2.31</v>
      </c>
      <c r="D219" s="4">
        <f t="shared" si="15"/>
        <v>3.2913008014282541E-2</v>
      </c>
      <c r="E219" s="4">
        <f t="shared" si="16"/>
        <v>3.3056909128356717</v>
      </c>
      <c r="F219" s="4">
        <f t="shared" si="17"/>
        <v>3.6289480641841605</v>
      </c>
      <c r="G219" s="4">
        <f t="shared" si="18"/>
        <v>2.3700645851066668</v>
      </c>
      <c r="I219" s="4">
        <f t="shared" si="19"/>
        <v>1.0329130080142825</v>
      </c>
    </row>
    <row r="220" spans="1:9" x14ac:dyDescent="0.2">
      <c r="A220" s="4">
        <f>IF('True_Odds_Calculator_3-way'!A221="","",'True_Odds_Calculator_3-way'!A221)</f>
        <v>1.99</v>
      </c>
      <c r="B220" s="4">
        <f>IF('True_Odds_Calculator_3-way'!B221="","",'True_Odds_Calculator_3-way'!B221)</f>
        <v>3.4</v>
      </c>
      <c r="C220" s="4">
        <f>IF('True_Odds_Calculator_3-way'!C221="","",'True_Odds_Calculator_3-way'!C221)</f>
        <v>4.0999999999999996</v>
      </c>
      <c r="D220" s="4">
        <f t="shared" si="15"/>
        <v>4.053264889728414E-2</v>
      </c>
      <c r="E220" s="4">
        <f t="shared" si="16"/>
        <v>2.0449827499778843</v>
      </c>
      <c r="F220" s="4">
        <f t="shared" si="17"/>
        <v>3.5637059685002956</v>
      </c>
      <c r="G220" s="4">
        <f t="shared" si="18"/>
        <v>4.3404368506696702</v>
      </c>
      <c r="I220" s="4">
        <f t="shared" si="19"/>
        <v>1.0405326488972841</v>
      </c>
    </row>
    <row r="221" spans="1:9" x14ac:dyDescent="0.2">
      <c r="A221" s="4">
        <f>IF('True_Odds_Calculator_3-way'!A222="","",'True_Odds_Calculator_3-way'!A222)</f>
        <v>2.0499999999999998</v>
      </c>
      <c r="B221" s="4">
        <f>IF('True_Odds_Calculator_3-way'!B222="","",'True_Odds_Calculator_3-way'!B222)</f>
        <v>3.45</v>
      </c>
      <c r="C221" s="4">
        <f>IF('True_Odds_Calculator_3-way'!C222="","",'True_Odds_Calculator_3-way'!C222)</f>
        <v>3.88</v>
      </c>
      <c r="D221" s="4">
        <f t="shared" si="15"/>
        <v>3.539190927543534E-2</v>
      </c>
      <c r="E221" s="4">
        <f t="shared" si="16"/>
        <v>2.1008069043657556</v>
      </c>
      <c r="F221" s="4">
        <f t="shared" si="17"/>
        <v>3.5963749628671788</v>
      </c>
      <c r="G221" s="4">
        <f t="shared" si="18"/>
        <v>4.0661207232926522</v>
      </c>
      <c r="I221" s="4">
        <f t="shared" si="19"/>
        <v>1.0353919092754353</v>
      </c>
    </row>
    <row r="222" spans="1:9" x14ac:dyDescent="0.2">
      <c r="A222" s="4">
        <f>IF('True_Odds_Calculator_3-way'!A223="","",'True_Odds_Calculator_3-way'!A223)</f>
        <v>1.3</v>
      </c>
      <c r="B222" s="4">
        <f>IF('True_Odds_Calculator_3-way'!B223="","",'True_Odds_Calculator_3-way'!B223)</f>
        <v>5.44</v>
      </c>
      <c r="C222" s="4">
        <f>IF('True_Odds_Calculator_3-way'!C223="","",'True_Odds_Calculator_3-way'!C223)</f>
        <v>11.49</v>
      </c>
      <c r="D222" s="4">
        <f t="shared" si="15"/>
        <v>4.0086500557242388E-2</v>
      </c>
      <c r="E222" s="4">
        <f t="shared" si="16"/>
        <v>1.3229812653329969</v>
      </c>
      <c r="F222" s="4">
        <f t="shared" si="17"/>
        <v>5.8664320464517221</v>
      </c>
      <c r="G222" s="4">
        <f t="shared" si="18"/>
        <v>13.574039962848049</v>
      </c>
      <c r="I222" s="4">
        <f t="shared" si="19"/>
        <v>1.0400865005572424</v>
      </c>
    </row>
    <row r="223" spans="1:9" x14ac:dyDescent="0.2">
      <c r="A223" s="4">
        <f>IF('True_Odds_Calculator_3-way'!A224="","",'True_Odds_Calculator_3-way'!A224)</f>
        <v>2.4500000000000002</v>
      </c>
      <c r="B223" s="4">
        <f>IF('True_Odds_Calculator_3-way'!B224="","",'True_Odds_Calculator_3-way'!B224)</f>
        <v>3.13</v>
      </c>
      <c r="C223" s="4">
        <f>IF('True_Odds_Calculator_3-way'!C224="","",'True_Odds_Calculator_3-way'!C224)</f>
        <v>3.22</v>
      </c>
      <c r="D223" s="4">
        <f t="shared" si="15"/>
        <v>3.8211089408676235E-2</v>
      </c>
      <c r="E223" s="4">
        <f t="shared" si="16"/>
        <v>2.5289166732383661</v>
      </c>
      <c r="F223" s="4">
        <f t="shared" si="17"/>
        <v>3.2599646972931509</v>
      </c>
      <c r="G223" s="4">
        <f t="shared" si="18"/>
        <v>3.3577105761634152</v>
      </c>
      <c r="I223" s="4">
        <f t="shared" si="19"/>
        <v>1.0382110894086762</v>
      </c>
    </row>
    <row r="224" spans="1:9" x14ac:dyDescent="0.2">
      <c r="A224" s="4">
        <f>IF('True_Odds_Calculator_3-way'!A225="","",'True_Odds_Calculator_3-way'!A225)</f>
        <v>4.2300000000000004</v>
      </c>
      <c r="B224" s="4">
        <f>IF('True_Odds_Calculator_3-way'!B225="","",'True_Odds_Calculator_3-way'!B225)</f>
        <v>3.52</v>
      </c>
      <c r="C224" s="4">
        <f>IF('True_Odds_Calculator_3-way'!C225="","",'True_Odds_Calculator_3-way'!C225)</f>
        <v>1.94</v>
      </c>
      <c r="D224" s="4">
        <f t="shared" si="15"/>
        <v>3.5961446002024999E-2</v>
      </c>
      <c r="E224" s="4">
        <f t="shared" si="16"/>
        <v>4.4559413530413794</v>
      </c>
      <c r="F224" s="4">
        <f t="shared" si="17"/>
        <v>3.6750686519119053</v>
      </c>
      <c r="G224" s="4">
        <f t="shared" si="18"/>
        <v>1.9861889601527607</v>
      </c>
      <c r="I224" s="4">
        <f t="shared" si="19"/>
        <v>1.035961446002025</v>
      </c>
    </row>
    <row r="225" spans="1:9" x14ac:dyDescent="0.2">
      <c r="A225" s="4">
        <f>IF('True_Odds_Calculator_3-way'!A226="","",'True_Odds_Calculator_3-way'!A226)</f>
        <v>1.6</v>
      </c>
      <c r="B225" s="4">
        <f>IF('True_Odds_Calculator_3-way'!B226="","",'True_Odds_Calculator_3-way'!B226)</f>
        <v>3.71</v>
      </c>
      <c r="C225" s="4">
        <f>IF('True_Odds_Calculator_3-way'!C226="","",'True_Odds_Calculator_3-way'!C226)</f>
        <v>6.68</v>
      </c>
      <c r="D225" s="4">
        <f t="shared" si="15"/>
        <v>4.4242377778136444E-2</v>
      </c>
      <c r="E225" s="4">
        <f t="shared" si="16"/>
        <v>1.6386658526425297</v>
      </c>
      <c r="F225" s="4">
        <f t="shared" si="17"/>
        <v>3.9247342763104061</v>
      </c>
      <c r="G225" s="4">
        <f t="shared" si="18"/>
        <v>7.4099795187147119</v>
      </c>
      <c r="I225" s="4">
        <f t="shared" si="19"/>
        <v>1.0442423777781364</v>
      </c>
    </row>
    <row r="226" spans="1:9" x14ac:dyDescent="0.2">
      <c r="A226" s="4">
        <f>IF('True_Odds_Calculator_3-way'!A227="","",'True_Odds_Calculator_3-way'!A227)</f>
        <v>2.0099999999999998</v>
      </c>
      <c r="B226" s="4">
        <f>IF('True_Odds_Calculator_3-way'!B227="","",'True_Odds_Calculator_3-way'!B227)</f>
        <v>3.49</v>
      </c>
      <c r="C226" s="4">
        <f>IF('True_Odds_Calculator_3-way'!C227="","",'True_Odds_Calculator_3-way'!C227)</f>
        <v>3.91</v>
      </c>
      <c r="D226" s="4">
        <f t="shared" si="15"/>
        <v>3.9799864803668372E-2</v>
      </c>
      <c r="E226" s="4">
        <f t="shared" si="16"/>
        <v>2.0650668865395194</v>
      </c>
      <c r="F226" s="4">
        <f t="shared" si="17"/>
        <v>3.6594336416824613</v>
      </c>
      <c r="G226" s="4">
        <f t="shared" si="18"/>
        <v>4.1239178914872152</v>
      </c>
      <c r="I226" s="4">
        <f t="shared" si="19"/>
        <v>1.0397998648036684</v>
      </c>
    </row>
    <row r="227" spans="1:9" x14ac:dyDescent="0.2">
      <c r="A227" s="4">
        <f>IF('True_Odds_Calculator_3-way'!A228="","",'True_Odds_Calculator_3-way'!A228)</f>
        <v>13.18</v>
      </c>
      <c r="B227" s="4">
        <f>IF('True_Odds_Calculator_3-way'!B228="","",'True_Odds_Calculator_3-way'!B228)</f>
        <v>4.38</v>
      </c>
      <c r="C227" s="4">
        <f>IF('True_Odds_Calculator_3-way'!C228="","",'True_Odds_Calculator_3-way'!C228)</f>
        <v>1.35</v>
      </c>
      <c r="D227" s="4">
        <f t="shared" si="15"/>
        <v>4.4923777166486101E-2</v>
      </c>
      <c r="E227" s="4">
        <f t="shared" si="16"/>
        <v>16.42091622804984</v>
      </c>
      <c r="F227" s="4">
        <f t="shared" si="17"/>
        <v>4.687443386795846</v>
      </c>
      <c r="G227" s="4">
        <f t="shared" si="18"/>
        <v>1.3778542885622667</v>
      </c>
      <c r="I227" s="4">
        <f t="shared" si="19"/>
        <v>1.0449237771664861</v>
      </c>
    </row>
    <row r="228" spans="1:9" x14ac:dyDescent="0.2">
      <c r="A228" s="4">
        <f>IF('True_Odds_Calculator_3-way'!A229="","",'True_Odds_Calculator_3-way'!A229)</f>
        <v>4.17</v>
      </c>
      <c r="B228" s="4">
        <f>IF('True_Odds_Calculator_3-way'!B229="","",'True_Odds_Calculator_3-way'!B229)</f>
        <v>3.67</v>
      </c>
      <c r="C228" s="4">
        <f>IF('True_Odds_Calculator_3-way'!C229="","",'True_Odds_Calculator_3-way'!C229)</f>
        <v>1.89</v>
      </c>
      <c r="D228" s="4">
        <f t="shared" si="15"/>
        <v>4.1388246610444934E-2</v>
      </c>
      <c r="E228" s="4">
        <f t="shared" si="16"/>
        <v>4.4245424342350317</v>
      </c>
      <c r="F228" s="4">
        <f t="shared" si="17"/>
        <v>3.8657280817806718</v>
      </c>
      <c r="G228" s="4">
        <f t="shared" si="18"/>
        <v>1.9406003693963652</v>
      </c>
      <c r="I228" s="4">
        <f t="shared" si="19"/>
        <v>1.0413882466104449</v>
      </c>
    </row>
    <row r="229" spans="1:9" x14ac:dyDescent="0.2">
      <c r="A229" s="4">
        <f>IF('True_Odds_Calculator_3-way'!A230="","",'True_Odds_Calculator_3-way'!A230)</f>
        <v>2.39</v>
      </c>
      <c r="B229" s="4">
        <f>IF('True_Odds_Calculator_3-way'!B230="","",'True_Odds_Calculator_3-way'!B230)</f>
        <v>3.63</v>
      </c>
      <c r="C229" s="4">
        <f>IF('True_Odds_Calculator_3-way'!C230="","",'True_Odds_Calculator_3-way'!C230)</f>
        <v>2.94</v>
      </c>
      <c r="D229" s="4">
        <f t="shared" si="15"/>
        <v>3.4028189926684771E-2</v>
      </c>
      <c r="E229" s="4">
        <f t="shared" si="16"/>
        <v>2.4565961718158129</v>
      </c>
      <c r="F229" s="4">
        <f t="shared" si="17"/>
        <v>3.7858802491092116</v>
      </c>
      <c r="G229" s="4">
        <f t="shared" si="18"/>
        <v>3.0414242797791569</v>
      </c>
      <c r="I229" s="4">
        <f t="shared" si="19"/>
        <v>1.0340281899266848</v>
      </c>
    </row>
    <row r="230" spans="1:9" x14ac:dyDescent="0.2">
      <c r="A230" s="4">
        <f>IF('True_Odds_Calculator_3-way'!A231="","",'True_Odds_Calculator_3-way'!A231)</f>
        <v>1.59</v>
      </c>
      <c r="B230" s="4">
        <f>IF('True_Odds_Calculator_3-way'!B231="","",'True_Odds_Calculator_3-way'!B231)</f>
        <v>4.12</v>
      </c>
      <c r="C230" s="4">
        <f>IF('True_Odds_Calculator_3-way'!C231="","",'True_Odds_Calculator_3-way'!C231)</f>
        <v>5.42</v>
      </c>
      <c r="D230" s="4">
        <f t="shared" si="15"/>
        <v>5.6151109230454743E-2</v>
      </c>
      <c r="E230" s="4">
        <f t="shared" si="16"/>
        <v>1.6387699373711644</v>
      </c>
      <c r="F230" s="4">
        <f t="shared" si="17"/>
        <v>4.4642576095561148</v>
      </c>
      <c r="G230" s="4">
        <f t="shared" si="18"/>
        <v>6.0319157611280874</v>
      </c>
      <c r="I230" s="4">
        <f t="shared" si="19"/>
        <v>1.0561511092304547</v>
      </c>
    </row>
    <row r="231" spans="1:9" x14ac:dyDescent="0.2">
      <c r="A231" s="4">
        <f>IF('True_Odds_Calculator_3-way'!A232="","",'True_Odds_Calculator_3-way'!A232)</f>
        <v>2.19</v>
      </c>
      <c r="B231" s="4">
        <f>IF('True_Odds_Calculator_3-way'!B232="","",'True_Odds_Calculator_3-way'!B232)</f>
        <v>3.43</v>
      </c>
      <c r="C231" s="4">
        <f>IF('True_Odds_Calculator_3-way'!C232="","",'True_Odds_Calculator_3-way'!C232)</f>
        <v>3.5</v>
      </c>
      <c r="D231" s="4">
        <f t="shared" si="15"/>
        <v>3.3880479784869078E-2</v>
      </c>
      <c r="E231" s="4">
        <f t="shared" si="16"/>
        <v>2.2455383388969166</v>
      </c>
      <c r="F231" s="4">
        <f t="shared" si="17"/>
        <v>3.5682210434644932</v>
      </c>
      <c r="G231" s="4">
        <f t="shared" si="18"/>
        <v>3.6440387445222431</v>
      </c>
      <c r="I231" s="4">
        <f t="shared" si="19"/>
        <v>1.0338804797848691</v>
      </c>
    </row>
    <row r="232" spans="1:9" x14ac:dyDescent="0.2">
      <c r="A232" s="4">
        <f>IF('True_Odds_Calculator_3-way'!A233="","",'True_Odds_Calculator_3-way'!A233)</f>
        <v>4.0599999999999996</v>
      </c>
      <c r="B232" s="4">
        <f>IF('True_Odds_Calculator_3-way'!B233="","",'True_Odds_Calculator_3-way'!B233)</f>
        <v>4.16</v>
      </c>
      <c r="C232" s="4">
        <f>IF('True_Odds_Calculator_3-way'!C233="","",'True_Odds_Calculator_3-way'!C233)</f>
        <v>1.82</v>
      </c>
      <c r="D232" s="4">
        <f t="shared" si="15"/>
        <v>3.614058355437666E-2</v>
      </c>
      <c r="E232" s="4">
        <f t="shared" si="16"/>
        <v>4.2687874907326275</v>
      </c>
      <c r="F232" s="4">
        <f t="shared" si="17"/>
        <v>4.3794772507260404</v>
      </c>
      <c r="G232" s="4">
        <f t="shared" si="18"/>
        <v>1.860798542762288</v>
      </c>
      <c r="I232" s="4">
        <f t="shared" si="19"/>
        <v>1.0361405835543767</v>
      </c>
    </row>
    <row r="233" spans="1:9" x14ac:dyDescent="0.2">
      <c r="A233" s="4">
        <f>IF('True_Odds_Calculator_3-way'!A234="","",'True_Odds_Calculator_3-way'!A234)</f>
        <v>3.88</v>
      </c>
      <c r="B233" s="4">
        <f>IF('True_Odds_Calculator_3-way'!B234="","",'True_Odds_Calculator_3-way'!B234)</f>
        <v>3.53</v>
      </c>
      <c r="C233" s="4">
        <f>IF('True_Odds_Calculator_3-way'!C234="","",'True_Odds_Calculator_3-way'!C234)</f>
        <v>2.0499999999999998</v>
      </c>
      <c r="D233" s="4">
        <f t="shared" si="15"/>
        <v>2.8822955791837135E-2</v>
      </c>
      <c r="E233" s="4">
        <f t="shared" si="16"/>
        <v>4.0302379592176552</v>
      </c>
      <c r="F233" s="4">
        <f t="shared" si="17"/>
        <v>3.653922834268581</v>
      </c>
      <c r="G233" s="4">
        <f t="shared" si="18"/>
        <v>2.0911873707792865</v>
      </c>
      <c r="I233" s="4">
        <f t="shared" si="19"/>
        <v>1.0288229557918371</v>
      </c>
    </row>
    <row r="234" spans="1:9" x14ac:dyDescent="0.2">
      <c r="A234" s="4">
        <f>IF('True_Odds_Calculator_3-way'!A235="","",'True_Odds_Calculator_3-way'!A235)</f>
        <v>3.48</v>
      </c>
      <c r="B234" s="4">
        <f>IF('True_Odds_Calculator_3-way'!B235="","",'True_Odds_Calculator_3-way'!B235)</f>
        <v>3.25</v>
      </c>
      <c r="C234" s="4">
        <f>IF('True_Odds_Calculator_3-way'!C235="","",'True_Odds_Calculator_3-way'!C235)</f>
        <v>2.2799999999999998</v>
      </c>
      <c r="D234" s="4">
        <f t="shared" si="15"/>
        <v>3.3645120759458358E-2</v>
      </c>
      <c r="E234" s="4">
        <f t="shared" si="16"/>
        <v>3.6213346814964611</v>
      </c>
      <c r="F234" s="4">
        <f t="shared" si="17"/>
        <v>3.3729398838486899</v>
      </c>
      <c r="G234" s="4">
        <f t="shared" si="18"/>
        <v>2.3398301393728222</v>
      </c>
      <c r="I234" s="4">
        <f t="shared" si="19"/>
        <v>1.0336451207594584</v>
      </c>
    </row>
    <row r="235" spans="1:9" x14ac:dyDescent="0.2">
      <c r="A235" s="4">
        <f>IF('True_Odds_Calculator_3-way'!A236="","",'True_Odds_Calculator_3-way'!A236)</f>
        <v>1.76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5.0999999999999996</v>
      </c>
      <c r="D235" s="4">
        <f t="shared" si="15"/>
        <v>3.6739813587064907E-2</v>
      </c>
      <c r="E235" s="4">
        <f t="shared" si="16"/>
        <v>1.7987707478169199</v>
      </c>
      <c r="F235" s="4">
        <f t="shared" si="17"/>
        <v>3.8427107846263202</v>
      </c>
      <c r="G235" s="4">
        <f t="shared" si="18"/>
        <v>5.4397544602065704</v>
      </c>
      <c r="I235" s="4">
        <f t="shared" si="19"/>
        <v>1.0367398135870649</v>
      </c>
    </row>
    <row r="236" spans="1:9" x14ac:dyDescent="0.2">
      <c r="A236" s="4">
        <f>IF('True_Odds_Calculator_3-way'!A237="","",'True_Odds_Calculator_3-way'!A237)</f>
        <v>2.27</v>
      </c>
      <c r="B236" s="4">
        <f>IF('True_Odds_Calculator_3-way'!B237="","",'True_Odds_Calculator_3-way'!B237)</f>
        <v>3.22</v>
      </c>
      <c r="C236" s="4">
        <f>IF('True_Odds_Calculator_3-way'!C237="","",'True_Odds_Calculator_3-way'!C237)</f>
        <v>3.49</v>
      </c>
      <c r="D236" s="4">
        <f t="shared" si="15"/>
        <v>3.7620591861811992E-2</v>
      </c>
      <c r="E236" s="4">
        <f t="shared" si="16"/>
        <v>2.3365117217575322</v>
      </c>
      <c r="F236" s="4">
        <f t="shared" si="17"/>
        <v>3.3554929086885967</v>
      </c>
      <c r="G236" s="4">
        <f t="shared" si="18"/>
        <v>3.6497315545513835</v>
      </c>
      <c r="I236" s="4">
        <f t="shared" si="19"/>
        <v>1.037620591861812</v>
      </c>
    </row>
    <row r="237" spans="1:9" x14ac:dyDescent="0.2">
      <c r="A237" s="4">
        <f>IF('True_Odds_Calculator_3-way'!A238="","",'True_Odds_Calculator_3-way'!A238)</f>
        <v>6.25</v>
      </c>
      <c r="B237" s="4">
        <f>IF('True_Odds_Calculator_3-way'!B238="","",'True_Odds_Calculator_3-way'!B238)</f>
        <v>3.51</v>
      </c>
      <c r="C237" s="4">
        <f>IF('True_Odds_Calculator_3-way'!C238="","",'True_Odds_Calculator_3-way'!C238)</f>
        <v>1.67</v>
      </c>
      <c r="D237" s="4">
        <f t="shared" si="15"/>
        <v>4.3702680109865888E-2</v>
      </c>
      <c r="E237" s="4">
        <f t="shared" si="16"/>
        <v>6.8760449886683768</v>
      </c>
      <c r="F237" s="4">
        <f t="shared" si="17"/>
        <v>3.6991451941466962</v>
      </c>
      <c r="G237" s="4">
        <f t="shared" si="18"/>
        <v>1.7116404907693608</v>
      </c>
      <c r="I237" s="4">
        <f t="shared" si="19"/>
        <v>1.0437026801098659</v>
      </c>
    </row>
    <row r="238" spans="1:9" x14ac:dyDescent="0.2">
      <c r="A238" s="4">
        <f>IF('True_Odds_Calculator_3-way'!A239="","",'True_Odds_Calculator_3-way'!A239)</f>
        <v>3.61</v>
      </c>
      <c r="B238" s="4">
        <f>IF('True_Odds_Calculator_3-way'!B239="","",'True_Odds_Calculator_3-way'!B239)</f>
        <v>3.2</v>
      </c>
      <c r="C238" s="4">
        <f>IF('True_Odds_Calculator_3-way'!C239="","",'True_Odds_Calculator_3-way'!C239)</f>
        <v>2.2799999999999998</v>
      </c>
      <c r="D238" s="4">
        <f t="shared" si="15"/>
        <v>2.8104801477377706E-2</v>
      </c>
      <c r="E238" s="4">
        <f t="shared" si="16"/>
        <v>3.7363616761302381</v>
      </c>
      <c r="F238" s="4">
        <f t="shared" si="17"/>
        <v>3.2988957989592596</v>
      </c>
      <c r="G238" s="4">
        <f t="shared" si="18"/>
        <v>2.3297629184780173</v>
      </c>
      <c r="I238" s="4">
        <f t="shared" si="19"/>
        <v>1.0281048014773777</v>
      </c>
    </row>
    <row r="239" spans="1:9" x14ac:dyDescent="0.2">
      <c r="A239" s="4">
        <f>IF('True_Odds_Calculator_3-way'!A240="","",'True_Odds_Calculator_3-way'!A240)</f>
        <v>2</v>
      </c>
      <c r="B239" s="4">
        <f>IF('True_Odds_Calculator_3-way'!B240="","",'True_Odds_Calculator_3-way'!B240)</f>
        <v>3.41</v>
      </c>
      <c r="C239" s="4">
        <f>IF('True_Odds_Calculator_3-way'!C240="","",'True_Odds_Calculator_3-way'!C240)</f>
        <v>4.0599999999999996</v>
      </c>
      <c r="D239" s="4">
        <f t="shared" si="15"/>
        <v>3.9560550684021312E-2</v>
      </c>
      <c r="E239" s="4">
        <f t="shared" si="16"/>
        <v>2.0541762285352538</v>
      </c>
      <c r="F239" s="4">
        <f t="shared" si="17"/>
        <v>3.5705578432468221</v>
      </c>
      <c r="G239" s="4">
        <f t="shared" si="18"/>
        <v>4.2896625801720676</v>
      </c>
      <c r="I239" s="4">
        <f t="shared" si="19"/>
        <v>1.0395605506840213</v>
      </c>
    </row>
    <row r="240" spans="1:9" x14ac:dyDescent="0.2">
      <c r="A240" s="4">
        <f>IF('True_Odds_Calculator_3-way'!A241="","",'True_Odds_Calculator_3-way'!A241)</f>
        <v>2.68</v>
      </c>
      <c r="B240" s="4">
        <f>IF('True_Odds_Calculator_3-way'!B241="","",'True_Odds_Calculator_3-way'!B241)</f>
        <v>3.08</v>
      </c>
      <c r="C240" s="4">
        <f>IF('True_Odds_Calculator_3-way'!C241="","",'True_Odds_Calculator_3-way'!C241)</f>
        <v>2.89</v>
      </c>
      <c r="D240" s="4">
        <f t="shared" si="15"/>
        <v>4.3830414279208307E-2</v>
      </c>
      <c r="E240" s="4">
        <f t="shared" si="16"/>
        <v>2.7892120731392485</v>
      </c>
      <c r="F240" s="4">
        <f t="shared" si="17"/>
        <v>3.2251282739048048</v>
      </c>
      <c r="G240" s="4">
        <f t="shared" si="18"/>
        <v>3.0174047846967418</v>
      </c>
      <c r="I240" s="4">
        <f t="shared" si="19"/>
        <v>1.0438304142792083</v>
      </c>
    </row>
    <row r="241" spans="1:9" x14ac:dyDescent="0.2">
      <c r="A241" s="4">
        <f>IF('True_Odds_Calculator_3-way'!A242="","",'True_Odds_Calculator_3-way'!A242)</f>
        <v>2.66</v>
      </c>
      <c r="B241" s="4">
        <f>IF('True_Odds_Calculator_3-way'!B242="","",'True_Odds_Calculator_3-way'!B242)</f>
        <v>2.97</v>
      </c>
      <c r="C241" s="4">
        <f>IF('True_Odds_Calculator_3-way'!C242="","",'True_Odds_Calculator_3-way'!C242)</f>
        <v>3.02</v>
      </c>
      <c r="D241" s="4">
        <f t="shared" si="15"/>
        <v>4.3766014138966192E-2</v>
      </c>
      <c r="E241" s="4">
        <f t="shared" si="16"/>
        <v>2.767391004115217</v>
      </c>
      <c r="F241" s="4">
        <f t="shared" si="17"/>
        <v>3.1045134581029239</v>
      </c>
      <c r="G241" s="4">
        <f t="shared" si="18"/>
        <v>3.1591867800379965</v>
      </c>
      <c r="I241" s="4">
        <f t="shared" si="19"/>
        <v>1.0437660141389662</v>
      </c>
    </row>
    <row r="242" spans="1:9" x14ac:dyDescent="0.2">
      <c r="A242" s="4">
        <f>IF('True_Odds_Calculator_3-way'!A243="","",'True_Odds_Calculator_3-way'!A243)</f>
        <v>2.75</v>
      </c>
      <c r="B242" s="4">
        <f>IF('True_Odds_Calculator_3-way'!B243="","",'True_Odds_Calculator_3-way'!B243)</f>
        <v>3.23</v>
      </c>
      <c r="C242" s="4">
        <f>IF('True_Odds_Calculator_3-way'!C243="","",'True_Odds_Calculator_3-way'!C243)</f>
        <v>2.7</v>
      </c>
      <c r="D242" s="4">
        <f t="shared" si="15"/>
        <v>4.360425722654826E-2</v>
      </c>
      <c r="E242" s="4">
        <f t="shared" si="16"/>
        <v>2.8644955160298204</v>
      </c>
      <c r="F242" s="4">
        <f t="shared" si="17"/>
        <v>3.3891093656158366</v>
      </c>
      <c r="G242" s="4">
        <f t="shared" si="18"/>
        <v>2.8102864062027018</v>
      </c>
      <c r="I242" s="4">
        <f t="shared" si="19"/>
        <v>1.0436042572265483</v>
      </c>
    </row>
    <row r="243" spans="1:9" x14ac:dyDescent="0.2">
      <c r="A243" s="4">
        <f>IF('True_Odds_Calculator_3-way'!A244="","",'True_Odds_Calculator_3-way'!A244)</f>
        <v>2.66</v>
      </c>
      <c r="B243" s="4">
        <f>IF('True_Odds_Calculator_3-way'!B244="","",'True_Odds_Calculator_3-way'!B244)</f>
        <v>3.68</v>
      </c>
      <c r="C243" s="4">
        <f>IF('True_Odds_Calculator_3-way'!C244="","",'True_Odds_Calculator_3-way'!C244)</f>
        <v>2.63</v>
      </c>
      <c r="D243" s="4">
        <f t="shared" si="15"/>
        <v>2.7907116940971921E-2</v>
      </c>
      <c r="E243" s="4">
        <f t="shared" si="16"/>
        <v>2.7274898554720837</v>
      </c>
      <c r="F243" s="4">
        <f t="shared" si="17"/>
        <v>3.8104418266684243</v>
      </c>
      <c r="G243" s="4">
        <f t="shared" si="18"/>
        <v>2.6959572386765345</v>
      </c>
      <c r="I243" s="4">
        <f t="shared" si="19"/>
        <v>1.0279071169409719</v>
      </c>
    </row>
    <row r="244" spans="1:9" x14ac:dyDescent="0.2">
      <c r="A244" s="4">
        <f>IF('True_Odds_Calculator_3-way'!A245="","",'True_Odds_Calculator_3-way'!A245)</f>
        <v>2.2799999999999998</v>
      </c>
      <c r="B244" s="4">
        <f>IF('True_Odds_Calculator_3-way'!B245="","",'True_Odds_Calculator_3-way'!B245)</f>
        <v>3.63</v>
      </c>
      <c r="C244" s="4">
        <f>IF('True_Odds_Calculator_3-way'!C245="","",'True_Odds_Calculator_3-way'!C245)</f>
        <v>3.18</v>
      </c>
      <c r="D244" s="4">
        <f t="shared" si="15"/>
        <v>2.8543993697013548E-2</v>
      </c>
      <c r="E244" s="4">
        <f t="shared" si="16"/>
        <v>2.3305578047396507</v>
      </c>
      <c r="F244" s="4">
        <f t="shared" si="17"/>
        <v>3.7598588796774401</v>
      </c>
      <c r="G244" s="4">
        <f t="shared" si="18"/>
        <v>3.2792180996124594</v>
      </c>
      <c r="I244" s="4">
        <f t="shared" si="19"/>
        <v>1.0285439936970135</v>
      </c>
    </row>
    <row r="245" spans="1:9" x14ac:dyDescent="0.2">
      <c r="A245" s="4">
        <f>IF('True_Odds_Calculator_3-way'!A246="","",'True_Odds_Calculator_3-way'!A246)</f>
        <v>1.56</v>
      </c>
      <c r="B245" s="4">
        <f>IF('True_Odds_Calculator_3-way'!B246="","",'True_Odds_Calculator_3-way'!B246)</f>
        <v>4.62</v>
      </c>
      <c r="C245" s="4">
        <f>IF('True_Odds_Calculator_3-way'!C246="","",'True_Odds_Calculator_3-way'!C246)</f>
        <v>5.73</v>
      </c>
      <c r="D245" s="4">
        <f t="shared" si="15"/>
        <v>3.199592728388545E-2</v>
      </c>
      <c r="E245" s="4">
        <f t="shared" si="16"/>
        <v>1.5863942404761617</v>
      </c>
      <c r="F245" s="4">
        <f t="shared" si="17"/>
        <v>4.8594428660992159</v>
      </c>
      <c r="G245" s="4">
        <f t="shared" si="18"/>
        <v>6.1029657951111558</v>
      </c>
      <c r="I245" s="4">
        <f t="shared" si="19"/>
        <v>1.0319959272838855</v>
      </c>
    </row>
    <row r="246" spans="1:9" x14ac:dyDescent="0.2">
      <c r="A246" s="4">
        <f>IF('True_Odds_Calculator_3-way'!A247="","",'True_Odds_Calculator_3-way'!A247)</f>
        <v>2.54</v>
      </c>
      <c r="B246" s="4">
        <f>IF('True_Odds_Calculator_3-way'!B247="","",'True_Odds_Calculator_3-way'!B247)</f>
        <v>3.21</v>
      </c>
      <c r="C246" s="4">
        <f>IF('True_Odds_Calculator_3-way'!C247="","",'True_Odds_Calculator_3-way'!C247)</f>
        <v>3.06</v>
      </c>
      <c r="D246" s="4">
        <f t="shared" si="15"/>
        <v>3.2024652773268603E-2</v>
      </c>
      <c r="E246" s="4">
        <f t="shared" si="16"/>
        <v>2.6107894839282446</v>
      </c>
      <c r="F246" s="4">
        <f t="shared" si="17"/>
        <v>3.3238979449693229</v>
      </c>
      <c r="G246" s="4">
        <f t="shared" si="18"/>
        <v>3.163330657222684</v>
      </c>
      <c r="I246" s="4">
        <f t="shared" si="19"/>
        <v>1.0320246527732686</v>
      </c>
    </row>
    <row r="247" spans="1:9" x14ac:dyDescent="0.2">
      <c r="A247" s="4">
        <f>IF('True_Odds_Calculator_3-way'!A248="","",'True_Odds_Calculator_3-way'!A248)</f>
        <v>2.2999999999999998</v>
      </c>
      <c r="B247" s="4">
        <f>IF('True_Odds_Calculator_3-way'!B248="","",'True_Odds_Calculator_3-way'!B248)</f>
        <v>3.42</v>
      </c>
      <c r="C247" s="4">
        <f>IF('True_Odds_Calculator_3-way'!C248="","",'True_Odds_Calculator_3-way'!C248)</f>
        <v>3.26</v>
      </c>
      <c r="D247" s="4">
        <f t="shared" si="15"/>
        <v>3.3928735772034369E-2</v>
      </c>
      <c r="E247" s="4">
        <f t="shared" si="16"/>
        <v>2.3614254720120229</v>
      </c>
      <c r="F247" s="4">
        <f t="shared" si="17"/>
        <v>3.5576036951603682</v>
      </c>
      <c r="G247" s="4">
        <f t="shared" si="18"/>
        <v>3.3847947638063425</v>
      </c>
      <c r="I247" s="4">
        <f t="shared" si="19"/>
        <v>1.0339287357720344</v>
      </c>
    </row>
    <row r="248" spans="1:9" x14ac:dyDescent="0.2">
      <c r="A248" s="4">
        <f>IF('True_Odds_Calculator_3-way'!A249="","",'True_Odds_Calculator_3-way'!A249)</f>
        <v>10.06</v>
      </c>
      <c r="B248" s="4">
        <f>IF('True_Odds_Calculator_3-way'!B249="","",'True_Odds_Calculator_3-way'!B249)</f>
        <v>5.22</v>
      </c>
      <c r="C248" s="4">
        <f>IF('True_Odds_Calculator_3-way'!C249="","",'True_Odds_Calculator_3-way'!C249)</f>
        <v>1.35</v>
      </c>
      <c r="D248" s="4">
        <f t="shared" si="15"/>
        <v>3.1715200495621376E-2</v>
      </c>
      <c r="E248" s="4">
        <f t="shared" si="16"/>
        <v>11.257224249468839</v>
      </c>
      <c r="F248" s="4">
        <f t="shared" si="17"/>
        <v>5.5248878934251069</v>
      </c>
      <c r="G248" s="4">
        <f t="shared" si="18"/>
        <v>1.369545940845851</v>
      </c>
      <c r="I248" s="4">
        <f t="shared" si="19"/>
        <v>1.0317152004956214</v>
      </c>
    </row>
    <row r="249" spans="1:9" x14ac:dyDescent="0.2">
      <c r="A249" s="4">
        <f>IF('True_Odds_Calculator_3-way'!A250="","",'True_Odds_Calculator_3-way'!A250)</f>
        <v>5.48</v>
      </c>
      <c r="B249" s="4">
        <f>IF('True_Odds_Calculator_3-way'!B250="","",'True_Odds_Calculator_3-way'!B250)</f>
        <v>3.75</v>
      </c>
      <c r="C249" s="4">
        <f>IF('True_Odds_Calculator_3-way'!C250="","",'True_Odds_Calculator_3-way'!C250)</f>
        <v>1.7</v>
      </c>
      <c r="D249" s="4">
        <f t="shared" si="15"/>
        <v>3.7383712609131203E-2</v>
      </c>
      <c r="E249" s="4">
        <f t="shared" si="16"/>
        <v>5.8816431898535271</v>
      </c>
      <c r="F249" s="4">
        <f t="shared" si="17"/>
        <v>3.9338262893176186</v>
      </c>
      <c r="G249" s="4">
        <f t="shared" si="18"/>
        <v>1.7367923902956384</v>
      </c>
      <c r="I249" s="4">
        <f t="shared" si="19"/>
        <v>1.0373837126091312</v>
      </c>
    </row>
    <row r="250" spans="1:9" x14ac:dyDescent="0.2">
      <c r="A250" s="4">
        <f>IF('True_Odds_Calculator_3-way'!A251="","",'True_Odds_Calculator_3-way'!A251)</f>
        <v>1.92</v>
      </c>
      <c r="B250" s="4">
        <f>IF('True_Odds_Calculator_3-way'!B251="","",'True_Odds_Calculator_3-way'!B251)</f>
        <v>3.61</v>
      </c>
      <c r="C250" s="4">
        <f>IF('True_Odds_Calculator_3-way'!C251="","",'True_Odds_Calculator_3-way'!C251)</f>
        <v>4.24</v>
      </c>
      <c r="D250" s="4">
        <f t="shared" si="15"/>
        <v>3.3690700186414402E-2</v>
      </c>
      <c r="E250" s="4">
        <f t="shared" si="16"/>
        <v>1.9623114539961284</v>
      </c>
      <c r="F250" s="4">
        <f t="shared" si="17"/>
        <v>3.7625375720885645</v>
      </c>
      <c r="G250" s="4">
        <f t="shared" si="18"/>
        <v>4.4519866399292889</v>
      </c>
      <c r="I250" s="4">
        <f t="shared" si="19"/>
        <v>1.0336907001864144</v>
      </c>
    </row>
    <row r="251" spans="1:9" x14ac:dyDescent="0.2">
      <c r="A251" s="4">
        <f>IF('True_Odds_Calculator_3-way'!A252="","",'True_Odds_Calculator_3-way'!A252)</f>
        <v>4.2699999999999996</v>
      </c>
      <c r="B251" s="4">
        <f>IF('True_Odds_Calculator_3-way'!B252="","",'True_Odds_Calculator_3-way'!B252)</f>
        <v>3.49</v>
      </c>
      <c r="C251" s="4">
        <f>IF('True_Odds_Calculator_3-way'!C252="","",'True_Odds_Calculator_3-way'!C252)</f>
        <v>1.97</v>
      </c>
      <c r="D251" s="4">
        <f t="shared" si="15"/>
        <v>2.8339201958093696E-2</v>
      </c>
      <c r="E251" s="4">
        <f t="shared" si="16"/>
        <v>4.4494745889535521</v>
      </c>
      <c r="F251" s="4">
        <f t="shared" si="17"/>
        <v>3.6089806513602367</v>
      </c>
      <c r="G251" s="4">
        <f t="shared" si="18"/>
        <v>2.0073557038756364</v>
      </c>
      <c r="I251" s="4">
        <f t="shared" si="19"/>
        <v>1.0283392019580937</v>
      </c>
    </row>
    <row r="252" spans="1:9" x14ac:dyDescent="0.2">
      <c r="A252" s="4">
        <f>IF('True_Odds_Calculator_3-way'!A253="","",'True_Odds_Calculator_3-way'!A253)</f>
        <v>3.95</v>
      </c>
      <c r="B252" s="4">
        <f>IF('True_Odds_Calculator_3-way'!B253="","",'True_Odds_Calculator_3-way'!B253)</f>
        <v>3.47</v>
      </c>
      <c r="C252" s="4">
        <f>IF('True_Odds_Calculator_3-way'!C253="","",'True_Odds_Calculator_3-way'!C253)</f>
        <v>2.0499999999999998</v>
      </c>
      <c r="D252" s="4">
        <f t="shared" si="15"/>
        <v>2.915387305115158E-2</v>
      </c>
      <c r="E252" s="4">
        <f t="shared" si="16"/>
        <v>4.1076770140329639</v>
      </c>
      <c r="F252" s="4">
        <f t="shared" si="17"/>
        <v>3.5910964893128687</v>
      </c>
      <c r="G252" s="4">
        <f t="shared" si="18"/>
        <v>2.0916698562604639</v>
      </c>
      <c r="I252" s="4">
        <f t="shared" si="19"/>
        <v>1.0291538730511516</v>
      </c>
    </row>
    <row r="253" spans="1:9" x14ac:dyDescent="0.2">
      <c r="A253" s="4">
        <f>IF('True_Odds_Calculator_3-way'!A254="","",'True_Odds_Calculator_3-way'!A254)</f>
        <v>2.41</v>
      </c>
      <c r="B253" s="4">
        <f>IF('True_Odds_Calculator_3-way'!B254="","",'True_Odds_Calculator_3-way'!B254)</f>
        <v>3.3</v>
      </c>
      <c r="C253" s="4">
        <f>IF('True_Odds_Calculator_3-way'!C254="","",'True_Odds_Calculator_3-way'!C254)</f>
        <v>3.23</v>
      </c>
      <c r="D253" s="4">
        <f t="shared" si="15"/>
        <v>2.7565585586216912E-2</v>
      </c>
      <c r="E253" s="4">
        <f t="shared" si="16"/>
        <v>2.4645764528257961</v>
      </c>
      <c r="F253" s="4">
        <f t="shared" si="17"/>
        <v>3.4031920808274214</v>
      </c>
      <c r="G253" s="4">
        <f t="shared" si="18"/>
        <v>3.3287951348738645</v>
      </c>
      <c r="I253" s="4">
        <f t="shared" si="19"/>
        <v>1.0275655855862169</v>
      </c>
    </row>
    <row r="254" spans="1:9" x14ac:dyDescent="0.2">
      <c r="A254" s="4">
        <f>IF('True_Odds_Calculator_3-way'!A255="","",'True_Odds_Calculator_3-way'!A255)</f>
        <v>1.78</v>
      </c>
      <c r="B254" s="4">
        <f>IF('True_Odds_Calculator_3-way'!B255="","",'True_Odds_Calculator_3-way'!B255)</f>
        <v>3.58</v>
      </c>
      <c r="C254" s="4">
        <f>IF('True_Odds_Calculator_3-way'!C255="","",'True_Odds_Calculator_3-way'!C255)</f>
        <v>5.31</v>
      </c>
      <c r="D254" s="4">
        <f t="shared" si="15"/>
        <v>2.9451278885012755E-2</v>
      </c>
      <c r="E254" s="4">
        <f t="shared" si="16"/>
        <v>1.8116576770581196</v>
      </c>
      <c r="F254" s="4">
        <f t="shared" si="17"/>
        <v>3.7104028225753987</v>
      </c>
      <c r="G254" s="4">
        <f t="shared" si="18"/>
        <v>5.6020267270854172</v>
      </c>
      <c r="I254" s="4">
        <f t="shared" si="19"/>
        <v>1.0294512788850128</v>
      </c>
    </row>
    <row r="255" spans="1:9" x14ac:dyDescent="0.2">
      <c r="A255" s="4">
        <f>IF('True_Odds_Calculator_3-way'!A256="","",'True_Odds_Calculator_3-way'!A256)</f>
        <v>2.16</v>
      </c>
      <c r="B255" s="4">
        <f>IF('True_Odds_Calculator_3-way'!B256="","",'True_Odds_Calculator_3-way'!B256)</f>
        <v>3.61</v>
      </c>
      <c r="C255" s="4">
        <f>IF('True_Odds_Calculator_3-way'!C256="","",'True_Odds_Calculator_3-way'!C256)</f>
        <v>3.42</v>
      </c>
      <c r="D255" s="4">
        <f t="shared" si="15"/>
        <v>3.2368934030983842E-2</v>
      </c>
      <c r="E255" s="4">
        <f t="shared" si="16"/>
        <v>2.211541370443201</v>
      </c>
      <c r="F255" s="4">
        <f t="shared" si="17"/>
        <v>3.756310617252232</v>
      </c>
      <c r="G255" s="4">
        <f t="shared" si="18"/>
        <v>3.5510352784018457</v>
      </c>
      <c r="I255" s="4">
        <f t="shared" si="19"/>
        <v>1.0323689340309838</v>
      </c>
    </row>
    <row r="256" spans="1:9" x14ac:dyDescent="0.2">
      <c r="A256" s="4">
        <f>IF('True_Odds_Calculator_3-way'!A257="","",'True_Odds_Calculator_3-way'!A257)</f>
        <v>2.2200000000000002</v>
      </c>
      <c r="B256" s="4">
        <f>IF('True_Odds_Calculator_3-way'!B257="","",'True_Odds_Calculator_3-way'!B257)</f>
        <v>3.54</v>
      </c>
      <c r="C256" s="4">
        <f>IF('True_Odds_Calculator_3-way'!C257="","",'True_Odds_Calculator_3-way'!C257)</f>
        <v>3.34</v>
      </c>
      <c r="D256" s="4">
        <f t="shared" si="15"/>
        <v>3.23375237614556E-2</v>
      </c>
      <c r="E256" s="4">
        <f t="shared" si="16"/>
        <v>2.2744264974701629</v>
      </c>
      <c r="F256" s="4">
        <f t="shared" si="17"/>
        <v>3.6804392231820469</v>
      </c>
      <c r="G256" s="4">
        <f t="shared" si="18"/>
        <v>3.4647390713455257</v>
      </c>
      <c r="I256" s="4">
        <f t="shared" si="19"/>
        <v>1.0323375237614556</v>
      </c>
    </row>
    <row r="257" spans="1:9" x14ac:dyDescent="0.2">
      <c r="A257" s="4">
        <f>IF('True_Odds_Calculator_3-way'!A258="","",'True_Odds_Calculator_3-way'!A258)</f>
        <v>3</v>
      </c>
      <c r="B257" s="4">
        <f>IF('True_Odds_Calculator_3-way'!B258="","",'True_Odds_Calculator_3-way'!B258)</f>
        <v>3.02</v>
      </c>
      <c r="C257" s="4">
        <f>IF('True_Odds_Calculator_3-way'!C258="","",'True_Odds_Calculator_3-way'!C258)</f>
        <v>2.68</v>
      </c>
      <c r="D257" s="4">
        <f t="shared" si="15"/>
        <v>3.7593489506111855E-2</v>
      </c>
      <c r="E257" s="4">
        <f t="shared" si="16"/>
        <v>3.1171858952413558</v>
      </c>
      <c r="F257" s="4">
        <f t="shared" si="17"/>
        <v>3.138784515150471</v>
      </c>
      <c r="G257" s="4">
        <f t="shared" si="18"/>
        <v>2.7731315100201015</v>
      </c>
      <c r="I257" s="4">
        <f t="shared" si="19"/>
        <v>1.0375934895061119</v>
      </c>
    </row>
    <row r="258" spans="1:9" x14ac:dyDescent="0.2">
      <c r="A258" s="4">
        <f>IF('True_Odds_Calculator_3-way'!A259="","",'True_Odds_Calculator_3-way'!A259)</f>
        <v>2.81</v>
      </c>
      <c r="B258" s="4">
        <f>IF('True_Odds_Calculator_3-way'!B259="","",'True_Odds_Calculator_3-way'!B259)</f>
        <v>2.99</v>
      </c>
      <c r="C258" s="4">
        <f>IF('True_Odds_Calculator_3-way'!C259="","",'True_Odds_Calculator_3-way'!C259)</f>
        <v>2.88</v>
      </c>
      <c r="D258" s="4">
        <f t="shared" si="15"/>
        <v>3.7542268878335783E-2</v>
      </c>
      <c r="E258" s="4">
        <f t="shared" si="16"/>
        <v>2.9124138441251279</v>
      </c>
      <c r="F258" s="4">
        <f t="shared" si="17"/>
        <v>3.1062260579516314</v>
      </c>
      <c r="G258" s="4">
        <f t="shared" si="18"/>
        <v>2.9876776289947284</v>
      </c>
      <c r="I258" s="4">
        <f t="shared" si="19"/>
        <v>1.0375422688783358</v>
      </c>
    </row>
    <row r="259" spans="1:9" x14ac:dyDescent="0.2">
      <c r="A259" s="4">
        <f>IF('True_Odds_Calculator_3-way'!A260="","",'True_Odds_Calculator_3-way'!A260)</f>
        <v>1.47</v>
      </c>
      <c r="B259" s="4">
        <f>IF('True_Odds_Calculator_3-way'!B260="","",'True_Odds_Calculator_3-way'!B260)</f>
        <v>4.84</v>
      </c>
      <c r="C259" s="4">
        <f>IF('True_Odds_Calculator_3-way'!C260="","",'True_Odds_Calculator_3-way'!C260)</f>
        <v>6.96</v>
      </c>
      <c r="D259" s="4">
        <f t="shared" ref="D259:D322" si="20">IF(A259="","",((1/A259)+(1/B259)+(1/C259))-1)</f>
        <v>3.0561840011011476E-2</v>
      </c>
      <c r="E259" s="4">
        <f t="shared" ref="E259:E322" si="21">IF(A259="","",(3*A259)/(3-($D259*A259)))</f>
        <v>1.4923483668945658</v>
      </c>
      <c r="F259" s="4">
        <f t="shared" ref="F259:F322" si="22">IF(B259="","",(3*B259)/(3-($D259*B259)))</f>
        <v>5.0910200503025882</v>
      </c>
      <c r="G259" s="4">
        <f t="shared" ref="G259:G322" si="23">IF(C259="","",(3*C259)/(3-($D259*C259)))</f>
        <v>7.4911484075847268</v>
      </c>
      <c r="I259" s="4">
        <f t="shared" ref="I259:I322" si="24">IF(A259="","",D259+1)</f>
        <v>1.0305618400110115</v>
      </c>
    </row>
    <row r="260" spans="1:9" x14ac:dyDescent="0.2">
      <c r="A260" s="4">
        <f>IF('True_Odds_Calculator_3-way'!A261="","",'True_Odds_Calculator_3-way'!A261)</f>
        <v>2.8</v>
      </c>
      <c r="B260" s="4">
        <f>IF('True_Odds_Calculator_3-way'!B261="","",'True_Odds_Calculator_3-way'!B261)</f>
        <v>3.24</v>
      </c>
      <c r="C260" s="4">
        <f>IF('True_Odds_Calculator_3-way'!C261="","",'True_Odds_Calculator_3-way'!C261)</f>
        <v>2.77</v>
      </c>
      <c r="D260" s="4">
        <f t="shared" si="20"/>
        <v>2.6795662776408768E-2</v>
      </c>
      <c r="E260" s="4">
        <f t="shared" si="21"/>
        <v>2.8718222211386664</v>
      </c>
      <c r="F260" s="4">
        <f t="shared" si="22"/>
        <v>3.3365576968697002</v>
      </c>
      <c r="G260" s="4">
        <f t="shared" si="23"/>
        <v>2.8402721055629732</v>
      </c>
      <c r="I260" s="4">
        <f t="shared" si="24"/>
        <v>1.0267956627764088</v>
      </c>
    </row>
    <row r="261" spans="1:9" x14ac:dyDescent="0.2">
      <c r="A261" s="4">
        <f>IF('True_Odds_Calculator_3-way'!A262="","",'True_Odds_Calculator_3-way'!A262)</f>
        <v>1.36</v>
      </c>
      <c r="B261" s="4">
        <f>IF('True_Odds_Calculator_3-way'!B262="","",'True_Odds_Calculator_3-way'!B262)</f>
        <v>5.2</v>
      </c>
      <c r="C261" s="4">
        <f>IF('True_Odds_Calculator_3-way'!C262="","",'True_Odds_Calculator_3-way'!C262)</f>
        <v>9.36</v>
      </c>
      <c r="D261" s="4">
        <f t="shared" si="20"/>
        <v>3.4439416792357846E-2</v>
      </c>
      <c r="E261" s="4">
        <f t="shared" si="21"/>
        <v>1.3815698078258856</v>
      </c>
      <c r="F261" s="4">
        <f t="shared" si="22"/>
        <v>5.5301204819277103</v>
      </c>
      <c r="G261" s="4">
        <f t="shared" si="23"/>
        <v>10.486818980667834</v>
      </c>
      <c r="I261" s="4">
        <f t="shared" si="24"/>
        <v>1.0344394167923578</v>
      </c>
    </row>
    <row r="262" spans="1:9" x14ac:dyDescent="0.2">
      <c r="A262" s="4">
        <f>IF('True_Odds_Calculator_3-way'!A263="","",'True_Odds_Calculator_3-way'!A263)</f>
        <v>4.7300000000000004</v>
      </c>
      <c r="B262" s="4">
        <f>IF('True_Odds_Calculator_3-way'!B263="","",'True_Odds_Calculator_3-way'!B263)</f>
        <v>3.56</v>
      </c>
      <c r="C262" s="4">
        <f>IF('True_Odds_Calculator_3-way'!C263="","",'True_Odds_Calculator_3-way'!C263)</f>
        <v>1.86</v>
      </c>
      <c r="D262" s="4">
        <f t="shared" si="20"/>
        <v>2.9949775492902786E-2</v>
      </c>
      <c r="E262" s="4">
        <f t="shared" si="21"/>
        <v>4.9644241425688733</v>
      </c>
      <c r="F262" s="4">
        <f t="shared" si="22"/>
        <v>3.6911862362390515</v>
      </c>
      <c r="G262" s="4">
        <f t="shared" si="23"/>
        <v>1.895191548055797</v>
      </c>
      <c r="I262" s="4">
        <f t="shared" si="24"/>
        <v>1.0299497754929028</v>
      </c>
    </row>
    <row r="263" spans="1:9" x14ac:dyDescent="0.2">
      <c r="A263" s="4">
        <f>IF('True_Odds_Calculator_3-way'!A264="","",'True_Odds_Calculator_3-way'!A264)</f>
        <v>2.66</v>
      </c>
      <c r="B263" s="4">
        <f>IF('True_Odds_Calculator_3-way'!B264="","",'True_Odds_Calculator_3-way'!B264)</f>
        <v>3.33</v>
      </c>
      <c r="C263" s="4">
        <f>IF('True_Odds_Calculator_3-way'!C264="","",'True_Odds_Calculator_3-way'!C264)</f>
        <v>2.85</v>
      </c>
      <c r="D263" s="4">
        <f t="shared" si="20"/>
        <v>2.7117342906816555E-2</v>
      </c>
      <c r="E263" s="4">
        <f t="shared" si="21"/>
        <v>2.7255328314426963</v>
      </c>
      <c r="F263" s="4">
        <f t="shared" si="22"/>
        <v>3.4333445308664303</v>
      </c>
      <c r="G263" s="4">
        <f t="shared" si="23"/>
        <v>2.925361632796847</v>
      </c>
      <c r="I263" s="4">
        <f t="shared" si="24"/>
        <v>1.0271173429068166</v>
      </c>
    </row>
    <row r="264" spans="1:9" x14ac:dyDescent="0.2">
      <c r="A264" s="4">
        <f>IF('True_Odds_Calculator_3-way'!A265="","",'True_Odds_Calculator_3-way'!A265)</f>
        <v>5.48</v>
      </c>
      <c r="B264" s="4">
        <f>IF('True_Odds_Calculator_3-way'!B265="","",'True_Odds_Calculator_3-way'!B265)</f>
        <v>4.28</v>
      </c>
      <c r="C264" s="4">
        <f>IF('True_Odds_Calculator_3-way'!C265="","",'True_Odds_Calculator_3-way'!C265)</f>
        <v>1.6</v>
      </c>
      <c r="D264" s="4">
        <f t="shared" si="20"/>
        <v>4.1126611637901656E-2</v>
      </c>
      <c r="E264" s="4">
        <f t="shared" si="21"/>
        <v>5.9251225221887269</v>
      </c>
      <c r="F264" s="4">
        <f t="shared" si="22"/>
        <v>4.5467774661721183</v>
      </c>
      <c r="G264" s="4">
        <f t="shared" si="23"/>
        <v>1.6358817457291388</v>
      </c>
      <c r="I264" s="4">
        <f t="shared" si="24"/>
        <v>1.0411266116379017</v>
      </c>
    </row>
    <row r="265" spans="1:9" x14ac:dyDescent="0.2">
      <c r="A265" s="4">
        <f>IF('True_Odds_Calculator_3-way'!A266="","",'True_Odds_Calculator_3-way'!A266)</f>
        <v>2.46</v>
      </c>
      <c r="B265" s="4">
        <f>IF('True_Odds_Calculator_3-way'!B266="","",'True_Odds_Calculator_3-way'!B266)</f>
        <v>3.63</v>
      </c>
      <c r="C265" s="4">
        <f>IF('True_Odds_Calculator_3-way'!C266="","",'True_Odds_Calculator_3-way'!C266)</f>
        <v>2.8</v>
      </c>
      <c r="D265" s="4">
        <f t="shared" si="20"/>
        <v>3.9129015847419346E-2</v>
      </c>
      <c r="E265" s="4">
        <f t="shared" si="21"/>
        <v>2.5415475691917364</v>
      </c>
      <c r="F265" s="4">
        <f t="shared" si="22"/>
        <v>3.810407992831323</v>
      </c>
      <c r="G265" s="4">
        <f t="shared" si="23"/>
        <v>2.9061331895189029</v>
      </c>
      <c r="I265" s="4">
        <f t="shared" si="24"/>
        <v>1.0391290158474193</v>
      </c>
    </row>
    <row r="266" spans="1:9" x14ac:dyDescent="0.2">
      <c r="A266" s="4">
        <f>IF('True_Odds_Calculator_3-way'!A267="","",'True_Odds_Calculator_3-way'!A267)</f>
        <v>6.23</v>
      </c>
      <c r="B266" s="4">
        <f>IF('True_Odds_Calculator_3-way'!B267="","",'True_Odds_Calculator_3-way'!B267)</f>
        <v>3.96</v>
      </c>
      <c r="C266" s="4">
        <f>IF('True_Odds_Calculator_3-way'!C267="","",'True_Odds_Calculator_3-way'!C267)</f>
        <v>1.58</v>
      </c>
      <c r="D266" s="4">
        <f t="shared" si="20"/>
        <v>4.5950288590026922E-2</v>
      </c>
      <c r="E266" s="4">
        <f t="shared" si="21"/>
        <v>6.8872002932518166</v>
      </c>
      <c r="F266" s="4">
        <f t="shared" si="22"/>
        <v>4.2157007172267962</v>
      </c>
      <c r="G266" s="4">
        <f t="shared" si="23"/>
        <v>1.6191850643876853</v>
      </c>
      <c r="I266" s="4">
        <f t="shared" si="24"/>
        <v>1.0459502885900269</v>
      </c>
    </row>
    <row r="267" spans="1:9" x14ac:dyDescent="0.2">
      <c r="A267" s="4">
        <f>IF('True_Odds_Calculator_3-way'!A268="","",'True_Odds_Calculator_3-way'!A268)</f>
        <v>2.16</v>
      </c>
      <c r="B267" s="4">
        <f>IF('True_Odds_Calculator_3-way'!B268="","",'True_Odds_Calculator_3-way'!B268)</f>
        <v>3.66</v>
      </c>
      <c r="C267" s="4">
        <f>IF('True_Odds_Calculator_3-way'!C268="","",'True_Odds_Calculator_3-way'!C268)</f>
        <v>3.25</v>
      </c>
      <c r="D267" s="4">
        <f t="shared" si="20"/>
        <v>4.3879314371117584E-2</v>
      </c>
      <c r="E267" s="4">
        <f t="shared" si="21"/>
        <v>2.2304673935689978</v>
      </c>
      <c r="F267" s="4">
        <f t="shared" si="22"/>
        <v>3.8670118298666507</v>
      </c>
      <c r="G267" s="4">
        <f t="shared" si="23"/>
        <v>3.4122021833249221</v>
      </c>
      <c r="I267" s="4">
        <f t="shared" si="24"/>
        <v>1.0438793143711176</v>
      </c>
    </row>
    <row r="268" spans="1:9" x14ac:dyDescent="0.2">
      <c r="A268" s="4">
        <f>IF('True_Odds_Calculator_3-way'!A269="","",'True_Odds_Calculator_3-way'!A269)</f>
        <v>2.2599999999999998</v>
      </c>
      <c r="B268" s="4">
        <f>IF('True_Odds_Calculator_3-way'!B269="","",'True_Odds_Calculator_3-way'!B269)</f>
        <v>3.22</v>
      </c>
      <c r="C268" s="4">
        <f>IF('True_Odds_Calculator_3-way'!C269="","",'True_Odds_Calculator_3-way'!C269)</f>
        <v>3.43</v>
      </c>
      <c r="D268" s="4">
        <f t="shared" si="20"/>
        <v>4.4582071821747782E-2</v>
      </c>
      <c r="E268" s="4">
        <f t="shared" si="21"/>
        <v>2.3385402502782857</v>
      </c>
      <c r="F268" s="4">
        <f t="shared" si="22"/>
        <v>3.3818251482346509</v>
      </c>
      <c r="G268" s="4">
        <f t="shared" si="23"/>
        <v>3.6142248806349553</v>
      </c>
      <c r="I268" s="4">
        <f t="shared" si="24"/>
        <v>1.0445820718217478</v>
      </c>
    </row>
    <row r="269" spans="1:9" x14ac:dyDescent="0.2">
      <c r="A269" s="4">
        <f>IF('True_Odds_Calculator_3-way'!A270="","",'True_Odds_Calculator_3-way'!A270)</f>
        <v>1.98</v>
      </c>
      <c r="B269" s="4">
        <f>IF('True_Odds_Calculator_3-way'!B270="","",'True_Odds_Calculator_3-way'!B270)</f>
        <v>3.21</v>
      </c>
      <c r="C269" s="4">
        <f>IF('True_Odds_Calculator_3-way'!C270="","",'True_Odds_Calculator_3-way'!C270)</f>
        <v>4.4400000000000004</v>
      </c>
      <c r="D269" s="4">
        <f t="shared" si="20"/>
        <v>4.1802210026508968E-2</v>
      </c>
      <c r="E269" s="4">
        <f t="shared" si="21"/>
        <v>2.0361770216774664</v>
      </c>
      <c r="F269" s="4">
        <f t="shared" si="22"/>
        <v>3.3603007578961801</v>
      </c>
      <c r="G269" s="4">
        <f t="shared" si="23"/>
        <v>4.7328057768242759</v>
      </c>
      <c r="I269" s="4">
        <f t="shared" si="24"/>
        <v>1.041802210026509</v>
      </c>
    </row>
    <row r="270" spans="1:9" x14ac:dyDescent="0.2">
      <c r="A270" s="4">
        <f>IF('True_Odds_Calculator_3-way'!A271="","",'True_Odds_Calculator_3-way'!A271)</f>
        <v>1.83</v>
      </c>
      <c r="B270" s="4">
        <f>IF('True_Odds_Calculator_3-way'!B271="","",'True_Odds_Calculator_3-way'!B271)</f>
        <v>4.2</v>
      </c>
      <c r="C270" s="4">
        <f>IF('True_Odds_Calculator_3-way'!C271="","",'True_Odds_Calculator_3-way'!C271)</f>
        <v>3.95</v>
      </c>
      <c r="D270" s="4">
        <f t="shared" si="20"/>
        <v>3.77078824889574E-2</v>
      </c>
      <c r="E270" s="4">
        <f t="shared" si="21"/>
        <v>1.8730843266454431</v>
      </c>
      <c r="F270" s="4">
        <f t="shared" si="22"/>
        <v>4.4340796564868779</v>
      </c>
      <c r="G270" s="4">
        <f t="shared" si="23"/>
        <v>4.1563578117299169</v>
      </c>
      <c r="I270" s="4">
        <f t="shared" si="24"/>
        <v>1.0377078824889574</v>
      </c>
    </row>
    <row r="271" spans="1:9" x14ac:dyDescent="0.2">
      <c r="A271" s="4">
        <f>IF('True_Odds_Calculator_3-way'!A272="","",'True_Odds_Calculator_3-way'!A272)</f>
        <v>1.1499999999999999</v>
      </c>
      <c r="B271" s="4">
        <f>IF('True_Odds_Calculator_3-way'!B272="","",'True_Odds_Calculator_3-way'!B272)</f>
        <v>8.6300000000000008</v>
      </c>
      <c r="C271" s="4">
        <f>IF('True_Odds_Calculator_3-way'!C272="","",'True_Odds_Calculator_3-way'!C272)</f>
        <v>18.47</v>
      </c>
      <c r="D271" s="4">
        <f t="shared" si="20"/>
        <v>3.9581924199062035E-2</v>
      </c>
      <c r="E271" s="4">
        <f t="shared" si="21"/>
        <v>1.1677178660225378</v>
      </c>
      <c r="F271" s="4">
        <f t="shared" si="22"/>
        <v>9.7389114300193373</v>
      </c>
      <c r="G271" s="4">
        <f t="shared" si="23"/>
        <v>24.421290559094864</v>
      </c>
      <c r="I271" s="4">
        <f t="shared" si="24"/>
        <v>1.039581924199062</v>
      </c>
    </row>
    <row r="272" spans="1:9" x14ac:dyDescent="0.2">
      <c r="A272" s="4">
        <f>IF('True_Odds_Calculator_3-way'!A273="","",'True_Odds_Calculator_3-way'!A273)</f>
        <v>4.8899999999999997</v>
      </c>
      <c r="B272" s="4">
        <f>IF('True_Odds_Calculator_3-way'!B273="","",'True_Odds_Calculator_3-way'!B273)</f>
        <v>4.0199999999999996</v>
      </c>
      <c r="C272" s="4">
        <f>IF('True_Odds_Calculator_3-way'!C273="","",'True_Odds_Calculator_3-way'!C273)</f>
        <v>1.71</v>
      </c>
      <c r="D272" s="4">
        <f t="shared" si="20"/>
        <v>3.8050518048011961E-2</v>
      </c>
      <c r="E272" s="4">
        <f t="shared" si="21"/>
        <v>5.2133438050474519</v>
      </c>
      <c r="F272" s="4">
        <f t="shared" si="22"/>
        <v>4.2359830060842691</v>
      </c>
      <c r="G272" s="4">
        <f t="shared" si="23"/>
        <v>1.7479100635490434</v>
      </c>
      <c r="I272" s="4">
        <f t="shared" si="24"/>
        <v>1.038050518048012</v>
      </c>
    </row>
    <row r="273" spans="1:9" x14ac:dyDescent="0.2">
      <c r="A273" s="4">
        <f>IF('True_Odds_Calculator_3-way'!A274="","",'True_Odds_Calculator_3-way'!A274)</f>
        <v>2.65</v>
      </c>
      <c r="B273" s="4">
        <f>IF('True_Odds_Calculator_3-way'!B274="","",'True_Odds_Calculator_3-way'!B274)</f>
        <v>2.96</v>
      </c>
      <c r="C273" s="4">
        <f>IF('True_Odds_Calculator_3-way'!C274="","",'True_Odds_Calculator_3-way'!C274)</f>
        <v>3.14</v>
      </c>
      <c r="D273" s="4">
        <f t="shared" si="20"/>
        <v>3.3667665983493356E-2</v>
      </c>
      <c r="E273" s="4">
        <f t="shared" si="21"/>
        <v>2.7312260386279861</v>
      </c>
      <c r="F273" s="4">
        <f t="shared" si="22"/>
        <v>3.0617060913840195</v>
      </c>
      <c r="G273" s="4">
        <f t="shared" si="23"/>
        <v>3.2546915000643093</v>
      </c>
      <c r="I273" s="4">
        <f t="shared" si="24"/>
        <v>1.0336676659834934</v>
      </c>
    </row>
    <row r="274" spans="1:9" x14ac:dyDescent="0.2">
      <c r="A274" s="4">
        <f>IF('True_Odds_Calculator_3-way'!A275="","",'True_Odds_Calculator_3-way'!A275)</f>
        <v>1.71</v>
      </c>
      <c r="B274" s="4">
        <f>IF('True_Odds_Calculator_3-way'!B275="","",'True_Odds_Calculator_3-way'!B275)</f>
        <v>3.88</v>
      </c>
      <c r="C274" s="4">
        <f>IF('True_Odds_Calculator_3-way'!C275="","",'True_Odds_Calculator_3-way'!C275)</f>
        <v>5.18</v>
      </c>
      <c r="D274" s="4">
        <f t="shared" si="20"/>
        <v>3.5577473450506547E-2</v>
      </c>
      <c r="E274" s="4">
        <f t="shared" si="21"/>
        <v>1.7453951472212164</v>
      </c>
      <c r="F274" s="4">
        <f t="shared" si="22"/>
        <v>4.0671436456260084</v>
      </c>
      <c r="G274" s="4">
        <f t="shared" si="23"/>
        <v>5.5190368481094616</v>
      </c>
      <c r="I274" s="4">
        <f t="shared" si="24"/>
        <v>1.0355774734505065</v>
      </c>
    </row>
    <row r="275" spans="1:9" x14ac:dyDescent="0.2">
      <c r="A275" s="4">
        <f>IF('True_Odds_Calculator_3-way'!A276="","",'True_Odds_Calculator_3-way'!A276)</f>
        <v>2.69</v>
      </c>
      <c r="B275" s="4">
        <f>IF('True_Odds_Calculator_3-way'!B276="","",'True_Odds_Calculator_3-way'!B276)</f>
        <v>3.09</v>
      </c>
      <c r="C275" s="4">
        <f>IF('True_Odds_Calculator_3-way'!C276="","",'True_Odds_Calculator_3-way'!C276)</f>
        <v>2.92</v>
      </c>
      <c r="D275" s="4">
        <f t="shared" si="20"/>
        <v>3.7837560789824032E-2</v>
      </c>
      <c r="E275" s="4">
        <f t="shared" si="21"/>
        <v>2.7844706270340325</v>
      </c>
      <c r="F275" s="4">
        <f t="shared" si="22"/>
        <v>3.2153092426964691</v>
      </c>
      <c r="G275" s="4">
        <f t="shared" si="23"/>
        <v>3.0316513511654546</v>
      </c>
      <c r="I275" s="4">
        <f t="shared" si="24"/>
        <v>1.037837560789824</v>
      </c>
    </row>
    <row r="276" spans="1:9" x14ac:dyDescent="0.2">
      <c r="A276" s="4">
        <f>IF('True_Odds_Calculator_3-way'!A277="","",'True_Odds_Calculator_3-way'!A277)</f>
        <v>5.41</v>
      </c>
      <c r="B276" s="4">
        <f>IF('True_Odds_Calculator_3-way'!B277="","",'True_Odds_Calculator_3-way'!B277)</f>
        <v>3.77</v>
      </c>
      <c r="C276" s="4">
        <f>IF('True_Odds_Calculator_3-way'!C277="","",'True_Odds_Calculator_3-way'!C277)</f>
        <v>1.69</v>
      </c>
      <c r="D276" s="4">
        <f t="shared" si="20"/>
        <v>4.1810849270264683E-2</v>
      </c>
      <c r="E276" s="4">
        <f t="shared" si="21"/>
        <v>5.8511719155152742</v>
      </c>
      <c r="F276" s="4">
        <f t="shared" si="22"/>
        <v>3.9790694638078956</v>
      </c>
      <c r="G276" s="4">
        <f t="shared" si="23"/>
        <v>1.7307654899288292</v>
      </c>
      <c r="I276" s="4">
        <f t="shared" si="24"/>
        <v>1.0418108492702647</v>
      </c>
    </row>
    <row r="277" spans="1:9" x14ac:dyDescent="0.2">
      <c r="A277" s="4">
        <f>IF('True_Odds_Calculator_3-way'!A278="","",'True_Odds_Calculator_3-way'!A278)</f>
        <v>2.13</v>
      </c>
      <c r="B277" s="4">
        <f>IF('True_Odds_Calculator_3-way'!B278="","",'True_Odds_Calculator_3-way'!B278)</f>
        <v>3.25</v>
      </c>
      <c r="C277" s="4">
        <f>IF('True_Odds_Calculator_3-way'!C278="","",'True_Odds_Calculator_3-way'!C278)</f>
        <v>3.82</v>
      </c>
      <c r="D277" s="4">
        <f t="shared" si="20"/>
        <v>3.8955980479467023E-2</v>
      </c>
      <c r="E277" s="4">
        <f t="shared" si="21"/>
        <v>2.1905889434858907</v>
      </c>
      <c r="F277" s="4">
        <f t="shared" si="22"/>
        <v>3.3932009247358286</v>
      </c>
      <c r="G277" s="4">
        <f t="shared" si="23"/>
        <v>4.0193769680326898</v>
      </c>
      <c r="I277" s="4">
        <f t="shared" si="24"/>
        <v>1.038955980479467</v>
      </c>
    </row>
    <row r="278" spans="1:9" x14ac:dyDescent="0.2">
      <c r="A278" s="4">
        <f>IF('True_Odds_Calculator_3-way'!A279="","",'True_Odds_Calculator_3-way'!A279)</f>
        <v>1.86</v>
      </c>
      <c r="B278" s="4">
        <f>IF('True_Odds_Calculator_3-way'!B279="","",'True_Odds_Calculator_3-way'!B279)</f>
        <v>3.52</v>
      </c>
      <c r="C278" s="4">
        <f>IF('True_Odds_Calculator_3-way'!C279="","",'True_Odds_Calculator_3-way'!C279)</f>
        <v>4.53</v>
      </c>
      <c r="D278" s="4">
        <f t="shared" si="20"/>
        <v>4.2475869569439384E-2</v>
      </c>
      <c r="E278" s="4">
        <f t="shared" si="21"/>
        <v>1.9103080369081609</v>
      </c>
      <c r="F278" s="4">
        <f t="shared" si="22"/>
        <v>3.7046327995251489</v>
      </c>
      <c r="G278" s="4">
        <f t="shared" si="23"/>
        <v>4.8404601591050644</v>
      </c>
      <c r="I278" s="4">
        <f t="shared" si="24"/>
        <v>1.0424758695694394</v>
      </c>
    </row>
    <row r="279" spans="1:9" x14ac:dyDescent="0.2">
      <c r="A279" s="4">
        <f>IF('True_Odds_Calculator_3-way'!A280="","",'True_Odds_Calculator_3-way'!A280)</f>
        <v>1.38</v>
      </c>
      <c r="B279" s="4">
        <f>IF('True_Odds_Calculator_3-way'!B280="","",'True_Odds_Calculator_3-way'!B280)</f>
        <v>4.74</v>
      </c>
      <c r="C279" s="4">
        <f>IF('True_Odds_Calculator_3-way'!C280="","",'True_Odds_Calculator_3-way'!C280)</f>
        <v>8.93</v>
      </c>
      <c r="D279" s="4">
        <f t="shared" si="20"/>
        <v>4.7590228161182857E-2</v>
      </c>
      <c r="E279" s="4">
        <f t="shared" si="21"/>
        <v>1.4108864272110246</v>
      </c>
      <c r="F279" s="4">
        <f t="shared" si="22"/>
        <v>5.1253912950087992</v>
      </c>
      <c r="G279" s="4">
        <f t="shared" si="23"/>
        <v>10.40380566853538</v>
      </c>
      <c r="I279" s="4">
        <f t="shared" si="24"/>
        <v>1.0475902281611829</v>
      </c>
    </row>
    <row r="280" spans="1:9" x14ac:dyDescent="0.2">
      <c r="A280" s="4">
        <f>IF('True_Odds_Calculator_3-way'!A281="","",'True_Odds_Calculator_3-way'!A281)</f>
        <v>1.76</v>
      </c>
      <c r="B280" s="4">
        <f>IF('True_Odds_Calculator_3-way'!B281="","",'True_Odds_Calculator_3-way'!B281)</f>
        <v>3.79</v>
      </c>
      <c r="C280" s="4">
        <f>IF('True_Odds_Calculator_3-way'!C281="","",'True_Odds_Calculator_3-way'!C281)</f>
        <v>4.91</v>
      </c>
      <c r="D280" s="4">
        <f t="shared" si="20"/>
        <v>3.5700048705922249E-2</v>
      </c>
      <c r="E280" s="4">
        <f t="shared" si="21"/>
        <v>1.797650033671522</v>
      </c>
      <c r="F280" s="4">
        <f t="shared" si="22"/>
        <v>3.9690064019547284</v>
      </c>
      <c r="G280" s="4">
        <f t="shared" si="23"/>
        <v>5.2146895090129668</v>
      </c>
      <c r="I280" s="4">
        <f t="shared" si="24"/>
        <v>1.0357000487059222</v>
      </c>
    </row>
    <row r="281" spans="1:9" x14ac:dyDescent="0.2">
      <c r="A281" s="4">
        <f>IF('True_Odds_Calculator_3-way'!A282="","",'True_Odds_Calculator_3-way'!A282)</f>
        <v>1.88</v>
      </c>
      <c r="B281" s="4">
        <f>IF('True_Odds_Calculator_3-way'!B282="","",'True_Odds_Calculator_3-way'!B282)</f>
        <v>4.08</v>
      </c>
      <c r="C281" s="4">
        <f>IF('True_Odds_Calculator_3-way'!C282="","",'True_Odds_Calculator_3-way'!C282)</f>
        <v>3.87</v>
      </c>
      <c r="D281" s="4">
        <f t="shared" si="20"/>
        <v>3.5410865649244894E-2</v>
      </c>
      <c r="E281" s="4">
        <f t="shared" si="21"/>
        <v>1.9226655032224433</v>
      </c>
      <c r="F281" s="4">
        <f t="shared" si="22"/>
        <v>4.2864291886346928</v>
      </c>
      <c r="G281" s="4">
        <f t="shared" si="23"/>
        <v>4.0552435950959662</v>
      </c>
      <c r="I281" s="4">
        <f t="shared" si="24"/>
        <v>1.0354108656492449</v>
      </c>
    </row>
    <row r="282" spans="1:9" x14ac:dyDescent="0.2">
      <c r="A282" s="4">
        <f>IF('True_Odds_Calculator_3-way'!A283="","",'True_Odds_Calculator_3-way'!A283)</f>
        <v>2.37</v>
      </c>
      <c r="B282" s="4">
        <f>IF('True_Odds_Calculator_3-way'!B283="","",'True_Odds_Calculator_3-way'!B283)</f>
        <v>3.31</v>
      </c>
      <c r="C282" s="4">
        <f>IF('True_Odds_Calculator_3-way'!C283="","",'True_Odds_Calculator_3-way'!C283)</f>
        <v>3.24</v>
      </c>
      <c r="D282" s="4">
        <f t="shared" si="20"/>
        <v>3.2697707204061732E-2</v>
      </c>
      <c r="E282" s="4">
        <f t="shared" si="21"/>
        <v>2.4328432325973526</v>
      </c>
      <c r="F282" s="4">
        <f t="shared" si="22"/>
        <v>3.4338823547213533</v>
      </c>
      <c r="G282" s="4">
        <f t="shared" si="23"/>
        <v>3.3586041474291446</v>
      </c>
      <c r="I282" s="4">
        <f t="shared" si="24"/>
        <v>1.0326977072040617</v>
      </c>
    </row>
    <row r="283" spans="1:9" x14ac:dyDescent="0.2">
      <c r="A283" s="4">
        <f>IF('True_Odds_Calculator_3-way'!A284="","",'True_Odds_Calculator_3-way'!A284)</f>
        <v>4.08</v>
      </c>
      <c r="B283" s="4">
        <f>IF('True_Odds_Calculator_3-way'!B284="","",'True_Odds_Calculator_3-way'!B284)</f>
        <v>3.24</v>
      </c>
      <c r="C283" s="4">
        <f>IF('True_Odds_Calculator_3-way'!C284="","",'True_Odds_Calculator_3-way'!C284)</f>
        <v>2.08</v>
      </c>
      <c r="D283" s="4">
        <f t="shared" si="20"/>
        <v>3.4509245293558921E-2</v>
      </c>
      <c r="E283" s="4">
        <f t="shared" si="21"/>
        <v>4.2809143267103762</v>
      </c>
      <c r="F283" s="4">
        <f t="shared" si="22"/>
        <v>3.3654295069639191</v>
      </c>
      <c r="G283" s="4">
        <f t="shared" si="23"/>
        <v>2.1309868656005713</v>
      </c>
      <c r="I283" s="4">
        <f t="shared" si="24"/>
        <v>1.0345092452935589</v>
      </c>
    </row>
    <row r="284" spans="1:9" x14ac:dyDescent="0.2">
      <c r="A284" s="4">
        <f>IF('True_Odds_Calculator_3-way'!A285="","",'True_Odds_Calculator_3-way'!A285)</f>
        <v>2.27</v>
      </c>
      <c r="B284" s="4">
        <f>IF('True_Odds_Calculator_3-way'!B285="","",'True_Odds_Calculator_3-way'!B285)</f>
        <v>3.37</v>
      </c>
      <c r="C284" s="4">
        <f>IF('True_Odds_Calculator_3-way'!C285="","",'True_Odds_Calculator_3-way'!C285)</f>
        <v>3.37</v>
      </c>
      <c r="D284" s="4">
        <f t="shared" si="20"/>
        <v>3.4000444450254186E-2</v>
      </c>
      <c r="E284" s="4">
        <f t="shared" si="21"/>
        <v>2.3299424359638166</v>
      </c>
      <c r="F284" s="4">
        <f t="shared" si="22"/>
        <v>3.5038244858700125</v>
      </c>
      <c r="G284" s="4">
        <f t="shared" si="23"/>
        <v>3.5038244858700125</v>
      </c>
      <c r="I284" s="4">
        <f t="shared" si="24"/>
        <v>1.0340004444502542</v>
      </c>
    </row>
    <row r="285" spans="1:9" x14ac:dyDescent="0.2">
      <c r="A285" s="4">
        <f>IF('True_Odds_Calculator_3-way'!A286="","",'True_Odds_Calculator_3-way'!A286)</f>
        <v>1.91</v>
      </c>
      <c r="B285" s="4">
        <f>IF('True_Odds_Calculator_3-way'!B286="","",'True_Odds_Calculator_3-way'!B286)</f>
        <v>3.42</v>
      </c>
      <c r="C285" s="4">
        <f>IF('True_Odds_Calculator_3-way'!C286="","",'True_Odds_Calculator_3-way'!C286)</f>
        <v>4.58</v>
      </c>
      <c r="D285" s="4">
        <f t="shared" si="20"/>
        <v>3.4298481596509056E-2</v>
      </c>
      <c r="E285" s="4">
        <f t="shared" si="21"/>
        <v>1.9526391962384329</v>
      </c>
      <c r="F285" s="4">
        <f t="shared" si="22"/>
        <v>3.5591642808684014</v>
      </c>
      <c r="G285" s="4">
        <f t="shared" si="23"/>
        <v>4.8330709455158836</v>
      </c>
      <c r="I285" s="4">
        <f t="shared" si="24"/>
        <v>1.0342984815965091</v>
      </c>
    </row>
    <row r="286" spans="1:9" x14ac:dyDescent="0.2">
      <c r="A286" s="4">
        <f>IF('True_Odds_Calculator_3-way'!A287="","",'True_Odds_Calculator_3-way'!A287)</f>
        <v>2.4300000000000002</v>
      </c>
      <c r="B286" s="4">
        <f>IF('True_Odds_Calculator_3-way'!B287="","",'True_Odds_Calculator_3-way'!B287)</f>
        <v>3.5</v>
      </c>
      <c r="C286" s="4">
        <f>IF('True_Odds_Calculator_3-way'!C287="","",'True_Odds_Calculator_3-way'!C287)</f>
        <v>2.98</v>
      </c>
      <c r="D286" s="4">
        <f t="shared" si="20"/>
        <v>3.2807389257799358E-2</v>
      </c>
      <c r="E286" s="4">
        <f t="shared" si="21"/>
        <v>2.4963376397393175</v>
      </c>
      <c r="F286" s="4">
        <f t="shared" si="22"/>
        <v>3.639295064783393</v>
      </c>
      <c r="G286" s="4">
        <f t="shared" si="23"/>
        <v>3.080385682743533</v>
      </c>
      <c r="I286" s="4">
        <f t="shared" si="24"/>
        <v>1.0328073892577994</v>
      </c>
    </row>
    <row r="287" spans="1:9" x14ac:dyDescent="0.2">
      <c r="A287" s="4">
        <f>IF('True_Odds_Calculator_3-way'!A288="","",'True_Odds_Calculator_3-way'!A288)</f>
        <v>1.17</v>
      </c>
      <c r="B287" s="4">
        <f>IF('True_Odds_Calculator_3-way'!B288="","",'True_Odds_Calculator_3-way'!B288)</f>
        <v>7.51</v>
      </c>
      <c r="C287" s="4">
        <f>IF('True_Odds_Calculator_3-way'!C288="","",'True_Odds_Calculator_3-way'!C288)</f>
        <v>19.38</v>
      </c>
      <c r="D287" s="4">
        <f t="shared" si="20"/>
        <v>3.9456234181121097E-2</v>
      </c>
      <c r="E287" s="4">
        <f t="shared" si="21"/>
        <v>1.188285251856781</v>
      </c>
      <c r="F287" s="4">
        <f t="shared" si="22"/>
        <v>8.3330754096088757</v>
      </c>
      <c r="G287" s="4">
        <f t="shared" si="23"/>
        <v>26.009487279982128</v>
      </c>
      <c r="I287" s="4">
        <f t="shared" si="24"/>
        <v>1.0394562341811211</v>
      </c>
    </row>
    <row r="288" spans="1:9" x14ac:dyDescent="0.2">
      <c r="A288" s="4">
        <f>IF('True_Odds_Calculator_3-way'!A289="","",'True_Odds_Calculator_3-way'!A289)</f>
        <v>1.67</v>
      </c>
      <c r="B288" s="4">
        <f>IF('True_Odds_Calculator_3-way'!B289="","",'True_Odds_Calculator_3-way'!B289)</f>
        <v>3.95</v>
      </c>
      <c r="C288" s="4">
        <f>IF('True_Odds_Calculator_3-way'!C289="","",'True_Odds_Calculator_3-way'!C289)</f>
        <v>5.57</v>
      </c>
      <c r="D288" s="4">
        <f t="shared" si="20"/>
        <v>3.1500165816130465E-2</v>
      </c>
      <c r="E288" s="4">
        <f t="shared" si="21"/>
        <v>1.6998062596626324</v>
      </c>
      <c r="F288" s="4">
        <f t="shared" si="22"/>
        <v>4.1209158860720345</v>
      </c>
      <c r="G288" s="4">
        <f t="shared" si="23"/>
        <v>5.9159990242648393</v>
      </c>
      <c r="I288" s="4">
        <f t="shared" si="24"/>
        <v>1.0315001658161305</v>
      </c>
    </row>
    <row r="289" spans="1:9" x14ac:dyDescent="0.2">
      <c r="A289" s="4">
        <f>IF('True_Odds_Calculator_3-way'!A290="","",'True_Odds_Calculator_3-way'!A290)</f>
        <v>2.25</v>
      </c>
      <c r="B289" s="4">
        <f>IF('True_Odds_Calculator_3-way'!B290="","",'True_Odds_Calculator_3-way'!B290)</f>
        <v>3.31</v>
      </c>
      <c r="C289" s="4">
        <f>IF('True_Odds_Calculator_3-way'!C290="","",'True_Odds_Calculator_3-way'!C290)</f>
        <v>3.55</v>
      </c>
      <c r="D289" s="4">
        <f t="shared" si="20"/>
        <v>2.8249388914892481E-2</v>
      </c>
      <c r="E289" s="4">
        <f t="shared" si="21"/>
        <v>2.2987027101439299</v>
      </c>
      <c r="F289" s="4">
        <f t="shared" si="22"/>
        <v>3.4164867411495488</v>
      </c>
      <c r="G289" s="4">
        <f t="shared" si="23"/>
        <v>3.6727751570051796</v>
      </c>
      <c r="I289" s="4">
        <f t="shared" si="24"/>
        <v>1.0282493889148925</v>
      </c>
    </row>
    <row r="290" spans="1:9" x14ac:dyDescent="0.2">
      <c r="A290" s="4">
        <f>IF('True_Odds_Calculator_3-way'!A291="","",'True_Odds_Calculator_3-way'!A291)</f>
        <v>1.95</v>
      </c>
      <c r="B290" s="4">
        <f>IF('True_Odds_Calculator_3-way'!B291="","",'True_Odds_Calculator_3-way'!B291)</f>
        <v>3.46</v>
      </c>
      <c r="C290" s="4">
        <f>IF('True_Odds_Calculator_3-way'!C291="","",'True_Odds_Calculator_3-way'!C291)</f>
        <v>4.28</v>
      </c>
      <c r="D290" s="4">
        <f t="shared" si="20"/>
        <v>3.5482713674059418E-2</v>
      </c>
      <c r="E290" s="4">
        <f t="shared" si="21"/>
        <v>1.9960361054482583</v>
      </c>
      <c r="F290" s="4">
        <f t="shared" si="22"/>
        <v>3.6076367488764585</v>
      </c>
      <c r="G290" s="4">
        <f t="shared" si="23"/>
        <v>4.5082148752417215</v>
      </c>
      <c r="I290" s="4">
        <f t="shared" si="24"/>
        <v>1.0354827136740594</v>
      </c>
    </row>
    <row r="291" spans="1:9" x14ac:dyDescent="0.2">
      <c r="A291" s="4">
        <f>IF('True_Odds_Calculator_3-way'!A292="","",'True_Odds_Calculator_3-way'!A292)</f>
        <v>2.52</v>
      </c>
      <c r="B291" s="4">
        <f>IF('True_Odds_Calculator_3-way'!B292="","",'True_Odds_Calculator_3-way'!B292)</f>
        <v>3.25</v>
      </c>
      <c r="C291" s="4">
        <f>IF('True_Odds_Calculator_3-way'!C292="","",'True_Odds_Calculator_3-way'!C292)</f>
        <v>3.05</v>
      </c>
      <c r="D291" s="4">
        <f t="shared" si="20"/>
        <v>3.2386556976720993E-2</v>
      </c>
      <c r="E291" s="4">
        <f t="shared" si="21"/>
        <v>2.5904730628964519</v>
      </c>
      <c r="F291" s="4">
        <f t="shared" si="22"/>
        <v>3.3681738505101357</v>
      </c>
      <c r="G291" s="4">
        <f t="shared" si="23"/>
        <v>3.1538445351626612</v>
      </c>
      <c r="I291" s="4">
        <f t="shared" si="24"/>
        <v>1.032386556976721</v>
      </c>
    </row>
    <row r="292" spans="1:9" x14ac:dyDescent="0.2">
      <c r="A292" s="4">
        <f>IF('True_Odds_Calculator_3-way'!A293="","",'True_Odds_Calculator_3-way'!A293)</f>
        <v>1.43</v>
      </c>
      <c r="B292" s="4">
        <f>IF('True_Odds_Calculator_3-way'!B293="","",'True_Odds_Calculator_3-way'!B293)</f>
        <v>4.7699999999999996</v>
      </c>
      <c r="C292" s="4">
        <f>IF('True_Odds_Calculator_3-way'!C293="","",'True_Odds_Calculator_3-way'!C293)</f>
        <v>7.77</v>
      </c>
      <c r="D292" s="4">
        <f t="shared" si="20"/>
        <v>3.7644433870849037E-2</v>
      </c>
      <c r="E292" s="4">
        <f t="shared" si="21"/>
        <v>1.4561285475963155</v>
      </c>
      <c r="F292" s="4">
        <f t="shared" si="22"/>
        <v>5.0736835525087045</v>
      </c>
      <c r="G292" s="4">
        <f t="shared" si="23"/>
        <v>8.6094095417369179</v>
      </c>
      <c r="I292" s="4">
        <f t="shared" si="24"/>
        <v>1.037644433870849</v>
      </c>
    </row>
    <row r="293" spans="1:9" x14ac:dyDescent="0.2">
      <c r="A293" s="4">
        <f>IF('True_Odds_Calculator_3-way'!A294="","",'True_Odds_Calculator_3-way'!A294)</f>
        <v>2.81</v>
      </c>
      <c r="B293" s="4">
        <f>IF('True_Odds_Calculator_3-way'!B294="","",'True_Odds_Calculator_3-way'!B294)</f>
        <v>3.47</v>
      </c>
      <c r="C293" s="4">
        <f>IF('True_Odds_Calculator_3-way'!C294="","",'True_Odds_Calculator_3-way'!C294)</f>
        <v>2.57</v>
      </c>
      <c r="D293" s="4">
        <f t="shared" si="20"/>
        <v>3.3161382527101102E-2</v>
      </c>
      <c r="E293" s="4">
        <f t="shared" si="21"/>
        <v>2.9000798489385695</v>
      </c>
      <c r="F293" s="4">
        <f t="shared" si="22"/>
        <v>3.6084064398465232</v>
      </c>
      <c r="G293" s="4">
        <f t="shared" si="23"/>
        <v>2.6451439122744689</v>
      </c>
      <c r="I293" s="4">
        <f t="shared" si="24"/>
        <v>1.0331613825271011</v>
      </c>
    </row>
    <row r="294" spans="1:9" x14ac:dyDescent="0.2">
      <c r="A294" s="4">
        <f>IF('True_Odds_Calculator_3-way'!A295="","",'True_Odds_Calculator_3-way'!A295)</f>
        <v>2.0299999999999998</v>
      </c>
      <c r="B294" s="4">
        <f>IF('True_Odds_Calculator_3-way'!B295="","",'True_Odds_Calculator_3-way'!B295)</f>
        <v>3.93</v>
      </c>
      <c r="C294" s="4">
        <f>IF('True_Odds_Calculator_3-way'!C295="","",'True_Odds_Calculator_3-way'!C295)</f>
        <v>3.48</v>
      </c>
      <c r="D294" s="4">
        <f t="shared" si="20"/>
        <v>3.4420085486155605E-2</v>
      </c>
      <c r="E294" s="4">
        <f t="shared" si="21"/>
        <v>2.0784080448790316</v>
      </c>
      <c r="F294" s="4">
        <f t="shared" si="22"/>
        <v>4.115572445575542</v>
      </c>
      <c r="G294" s="4">
        <f t="shared" si="23"/>
        <v>3.6247254994017784</v>
      </c>
      <c r="I294" s="4">
        <f t="shared" si="24"/>
        <v>1.0344200854861556</v>
      </c>
    </row>
    <row r="295" spans="1:9" x14ac:dyDescent="0.2">
      <c r="A295" s="4">
        <f>IF('True_Odds_Calculator_3-way'!A296="","",'True_Odds_Calculator_3-way'!A296)</f>
        <v>2.61</v>
      </c>
      <c r="B295" s="4">
        <f>IF('True_Odds_Calculator_3-way'!B296="","",'True_Odds_Calculator_3-way'!B296)</f>
        <v>3.37</v>
      </c>
      <c r="C295" s="4">
        <f>IF('True_Odds_Calculator_3-way'!C296="","",'True_Odds_Calculator_3-way'!C296)</f>
        <v>2.83</v>
      </c>
      <c r="D295" s="4">
        <f t="shared" si="20"/>
        <v>3.3234557955981625E-2</v>
      </c>
      <c r="E295" s="4">
        <f t="shared" si="21"/>
        <v>2.6877127008676314</v>
      </c>
      <c r="F295" s="4">
        <f t="shared" si="22"/>
        <v>3.5006930787430179</v>
      </c>
      <c r="G295" s="4">
        <f t="shared" si="23"/>
        <v>2.9215957257307377</v>
      </c>
      <c r="I295" s="4">
        <f t="shared" si="24"/>
        <v>1.0332345579559816</v>
      </c>
    </row>
    <row r="296" spans="1:9" x14ac:dyDescent="0.2">
      <c r="A296" s="4">
        <f>IF('True_Odds_Calculator_3-way'!A297="","",'True_Odds_Calculator_3-way'!A297)</f>
        <v>2.2400000000000002</v>
      </c>
      <c r="B296" s="4">
        <f>IF('True_Odds_Calculator_3-way'!B297="","",'True_Odds_Calculator_3-way'!B297)</f>
        <v>3.25</v>
      </c>
      <c r="C296" s="4">
        <f>IF('True_Odds_Calculator_3-way'!C297="","",'True_Odds_Calculator_3-way'!C297)</f>
        <v>3.57</v>
      </c>
      <c r="D296" s="4">
        <f t="shared" si="20"/>
        <v>3.423292393880617E-2</v>
      </c>
      <c r="E296" s="4">
        <f t="shared" si="21"/>
        <v>2.2987575845131465</v>
      </c>
      <c r="F296" s="4">
        <f t="shared" si="22"/>
        <v>3.3751704493803212</v>
      </c>
      <c r="G296" s="4">
        <f t="shared" si="23"/>
        <v>3.7216078051388277</v>
      </c>
      <c r="I296" s="4">
        <f t="shared" si="24"/>
        <v>1.0342329239388062</v>
      </c>
    </row>
    <row r="297" spans="1:9" x14ac:dyDescent="0.2">
      <c r="A297" s="4">
        <f>IF('True_Odds_Calculator_3-way'!A298="","",'True_Odds_Calculator_3-way'!A298)</f>
        <v>3.08</v>
      </c>
      <c r="B297" s="4">
        <f>IF('True_Odds_Calculator_3-way'!B298="","",'True_Odds_Calculator_3-way'!B298)</f>
        <v>3.26</v>
      </c>
      <c r="C297" s="4">
        <f>IF('True_Odds_Calculator_3-way'!C298="","",'True_Odds_Calculator_3-way'!C298)</f>
        <v>2.48</v>
      </c>
      <c r="D297" s="4">
        <f t="shared" si="20"/>
        <v>3.4649597384606379E-2</v>
      </c>
      <c r="E297" s="4">
        <f t="shared" si="21"/>
        <v>3.1936080942615948</v>
      </c>
      <c r="F297" s="4">
        <f t="shared" si="22"/>
        <v>3.3875499356441461</v>
      </c>
      <c r="G297" s="4">
        <f t="shared" si="23"/>
        <v>2.5531310356292147</v>
      </c>
      <c r="I297" s="4">
        <f t="shared" si="24"/>
        <v>1.0346495973846064</v>
      </c>
    </row>
    <row r="298" spans="1:9" x14ac:dyDescent="0.2">
      <c r="A298" s="4">
        <f>IF('True_Odds_Calculator_3-way'!A299="","",'True_Odds_Calculator_3-way'!A299)</f>
        <v>2.23</v>
      </c>
      <c r="B298" s="4">
        <f>IF('True_Odds_Calculator_3-way'!B299="","",'True_Odds_Calculator_3-way'!B299)</f>
        <v>3.35</v>
      </c>
      <c r="C298" s="4">
        <f>IF('True_Odds_Calculator_3-way'!C299="","",'True_Odds_Calculator_3-way'!C299)</f>
        <v>3.5</v>
      </c>
      <c r="D298" s="4">
        <f t="shared" si="20"/>
        <v>3.2652241674395288E-2</v>
      </c>
      <c r="E298" s="4">
        <f t="shared" si="21"/>
        <v>2.2854718286775682</v>
      </c>
      <c r="F298" s="4">
        <f t="shared" si="22"/>
        <v>3.4767687960551825</v>
      </c>
      <c r="G298" s="4">
        <f t="shared" si="23"/>
        <v>3.6386102445756161</v>
      </c>
      <c r="I298" s="4">
        <f t="shared" si="24"/>
        <v>1.0326522416743953</v>
      </c>
    </row>
    <row r="299" spans="1:9" x14ac:dyDescent="0.2">
      <c r="A299" s="4">
        <f>IF('True_Odds_Calculator_3-way'!A300="","",'True_Odds_Calculator_3-way'!A300)</f>
        <v>2.4500000000000002</v>
      </c>
      <c r="B299" s="4">
        <f>IF('True_Odds_Calculator_3-way'!B300="","",'True_Odds_Calculator_3-way'!B300)</f>
        <v>3.12</v>
      </c>
      <c r="C299" s="4">
        <f>IF('True_Odds_Calculator_3-way'!C300="","",'True_Odds_Calculator_3-way'!C300)</f>
        <v>3.23</v>
      </c>
      <c r="D299" s="4">
        <f t="shared" si="20"/>
        <v>3.8273609038757206E-2</v>
      </c>
      <c r="E299" s="4">
        <f t="shared" si="21"/>
        <v>2.5290499600175091</v>
      </c>
      <c r="F299" s="4">
        <f t="shared" si="22"/>
        <v>3.2493384665056992</v>
      </c>
      <c r="G299" s="4">
        <f t="shared" si="23"/>
        <v>3.3688221505233544</v>
      </c>
      <c r="I299" s="4">
        <f t="shared" si="24"/>
        <v>1.0382736090387572</v>
      </c>
    </row>
    <row r="300" spans="1:9" x14ac:dyDescent="0.2">
      <c r="A300" s="4">
        <f>IF('True_Odds_Calculator_3-way'!A301="","",'True_Odds_Calculator_3-way'!A301)</f>
        <v>1.37</v>
      </c>
      <c r="B300" s="4">
        <f>IF('True_Odds_Calculator_3-way'!B301="","",'True_Odds_Calculator_3-way'!B301)</f>
        <v>4.6500000000000004</v>
      </c>
      <c r="C300" s="4">
        <f>IF('True_Odds_Calculator_3-way'!C301="","",'True_Odds_Calculator_3-way'!C301)</f>
        <v>9.9600000000000009</v>
      </c>
      <c r="D300" s="4">
        <f t="shared" si="20"/>
        <v>4.5382377165833043E-2</v>
      </c>
      <c r="E300" s="4">
        <f t="shared" si="21"/>
        <v>1.3989936094065023</v>
      </c>
      <c r="F300" s="4">
        <f t="shared" si="22"/>
        <v>5.0018430694911302</v>
      </c>
      <c r="G300" s="4">
        <f t="shared" si="23"/>
        <v>11.726883596455883</v>
      </c>
      <c r="I300" s="4">
        <f t="shared" si="24"/>
        <v>1.045382377165833</v>
      </c>
    </row>
    <row r="301" spans="1:9" x14ac:dyDescent="0.2">
      <c r="A301" s="4">
        <f>IF('True_Odds_Calculator_3-way'!A302="","",'True_Odds_Calculator_3-way'!A302)</f>
        <v>2.98</v>
      </c>
      <c r="B301" s="4">
        <f>IF('True_Odds_Calculator_3-way'!B302="","",'True_Odds_Calculator_3-way'!B302)</f>
        <v>3.25</v>
      </c>
      <c r="C301" s="4">
        <f>IF('True_Odds_Calculator_3-way'!C302="","",'True_Odds_Calculator_3-way'!C302)</f>
        <v>2.57</v>
      </c>
      <c r="D301" s="4">
        <f t="shared" si="20"/>
        <v>3.2367835856724092E-2</v>
      </c>
      <c r="E301" s="4">
        <f t="shared" si="21"/>
        <v>3.0789960353540038</v>
      </c>
      <c r="F301" s="4">
        <f t="shared" si="22"/>
        <v>3.3681030574894621</v>
      </c>
      <c r="G301" s="4">
        <f t="shared" si="23"/>
        <v>2.6432944474828619</v>
      </c>
      <c r="I301" s="4">
        <f t="shared" si="24"/>
        <v>1.0323678358567241</v>
      </c>
    </row>
    <row r="302" spans="1:9" x14ac:dyDescent="0.2">
      <c r="A302" s="4">
        <f>IF('True_Odds_Calculator_3-way'!A303="","",'True_Odds_Calculator_3-way'!A303)</f>
        <v>2.69</v>
      </c>
      <c r="B302" s="4">
        <f>IF('True_Odds_Calculator_3-way'!B303="","",'True_Odds_Calculator_3-way'!B303)</f>
        <v>3.07</v>
      </c>
      <c r="C302" s="4">
        <f>IF('True_Odds_Calculator_3-way'!C303="","",'True_Odds_Calculator_3-way'!C303)</f>
        <v>2.98</v>
      </c>
      <c r="D302" s="4">
        <f t="shared" si="20"/>
        <v>3.3050580717369771E-2</v>
      </c>
      <c r="E302" s="4">
        <f t="shared" si="21"/>
        <v>2.7721537580830953</v>
      </c>
      <c r="F302" s="4">
        <f t="shared" si="22"/>
        <v>3.1774675477767942</v>
      </c>
      <c r="G302" s="4">
        <f t="shared" si="23"/>
        <v>3.0811550712905107</v>
      </c>
      <c r="I302" s="4">
        <f t="shared" si="24"/>
        <v>1.0330505807173698</v>
      </c>
    </row>
    <row r="303" spans="1:9" x14ac:dyDescent="0.2">
      <c r="A303" s="4">
        <f>IF('True_Odds_Calculator_3-way'!A304="","",'True_Odds_Calculator_3-way'!A304)</f>
        <v>2.06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3.83</v>
      </c>
      <c r="D303" s="4">
        <f t="shared" si="20"/>
        <v>3.471793698835457E-2</v>
      </c>
      <c r="E303" s="4">
        <f t="shared" si="21"/>
        <v>2.1103090287757342</v>
      </c>
      <c r="F303" s="4">
        <f t="shared" si="22"/>
        <v>3.6151748680152114</v>
      </c>
      <c r="G303" s="4">
        <f t="shared" si="23"/>
        <v>4.0076311696640978</v>
      </c>
      <c r="I303" s="4">
        <f t="shared" si="24"/>
        <v>1.0347179369883546</v>
      </c>
    </row>
    <row r="304" spans="1:9" x14ac:dyDescent="0.2">
      <c r="A304" s="4">
        <f>IF('True_Odds_Calculator_3-way'!A305="","",'True_Odds_Calculator_3-way'!A305)</f>
        <v>2.02</v>
      </c>
      <c r="B304" s="4">
        <f>IF('True_Odds_Calculator_3-way'!B305="","",'True_Odds_Calculator_3-way'!B305)</f>
        <v>3.49</v>
      </c>
      <c r="C304" s="4">
        <f>IF('True_Odds_Calculator_3-way'!C305="","",'True_Odds_Calculator_3-way'!C305)</f>
        <v>3.96</v>
      </c>
      <c r="D304" s="4">
        <f t="shared" si="20"/>
        <v>3.4107708765145794E-2</v>
      </c>
      <c r="E304" s="4">
        <f t="shared" si="21"/>
        <v>2.0674814846120153</v>
      </c>
      <c r="F304" s="4">
        <f t="shared" si="22"/>
        <v>3.63420009747712</v>
      </c>
      <c r="G304" s="4">
        <f t="shared" si="23"/>
        <v>4.1466931468943624</v>
      </c>
      <c r="I304" s="4">
        <f t="shared" si="24"/>
        <v>1.0341077087651458</v>
      </c>
    </row>
    <row r="305" spans="1:9" x14ac:dyDescent="0.2">
      <c r="A305" s="4">
        <f>IF('True_Odds_Calculator_3-way'!A306="","",'True_Odds_Calculator_3-way'!A306)</f>
        <v>1.45</v>
      </c>
      <c r="B305" s="4">
        <f>IF('True_Odds_Calculator_3-way'!B306="","",'True_Odds_Calculator_3-way'!B306)</f>
        <v>4.3099999999999996</v>
      </c>
      <c r="C305" s="4">
        <f>IF('True_Odds_Calculator_3-way'!C306="","",'True_Odds_Calculator_3-way'!C306)</f>
        <v>8.4600000000000009</v>
      </c>
      <c r="D305" s="4">
        <f t="shared" si="20"/>
        <v>3.9877043591383332E-2</v>
      </c>
      <c r="E305" s="4">
        <f t="shared" si="21"/>
        <v>1.4784963982391037</v>
      </c>
      <c r="F305" s="4">
        <f t="shared" si="22"/>
        <v>4.5719257122614092</v>
      </c>
      <c r="G305" s="4">
        <f t="shared" si="23"/>
        <v>9.5318924025415637</v>
      </c>
      <c r="I305" s="4">
        <f t="shared" si="24"/>
        <v>1.0398770435913833</v>
      </c>
    </row>
    <row r="306" spans="1:9" x14ac:dyDescent="0.2">
      <c r="A306" s="4">
        <f>IF('True_Odds_Calculator_3-way'!A307="","",'True_Odds_Calculator_3-way'!A307)</f>
        <v>1.56</v>
      </c>
      <c r="B306" s="4">
        <f>IF('True_Odds_Calculator_3-way'!B307="","",'True_Odds_Calculator_3-way'!B307)</f>
        <v>4.46</v>
      </c>
      <c r="C306" s="4">
        <f>IF('True_Odds_Calculator_3-way'!C307="","",'True_Odds_Calculator_3-way'!C307)</f>
        <v>5.75</v>
      </c>
      <c r="D306" s="4">
        <f t="shared" si="20"/>
        <v>3.9153931140673226E-2</v>
      </c>
      <c r="E306" s="4">
        <f t="shared" si="21"/>
        <v>1.592421777769522</v>
      </c>
      <c r="F306" s="4">
        <f t="shared" si="22"/>
        <v>4.7356571284269009</v>
      </c>
      <c r="G306" s="4">
        <f t="shared" si="23"/>
        <v>6.2165188745700917</v>
      </c>
      <c r="I306" s="4">
        <f t="shared" si="24"/>
        <v>1.0391539311406732</v>
      </c>
    </row>
    <row r="307" spans="1:9" x14ac:dyDescent="0.2">
      <c r="A307" s="4">
        <f>IF('True_Odds_Calculator_3-way'!A308="","",'True_Odds_Calculator_3-way'!A308)</f>
        <v>2.4700000000000002</v>
      </c>
      <c r="B307" s="4">
        <f>IF('True_Odds_Calculator_3-way'!B308="","",'True_Odds_Calculator_3-way'!B308)</f>
        <v>3.35</v>
      </c>
      <c r="C307" s="4">
        <f>IF('True_Odds_Calculator_3-way'!C308="","",'True_Odds_Calculator_3-way'!C308)</f>
        <v>3.03</v>
      </c>
      <c r="D307" s="4">
        <f t="shared" si="20"/>
        <v>3.3398765582038914E-2</v>
      </c>
      <c r="E307" s="4">
        <f t="shared" si="21"/>
        <v>2.5398413629167291</v>
      </c>
      <c r="F307" s="4">
        <f t="shared" si="22"/>
        <v>3.4797793747702692</v>
      </c>
      <c r="G307" s="4">
        <f t="shared" si="23"/>
        <v>3.1357784403364692</v>
      </c>
      <c r="I307" s="4">
        <f t="shared" si="24"/>
        <v>1.0333987655820389</v>
      </c>
    </row>
    <row r="308" spans="1:9" x14ac:dyDescent="0.2">
      <c r="A308" s="4">
        <f>IF('True_Odds_Calculator_3-way'!A309="","",'True_Odds_Calculator_3-way'!A309)</f>
        <v>2.38</v>
      </c>
      <c r="B308" s="4">
        <f>IF('True_Odds_Calculator_3-way'!B309="","",'True_Odds_Calculator_3-way'!B309)</f>
        <v>3.65</v>
      </c>
      <c r="C308" s="4">
        <f>IF('True_Odds_Calculator_3-way'!C309="","",'True_Odds_Calculator_3-way'!C309)</f>
        <v>2.89</v>
      </c>
      <c r="D308" s="4">
        <f t="shared" si="20"/>
        <v>4.0161431212291543E-2</v>
      </c>
      <c r="E308" s="4">
        <f t="shared" si="21"/>
        <v>2.458325703727132</v>
      </c>
      <c r="F308" s="4">
        <f t="shared" si="22"/>
        <v>3.8375126679312941</v>
      </c>
      <c r="G308" s="4">
        <f t="shared" si="23"/>
        <v>3.0063106894937199</v>
      </c>
      <c r="I308" s="4">
        <f t="shared" si="24"/>
        <v>1.0401614312122915</v>
      </c>
    </row>
    <row r="309" spans="1:9" x14ac:dyDescent="0.2">
      <c r="A309" s="4">
        <f>IF('True_Odds_Calculator_3-way'!A310="","",'True_Odds_Calculator_3-way'!A310)</f>
        <v>1.91</v>
      </c>
      <c r="B309" s="4">
        <f>IF('True_Odds_Calculator_3-way'!B310="","",'True_Odds_Calculator_3-way'!B310)</f>
        <v>3.54</v>
      </c>
      <c r="C309" s="4">
        <f>IF('True_Odds_Calculator_3-way'!C310="","",'True_Odds_Calculator_3-way'!C310)</f>
        <v>4.25</v>
      </c>
      <c r="D309" s="4">
        <f t="shared" si="20"/>
        <v>4.1340202777357282E-2</v>
      </c>
      <c r="E309" s="4">
        <f t="shared" si="21"/>
        <v>1.9616299615104993</v>
      </c>
      <c r="F309" s="4">
        <f t="shared" si="22"/>
        <v>3.721542184070056</v>
      </c>
      <c r="G309" s="4">
        <f t="shared" si="23"/>
        <v>4.5143863323951035</v>
      </c>
      <c r="I309" s="4">
        <f t="shared" si="24"/>
        <v>1.0413402027773573</v>
      </c>
    </row>
    <row r="310" spans="1:9" x14ac:dyDescent="0.2">
      <c r="A310" s="4">
        <f>IF('True_Odds_Calculator_3-way'!A311="","",'True_Odds_Calculator_3-way'!A311)</f>
        <v>2.1</v>
      </c>
      <c r="B310" s="4">
        <f>IF('True_Odds_Calculator_3-way'!B311="","",'True_Odds_Calculator_3-way'!B311)</f>
        <v>3.83</v>
      </c>
      <c r="C310" s="4">
        <f>IF('True_Odds_Calculator_3-way'!C311="","",'True_Odds_Calculator_3-way'!C311)</f>
        <v>3.31</v>
      </c>
      <c r="D310" s="4">
        <f t="shared" si="20"/>
        <v>3.9401885559979144E-2</v>
      </c>
      <c r="E310" s="4">
        <f t="shared" si="21"/>
        <v>2.1595636148893558</v>
      </c>
      <c r="F310" s="4">
        <f t="shared" si="22"/>
        <v>4.0328655329243599</v>
      </c>
      <c r="G310" s="4">
        <f t="shared" si="23"/>
        <v>3.4604370098305761</v>
      </c>
      <c r="I310" s="4">
        <f t="shared" si="24"/>
        <v>1.0394018855599791</v>
      </c>
    </row>
    <row r="311" spans="1:9" x14ac:dyDescent="0.2">
      <c r="A311" s="4">
        <f>IF('True_Odds_Calculator_3-way'!A312="","",'True_Odds_Calculator_3-way'!A312)</f>
        <v>2.0099999999999998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3.89</v>
      </c>
      <c r="D311" s="4">
        <f t="shared" si="20"/>
        <v>3.3911455489852749E-2</v>
      </c>
      <c r="E311" s="4">
        <f t="shared" si="21"/>
        <v>2.0567303011004676</v>
      </c>
      <c r="F311" s="4">
        <f t="shared" si="22"/>
        <v>3.7309842398045596</v>
      </c>
      <c r="G311" s="4">
        <f t="shared" si="23"/>
        <v>4.0689178619685231</v>
      </c>
      <c r="I311" s="4">
        <f t="shared" si="24"/>
        <v>1.0339114554898527</v>
      </c>
    </row>
    <row r="312" spans="1:9" x14ac:dyDescent="0.2">
      <c r="A312" s="4">
        <f>IF('True_Odds_Calculator_3-way'!A313="","",'True_Odds_Calculator_3-way'!A313)</f>
        <v>2.4900000000000002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2.83</v>
      </c>
      <c r="D312" s="4">
        <f t="shared" si="20"/>
        <v>3.3514848195601354E-2</v>
      </c>
      <c r="E312" s="4">
        <f t="shared" si="21"/>
        <v>2.5612470387263073</v>
      </c>
      <c r="F312" s="4">
        <f t="shared" si="22"/>
        <v>3.73999668740578</v>
      </c>
      <c r="G312" s="4">
        <f t="shared" si="23"/>
        <v>2.9223934366272557</v>
      </c>
      <c r="I312" s="4">
        <f t="shared" si="24"/>
        <v>1.0335148481956014</v>
      </c>
    </row>
    <row r="313" spans="1:9" x14ac:dyDescent="0.2">
      <c r="A313" s="4">
        <f>IF('True_Odds_Calculator_3-way'!A314="","",'True_Odds_Calculator_3-way'!A314)</f>
        <v>1.69</v>
      </c>
      <c r="B313" s="4">
        <f>IF('True_Odds_Calculator_3-way'!B314="","",'True_Odds_Calculator_3-way'!B314)</f>
        <v>3.98</v>
      </c>
      <c r="C313" s="4">
        <f>IF('True_Odds_Calculator_3-way'!C314="","",'True_Odds_Calculator_3-way'!C314)</f>
        <v>5.12</v>
      </c>
      <c r="D313" s="4">
        <f t="shared" si="20"/>
        <v>3.8284757738396014E-2</v>
      </c>
      <c r="E313" s="4">
        <f t="shared" si="21"/>
        <v>1.7272517776003695</v>
      </c>
      <c r="F313" s="4">
        <f t="shared" si="22"/>
        <v>4.1929653736226014</v>
      </c>
      <c r="G313" s="4">
        <f t="shared" si="23"/>
        <v>5.4779238164883566</v>
      </c>
      <c r="I313" s="4">
        <f t="shared" si="24"/>
        <v>1.038284757738396</v>
      </c>
    </row>
    <row r="314" spans="1:9" x14ac:dyDescent="0.2">
      <c r="A314" s="4">
        <f>IF('True_Odds_Calculator_3-way'!A315="","",'True_Odds_Calculator_3-way'!A315)</f>
        <v>3.82</v>
      </c>
      <c r="B314" s="4">
        <f>IF('True_Odds_Calculator_3-way'!B315="","",'True_Odds_Calculator_3-way'!B315)</f>
        <v>4.01</v>
      </c>
      <c r="C314" s="4">
        <f>IF('True_Odds_Calculator_3-way'!C315="","",'True_Odds_Calculator_3-way'!C315)</f>
        <v>1.91</v>
      </c>
      <c r="D314" s="4">
        <f t="shared" si="20"/>
        <v>3.4716872739616988E-2</v>
      </c>
      <c r="E314" s="4">
        <f t="shared" si="21"/>
        <v>3.9966777408637872</v>
      </c>
      <c r="F314" s="4">
        <f t="shared" si="22"/>
        <v>4.2051389981881737</v>
      </c>
      <c r="G314" s="4">
        <f t="shared" si="23"/>
        <v>1.953171088311048</v>
      </c>
      <c r="I314" s="4">
        <f t="shared" si="24"/>
        <v>1.034716872739617</v>
      </c>
    </row>
    <row r="315" spans="1:9" x14ac:dyDescent="0.2">
      <c r="A315" s="4">
        <f>IF('True_Odds_Calculator_3-way'!A316="","",'True_Odds_Calculator_3-way'!A316)</f>
        <v>2.29</v>
      </c>
      <c r="B315" s="4">
        <f>IF('True_Odds_Calculator_3-way'!B316="","",'True_Odds_Calculator_3-way'!B316)</f>
        <v>3.49</v>
      </c>
      <c r="C315" s="4">
        <f>IF('True_Odds_Calculator_3-way'!C316="","",'True_Odds_Calculator_3-way'!C316)</f>
        <v>3.23</v>
      </c>
      <c r="D315" s="4">
        <f t="shared" si="20"/>
        <v>3.2811697216636126E-2</v>
      </c>
      <c r="E315" s="4">
        <f t="shared" si="21"/>
        <v>2.3488293969597542</v>
      </c>
      <c r="F315" s="4">
        <f t="shared" si="22"/>
        <v>3.6285033891308021</v>
      </c>
      <c r="G315" s="4">
        <f t="shared" si="23"/>
        <v>3.3482857639815293</v>
      </c>
      <c r="I315" s="4">
        <f t="shared" si="24"/>
        <v>1.0328116972166361</v>
      </c>
    </row>
    <row r="316" spans="1:9" x14ac:dyDescent="0.2">
      <c r="A316" s="4">
        <f>IF('True_Odds_Calculator_3-way'!A317="","",'True_Odds_Calculator_3-way'!A317)</f>
        <v>2.37</v>
      </c>
      <c r="B316" s="4">
        <f>IF('True_Odds_Calculator_3-way'!B317="","",'True_Odds_Calculator_3-way'!B317)</f>
        <v>3.61</v>
      </c>
      <c r="C316" s="4">
        <f>IF('True_Odds_Calculator_3-way'!C317="","",'True_Odds_Calculator_3-way'!C317)</f>
        <v>2.98</v>
      </c>
      <c r="D316" s="4">
        <f t="shared" si="20"/>
        <v>3.4519708318007325E-2</v>
      </c>
      <c r="E316" s="4">
        <f t="shared" si="21"/>
        <v>2.4364431936178965</v>
      </c>
      <c r="F316" s="4">
        <f t="shared" si="22"/>
        <v>3.7664536471560566</v>
      </c>
      <c r="G316" s="4">
        <f t="shared" si="23"/>
        <v>3.0858111591300368</v>
      </c>
      <c r="I316" s="4">
        <f t="shared" si="24"/>
        <v>1.0345197083180073</v>
      </c>
    </row>
    <row r="317" spans="1:9" x14ac:dyDescent="0.2">
      <c r="A317" s="4">
        <f>IF('True_Odds_Calculator_3-way'!A318="","",'True_Odds_Calculator_3-way'!A318)</f>
        <v>2.0699999999999998</v>
      </c>
      <c r="B317" s="4">
        <f>IF('True_Odds_Calculator_3-way'!B318="","",'True_Odds_Calculator_3-way'!B318)</f>
        <v>3.75</v>
      </c>
      <c r="C317" s="4">
        <f>IF('True_Odds_Calculator_3-way'!C318="","",'True_Odds_Calculator_3-way'!C318)</f>
        <v>3.51</v>
      </c>
      <c r="D317" s="4">
        <f t="shared" si="20"/>
        <v>3.4658739006565131E-2</v>
      </c>
      <c r="E317" s="4">
        <f t="shared" si="21"/>
        <v>2.1207159244146334</v>
      </c>
      <c r="F317" s="4">
        <f t="shared" si="22"/>
        <v>3.9198200239536467</v>
      </c>
      <c r="G317" s="4">
        <f t="shared" si="23"/>
        <v>3.6583486903718923</v>
      </c>
      <c r="I317" s="4">
        <f t="shared" si="24"/>
        <v>1.0346587390065651</v>
      </c>
    </row>
    <row r="318" spans="1:9" x14ac:dyDescent="0.2">
      <c r="A318" s="4">
        <f>IF('True_Odds_Calculator_3-way'!A319="","",'True_Odds_Calculator_3-way'!A319)</f>
        <v>2.2799999999999998</v>
      </c>
      <c r="B318" s="4">
        <f>IF('True_Odds_Calculator_3-way'!B319="","",'True_Odds_Calculator_3-way'!B319)</f>
        <v>3.48</v>
      </c>
      <c r="C318" s="4">
        <f>IF('True_Odds_Calculator_3-way'!C319="","",'True_Odds_Calculator_3-way'!C319)</f>
        <v>3.25</v>
      </c>
      <c r="D318" s="4">
        <f t="shared" si="20"/>
        <v>3.3645120759458358E-2</v>
      </c>
      <c r="E318" s="4">
        <f t="shared" si="21"/>
        <v>2.3398301393728222</v>
      </c>
      <c r="F318" s="4">
        <f t="shared" si="22"/>
        <v>3.6213346814964611</v>
      </c>
      <c r="G318" s="4">
        <f t="shared" si="23"/>
        <v>3.3729398838486899</v>
      </c>
      <c r="I318" s="4">
        <f t="shared" si="24"/>
        <v>1.0336451207594584</v>
      </c>
    </row>
    <row r="319" spans="1:9" x14ac:dyDescent="0.2">
      <c r="A319" s="4">
        <f>IF('True_Odds_Calculator_3-way'!A320="","",'True_Odds_Calculator_3-way'!A320)</f>
        <v>2.75</v>
      </c>
      <c r="B319" s="4">
        <f>IF('True_Odds_Calculator_3-way'!B320="","",'True_Odds_Calculator_3-way'!B320)</f>
        <v>3.28</v>
      </c>
      <c r="C319" s="4">
        <f>IF('True_Odds_Calculator_3-way'!C320="","",'True_Odds_Calculator_3-way'!C320)</f>
        <v>2.74</v>
      </c>
      <c r="D319" s="4">
        <f t="shared" si="20"/>
        <v>3.3477916066486424E-2</v>
      </c>
      <c r="E319" s="4">
        <f t="shared" si="21"/>
        <v>2.8370640769566311</v>
      </c>
      <c r="F319" s="4">
        <f t="shared" si="22"/>
        <v>3.4046175887150096</v>
      </c>
      <c r="G319" s="4">
        <f t="shared" si="23"/>
        <v>2.8264220854966724</v>
      </c>
      <c r="I319" s="4">
        <f t="shared" si="24"/>
        <v>1.0334779160664864</v>
      </c>
    </row>
    <row r="320" spans="1:9" x14ac:dyDescent="0.2">
      <c r="A320" s="4">
        <f>IF('True_Odds_Calculator_3-way'!A321="","",'True_Odds_Calculator_3-way'!A321)</f>
        <v>1.93</v>
      </c>
      <c r="B320" s="4">
        <f>IF('True_Odds_Calculator_3-way'!B321="","",'True_Odds_Calculator_3-way'!B321)</f>
        <v>4.01</v>
      </c>
      <c r="C320" s="4">
        <f>IF('True_Odds_Calculator_3-way'!C321="","",'True_Odds_Calculator_3-way'!C321)</f>
        <v>3.76</v>
      </c>
      <c r="D320" s="4">
        <f t="shared" si="20"/>
        <v>3.3468720437908717E-2</v>
      </c>
      <c r="E320" s="4">
        <f t="shared" si="21"/>
        <v>1.9724703306916933</v>
      </c>
      <c r="F320" s="4">
        <f t="shared" si="22"/>
        <v>4.1977947409146594</v>
      </c>
      <c r="G320" s="4">
        <f t="shared" si="23"/>
        <v>3.9246281958326863</v>
      </c>
      <c r="I320" s="4">
        <f t="shared" si="24"/>
        <v>1.0334687204379087</v>
      </c>
    </row>
    <row r="321" spans="1:9" x14ac:dyDescent="0.2">
      <c r="A321" s="4">
        <f>IF('True_Odds_Calculator_3-way'!A322="","",'True_Odds_Calculator_3-way'!A322)</f>
        <v>2.41</v>
      </c>
      <c r="B321" s="4">
        <f>IF('True_Odds_Calculator_3-way'!B322="","",'True_Odds_Calculator_3-way'!B322)</f>
        <v>2.75</v>
      </c>
      <c r="C321" s="4">
        <f>IF('True_Odds_Calculator_3-way'!C322="","",'True_Odds_Calculator_3-way'!C322)</f>
        <v>3.76</v>
      </c>
      <c r="D321" s="4">
        <f t="shared" si="20"/>
        <v>4.4531569780973834E-2</v>
      </c>
      <c r="E321" s="4">
        <f t="shared" si="21"/>
        <v>2.4994132456043574</v>
      </c>
      <c r="F321" s="4">
        <f t="shared" si="22"/>
        <v>2.8670340669834435</v>
      </c>
      <c r="G321" s="4">
        <f t="shared" si="23"/>
        <v>3.9822615699309636</v>
      </c>
      <c r="I321" s="4">
        <f t="shared" si="24"/>
        <v>1.0445315697809738</v>
      </c>
    </row>
    <row r="322" spans="1:9" x14ac:dyDescent="0.2">
      <c r="A322" s="4">
        <f>IF('True_Odds_Calculator_3-way'!A323="","",'True_Odds_Calculator_3-way'!A323)</f>
        <v>3.1</v>
      </c>
      <c r="B322" s="4">
        <f>IF('True_Odds_Calculator_3-way'!B323="","",'True_Odds_Calculator_3-way'!B323)</f>
        <v>3.31</v>
      </c>
      <c r="C322" s="4">
        <f>IF('True_Odds_Calculator_3-way'!C323="","",'True_Odds_Calculator_3-way'!C323)</f>
        <v>2.38</v>
      </c>
      <c r="D322" s="4">
        <f t="shared" si="20"/>
        <v>4.4863516013558646E-2</v>
      </c>
      <c r="E322" s="4">
        <f t="shared" si="21"/>
        <v>3.2506990484422156</v>
      </c>
      <c r="F322" s="4">
        <f t="shared" si="22"/>
        <v>3.4823755441245945</v>
      </c>
      <c r="G322" s="4">
        <f t="shared" si="23"/>
        <v>2.4678344805099002</v>
      </c>
      <c r="I322" s="4">
        <f t="shared" si="24"/>
        <v>1.0448635160135586</v>
      </c>
    </row>
    <row r="323" spans="1:9" x14ac:dyDescent="0.2">
      <c r="A323" s="4">
        <f>IF('True_Odds_Calculator_3-way'!A324="","",'True_Odds_Calculator_3-way'!A324)</f>
        <v>2.9</v>
      </c>
      <c r="B323" s="4">
        <f>IF('True_Odds_Calculator_3-way'!B324="","",'True_Odds_Calculator_3-way'!B324)</f>
        <v>2.98</v>
      </c>
      <c r="C323" s="4">
        <f>IF('True_Odds_Calculator_3-way'!C324="","",'True_Odds_Calculator_3-way'!C324)</f>
        <v>2.75</v>
      </c>
      <c r="D323" s="4">
        <f t="shared" ref="D323:D386" si="25">IF(A323="","",((1/A323)+(1/B323)+(1/C323))-1)</f>
        <v>4.403441964191801E-2</v>
      </c>
      <c r="E323" s="4">
        <f t="shared" ref="E323:E386" si="26">IF(A323="","",(3*A323)/(3-($D323*A323)))</f>
        <v>3.0289313252756123</v>
      </c>
      <c r="F323" s="4">
        <f t="shared" ref="F323:F386" si="27">IF(B323="","",(3*B323)/(3-($D323*B323)))</f>
        <v>3.1163100727757502</v>
      </c>
      <c r="G323" s="4">
        <f t="shared" ref="G323:G386" si="28">IF(C323="","",(3*C323)/(3-($D323*C323)))</f>
        <v>2.8656725416507571</v>
      </c>
      <c r="I323" s="4">
        <f t="shared" ref="I323:I386" si="29">IF(A323="","",D323+1)</f>
        <v>1.044034419641918</v>
      </c>
    </row>
    <row r="324" spans="1:9" x14ac:dyDescent="0.2">
      <c r="A324" s="4">
        <f>IF('True_Odds_Calculator_3-way'!A325="","",'True_Odds_Calculator_3-way'!A325)</f>
        <v>2.75</v>
      </c>
      <c r="B324" s="4">
        <f>IF('True_Odds_Calculator_3-way'!B325="","",'True_Odds_Calculator_3-way'!B325)</f>
        <v>3.66</v>
      </c>
      <c r="C324" s="4">
        <f>IF('True_Odds_Calculator_3-way'!C325="","",'True_Odds_Calculator_3-way'!C325)</f>
        <v>2.52</v>
      </c>
      <c r="D324" s="4">
        <f t="shared" si="25"/>
        <v>3.3685804177607359E-2</v>
      </c>
      <c r="E324" s="4">
        <f t="shared" si="26"/>
        <v>2.8376219457621046</v>
      </c>
      <c r="F324" s="4">
        <f t="shared" si="27"/>
        <v>3.8168602901342319</v>
      </c>
      <c r="G324" s="4">
        <f t="shared" si="28"/>
        <v>2.5933825484141426</v>
      </c>
      <c r="I324" s="4">
        <f t="shared" si="29"/>
        <v>1.0336858041776074</v>
      </c>
    </row>
    <row r="325" spans="1:9" x14ac:dyDescent="0.2">
      <c r="A325" s="4">
        <f>IF('True_Odds_Calculator_3-way'!A326="","",'True_Odds_Calculator_3-way'!A326)</f>
        <v>2.23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3.2</v>
      </c>
      <c r="D325" s="4">
        <f t="shared" si="25"/>
        <v>3.4154536989389639E-2</v>
      </c>
      <c r="E325" s="4">
        <f t="shared" si="26"/>
        <v>2.288090512896289</v>
      </c>
      <c r="F325" s="4">
        <f t="shared" si="27"/>
        <v>3.8191378809473213</v>
      </c>
      <c r="G325" s="4">
        <f t="shared" si="28"/>
        <v>3.3209886171363472</v>
      </c>
      <c r="I325" s="4">
        <f t="shared" si="29"/>
        <v>1.0341545369893896</v>
      </c>
    </row>
    <row r="326" spans="1:9" x14ac:dyDescent="0.2">
      <c r="A326" s="4">
        <f>IF('True_Odds_Calculator_3-way'!A327="","",'True_Odds_Calculator_3-way'!A327)</f>
        <v>4.3499999999999996</v>
      </c>
      <c r="B326" s="4">
        <f>IF('True_Odds_Calculator_3-way'!B327="","",'True_Odds_Calculator_3-way'!B327)</f>
        <v>4.04</v>
      </c>
      <c r="C326" s="4">
        <f>IF('True_Odds_Calculator_3-way'!C327="","",'True_Odds_Calculator_3-way'!C327)</f>
        <v>1.79</v>
      </c>
      <c r="D326" s="4">
        <f t="shared" si="25"/>
        <v>3.6069027823606881E-2</v>
      </c>
      <c r="E326" s="4">
        <f t="shared" si="26"/>
        <v>4.5900605831861228</v>
      </c>
      <c r="F326" s="4">
        <f t="shared" si="27"/>
        <v>4.2462530697606198</v>
      </c>
      <c r="G326" s="4">
        <f t="shared" si="28"/>
        <v>1.8293702178207996</v>
      </c>
      <c r="I326" s="4">
        <f t="shared" si="29"/>
        <v>1.0360690278236069</v>
      </c>
    </row>
    <row r="327" spans="1:9" x14ac:dyDescent="0.2">
      <c r="A327" s="4">
        <f>IF('True_Odds_Calculator_3-way'!A328="","",'True_Odds_Calculator_3-way'!A328)</f>
        <v>2.0699999999999998</v>
      </c>
      <c r="B327" s="4">
        <f>IF('True_Odds_Calculator_3-way'!B328="","",'True_Odds_Calculator_3-way'!B328)</f>
        <v>3.8</v>
      </c>
      <c r="C327" s="4">
        <f>IF('True_Odds_Calculator_3-way'!C328="","",'True_Odds_Calculator_3-way'!C328)</f>
        <v>3.48</v>
      </c>
      <c r="D327" s="4">
        <f t="shared" si="25"/>
        <v>3.3606004015536151E-2</v>
      </c>
      <c r="E327" s="4">
        <f t="shared" si="26"/>
        <v>2.1191388952541383</v>
      </c>
      <c r="F327" s="4">
        <f t="shared" si="27"/>
        <v>3.9689486382406161</v>
      </c>
      <c r="G327" s="4">
        <f t="shared" si="28"/>
        <v>3.6211636963975784</v>
      </c>
      <c r="I327" s="4">
        <f t="shared" si="29"/>
        <v>1.0336060040155362</v>
      </c>
    </row>
    <row r="328" spans="1:9" x14ac:dyDescent="0.2">
      <c r="A328" s="4">
        <f>IF('True_Odds_Calculator_3-way'!A329="","",'True_Odds_Calculator_3-way'!A329)</f>
        <v>5.81</v>
      </c>
      <c r="B328" s="4">
        <f>IF('True_Odds_Calculator_3-way'!B329="","",'True_Odds_Calculator_3-way'!B329)</f>
        <v>3.89</v>
      </c>
      <c r="C328" s="4">
        <f>IF('True_Odds_Calculator_3-way'!C329="","",'True_Odds_Calculator_3-way'!C329)</f>
        <v>1.65</v>
      </c>
      <c r="D328" s="4">
        <f t="shared" si="25"/>
        <v>3.5247054387885113E-2</v>
      </c>
      <c r="E328" s="4">
        <f t="shared" si="26"/>
        <v>6.2356571522848263</v>
      </c>
      <c r="F328" s="4">
        <f t="shared" si="27"/>
        <v>4.0763020045301372</v>
      </c>
      <c r="G328" s="4">
        <f t="shared" si="28"/>
        <v>1.6826190508598617</v>
      </c>
      <c r="I328" s="4">
        <f t="shared" si="29"/>
        <v>1.0352470543878851</v>
      </c>
    </row>
    <row r="329" spans="1:9" x14ac:dyDescent="0.2">
      <c r="A329" s="4">
        <f>IF('True_Odds_Calculator_3-way'!A330="","",'True_Odds_Calculator_3-way'!A330)</f>
        <v>4.13</v>
      </c>
      <c r="B329" s="4">
        <f>IF('True_Odds_Calculator_3-way'!B330="","",'True_Odds_Calculator_3-way'!B330)</f>
        <v>3.5</v>
      </c>
      <c r="C329" s="4">
        <f>IF('True_Odds_Calculator_3-way'!C330="","",'True_Odds_Calculator_3-way'!C330)</f>
        <v>1.97</v>
      </c>
      <c r="D329" s="4">
        <f t="shared" si="25"/>
        <v>3.5459249517582059E-2</v>
      </c>
      <c r="E329" s="4">
        <f t="shared" si="26"/>
        <v>4.3419549942186242</v>
      </c>
      <c r="F329" s="4">
        <f t="shared" si="27"/>
        <v>3.6510403422434292</v>
      </c>
      <c r="G329" s="4">
        <f t="shared" si="28"/>
        <v>2.0169648390695367</v>
      </c>
      <c r="I329" s="4">
        <f t="shared" si="29"/>
        <v>1.0354592495175821</v>
      </c>
    </row>
    <row r="330" spans="1:9" x14ac:dyDescent="0.2">
      <c r="A330" s="4">
        <f>IF('True_Odds_Calculator_3-way'!A331="","",'True_Odds_Calculator_3-way'!A331)</f>
        <v>1.75</v>
      </c>
      <c r="B330" s="4">
        <f>IF('True_Odds_Calculator_3-way'!B331="","",'True_Odds_Calculator_3-way'!B331)</f>
        <v>3.93</v>
      </c>
      <c r="C330" s="4">
        <f>IF('True_Odds_Calculator_3-way'!C331="","",'True_Odds_Calculator_3-way'!C331)</f>
        <v>4.76</v>
      </c>
      <c r="D330" s="4">
        <f t="shared" si="25"/>
        <v>3.5965531250668148E-2</v>
      </c>
      <c r="E330" s="4">
        <f t="shared" si="26"/>
        <v>1.7875015925595619</v>
      </c>
      <c r="F330" s="4">
        <f t="shared" si="27"/>
        <v>4.1243165383032512</v>
      </c>
      <c r="G330" s="4">
        <f t="shared" si="28"/>
        <v>5.0480696578275097</v>
      </c>
      <c r="I330" s="4">
        <f t="shared" si="29"/>
        <v>1.0359655312506681</v>
      </c>
    </row>
    <row r="331" spans="1:9" x14ac:dyDescent="0.2">
      <c r="A331" s="4">
        <f>IF('True_Odds_Calculator_3-way'!A332="","",'True_Odds_Calculator_3-way'!A332)</f>
        <v>10.17</v>
      </c>
      <c r="B331" s="4">
        <f>IF('True_Odds_Calculator_3-way'!B332="","",'True_Odds_Calculator_3-way'!B332)</f>
        <v>5.22</v>
      </c>
      <c r="C331" s="4">
        <f>IF('True_Odds_Calculator_3-way'!C332="","",'True_Odds_Calculator_3-way'!C332)</f>
        <v>1.34</v>
      </c>
      <c r="D331" s="4">
        <f t="shared" si="25"/>
        <v>3.6167954854959161E-2</v>
      </c>
      <c r="E331" s="4">
        <f t="shared" si="26"/>
        <v>11.591188254133982</v>
      </c>
      <c r="F331" s="4">
        <f t="shared" si="27"/>
        <v>5.5705683525640834</v>
      </c>
      <c r="G331" s="4">
        <f t="shared" si="28"/>
        <v>1.3620031885262682</v>
      </c>
      <c r="I331" s="4">
        <f t="shared" si="29"/>
        <v>1.0361679548549592</v>
      </c>
    </row>
    <row r="332" spans="1:9" x14ac:dyDescent="0.2">
      <c r="A332" s="4">
        <f>IF('True_Odds_Calculator_3-way'!A333="","",'True_Odds_Calculator_3-way'!A333)</f>
        <v>2.95</v>
      </c>
      <c r="B332" s="4">
        <f>IF('True_Odds_Calculator_3-way'!B333="","",'True_Odds_Calculator_3-way'!B333)</f>
        <v>3.31</v>
      </c>
      <c r="C332" s="4">
        <f>IF('True_Odds_Calculator_3-way'!C333="","",'True_Odds_Calculator_3-way'!C333)</f>
        <v>2.5499999999999998</v>
      </c>
      <c r="D332" s="4">
        <f t="shared" si="25"/>
        <v>3.3254717217933383E-2</v>
      </c>
      <c r="E332" s="4">
        <f t="shared" si="26"/>
        <v>3.0497275294746875</v>
      </c>
      <c r="F332" s="4">
        <f t="shared" si="27"/>
        <v>3.4360730882415513</v>
      </c>
      <c r="G332" s="4">
        <f t="shared" si="28"/>
        <v>2.6241763048043287</v>
      </c>
      <c r="I332" s="4">
        <f t="shared" si="29"/>
        <v>1.0332547172179334</v>
      </c>
    </row>
    <row r="333" spans="1:9" x14ac:dyDescent="0.2">
      <c r="A333" s="4">
        <f>IF('True_Odds_Calculator_3-way'!A334="","",'True_Odds_Calculator_3-way'!A334)</f>
        <v>4.78</v>
      </c>
      <c r="B333" s="4">
        <f>IF('True_Odds_Calculator_3-way'!B334="","",'True_Odds_Calculator_3-way'!B334)</f>
        <v>3.69</v>
      </c>
      <c r="C333" s="4">
        <f>IF('True_Odds_Calculator_3-way'!C334="","",'True_Odds_Calculator_3-way'!C334)</f>
        <v>1.8</v>
      </c>
      <c r="D333" s="4">
        <f t="shared" si="25"/>
        <v>3.5763286503157854E-2</v>
      </c>
      <c r="E333" s="4">
        <f t="shared" si="26"/>
        <v>5.0688366924668555</v>
      </c>
      <c r="F333" s="4">
        <f t="shared" si="27"/>
        <v>3.8597875878971784</v>
      </c>
      <c r="G333" s="4">
        <f t="shared" si="28"/>
        <v>1.8394713239843983</v>
      </c>
      <c r="I333" s="4">
        <f t="shared" si="29"/>
        <v>1.0357632865031579</v>
      </c>
    </row>
    <row r="334" spans="1:9" x14ac:dyDescent="0.2">
      <c r="A334" s="4">
        <f>IF('True_Odds_Calculator_3-way'!A335="","",'True_Odds_Calculator_3-way'!A335)</f>
        <v>2.79</v>
      </c>
      <c r="B334" s="4">
        <f>IF('True_Odds_Calculator_3-way'!B335="","",'True_Odds_Calculator_3-way'!B335)</f>
        <v>3.45</v>
      </c>
      <c r="C334" s="4">
        <f>IF('True_Odds_Calculator_3-way'!C335="","",'True_Odds_Calculator_3-way'!C335)</f>
        <v>2.7</v>
      </c>
      <c r="D334" s="4">
        <f t="shared" si="25"/>
        <v>1.8648381902238942E-2</v>
      </c>
      <c r="E334" s="4">
        <f t="shared" si="26"/>
        <v>2.8392409419399245</v>
      </c>
      <c r="F334" s="4">
        <f t="shared" si="27"/>
        <v>3.525608937183323</v>
      </c>
      <c r="G334" s="4">
        <f t="shared" si="28"/>
        <v>2.7460891065569881</v>
      </c>
      <c r="I334" s="4">
        <f t="shared" si="29"/>
        <v>1.0186483819022389</v>
      </c>
    </row>
    <row r="335" spans="1:9" x14ac:dyDescent="0.2">
      <c r="A335" s="4">
        <f>IF('True_Odds_Calculator_3-way'!A336="","",'True_Odds_Calculator_3-way'!A336)</f>
        <v>2.37</v>
      </c>
      <c r="B335" s="4">
        <f>IF('True_Odds_Calculator_3-way'!B336="","",'True_Odds_Calculator_3-way'!B336)</f>
        <v>3.53</v>
      </c>
      <c r="C335" s="4">
        <f>IF('True_Odds_Calculator_3-way'!C336="","",'True_Odds_Calculator_3-way'!C336)</f>
        <v>3.04</v>
      </c>
      <c r="D335" s="4">
        <f t="shared" si="25"/>
        <v>3.4174415671264669E-2</v>
      </c>
      <c r="E335" s="4">
        <f t="shared" si="26"/>
        <v>2.4357601367162336</v>
      </c>
      <c r="F335" s="4">
        <f t="shared" si="27"/>
        <v>3.6778951358682495</v>
      </c>
      <c r="G335" s="4">
        <f t="shared" si="28"/>
        <v>3.1490519021225016</v>
      </c>
      <c r="I335" s="4">
        <f t="shared" si="29"/>
        <v>1.0341744156712647</v>
      </c>
    </row>
    <row r="336" spans="1:9" x14ac:dyDescent="0.2">
      <c r="A336" s="4">
        <f>IF('True_Odds_Calculator_3-way'!A337="","",'True_Odds_Calculator_3-way'!A337)</f>
        <v>3.56</v>
      </c>
      <c r="B336" s="4">
        <f>IF('True_Odds_Calculator_3-way'!B337="","",'True_Odds_Calculator_3-way'!B337)</f>
        <v>3.15</v>
      </c>
      <c r="C336" s="4">
        <f>IF('True_Odds_Calculator_3-way'!C337="","",'True_Odds_Calculator_3-way'!C337)</f>
        <v>2.27</v>
      </c>
      <c r="D336" s="4">
        <f t="shared" si="25"/>
        <v>3.8887828226045418E-2</v>
      </c>
      <c r="E336" s="4">
        <f t="shared" si="26"/>
        <v>3.7322308443433991</v>
      </c>
      <c r="F336" s="4">
        <f t="shared" si="27"/>
        <v>3.2840969687378516</v>
      </c>
      <c r="G336" s="4">
        <f t="shared" si="28"/>
        <v>2.3388200690430749</v>
      </c>
      <c r="I336" s="4">
        <f t="shared" si="29"/>
        <v>1.0388878282260454</v>
      </c>
    </row>
    <row r="337" spans="1:9" x14ac:dyDescent="0.2">
      <c r="A337" s="4">
        <f>IF('True_Odds_Calculator_3-way'!A338="","",'True_Odds_Calculator_3-way'!A338)</f>
        <v>1.72</v>
      </c>
      <c r="B337" s="4">
        <f>IF('True_Odds_Calculator_3-way'!B338="","",'True_Odds_Calculator_3-way'!B338)</f>
        <v>3.26</v>
      </c>
      <c r="C337" s="4">
        <f>IF('True_Odds_Calculator_3-way'!C338="","",'True_Odds_Calculator_3-way'!C338)</f>
        <v>6.18</v>
      </c>
      <c r="D337" s="4">
        <f t="shared" si="25"/>
        <v>4.995611282950585E-2</v>
      </c>
      <c r="E337" s="4">
        <f t="shared" si="26"/>
        <v>1.7707159697503441</v>
      </c>
      <c r="F337" s="4">
        <f t="shared" si="27"/>
        <v>3.4471296481004385</v>
      </c>
      <c r="G337" s="4">
        <f t="shared" si="28"/>
        <v>6.8889377791160742</v>
      </c>
      <c r="I337" s="4">
        <f t="shared" si="29"/>
        <v>1.0499561128295058</v>
      </c>
    </row>
    <row r="338" spans="1:9" x14ac:dyDescent="0.2">
      <c r="A338" s="4">
        <f>IF('True_Odds_Calculator_3-way'!A339="","",'True_Odds_Calculator_3-way'!A339)</f>
        <v>1.72</v>
      </c>
      <c r="B338" s="4">
        <f>IF('True_Odds_Calculator_3-way'!B339="","",'True_Odds_Calculator_3-way'!B339)</f>
        <v>3.66</v>
      </c>
      <c r="C338" s="4">
        <f>IF('True_Odds_Calculator_3-way'!C339="","",'True_Odds_Calculator_3-way'!C339)</f>
        <v>5.47</v>
      </c>
      <c r="D338" s="4">
        <f t="shared" si="25"/>
        <v>3.743474904300137E-2</v>
      </c>
      <c r="E338" s="4">
        <f t="shared" si="26"/>
        <v>1.7577253372822736</v>
      </c>
      <c r="F338" s="4">
        <f t="shared" si="27"/>
        <v>3.8351529454252988</v>
      </c>
      <c r="G338" s="4">
        <f t="shared" si="28"/>
        <v>5.8707114306081909</v>
      </c>
      <c r="I338" s="4">
        <f t="shared" si="29"/>
        <v>1.0374347490430014</v>
      </c>
    </row>
    <row r="339" spans="1:9" x14ac:dyDescent="0.2">
      <c r="A339" s="4">
        <f>IF('True_Odds_Calculator_3-way'!A340="","",'True_Odds_Calculator_3-way'!A340)</f>
        <v>2.12</v>
      </c>
      <c r="B339" s="4">
        <f>IF('True_Odds_Calculator_3-way'!B340="","",'True_Odds_Calculator_3-way'!B340)</f>
        <v>3.25</v>
      </c>
      <c r="C339" s="4">
        <f>IF('True_Odds_Calculator_3-way'!C340="","",'True_Odds_Calculator_3-way'!C340)</f>
        <v>3.94</v>
      </c>
      <c r="D339" s="4">
        <f t="shared" si="25"/>
        <v>3.3197527498839641E-2</v>
      </c>
      <c r="E339" s="4">
        <f t="shared" si="26"/>
        <v>2.1709290980919023</v>
      </c>
      <c r="F339" s="4">
        <f t="shared" si="27"/>
        <v>3.3712433560180814</v>
      </c>
      <c r="G339" s="4">
        <f t="shared" si="28"/>
        <v>4.1196127230787907</v>
      </c>
      <c r="I339" s="4">
        <f t="shared" si="29"/>
        <v>1.0331975274988396</v>
      </c>
    </row>
    <row r="340" spans="1:9" x14ac:dyDescent="0.2">
      <c r="A340" s="4">
        <f>IF('True_Odds_Calculator_3-way'!A341="","",'True_Odds_Calculator_3-way'!A341)</f>
        <v>2.1</v>
      </c>
      <c r="B340" s="4">
        <f>IF('True_Odds_Calculator_3-way'!B341="","",'True_Odds_Calculator_3-way'!B341)</f>
        <v>3.84</v>
      </c>
      <c r="C340" s="4">
        <f>IF('True_Odds_Calculator_3-way'!C341="","",'True_Odds_Calculator_3-way'!C341)</f>
        <v>3.35</v>
      </c>
      <c r="D340" s="4">
        <f t="shared" si="25"/>
        <v>3.5114605543709931E-2</v>
      </c>
      <c r="E340" s="4">
        <f t="shared" si="26"/>
        <v>2.1529192368383305</v>
      </c>
      <c r="F340" s="4">
        <f t="shared" si="27"/>
        <v>4.0207179853545272</v>
      </c>
      <c r="G340" s="4">
        <f t="shared" si="28"/>
        <v>3.4867188105010452</v>
      </c>
      <c r="I340" s="4">
        <f t="shared" si="29"/>
        <v>1.0351146055437099</v>
      </c>
    </row>
    <row r="341" spans="1:9" x14ac:dyDescent="0.2">
      <c r="A341" s="4">
        <f>IF('True_Odds_Calculator_3-way'!A342="","",'True_Odds_Calculator_3-way'!A342)</f>
        <v>3.94</v>
      </c>
      <c r="B341" s="4">
        <f>IF('True_Odds_Calculator_3-way'!B342="","",'True_Odds_Calculator_3-way'!B342)</f>
        <v>4.22</v>
      </c>
      <c r="C341" s="4">
        <f>IF('True_Odds_Calculator_3-way'!C342="","",'True_Odds_Calculator_3-way'!C342)</f>
        <v>1.83</v>
      </c>
      <c r="D341" s="4">
        <f t="shared" si="25"/>
        <v>3.7222018675228341E-2</v>
      </c>
      <c r="E341" s="4">
        <f t="shared" si="26"/>
        <v>4.1425060689139626</v>
      </c>
      <c r="F341" s="4">
        <f t="shared" si="27"/>
        <v>4.4531630432640297</v>
      </c>
      <c r="G341" s="4">
        <f t="shared" si="28"/>
        <v>1.8725162901563397</v>
      </c>
      <c r="I341" s="4">
        <f t="shared" si="29"/>
        <v>1.0372220186752283</v>
      </c>
    </row>
    <row r="342" spans="1:9" x14ac:dyDescent="0.2">
      <c r="A342" s="4">
        <f>IF('True_Odds_Calculator_3-way'!A343="","",'True_Odds_Calculator_3-way'!A343)</f>
        <v>1.88</v>
      </c>
      <c r="B342" s="4">
        <f>IF('True_Odds_Calculator_3-way'!B343="","",'True_Odds_Calculator_3-way'!B343)</f>
        <v>3.57</v>
      </c>
      <c r="C342" s="4">
        <f>IF('True_Odds_Calculator_3-way'!C343="","",'True_Odds_Calculator_3-way'!C343)</f>
        <v>4.4400000000000004</v>
      </c>
      <c r="D342" s="4">
        <f t="shared" si="25"/>
        <v>3.7252163660173698E-2</v>
      </c>
      <c r="E342" s="4">
        <f t="shared" si="26"/>
        <v>1.9249370573863003</v>
      </c>
      <c r="F342" s="4">
        <f t="shared" si="27"/>
        <v>3.7355994006895679</v>
      </c>
      <c r="G342" s="4">
        <f t="shared" si="28"/>
        <v>4.6990750552544736</v>
      </c>
      <c r="I342" s="4">
        <f t="shared" si="29"/>
        <v>1.0372521636601737</v>
      </c>
    </row>
    <row r="343" spans="1:9" x14ac:dyDescent="0.2">
      <c r="A343" s="4">
        <f>IF('True_Odds_Calculator_3-way'!A344="","",'True_Odds_Calculator_3-way'!A344)</f>
        <v>1.63</v>
      </c>
      <c r="B343" s="4">
        <f>IF('True_Odds_Calculator_3-way'!B344="","",'True_Odds_Calculator_3-way'!B344)</f>
        <v>4.43</v>
      </c>
      <c r="C343" s="4">
        <f>IF('True_Odds_Calculator_3-way'!C344="","",'True_Odds_Calculator_3-way'!C344)</f>
        <v>5.05</v>
      </c>
      <c r="D343" s="4">
        <f t="shared" si="25"/>
        <v>3.7250368807047796E-2</v>
      </c>
      <c r="E343" s="4">
        <f t="shared" si="26"/>
        <v>1.663671661408983</v>
      </c>
      <c r="F343" s="4">
        <f t="shared" si="27"/>
        <v>4.687862326875325</v>
      </c>
      <c r="G343" s="4">
        <f t="shared" si="28"/>
        <v>5.387843587173089</v>
      </c>
      <c r="I343" s="4">
        <f t="shared" si="29"/>
        <v>1.0372503688070478</v>
      </c>
    </row>
    <row r="344" spans="1:9" x14ac:dyDescent="0.2">
      <c r="A344" s="4">
        <f>IF('True_Odds_Calculator_3-way'!A345="","",'True_Odds_Calculator_3-way'!A345)</f>
        <v>2.92</v>
      </c>
      <c r="B344" s="4">
        <f>IF('True_Odds_Calculator_3-way'!B345="","",'True_Odds_Calculator_3-way'!B345)</f>
        <v>3.15</v>
      </c>
      <c r="C344" s="4">
        <f>IF('True_Odds_Calculator_3-way'!C345="","",'True_Odds_Calculator_3-way'!C345)</f>
        <v>2.6</v>
      </c>
      <c r="D344" s="4">
        <f t="shared" si="25"/>
        <v>4.4541455500359595E-2</v>
      </c>
      <c r="E344" s="4">
        <f t="shared" si="26"/>
        <v>3.0523297369048024</v>
      </c>
      <c r="F344" s="4">
        <f t="shared" si="27"/>
        <v>3.3045488881109857</v>
      </c>
      <c r="G344" s="4">
        <f t="shared" si="28"/>
        <v>2.7043967310997861</v>
      </c>
      <c r="I344" s="4">
        <f t="shared" si="29"/>
        <v>1.0445414555003596</v>
      </c>
    </row>
    <row r="345" spans="1:9" x14ac:dyDescent="0.2">
      <c r="A345" s="4">
        <f>IF('True_Odds_Calculator_3-way'!A346="","",'True_Odds_Calculator_3-way'!A346)</f>
        <v>1.46</v>
      </c>
      <c r="B345" s="4">
        <f>IF('True_Odds_Calculator_3-way'!B346="","",'True_Odds_Calculator_3-way'!B346)</f>
        <v>4.13</v>
      </c>
      <c r="C345" s="4">
        <f>IF('True_Odds_Calculator_3-way'!C346="","",'True_Odds_Calculator_3-way'!C346)</f>
        <v>8.4499999999999993</v>
      </c>
      <c r="D345" s="4">
        <f t="shared" si="25"/>
        <v>4.5405452720914008E-2</v>
      </c>
      <c r="E345" s="4">
        <f t="shared" si="26"/>
        <v>1.4929911026360978</v>
      </c>
      <c r="F345" s="4">
        <f t="shared" si="27"/>
        <v>4.4053717399317698</v>
      </c>
      <c r="G345" s="4">
        <f t="shared" si="28"/>
        <v>9.6891672176121642</v>
      </c>
      <c r="I345" s="4">
        <f t="shared" si="29"/>
        <v>1.045405452720914</v>
      </c>
    </row>
    <row r="346" spans="1:9" x14ac:dyDescent="0.2">
      <c r="A346" s="4">
        <f>IF('True_Odds_Calculator_3-way'!A347="","",'True_Odds_Calculator_3-way'!A347)</f>
        <v>2.2599999999999998</v>
      </c>
      <c r="B346" s="4">
        <f>IF('True_Odds_Calculator_3-way'!B347="","",'True_Odds_Calculator_3-way'!B347)</f>
        <v>3.28</v>
      </c>
      <c r="C346" s="4">
        <f>IF('True_Odds_Calculator_3-way'!C347="","",'True_Odds_Calculator_3-way'!C347)</f>
        <v>3.5</v>
      </c>
      <c r="D346" s="4">
        <f t="shared" si="25"/>
        <v>3.3070210600968153E-2</v>
      </c>
      <c r="E346" s="4">
        <f t="shared" si="26"/>
        <v>2.3177416473110592</v>
      </c>
      <c r="F346" s="4">
        <f t="shared" si="27"/>
        <v>3.4030430220356767</v>
      </c>
      <c r="G346" s="4">
        <f t="shared" si="28"/>
        <v>3.6404557445136665</v>
      </c>
      <c r="I346" s="4">
        <f t="shared" si="29"/>
        <v>1.0330702106009682</v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1.71</v>
      </c>
      <c r="B186" s="4">
        <f>IF('True_Odds_Calculator_2-way'!B187="","",'True_Odds_Calculator_2-way'!B187)</f>
        <v>2.1800000000000002</v>
      </c>
      <c r="C186" s="4">
        <f t="shared" si="22"/>
        <v>0.58479532163742687</v>
      </c>
      <c r="D186">
        <f t="shared" si="23"/>
        <v>0.4587155963302752</v>
      </c>
      <c r="E186">
        <f t="shared" si="24"/>
        <v>4.3510917967702012E-2</v>
      </c>
      <c r="F186">
        <f t="shared" si="25"/>
        <v>-0.2247438167283653</v>
      </c>
      <c r="G186">
        <v>0</v>
      </c>
      <c r="H186">
        <f t="shared" si="26"/>
        <v>0.26825473469606737</v>
      </c>
      <c r="I186">
        <f t="shared" si="27"/>
        <v>-1.0925210715205449</v>
      </c>
      <c r="J186">
        <f t="shared" si="28"/>
        <v>1.0925210715205449</v>
      </c>
      <c r="K186">
        <f t="shared" si="29"/>
        <v>0.56316137506401553</v>
      </c>
      <c r="L186">
        <f t="shared" si="30"/>
        <v>0.43683862493598452</v>
      </c>
      <c r="M186">
        <f t="shared" si="31"/>
        <v>1.7756899607795869</v>
      </c>
      <c r="N186">
        <f t="shared" si="32"/>
        <v>2.2891748643942433</v>
      </c>
    </row>
    <row r="187" spans="1:14" x14ac:dyDescent="0.25">
      <c r="A187" s="4">
        <f>IF('True_Odds_Calculator_2-way'!A188="","",'True_Odds_Calculator_2-way'!A188)</f>
        <v>1.68</v>
      </c>
      <c r="B187" s="4">
        <f>IF('True_Odds_Calculator_2-way'!B188="","",'True_Odds_Calculator_2-way'!B188)</f>
        <v>2.2400000000000002</v>
      </c>
      <c r="C187" s="4">
        <f t="shared" si="22"/>
        <v>0.59523809523809523</v>
      </c>
      <c r="D187">
        <f t="shared" si="23"/>
        <v>0.4464285714285714</v>
      </c>
      <c r="E187">
        <f t="shared" si="24"/>
        <v>4.1666666666666519E-2</v>
      </c>
      <c r="F187">
        <f t="shared" si="25"/>
        <v>-0.22406462585034026</v>
      </c>
      <c r="G187">
        <v>0</v>
      </c>
      <c r="H187">
        <f t="shared" si="26"/>
        <v>0.26573129251700678</v>
      </c>
      <c r="I187">
        <f t="shared" si="27"/>
        <v>-1.0890171046725801</v>
      </c>
      <c r="J187">
        <f t="shared" si="28"/>
        <v>1.0890171046725801</v>
      </c>
      <c r="K187">
        <f t="shared" si="29"/>
        <v>0.5745371023930006</v>
      </c>
      <c r="L187">
        <f t="shared" si="30"/>
        <v>0.42546289760699951</v>
      </c>
      <c r="M187">
        <f t="shared" si="31"/>
        <v>1.7405316311773544</v>
      </c>
      <c r="N187">
        <f t="shared" si="32"/>
        <v>2.3503812097939996</v>
      </c>
    </row>
    <row r="188" spans="1:14" x14ac:dyDescent="0.25">
      <c r="A188" s="4">
        <f>IF('True_Odds_Calculator_2-way'!A189="","",'True_Odds_Calculator_2-way'!A189)</f>
        <v>1.65</v>
      </c>
      <c r="B188" s="4">
        <f>IF('True_Odds_Calculator_2-way'!B189="","",'True_Odds_Calculator_2-way'!B189)</f>
        <v>2.2799999999999998</v>
      </c>
      <c r="C188" s="4">
        <f t="shared" si="22"/>
        <v>0.60606060606060608</v>
      </c>
      <c r="D188">
        <f t="shared" si="23"/>
        <v>0.43859649122807021</v>
      </c>
      <c r="E188">
        <f t="shared" si="24"/>
        <v>4.4657097288676173E-2</v>
      </c>
      <c r="F188">
        <f t="shared" si="25"/>
        <v>-0.22115895800106333</v>
      </c>
      <c r="G188">
        <v>0</v>
      </c>
      <c r="H188">
        <f t="shared" si="26"/>
        <v>0.26581605528973951</v>
      </c>
      <c r="I188">
        <f t="shared" si="27"/>
        <v>-1.0963225241337864</v>
      </c>
      <c r="J188">
        <f t="shared" si="28"/>
        <v>1.0963225241337864</v>
      </c>
      <c r="K188">
        <f t="shared" si="29"/>
        <v>0.58390422209633297</v>
      </c>
      <c r="L188">
        <f t="shared" si="30"/>
        <v>0.41609577790366731</v>
      </c>
      <c r="M188">
        <f t="shared" si="31"/>
        <v>1.7126096406869604</v>
      </c>
      <c r="N188">
        <f t="shared" si="32"/>
        <v>2.4032928308912465</v>
      </c>
    </row>
    <row r="189" spans="1:14" x14ac:dyDescent="0.25">
      <c r="A189" s="4">
        <f>IF('True_Odds_Calculator_2-way'!A190="","",'True_Odds_Calculator_2-way'!A190)</f>
        <v>1.84</v>
      </c>
      <c r="B189" s="4">
        <f>IF('True_Odds_Calculator_2-way'!B190="","",'True_Odds_Calculator_2-way'!B190)</f>
        <v>2.02</v>
      </c>
      <c r="C189" s="4">
        <f t="shared" si="22"/>
        <v>0.54347826086956519</v>
      </c>
      <c r="D189">
        <f t="shared" si="23"/>
        <v>0.49504950495049505</v>
      </c>
      <c r="E189">
        <f t="shared" si="24"/>
        <v>3.8527765820060234E-2</v>
      </c>
      <c r="F189">
        <f t="shared" si="25"/>
        <v>-0.23052087817477407</v>
      </c>
      <c r="G189">
        <v>0</v>
      </c>
      <c r="H189">
        <f t="shared" si="26"/>
        <v>0.26904864399483425</v>
      </c>
      <c r="I189">
        <f t="shared" si="27"/>
        <v>-1.080339539253607</v>
      </c>
      <c r="J189">
        <f t="shared" si="28"/>
        <v>1.080339539253607</v>
      </c>
      <c r="K189">
        <f t="shared" si="29"/>
        <v>0.52425045981949592</v>
      </c>
      <c r="L189">
        <f t="shared" si="30"/>
        <v>0.4757495401805043</v>
      </c>
      <c r="M189">
        <f t="shared" si="31"/>
        <v>1.9074852129730298</v>
      </c>
      <c r="N189">
        <f t="shared" si="32"/>
        <v>2.1019463300386789</v>
      </c>
    </row>
    <row r="190" spans="1:14" x14ac:dyDescent="0.25">
      <c r="A190" s="4">
        <f>IF('True_Odds_Calculator_2-way'!A191="","",'True_Odds_Calculator_2-way'!A191)</f>
        <v>1.83</v>
      </c>
      <c r="B190" s="4">
        <f>IF('True_Odds_Calculator_2-way'!B191="","",'True_Odds_Calculator_2-way'!B191)</f>
        <v>2.0499999999999998</v>
      </c>
      <c r="C190" s="4">
        <f t="shared" si="22"/>
        <v>0.54644808743169393</v>
      </c>
      <c r="D190">
        <f t="shared" si="23"/>
        <v>0.48780487804878053</v>
      </c>
      <c r="E190">
        <f t="shared" si="24"/>
        <v>3.4252965480474407E-2</v>
      </c>
      <c r="F190">
        <f t="shared" si="25"/>
        <v>-0.23230707716913246</v>
      </c>
      <c r="G190">
        <v>0</v>
      </c>
      <c r="H190">
        <f t="shared" si="26"/>
        <v>0.26656004264960681</v>
      </c>
      <c r="I190">
        <f t="shared" si="27"/>
        <v>-1.0711894933108055</v>
      </c>
      <c r="J190">
        <f t="shared" si="28"/>
        <v>1.0711894933108055</v>
      </c>
      <c r="K190">
        <f t="shared" si="29"/>
        <v>0.52935616627105819</v>
      </c>
      <c r="L190">
        <f t="shared" si="30"/>
        <v>0.47064383372894186</v>
      </c>
      <c r="M190">
        <f t="shared" si="31"/>
        <v>1.8890872794479689</v>
      </c>
      <c r="N190">
        <f t="shared" si="32"/>
        <v>2.1247489679763456</v>
      </c>
    </row>
    <row r="191" spans="1:14" x14ac:dyDescent="0.25">
      <c r="A191" s="4">
        <f>IF('True_Odds_Calculator_2-way'!A192="","",'True_Odds_Calculator_2-way'!A192)</f>
        <v>1.66</v>
      </c>
      <c r="B191" s="4">
        <f>IF('True_Odds_Calculator_2-way'!B192="","",'True_Odds_Calculator_2-way'!B192)</f>
        <v>2.31</v>
      </c>
      <c r="C191" s="4">
        <f t="shared" si="22"/>
        <v>0.60240963855421692</v>
      </c>
      <c r="D191">
        <f t="shared" si="23"/>
        <v>0.4329004329004329</v>
      </c>
      <c r="E191">
        <f t="shared" si="24"/>
        <v>3.5310071454649705E-2</v>
      </c>
      <c r="F191">
        <f t="shared" si="25"/>
        <v>-0.22547332185886404</v>
      </c>
      <c r="G191">
        <v>0</v>
      </c>
      <c r="H191">
        <f t="shared" si="26"/>
        <v>0.2607833933135138</v>
      </c>
      <c r="I191">
        <f t="shared" si="27"/>
        <v>-1.0754553500909856</v>
      </c>
      <c r="J191">
        <f t="shared" si="28"/>
        <v>1.0754553500909856</v>
      </c>
      <c r="K191">
        <f t="shared" si="29"/>
        <v>0.58486354509435967</v>
      </c>
      <c r="L191">
        <f t="shared" si="30"/>
        <v>0.41513645490564033</v>
      </c>
      <c r="M191">
        <f t="shared" si="31"/>
        <v>1.7098005310600506</v>
      </c>
      <c r="N191">
        <f t="shared" si="32"/>
        <v>2.4088465086191913</v>
      </c>
    </row>
    <row r="192" spans="1:14" x14ac:dyDescent="0.25">
      <c r="A192" s="4">
        <f>IF('True_Odds_Calculator_2-way'!A193="","",'True_Odds_Calculator_2-way'!A193)</f>
        <v>1.85</v>
      </c>
      <c r="B192" s="4">
        <f>IF('True_Odds_Calculator_2-way'!B193="","",'True_Odds_Calculator_2-way'!B193)</f>
        <v>2.04</v>
      </c>
      <c r="C192" s="4">
        <f t="shared" si="22"/>
        <v>0.54054054054054046</v>
      </c>
      <c r="D192">
        <f t="shared" si="23"/>
        <v>0.49019607843137253</v>
      </c>
      <c r="E192">
        <f t="shared" si="24"/>
        <v>3.0736618971912932E-2</v>
      </c>
      <c r="F192">
        <f t="shared" si="25"/>
        <v>-0.23423423423423428</v>
      </c>
      <c r="G192">
        <v>0</v>
      </c>
      <c r="H192">
        <f t="shared" si="26"/>
        <v>0.26497085320614727</v>
      </c>
      <c r="I192">
        <f t="shared" si="27"/>
        <v>-1.0635890745287924</v>
      </c>
      <c r="J192">
        <f t="shared" si="28"/>
        <v>1.0635890745287924</v>
      </c>
      <c r="K192">
        <f t="shared" si="29"/>
        <v>0.52519609535024903</v>
      </c>
      <c r="L192">
        <f t="shared" si="30"/>
        <v>0.47480390464975097</v>
      </c>
      <c r="M192">
        <f t="shared" si="31"/>
        <v>1.904050713349474</v>
      </c>
      <c r="N192">
        <f t="shared" si="32"/>
        <v>2.1061326375099441</v>
      </c>
    </row>
    <row r="193" spans="1:14" x14ac:dyDescent="0.25">
      <c r="A193" s="4">
        <f>IF('True_Odds_Calculator_2-way'!A194="","",'True_Odds_Calculator_2-way'!A194)</f>
        <v>2.37</v>
      </c>
      <c r="B193" s="4">
        <f>IF('True_Odds_Calculator_2-way'!B194="","",'True_Odds_Calculator_2-way'!B194)</f>
        <v>1.63</v>
      </c>
      <c r="C193" s="4">
        <f t="shared" si="22"/>
        <v>0.42194092827004215</v>
      </c>
      <c r="D193">
        <f t="shared" si="23"/>
        <v>0.61349693251533743</v>
      </c>
      <c r="E193">
        <f t="shared" si="24"/>
        <v>3.5437860785379582E-2</v>
      </c>
      <c r="F193">
        <f t="shared" si="25"/>
        <v>-0.22342160441096537</v>
      </c>
      <c r="G193">
        <v>0</v>
      </c>
      <c r="H193">
        <f t="shared" si="26"/>
        <v>0.2588594651963449</v>
      </c>
      <c r="I193">
        <f t="shared" si="27"/>
        <v>-1.0763894728677108</v>
      </c>
      <c r="J193">
        <f t="shared" si="28"/>
        <v>1.0763894728677108</v>
      </c>
      <c r="K193">
        <f t="shared" si="29"/>
        <v>0.40409696490827207</v>
      </c>
      <c r="L193">
        <f t="shared" si="30"/>
        <v>0.59590303509172793</v>
      </c>
      <c r="M193">
        <f t="shared" si="31"/>
        <v>2.4746535778287639</v>
      </c>
      <c r="N193">
        <f t="shared" si="32"/>
        <v>1.6781253679066579</v>
      </c>
    </row>
    <row r="194" spans="1:14" x14ac:dyDescent="0.25">
      <c r="A194" s="4">
        <f>IF('True_Odds_Calculator_2-way'!A195="","",'True_Odds_Calculator_2-way'!A195)</f>
        <v>2.13</v>
      </c>
      <c r="B194" s="4">
        <f>IF('True_Odds_Calculator_2-way'!B195="","",'True_Odds_Calculator_2-way'!B195)</f>
        <v>1.78</v>
      </c>
      <c r="C194" s="4">
        <f t="shared" si="22"/>
        <v>0.46948356807511737</v>
      </c>
      <c r="D194">
        <f t="shared" si="23"/>
        <v>0.5617977528089888</v>
      </c>
      <c r="E194">
        <f t="shared" si="24"/>
        <v>3.128132088410629E-2</v>
      </c>
      <c r="F194">
        <f t="shared" si="25"/>
        <v>-0.23247349264124062</v>
      </c>
      <c r="G194">
        <v>0</v>
      </c>
      <c r="H194">
        <f t="shared" si="26"/>
        <v>0.26375481352534685</v>
      </c>
      <c r="I194">
        <f t="shared" si="27"/>
        <v>-1.0651566348113084</v>
      </c>
      <c r="J194">
        <f t="shared" si="28"/>
        <v>1.0651566348113084</v>
      </c>
      <c r="K194">
        <f t="shared" si="29"/>
        <v>0.45379730835053417</v>
      </c>
      <c r="L194">
        <f t="shared" si="30"/>
        <v>0.54620269164946567</v>
      </c>
      <c r="M194">
        <f t="shared" si="31"/>
        <v>2.2036269973367788</v>
      </c>
      <c r="N194">
        <f t="shared" si="32"/>
        <v>1.8308221751528204</v>
      </c>
    </row>
    <row r="195" spans="1:14" x14ac:dyDescent="0.25">
      <c r="A195" s="4">
        <f>IF('True_Odds_Calculator_2-way'!A196="","",'True_Odds_Calculator_2-way'!A196)</f>
        <v>2.15</v>
      </c>
      <c r="B195" s="4">
        <f>IF('True_Odds_Calculator_2-way'!B196="","",'True_Odds_Calculator_2-way'!B196)</f>
        <v>1.73</v>
      </c>
      <c r="C195" s="4">
        <f t="shared" ref="C195:C258" si="33">1/A195</f>
        <v>0.46511627906976744</v>
      </c>
      <c r="D195">
        <f t="shared" ref="D195:D258" si="34">1/B195</f>
        <v>0.5780346820809249</v>
      </c>
      <c r="E195">
        <f t="shared" ref="E195:E258" si="35">C195+D195-1</f>
        <v>4.3150961150692391E-2</v>
      </c>
      <c r="F195">
        <f t="shared" ref="F195:F258" si="36">C195+D195-(C195*D195)-1</f>
        <v>-0.22570237935206339</v>
      </c>
      <c r="G195">
        <v>0</v>
      </c>
      <c r="H195">
        <f t="shared" ref="H195:H258" si="37">C195*D195</f>
        <v>0.26885334050275578</v>
      </c>
      <c r="I195">
        <f t="shared" ref="I195:I258" si="38">((-4*F195*H195)^0.5)/(2*F195)</f>
        <v>-1.0914143252235409</v>
      </c>
      <c r="J195">
        <f t="shared" ref="J195:J258" si="39">(-((-4*F195*H195)^0.5))/(2*F195)</f>
        <v>1.0914143252235409</v>
      </c>
      <c r="K195">
        <f t="shared" ref="K195:K258" si="40">IF(A195="","",(C195/($J195+C195-($J195*C195))))</f>
        <v>0.44343410958372004</v>
      </c>
      <c r="L195">
        <f t="shared" ref="L195:L258" si="41">IF(B195="","",(D195/($J195+D195-($J195*D195))))</f>
        <v>0.55656589041628013</v>
      </c>
      <c r="M195">
        <f t="shared" ref="M195:M258" si="42">IF(A195="","",1/K195)</f>
        <v>2.2551264740070716</v>
      </c>
      <c r="N195">
        <f t="shared" ref="N195:N258" si="43">IF(B195="","",1/L195)</f>
        <v>1.7967324574131842</v>
      </c>
    </row>
    <row r="196" spans="1:14" x14ac:dyDescent="0.25">
      <c r="A196" s="4">
        <f>IF('True_Odds_Calculator_2-way'!A197="","",'True_Odds_Calculator_2-way'!A197)</f>
        <v>1.83</v>
      </c>
      <c r="B196" s="4">
        <f>IF('True_Odds_Calculator_2-way'!B197="","",'True_Odds_Calculator_2-way'!B197)</f>
        <v>2</v>
      </c>
      <c r="C196" s="4">
        <f t="shared" si="33"/>
        <v>0.54644808743169393</v>
      </c>
      <c r="D196">
        <f t="shared" si="34"/>
        <v>0.5</v>
      </c>
      <c r="E196">
        <f t="shared" si="35"/>
        <v>4.644808743169393E-2</v>
      </c>
      <c r="F196">
        <f t="shared" si="36"/>
        <v>-0.22677595628415304</v>
      </c>
      <c r="G196">
        <v>0</v>
      </c>
      <c r="H196">
        <f t="shared" si="37"/>
        <v>0.27322404371584696</v>
      </c>
      <c r="I196">
        <f t="shared" si="38"/>
        <v>-1.0976425998969033</v>
      </c>
      <c r="J196">
        <f t="shared" si="39"/>
        <v>1.0976425998969033</v>
      </c>
      <c r="K196">
        <f t="shared" si="40"/>
        <v>0.52327436520923598</v>
      </c>
      <c r="L196">
        <f t="shared" si="41"/>
        <v>0.47672563479076407</v>
      </c>
      <c r="M196">
        <f t="shared" si="42"/>
        <v>1.9110433579144297</v>
      </c>
      <c r="N196">
        <f t="shared" si="43"/>
        <v>2.0976425998969033</v>
      </c>
    </row>
    <row r="197" spans="1:14" x14ac:dyDescent="0.25">
      <c r="A197" s="4">
        <f>IF('True_Odds_Calculator_2-way'!A198="","",'True_Odds_Calculator_2-way'!A198)</f>
        <v>1.59</v>
      </c>
      <c r="B197" s="4">
        <f>IF('True_Odds_Calculator_2-way'!B198="","",'True_Odds_Calculator_2-way'!B198)</f>
        <v>2.4500000000000002</v>
      </c>
      <c r="C197" s="4">
        <f t="shared" si="33"/>
        <v>0.62893081761006286</v>
      </c>
      <c r="D197">
        <f t="shared" si="34"/>
        <v>0.4081632653061224</v>
      </c>
      <c r="E197">
        <f t="shared" si="35"/>
        <v>3.7094082916185211E-2</v>
      </c>
      <c r="F197">
        <f t="shared" si="36"/>
        <v>-0.21961237325118743</v>
      </c>
      <c r="G197">
        <v>0</v>
      </c>
      <c r="H197">
        <f t="shared" si="37"/>
        <v>0.25670645616737259</v>
      </c>
      <c r="I197">
        <f t="shared" si="38"/>
        <v>-1.081160058403835</v>
      </c>
      <c r="J197">
        <f t="shared" si="39"/>
        <v>1.081160058403835</v>
      </c>
      <c r="K197">
        <f t="shared" si="40"/>
        <v>0.61054368608781251</v>
      </c>
      <c r="L197">
        <f t="shared" si="41"/>
        <v>0.38945631391218749</v>
      </c>
      <c r="M197">
        <f t="shared" si="42"/>
        <v>1.6378844344582628</v>
      </c>
      <c r="N197">
        <f t="shared" si="43"/>
        <v>2.5676820846855613</v>
      </c>
    </row>
    <row r="198" spans="1:14" x14ac:dyDescent="0.25">
      <c r="A198" s="4">
        <f>IF('True_Odds_Calculator_2-way'!A199="","",'True_Odds_Calculator_2-way'!A199)</f>
        <v>1.81</v>
      </c>
      <c r="B198" s="4">
        <f>IF('True_Odds_Calculator_2-way'!B199="","",'True_Odds_Calculator_2-way'!B199)</f>
        <v>1.9</v>
      </c>
      <c r="C198" s="4">
        <f t="shared" si="33"/>
        <v>0.5524861878453039</v>
      </c>
      <c r="D198">
        <f t="shared" si="34"/>
        <v>0.52631578947368418</v>
      </c>
      <c r="E198">
        <f t="shared" si="35"/>
        <v>7.8801977318988081E-2</v>
      </c>
      <c r="F198">
        <f t="shared" si="36"/>
        <v>-0.21198022681011919</v>
      </c>
      <c r="G198">
        <v>0</v>
      </c>
      <c r="H198">
        <f t="shared" si="37"/>
        <v>0.29078220412910732</v>
      </c>
      <c r="I198">
        <f t="shared" si="38"/>
        <v>-1.1712139482105111</v>
      </c>
      <c r="J198">
        <f t="shared" si="39"/>
        <v>1.1712139482105111</v>
      </c>
      <c r="K198">
        <f t="shared" si="40"/>
        <v>0.51316701949486199</v>
      </c>
      <c r="L198">
        <f t="shared" si="41"/>
        <v>0.48683298050513796</v>
      </c>
      <c r="M198">
        <f t="shared" si="42"/>
        <v>1.9486832980505138</v>
      </c>
      <c r="N198">
        <f t="shared" si="43"/>
        <v>2.0540925533894598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1.95</v>
      </c>
      <c r="C199" s="4">
        <f t="shared" si="33"/>
        <v>0.5181347150259068</v>
      </c>
      <c r="D199">
        <f t="shared" si="34"/>
        <v>0.51282051282051289</v>
      </c>
      <c r="E199">
        <f t="shared" si="35"/>
        <v>3.0955227846419575E-2</v>
      </c>
      <c r="F199">
        <f t="shared" si="36"/>
        <v>-0.23475488242327625</v>
      </c>
      <c r="G199">
        <v>0</v>
      </c>
      <c r="H199">
        <f t="shared" si="37"/>
        <v>0.26571011026969582</v>
      </c>
      <c r="I199">
        <f t="shared" si="38"/>
        <v>-1.0638899909514294</v>
      </c>
      <c r="J199">
        <f t="shared" si="39"/>
        <v>1.0638899909514294</v>
      </c>
      <c r="K199">
        <f t="shared" si="40"/>
        <v>0.50265964972060251</v>
      </c>
      <c r="L199">
        <f t="shared" si="41"/>
        <v>0.49734035027939766</v>
      </c>
      <c r="M199">
        <f t="shared" si="42"/>
        <v>1.9894176915848294</v>
      </c>
      <c r="N199">
        <f t="shared" si="43"/>
        <v>2.0106954914038573</v>
      </c>
    </row>
    <row r="200" spans="1:14" x14ac:dyDescent="0.25">
      <c r="A200" s="4">
        <f>IF('True_Odds_Calculator_2-way'!A201="","",'True_Odds_Calculator_2-way'!A201)</f>
        <v>1.84</v>
      </c>
      <c r="B200" s="4">
        <f>IF('True_Odds_Calculator_2-way'!B201="","",'True_Odds_Calculator_2-way'!B201)</f>
        <v>2.02</v>
      </c>
      <c r="C200" s="4">
        <f t="shared" si="33"/>
        <v>0.54347826086956519</v>
      </c>
      <c r="D200">
        <f t="shared" si="34"/>
        <v>0.49504950495049505</v>
      </c>
      <c r="E200">
        <f t="shared" si="35"/>
        <v>3.8527765820060234E-2</v>
      </c>
      <c r="F200">
        <f t="shared" si="36"/>
        <v>-0.23052087817477407</v>
      </c>
      <c r="G200">
        <v>0</v>
      </c>
      <c r="H200">
        <f t="shared" si="37"/>
        <v>0.26904864399483425</v>
      </c>
      <c r="I200">
        <f t="shared" si="38"/>
        <v>-1.080339539253607</v>
      </c>
      <c r="J200">
        <f t="shared" si="39"/>
        <v>1.080339539253607</v>
      </c>
      <c r="K200">
        <f t="shared" si="40"/>
        <v>0.52425045981949592</v>
      </c>
      <c r="L200">
        <f t="shared" si="41"/>
        <v>0.4757495401805043</v>
      </c>
      <c r="M200">
        <f t="shared" si="42"/>
        <v>1.9074852129730298</v>
      </c>
      <c r="N200">
        <f t="shared" si="43"/>
        <v>2.1019463300386789</v>
      </c>
    </row>
    <row r="201" spans="1:14" x14ac:dyDescent="0.25">
      <c r="A201" s="4">
        <f>IF('True_Odds_Calculator_2-way'!A202="","",'True_Odds_Calculator_2-way'!A202)</f>
        <v>1.71</v>
      </c>
      <c r="B201" s="4">
        <f>IF('True_Odds_Calculator_2-way'!B202="","",'True_Odds_Calculator_2-way'!B202)</f>
        <v>2.1800000000000002</v>
      </c>
      <c r="C201" s="4">
        <f t="shared" si="33"/>
        <v>0.58479532163742687</v>
      </c>
      <c r="D201">
        <f t="shared" si="34"/>
        <v>0.4587155963302752</v>
      </c>
      <c r="E201">
        <f t="shared" si="35"/>
        <v>4.3510917967702012E-2</v>
      </c>
      <c r="F201">
        <f t="shared" si="36"/>
        <v>-0.2247438167283653</v>
      </c>
      <c r="G201">
        <v>0</v>
      </c>
      <c r="H201">
        <f t="shared" si="37"/>
        <v>0.26825473469606737</v>
      </c>
      <c r="I201">
        <f t="shared" si="38"/>
        <v>-1.0925210715205449</v>
      </c>
      <c r="J201">
        <f t="shared" si="39"/>
        <v>1.0925210715205449</v>
      </c>
      <c r="K201">
        <f t="shared" si="40"/>
        <v>0.56316137506401553</v>
      </c>
      <c r="L201">
        <f t="shared" si="41"/>
        <v>0.43683862493598452</v>
      </c>
      <c r="M201">
        <f t="shared" si="42"/>
        <v>1.7756899607795869</v>
      </c>
      <c r="N201">
        <f t="shared" si="43"/>
        <v>2.2891748643942433</v>
      </c>
    </row>
    <row r="202" spans="1:14" x14ac:dyDescent="0.25">
      <c r="A202" s="4">
        <f>IF('True_Odds_Calculator_2-way'!A203="","",'True_Odds_Calculator_2-way'!A203)</f>
        <v>1.74</v>
      </c>
      <c r="B202" s="4">
        <f>IF('True_Odds_Calculator_2-way'!B203="","",'True_Odds_Calculator_2-way'!B203)</f>
        <v>2.14</v>
      </c>
      <c r="C202" s="4">
        <f t="shared" si="33"/>
        <v>0.57471264367816088</v>
      </c>
      <c r="D202">
        <f t="shared" si="34"/>
        <v>0.46728971962616822</v>
      </c>
      <c r="E202">
        <f t="shared" si="35"/>
        <v>4.200236330432916E-2</v>
      </c>
      <c r="F202">
        <f t="shared" si="36"/>
        <v>-0.22655494682565258</v>
      </c>
      <c r="G202">
        <v>0</v>
      </c>
      <c r="H202">
        <f t="shared" si="37"/>
        <v>0.26855731012998174</v>
      </c>
      <c r="I202">
        <f t="shared" si="38"/>
        <v>-1.0887588907733556</v>
      </c>
      <c r="J202">
        <f t="shared" si="39"/>
        <v>1.0887588907733556</v>
      </c>
      <c r="K202">
        <f t="shared" si="40"/>
        <v>0.55380749935899309</v>
      </c>
      <c r="L202">
        <f t="shared" si="41"/>
        <v>0.44619250064100674</v>
      </c>
      <c r="M202">
        <f t="shared" si="42"/>
        <v>1.8056815791722833</v>
      </c>
      <c r="N202">
        <f t="shared" si="43"/>
        <v>2.2411851354816257</v>
      </c>
    </row>
    <row r="203" spans="1:14" x14ac:dyDescent="0.25">
      <c r="A203" s="4">
        <f>IF('True_Odds_Calculator_2-way'!A204="","",'True_Odds_Calculator_2-way'!A204)</f>
        <v>1.83</v>
      </c>
      <c r="B203" s="4">
        <f>IF('True_Odds_Calculator_2-way'!B204="","",'True_Odds_Calculator_2-way'!B204)</f>
        <v>2.0299999999999998</v>
      </c>
      <c r="C203" s="4">
        <f t="shared" si="33"/>
        <v>0.54644808743169393</v>
      </c>
      <c r="D203">
        <f t="shared" si="34"/>
        <v>0.49261083743842371</v>
      </c>
      <c r="E203">
        <f t="shared" si="35"/>
        <v>3.9058924870117639E-2</v>
      </c>
      <c r="F203">
        <f t="shared" si="36"/>
        <v>-0.23012732509623413</v>
      </c>
      <c r="G203">
        <v>0</v>
      </c>
      <c r="H203">
        <f t="shared" si="37"/>
        <v>0.26918624996635171</v>
      </c>
      <c r="I203">
        <f t="shared" si="38"/>
        <v>-1.0815393906387938</v>
      </c>
      <c r="J203">
        <f t="shared" si="39"/>
        <v>1.0815393906387938</v>
      </c>
      <c r="K203">
        <f t="shared" si="40"/>
        <v>0.52695987471447536</v>
      </c>
      <c r="L203">
        <f t="shared" si="41"/>
        <v>0.47304012528552486</v>
      </c>
      <c r="M203">
        <f t="shared" si="42"/>
        <v>1.8976776942301987</v>
      </c>
      <c r="N203">
        <f t="shared" si="43"/>
        <v>2.113985572357957</v>
      </c>
    </row>
    <row r="204" spans="1:14" x14ac:dyDescent="0.25">
      <c r="A204" s="4">
        <f>IF('True_Odds_Calculator_2-way'!A205="","",'True_Odds_Calculator_2-way'!A205)</f>
        <v>1.78</v>
      </c>
      <c r="B204" s="4">
        <f>IF('True_Odds_Calculator_2-way'!B205="","",'True_Odds_Calculator_2-way'!B205)</f>
        <v>2.12</v>
      </c>
      <c r="C204" s="4">
        <f t="shared" si="33"/>
        <v>0.5617977528089888</v>
      </c>
      <c r="D204">
        <f t="shared" si="34"/>
        <v>0.47169811320754712</v>
      </c>
      <c r="E204">
        <f t="shared" si="35"/>
        <v>3.3495866016535869E-2</v>
      </c>
      <c r="F204">
        <f t="shared" si="36"/>
        <v>-0.23150307398770409</v>
      </c>
      <c r="G204">
        <v>0</v>
      </c>
      <c r="H204">
        <f t="shared" si="37"/>
        <v>0.26499894000423996</v>
      </c>
      <c r="I204">
        <f t="shared" si="38"/>
        <v>-1.0699012312772822</v>
      </c>
      <c r="J204">
        <f t="shared" si="39"/>
        <v>1.0699012312772822</v>
      </c>
      <c r="K204">
        <f t="shared" si="40"/>
        <v>0.54510083634166528</v>
      </c>
      <c r="L204">
        <f t="shared" si="41"/>
        <v>0.45489916365833472</v>
      </c>
      <c r="M204">
        <f t="shared" si="42"/>
        <v>1.83452296039628</v>
      </c>
      <c r="N204">
        <f t="shared" si="43"/>
        <v>2.1982893790305562</v>
      </c>
    </row>
    <row r="205" spans="1:14" x14ac:dyDescent="0.25">
      <c r="A205" s="4">
        <f>IF('True_Odds_Calculator_2-way'!A206="","",'True_Odds_Calculator_2-way'!A206)</f>
        <v>1.88</v>
      </c>
      <c r="B205" s="4">
        <f>IF('True_Odds_Calculator_2-way'!B206="","",'True_Odds_Calculator_2-way'!B206)</f>
        <v>2</v>
      </c>
      <c r="C205" s="4">
        <f t="shared" si="33"/>
        <v>0.53191489361702127</v>
      </c>
      <c r="D205">
        <f t="shared" si="34"/>
        <v>0.5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0.51597373362761745</v>
      </c>
      <c r="L205">
        <f t="shared" si="41"/>
        <v>0.48402626637238261</v>
      </c>
      <c r="M205">
        <f t="shared" si="42"/>
        <v>1.9380831519646857</v>
      </c>
      <c r="N205">
        <f t="shared" si="43"/>
        <v>2.0660035817780522</v>
      </c>
    </row>
    <row r="206" spans="1:14" x14ac:dyDescent="0.25">
      <c r="A206" s="4">
        <f>IF('True_Odds_Calculator_2-way'!A207="","",'True_Odds_Calculator_2-way'!A207)</f>
        <v>1.97</v>
      </c>
      <c r="B206" s="4">
        <f>IF('True_Odds_Calculator_2-way'!B207="","",'True_Odds_Calculator_2-way'!B207)</f>
        <v>1.92</v>
      </c>
      <c r="C206" s="4">
        <f t="shared" si="33"/>
        <v>0.50761421319796951</v>
      </c>
      <c r="D206">
        <f t="shared" si="34"/>
        <v>0.52083333333333337</v>
      </c>
      <c r="E206">
        <f t="shared" si="35"/>
        <v>2.844754653130277E-2</v>
      </c>
      <c r="F206">
        <f t="shared" si="36"/>
        <v>-0.2359348561759731</v>
      </c>
      <c r="G206">
        <v>0</v>
      </c>
      <c r="H206">
        <f t="shared" si="37"/>
        <v>0.26438240270727581</v>
      </c>
      <c r="I206">
        <f t="shared" si="38"/>
        <v>-1.0585715534396718</v>
      </c>
      <c r="J206">
        <f t="shared" si="39"/>
        <v>1.0585715534396718</v>
      </c>
      <c r="K206">
        <f t="shared" si="40"/>
        <v>0.49338508579127022</v>
      </c>
      <c r="L206">
        <f t="shared" si="41"/>
        <v>0.50661491420873006</v>
      </c>
      <c r="M206">
        <f t="shared" si="42"/>
        <v>2.0268144068364817</v>
      </c>
      <c r="N206">
        <f t="shared" si="43"/>
        <v>1.9738858291644976</v>
      </c>
    </row>
    <row r="207" spans="1:14" x14ac:dyDescent="0.25">
      <c r="A207" s="4">
        <f>IF('True_Odds_Calculator_2-way'!A208="","",'True_Odds_Calculator_2-way'!A208)</f>
        <v>1.88</v>
      </c>
      <c r="B207" s="4">
        <f>IF('True_Odds_Calculator_2-way'!B208="","",'True_Odds_Calculator_2-way'!B208)</f>
        <v>2.0099999999999998</v>
      </c>
      <c r="C207" s="4">
        <f t="shared" si="33"/>
        <v>0.53191489361702127</v>
      </c>
      <c r="D207">
        <f t="shared" si="34"/>
        <v>0.49751243781094534</v>
      </c>
      <c r="E207">
        <f t="shared" si="35"/>
        <v>2.9427331427966497E-2</v>
      </c>
      <c r="F207">
        <f t="shared" si="36"/>
        <v>-0.23520694400338749</v>
      </c>
      <c r="G207">
        <v>0</v>
      </c>
      <c r="H207">
        <f t="shared" si="37"/>
        <v>0.26463427543135393</v>
      </c>
      <c r="I207">
        <f t="shared" si="38"/>
        <v>-1.060713208766217</v>
      </c>
      <c r="J207">
        <f t="shared" si="39"/>
        <v>1.060713208766217</v>
      </c>
      <c r="K207">
        <f t="shared" si="40"/>
        <v>0.5172161542198922</v>
      </c>
      <c r="L207">
        <f t="shared" si="41"/>
        <v>0.48278384578010813</v>
      </c>
      <c r="M207">
        <f t="shared" si="42"/>
        <v>1.9334276237142709</v>
      </c>
      <c r="N207">
        <f t="shared" si="43"/>
        <v>2.0713203408538785</v>
      </c>
    </row>
    <row r="208" spans="1:14" x14ac:dyDescent="0.25">
      <c r="A208" s="4">
        <f>IF('True_Odds_Calculator_2-way'!A209="","",'True_Odds_Calculator_2-way'!A209)</f>
        <v>2.0499999999999998</v>
      </c>
      <c r="B208" s="4">
        <f>IF('True_Odds_Calculator_2-way'!B209="","",'True_Odds_Calculator_2-way'!B209)</f>
        <v>1.82</v>
      </c>
      <c r="C208" s="4">
        <f t="shared" si="33"/>
        <v>0.48780487804878053</v>
      </c>
      <c r="D208">
        <f t="shared" si="34"/>
        <v>0.54945054945054939</v>
      </c>
      <c r="E208">
        <f t="shared" si="35"/>
        <v>3.7255427499329974E-2</v>
      </c>
      <c r="F208">
        <f t="shared" si="36"/>
        <v>-0.23076923076923073</v>
      </c>
      <c r="G208">
        <v>0</v>
      </c>
      <c r="H208">
        <f t="shared" si="37"/>
        <v>0.2680246582685607</v>
      </c>
      <c r="I208">
        <f t="shared" si="38"/>
        <v>-1.0777013435226059</v>
      </c>
      <c r="J208">
        <f t="shared" si="39"/>
        <v>1.0777013435226059</v>
      </c>
      <c r="K208">
        <f t="shared" si="40"/>
        <v>0.46913415988245072</v>
      </c>
      <c r="L208">
        <f t="shared" si="41"/>
        <v>0.53086584011754934</v>
      </c>
      <c r="M208">
        <f t="shared" si="42"/>
        <v>2.1315864106987359</v>
      </c>
      <c r="N208">
        <f t="shared" si="43"/>
        <v>1.883715101688537</v>
      </c>
    </row>
    <row r="209" spans="1:14" x14ac:dyDescent="0.25">
      <c r="A209" s="4">
        <f>IF('True_Odds_Calculator_2-way'!A210="","",'True_Odds_Calculator_2-way'!A210)</f>
        <v>2.2599999999999998</v>
      </c>
      <c r="B209" s="4">
        <f>IF('True_Odds_Calculator_2-way'!B210="","",'True_Odds_Calculator_2-way'!B210)</f>
        <v>1.66</v>
      </c>
      <c r="C209" s="4">
        <f t="shared" si="33"/>
        <v>0.44247787610619471</v>
      </c>
      <c r="D209">
        <f t="shared" si="34"/>
        <v>0.60240963855421692</v>
      </c>
      <c r="E209">
        <f t="shared" si="35"/>
        <v>4.4887514660411743E-2</v>
      </c>
      <c r="F209">
        <f t="shared" si="36"/>
        <v>-0.22166542275295864</v>
      </c>
      <c r="G209">
        <v>0</v>
      </c>
      <c r="H209">
        <f t="shared" si="37"/>
        <v>0.26655293741337033</v>
      </c>
      <c r="I209">
        <f t="shared" si="38"/>
        <v>-1.0965861582662819</v>
      </c>
      <c r="J209">
        <f t="shared" si="39"/>
        <v>1.0965861582662819</v>
      </c>
      <c r="K209">
        <f t="shared" si="40"/>
        <v>0.41986841535706632</v>
      </c>
      <c r="L209">
        <f t="shared" si="41"/>
        <v>0.58013158464293357</v>
      </c>
      <c r="M209">
        <f t="shared" si="42"/>
        <v>2.3816985594155153</v>
      </c>
      <c r="N209">
        <f t="shared" si="43"/>
        <v>1.7237468644557461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1.65</v>
      </c>
      <c r="C210" s="4">
        <f t="shared" si="33"/>
        <v>0.43859649122807021</v>
      </c>
      <c r="D210">
        <f t="shared" si="34"/>
        <v>0.60606060606060608</v>
      </c>
      <c r="E210">
        <f t="shared" si="35"/>
        <v>4.4657097288676173E-2</v>
      </c>
      <c r="F210">
        <f t="shared" si="36"/>
        <v>-0.22115895800106333</v>
      </c>
      <c r="G210">
        <v>0</v>
      </c>
      <c r="H210">
        <f t="shared" si="37"/>
        <v>0.26581605528973951</v>
      </c>
      <c r="I210">
        <f t="shared" si="38"/>
        <v>-1.0963225241337864</v>
      </c>
      <c r="J210">
        <f t="shared" si="39"/>
        <v>1.0963225241337864</v>
      </c>
      <c r="K210">
        <f t="shared" si="40"/>
        <v>0.41609577790366731</v>
      </c>
      <c r="L210">
        <f t="shared" si="41"/>
        <v>0.58390422209633297</v>
      </c>
      <c r="M210">
        <f t="shared" si="42"/>
        <v>2.4032928308912465</v>
      </c>
      <c r="N210">
        <f t="shared" si="43"/>
        <v>1.7126096406869604</v>
      </c>
    </row>
    <row r="211" spans="1:14" x14ac:dyDescent="0.25">
      <c r="A211" s="4">
        <f>IF('True_Odds_Calculator_2-way'!A212="","",'True_Odds_Calculator_2-way'!A212)</f>
        <v>1.98</v>
      </c>
      <c r="B211" s="4">
        <f>IF('True_Odds_Calculator_2-way'!B212="","",'True_Odds_Calculator_2-way'!B212)</f>
        <v>1.88</v>
      </c>
      <c r="C211" s="4">
        <f t="shared" si="33"/>
        <v>0.50505050505050508</v>
      </c>
      <c r="D211">
        <f t="shared" si="34"/>
        <v>0.53191489361702127</v>
      </c>
      <c r="E211">
        <f t="shared" si="35"/>
        <v>3.6965398667526461E-2</v>
      </c>
      <c r="F211">
        <f t="shared" si="36"/>
        <v>-0.23167848699763582</v>
      </c>
      <c r="G211">
        <v>0</v>
      </c>
      <c r="H211">
        <f t="shared" si="37"/>
        <v>0.26864388566516229</v>
      </c>
      <c r="I211">
        <f t="shared" si="38"/>
        <v>-1.0768262306348704</v>
      </c>
      <c r="J211">
        <f t="shared" si="39"/>
        <v>1.0768262306348704</v>
      </c>
      <c r="K211">
        <f t="shared" si="40"/>
        <v>0.4865494129951195</v>
      </c>
      <c r="L211">
        <f t="shared" si="41"/>
        <v>0.51345058700488033</v>
      </c>
      <c r="M211">
        <f t="shared" si="42"/>
        <v>2.0552897060221729</v>
      </c>
      <c r="N211">
        <f t="shared" si="43"/>
        <v>1.947607082958686</v>
      </c>
    </row>
    <row r="212" spans="1:14" x14ac:dyDescent="0.25">
      <c r="A212" s="4">
        <f>IF('True_Odds_Calculator_2-way'!A213="","",'True_Odds_Calculator_2-way'!A213)</f>
        <v>2.15</v>
      </c>
      <c r="B212" s="4">
        <f>IF('True_Odds_Calculator_2-way'!B213="","",'True_Odds_Calculator_2-way'!B213)</f>
        <v>1.73</v>
      </c>
      <c r="C212" s="4">
        <f t="shared" si="33"/>
        <v>0.46511627906976744</v>
      </c>
      <c r="D212">
        <f t="shared" si="34"/>
        <v>0.5780346820809249</v>
      </c>
      <c r="E212">
        <f t="shared" si="35"/>
        <v>4.3150961150692391E-2</v>
      </c>
      <c r="F212">
        <f t="shared" si="36"/>
        <v>-0.22570237935206339</v>
      </c>
      <c r="G212">
        <v>0</v>
      </c>
      <c r="H212">
        <f t="shared" si="37"/>
        <v>0.26885334050275578</v>
      </c>
      <c r="I212">
        <f t="shared" si="38"/>
        <v>-1.0914143252235409</v>
      </c>
      <c r="J212">
        <f t="shared" si="39"/>
        <v>1.0914143252235409</v>
      </c>
      <c r="K212">
        <f t="shared" si="40"/>
        <v>0.44343410958372004</v>
      </c>
      <c r="L212">
        <f t="shared" si="41"/>
        <v>0.55656589041628013</v>
      </c>
      <c r="M212">
        <f t="shared" si="42"/>
        <v>2.2551264740070716</v>
      </c>
      <c r="N212">
        <f t="shared" si="43"/>
        <v>1.7967324574131842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1.72</v>
      </c>
      <c r="C213" s="4">
        <f t="shared" si="33"/>
        <v>0.46296296296296291</v>
      </c>
      <c r="D213">
        <f t="shared" si="34"/>
        <v>0.58139534883720934</v>
      </c>
      <c r="E213">
        <f t="shared" si="35"/>
        <v>4.4358311800172245E-2</v>
      </c>
      <c r="F213">
        <f t="shared" si="36"/>
        <v>-0.22480620155038755</v>
      </c>
      <c r="G213">
        <v>0</v>
      </c>
      <c r="H213">
        <f t="shared" si="37"/>
        <v>0.26916451335055985</v>
      </c>
      <c r="I213">
        <f t="shared" si="38"/>
        <v>-1.0942202738310214</v>
      </c>
      <c r="J213">
        <f t="shared" si="39"/>
        <v>1.0942202738310214</v>
      </c>
      <c r="K213">
        <f t="shared" si="40"/>
        <v>0.44066539250833864</v>
      </c>
      <c r="L213">
        <f t="shared" si="41"/>
        <v>0.55933460749166131</v>
      </c>
      <c r="M213">
        <f t="shared" si="42"/>
        <v>2.2692955176439846</v>
      </c>
      <c r="N213">
        <f t="shared" si="43"/>
        <v>1.7878385971583355</v>
      </c>
    </row>
    <row r="214" spans="1:14" x14ac:dyDescent="0.25">
      <c r="A214" s="4">
        <f>IF('True_Odds_Calculator_2-way'!A215="","",'True_Odds_Calculator_2-way'!A215)</f>
        <v>2.23</v>
      </c>
      <c r="B214" s="4">
        <f>IF('True_Odds_Calculator_2-way'!B215="","",'True_Odds_Calculator_2-way'!B215)</f>
        <v>1.68</v>
      </c>
      <c r="C214" s="4">
        <f t="shared" si="33"/>
        <v>0.44843049327354262</v>
      </c>
      <c r="D214">
        <f t="shared" si="34"/>
        <v>0.59523809523809523</v>
      </c>
      <c r="E214">
        <f t="shared" si="35"/>
        <v>4.3668588511637907E-2</v>
      </c>
      <c r="F214">
        <f t="shared" si="36"/>
        <v>-0.22325432415118507</v>
      </c>
      <c r="G214">
        <v>0</v>
      </c>
      <c r="H214">
        <f t="shared" si="37"/>
        <v>0.26692291266282298</v>
      </c>
      <c r="I214">
        <f t="shared" si="38"/>
        <v>-1.0934350421017387</v>
      </c>
      <c r="J214">
        <f t="shared" si="39"/>
        <v>1.0934350421017387</v>
      </c>
      <c r="K214">
        <f t="shared" si="40"/>
        <v>0.42645285311617104</v>
      </c>
      <c r="L214">
        <f t="shared" si="41"/>
        <v>0.57354714688382902</v>
      </c>
      <c r="M214">
        <f t="shared" si="42"/>
        <v>2.3449251017851385</v>
      </c>
      <c r="N214">
        <f t="shared" si="43"/>
        <v>1.743535828629182</v>
      </c>
    </row>
    <row r="215" spans="1:14" x14ac:dyDescent="0.25">
      <c r="A215" s="4">
        <f>IF('True_Odds_Calculator_2-way'!A216="","",'True_Odds_Calculator_2-way'!A216)</f>
        <v>2.38</v>
      </c>
      <c r="B215" s="4">
        <f>IF('True_Odds_Calculator_2-way'!B216="","",'True_Odds_Calculator_2-way'!B216)</f>
        <v>1.6</v>
      </c>
      <c r="C215" s="4">
        <f t="shared" si="33"/>
        <v>0.42016806722689076</v>
      </c>
      <c r="D215">
        <f t="shared" si="34"/>
        <v>0.625</v>
      </c>
      <c r="E215">
        <f t="shared" si="35"/>
        <v>4.5168067226890818E-2</v>
      </c>
      <c r="F215">
        <f t="shared" si="36"/>
        <v>-0.21743697478991586</v>
      </c>
      <c r="G215">
        <v>0</v>
      </c>
      <c r="H215">
        <f t="shared" si="37"/>
        <v>0.26260504201680673</v>
      </c>
      <c r="I215">
        <f t="shared" si="38"/>
        <v>-1.0989674556596452</v>
      </c>
      <c r="J215">
        <f t="shared" si="39"/>
        <v>1.0989674556596452</v>
      </c>
      <c r="K215">
        <f t="shared" si="40"/>
        <v>0.39736545293100772</v>
      </c>
      <c r="L215">
        <f t="shared" si="41"/>
        <v>0.60263454706899222</v>
      </c>
      <c r="M215">
        <f t="shared" si="42"/>
        <v>2.5165750888103107</v>
      </c>
      <c r="N215">
        <f t="shared" si="43"/>
        <v>1.6593804733957871</v>
      </c>
    </row>
    <row r="216" spans="1:14" x14ac:dyDescent="0.25">
      <c r="A216" s="4">
        <f>IF('True_Odds_Calculator_2-way'!A217="","",'True_Odds_Calculator_2-way'!A217)</f>
        <v>1.66</v>
      </c>
      <c r="B216" s="4">
        <f>IF('True_Odds_Calculator_2-way'!B217="","",'True_Odds_Calculator_2-way'!B217)</f>
        <v>2.29</v>
      </c>
      <c r="C216" s="4">
        <f t="shared" si="33"/>
        <v>0.60240963855421692</v>
      </c>
      <c r="D216">
        <f t="shared" si="34"/>
        <v>0.4366812227074236</v>
      </c>
      <c r="E216">
        <f t="shared" si="35"/>
        <v>3.9090861261640519E-2</v>
      </c>
      <c r="F216">
        <f t="shared" si="36"/>
        <v>-0.22397011627295205</v>
      </c>
      <c r="G216">
        <v>0</v>
      </c>
      <c r="H216">
        <f t="shared" si="37"/>
        <v>0.26306097753459257</v>
      </c>
      <c r="I216">
        <f t="shared" si="38"/>
        <v>-1.0837601479372587</v>
      </c>
      <c r="J216">
        <f t="shared" si="39"/>
        <v>1.0837601479372587</v>
      </c>
      <c r="K216">
        <f t="shared" si="40"/>
        <v>0.58299461912098116</v>
      </c>
      <c r="L216">
        <f t="shared" si="41"/>
        <v>0.41700538087901889</v>
      </c>
      <c r="M216">
        <f t="shared" si="42"/>
        <v>1.7152816976385905</v>
      </c>
      <c r="N216">
        <f t="shared" si="43"/>
        <v>2.3980505908390635</v>
      </c>
    </row>
    <row r="217" spans="1:14" x14ac:dyDescent="0.25">
      <c r="A217" s="4">
        <f>IF('True_Odds_Calculator_2-way'!A218="","",'True_Odds_Calculator_2-way'!A218)</f>
        <v>2.2200000000000002</v>
      </c>
      <c r="B217" s="4">
        <f>IF('True_Odds_Calculator_2-way'!B218="","",'True_Odds_Calculator_2-way'!B218)</f>
        <v>1.71</v>
      </c>
      <c r="C217" s="4">
        <f t="shared" si="33"/>
        <v>0.4504504504504504</v>
      </c>
      <c r="D217">
        <f t="shared" si="34"/>
        <v>0.58479532163742687</v>
      </c>
      <c r="E217">
        <f t="shared" si="35"/>
        <v>3.5245772087877381E-2</v>
      </c>
      <c r="F217">
        <f t="shared" si="36"/>
        <v>-0.2281755439650176</v>
      </c>
      <c r="G217">
        <v>0</v>
      </c>
      <c r="H217">
        <f t="shared" si="37"/>
        <v>0.26342131605289498</v>
      </c>
      <c r="I217">
        <f t="shared" si="38"/>
        <v>-1.0744616281415775</v>
      </c>
      <c r="J217">
        <f t="shared" si="39"/>
        <v>1.0744616281415775</v>
      </c>
      <c r="K217">
        <f t="shared" si="40"/>
        <v>0.43274247509065539</v>
      </c>
      <c r="L217">
        <f t="shared" si="41"/>
        <v>0.56725752490934445</v>
      </c>
      <c r="M217">
        <f t="shared" si="42"/>
        <v>2.310843186332725</v>
      </c>
      <c r="N217">
        <f t="shared" si="43"/>
        <v>1.7628677559805201</v>
      </c>
    </row>
    <row r="218" spans="1:14" x14ac:dyDescent="0.25">
      <c r="A218" s="4">
        <f>IF('True_Odds_Calculator_2-way'!A219="","",'True_Odds_Calculator_2-way'!A219)</f>
        <v>2.2999999999999998</v>
      </c>
      <c r="B218" s="4">
        <f>IF('True_Odds_Calculator_2-way'!B219="","",'True_Odds_Calculator_2-way'!B219)</f>
        <v>1.67</v>
      </c>
      <c r="C218" s="4">
        <f t="shared" si="33"/>
        <v>0.43478260869565222</v>
      </c>
      <c r="D218">
        <f t="shared" si="34"/>
        <v>0.5988023952095809</v>
      </c>
      <c r="E218">
        <f t="shared" si="35"/>
        <v>3.3585003905233002E-2</v>
      </c>
      <c r="F218">
        <f t="shared" si="36"/>
        <v>-0.22676386357719358</v>
      </c>
      <c r="G218">
        <v>0</v>
      </c>
      <c r="H218">
        <f t="shared" si="37"/>
        <v>0.26034886748242653</v>
      </c>
      <c r="I218">
        <f t="shared" si="38"/>
        <v>-1.0714969088698136</v>
      </c>
      <c r="J218">
        <f t="shared" si="39"/>
        <v>1.0714969088698136</v>
      </c>
      <c r="K218">
        <f t="shared" si="40"/>
        <v>0.41789493273906014</v>
      </c>
      <c r="L218">
        <f t="shared" si="41"/>
        <v>0.58210506726094002</v>
      </c>
      <c r="M218">
        <f t="shared" si="42"/>
        <v>2.3929459815307572</v>
      </c>
      <c r="N218">
        <f t="shared" si="43"/>
        <v>1.7179029289427752</v>
      </c>
    </row>
    <row r="219" spans="1:14" x14ac:dyDescent="0.25">
      <c r="A219" s="4">
        <f>IF('True_Odds_Calculator_2-way'!A220="","",'True_Odds_Calculator_2-way'!A220)</f>
        <v>1.88</v>
      </c>
      <c r="B219" s="4">
        <f>IF('True_Odds_Calculator_2-way'!B220="","",'True_Odds_Calculator_2-way'!B220)</f>
        <v>2.0099999999999998</v>
      </c>
      <c r="C219" s="4">
        <f t="shared" si="33"/>
        <v>0.53191489361702127</v>
      </c>
      <c r="D219">
        <f t="shared" si="34"/>
        <v>0.49751243781094534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0.5172161542198922</v>
      </c>
      <c r="L219">
        <f t="shared" si="41"/>
        <v>0.48278384578010813</v>
      </c>
      <c r="M219">
        <f t="shared" si="42"/>
        <v>1.9334276237142709</v>
      </c>
      <c r="N219">
        <f t="shared" si="43"/>
        <v>2.0713203408538785</v>
      </c>
    </row>
    <row r="220" spans="1:14" x14ac:dyDescent="0.25">
      <c r="A220" s="4">
        <f>IF('True_Odds_Calculator_2-way'!A221="","",'True_Odds_Calculator_2-way'!A221)</f>
        <v>2.09</v>
      </c>
      <c r="B220" s="4">
        <f>IF('True_Odds_Calculator_2-way'!B221="","",'True_Odds_Calculator_2-way'!B221)</f>
        <v>1.75</v>
      </c>
      <c r="C220" s="4">
        <f t="shared" si="33"/>
        <v>0.47846889952153115</v>
      </c>
      <c r="D220">
        <f t="shared" si="34"/>
        <v>0.5714285714285714</v>
      </c>
      <c r="E220">
        <f t="shared" si="35"/>
        <v>4.9897470950102552E-2</v>
      </c>
      <c r="F220">
        <f t="shared" si="36"/>
        <v>-0.22351332877648666</v>
      </c>
      <c r="G220">
        <v>0</v>
      </c>
      <c r="H220">
        <f t="shared" si="37"/>
        <v>0.27341079972658922</v>
      </c>
      <c r="I220">
        <f t="shared" si="38"/>
        <v>-1.1060025272186622</v>
      </c>
      <c r="J220">
        <f t="shared" si="39"/>
        <v>1.1060025272186622</v>
      </c>
      <c r="K220">
        <f t="shared" si="40"/>
        <v>0.4534031352978124</v>
      </c>
      <c r="L220">
        <f t="shared" si="41"/>
        <v>0.54659686470218749</v>
      </c>
      <c r="M220">
        <f t="shared" si="42"/>
        <v>2.2055427546683419</v>
      </c>
      <c r="N220">
        <f t="shared" si="43"/>
        <v>1.8295018954139968</v>
      </c>
    </row>
    <row r="221" spans="1:14" x14ac:dyDescent="0.25">
      <c r="A221" s="4">
        <f>IF('True_Odds_Calculator_2-way'!A222="","",'True_Odds_Calculator_2-way'!A222)</f>
        <v>2.04</v>
      </c>
      <c r="B221" s="4">
        <f>IF('True_Odds_Calculator_2-way'!B222="","",'True_Odds_Calculator_2-way'!B222)</f>
        <v>1.78</v>
      </c>
      <c r="C221" s="4">
        <f t="shared" si="33"/>
        <v>0.49019607843137253</v>
      </c>
      <c r="D221">
        <f t="shared" si="34"/>
        <v>0.5617977528089888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0.4641016151377545</v>
      </c>
      <c r="L221">
        <f t="shared" si="41"/>
        <v>0.53589838486224539</v>
      </c>
      <c r="M221">
        <f t="shared" si="42"/>
        <v>2.1547005383792519</v>
      </c>
      <c r="N221">
        <f t="shared" si="43"/>
        <v>1.8660254037844388</v>
      </c>
    </row>
    <row r="222" spans="1:14" x14ac:dyDescent="0.25">
      <c r="A222" s="4">
        <f>IF('True_Odds_Calculator_2-way'!A223="","",'True_Odds_Calculator_2-way'!A223)</f>
        <v>1.87</v>
      </c>
      <c r="B222" s="4">
        <f>IF('True_Odds_Calculator_2-way'!B223="","",'True_Odds_Calculator_2-way'!B223)</f>
        <v>1.95</v>
      </c>
      <c r="C222" s="4">
        <f t="shared" si="33"/>
        <v>0.53475935828876997</v>
      </c>
      <c r="D222">
        <f t="shared" si="34"/>
        <v>0.51282051282051289</v>
      </c>
      <c r="E222">
        <f t="shared" si="35"/>
        <v>4.7579871109282745E-2</v>
      </c>
      <c r="F222">
        <f t="shared" si="36"/>
        <v>-0.22665569724393264</v>
      </c>
      <c r="G222">
        <v>0</v>
      </c>
      <c r="H222">
        <f t="shared" si="37"/>
        <v>0.27423556835321539</v>
      </c>
      <c r="I222">
        <f t="shared" si="38"/>
        <v>-1.0999642517427177</v>
      </c>
      <c r="J222">
        <f t="shared" si="39"/>
        <v>1.0999642517427177</v>
      </c>
      <c r="K222">
        <f t="shared" si="40"/>
        <v>0.51099432418304358</v>
      </c>
      <c r="L222">
        <f t="shared" si="41"/>
        <v>0.48900567581695659</v>
      </c>
      <c r="M222">
        <f t="shared" si="42"/>
        <v>1.9569688990161649</v>
      </c>
      <c r="N222">
        <f t="shared" si="43"/>
        <v>2.0449660391555815</v>
      </c>
    </row>
    <row r="223" spans="1:14" x14ac:dyDescent="0.25">
      <c r="A223" s="4">
        <f>IF('True_Odds_Calculator_2-way'!A224="","",'True_Odds_Calculator_2-way'!A224)</f>
        <v>2.09</v>
      </c>
      <c r="B223" s="4">
        <f>IF('True_Odds_Calculator_2-way'!B224="","",'True_Odds_Calculator_2-way'!B224)</f>
        <v>1.75</v>
      </c>
      <c r="C223" s="4">
        <f t="shared" si="33"/>
        <v>0.47846889952153115</v>
      </c>
      <c r="D223">
        <f t="shared" si="34"/>
        <v>0.5714285714285714</v>
      </c>
      <c r="E223">
        <f t="shared" si="35"/>
        <v>4.9897470950102552E-2</v>
      </c>
      <c r="F223">
        <f t="shared" si="36"/>
        <v>-0.22351332877648666</v>
      </c>
      <c r="G223">
        <v>0</v>
      </c>
      <c r="H223">
        <f t="shared" si="37"/>
        <v>0.27341079972658922</v>
      </c>
      <c r="I223">
        <f t="shared" si="38"/>
        <v>-1.1060025272186622</v>
      </c>
      <c r="J223">
        <f t="shared" si="39"/>
        <v>1.1060025272186622</v>
      </c>
      <c r="K223">
        <f t="shared" si="40"/>
        <v>0.4534031352978124</v>
      </c>
      <c r="L223">
        <f t="shared" si="41"/>
        <v>0.54659686470218749</v>
      </c>
      <c r="M223">
        <f t="shared" si="42"/>
        <v>2.2055427546683419</v>
      </c>
      <c r="N223">
        <f t="shared" si="43"/>
        <v>1.8295018954139968</v>
      </c>
    </row>
    <row r="224" spans="1:14" x14ac:dyDescent="0.25">
      <c r="A224" s="4">
        <f>IF('True_Odds_Calculator_2-way'!A225="","",'True_Odds_Calculator_2-way'!A225)</f>
        <v>1.88</v>
      </c>
      <c r="B224" s="4">
        <f>IF('True_Odds_Calculator_2-way'!B225="","",'True_Odds_Calculator_2-way'!B225)</f>
        <v>1.9</v>
      </c>
      <c r="C224" s="4">
        <f t="shared" si="33"/>
        <v>0.53191489361702127</v>
      </c>
      <c r="D224">
        <f t="shared" si="34"/>
        <v>0.52631578947368418</v>
      </c>
      <c r="E224">
        <f t="shared" si="35"/>
        <v>5.8230683090705337E-2</v>
      </c>
      <c r="F224">
        <f t="shared" si="36"/>
        <v>-0.22172452407614796</v>
      </c>
      <c r="G224">
        <v>0</v>
      </c>
      <c r="H224">
        <f t="shared" si="37"/>
        <v>0.27995520716685329</v>
      </c>
      <c r="I224">
        <f t="shared" si="38"/>
        <v>-1.1236664374387364</v>
      </c>
      <c r="J224">
        <f t="shared" si="39"/>
        <v>1.1236664374387364</v>
      </c>
      <c r="K224">
        <f t="shared" si="40"/>
        <v>0.50280907742602243</v>
      </c>
      <c r="L224">
        <f t="shared" si="41"/>
        <v>0.4971909225739779</v>
      </c>
      <c r="M224">
        <f t="shared" si="42"/>
        <v>1.9888264649460878</v>
      </c>
      <c r="N224">
        <f t="shared" si="43"/>
        <v>2.0112997936948624</v>
      </c>
    </row>
    <row r="225" spans="1:14" x14ac:dyDescent="0.25">
      <c r="A225" s="4">
        <f>IF('True_Odds_Calculator_2-way'!A226="","",'True_Odds_Calculator_2-way'!A226)</f>
        <v>1.87</v>
      </c>
      <c r="B225" s="4">
        <f>IF('True_Odds_Calculator_2-way'!B226="","",'True_Odds_Calculator_2-way'!B226)</f>
        <v>1.92</v>
      </c>
      <c r="C225" s="4">
        <f t="shared" si="33"/>
        <v>0.53475935828876997</v>
      </c>
      <c r="D225">
        <f t="shared" si="34"/>
        <v>0.52083333333333337</v>
      </c>
      <c r="E225">
        <f t="shared" si="35"/>
        <v>5.5592691622103452E-2</v>
      </c>
      <c r="F225">
        <f t="shared" si="36"/>
        <v>-0.22292780748663099</v>
      </c>
      <c r="G225">
        <v>0</v>
      </c>
      <c r="H225">
        <f t="shared" si="37"/>
        <v>0.27852049910873439</v>
      </c>
      <c r="I225">
        <f t="shared" si="38"/>
        <v>-1.1177545850247397</v>
      </c>
      <c r="J225">
        <f t="shared" si="39"/>
        <v>1.1177545850247397</v>
      </c>
      <c r="K225">
        <f t="shared" si="40"/>
        <v>0.50698460292396652</v>
      </c>
      <c r="L225">
        <f t="shared" si="41"/>
        <v>0.49301539707603348</v>
      </c>
      <c r="M225">
        <f t="shared" si="42"/>
        <v>1.9724464889715241</v>
      </c>
      <c r="N225">
        <f t="shared" si="43"/>
        <v>2.0283342182227599</v>
      </c>
    </row>
    <row r="226" spans="1:14" x14ac:dyDescent="0.25">
      <c r="A226" s="4">
        <f>IF('True_Odds_Calculator_2-way'!A227="","",'True_Odds_Calculator_2-way'!A227)</f>
        <v>1.89</v>
      </c>
      <c r="B226" s="4">
        <f>IF('True_Odds_Calculator_2-way'!B227="","",'True_Odds_Calculator_2-way'!B227)</f>
        <v>1.89</v>
      </c>
      <c r="C226" s="4">
        <f t="shared" si="33"/>
        <v>0.52910052910052918</v>
      </c>
      <c r="D226">
        <f t="shared" si="34"/>
        <v>0.52910052910052918</v>
      </c>
      <c r="E226">
        <f t="shared" si="35"/>
        <v>5.8201058201058364E-2</v>
      </c>
      <c r="F226">
        <f t="shared" si="36"/>
        <v>-0.22174631169340153</v>
      </c>
      <c r="G226">
        <v>0</v>
      </c>
      <c r="H226">
        <f t="shared" si="37"/>
        <v>0.27994736989445995</v>
      </c>
      <c r="I226">
        <f t="shared" si="38"/>
        <v>-1.1235955056179781</v>
      </c>
      <c r="J226">
        <f t="shared" si="39"/>
        <v>1.1235955056179781</v>
      </c>
      <c r="K226">
        <f t="shared" si="40"/>
        <v>0.49999999999999989</v>
      </c>
      <c r="L226">
        <f t="shared" si="41"/>
        <v>0.49999999999999989</v>
      </c>
      <c r="M226">
        <f t="shared" si="42"/>
        <v>2.0000000000000004</v>
      </c>
      <c r="N226">
        <f t="shared" si="43"/>
        <v>2.0000000000000004</v>
      </c>
    </row>
    <row r="227" spans="1:14" x14ac:dyDescent="0.25">
      <c r="A227" s="4">
        <f>IF('True_Odds_Calculator_2-way'!A228="","",'True_Odds_Calculator_2-way'!A228)</f>
        <v>1.93</v>
      </c>
      <c r="B227" s="4">
        <f>IF('True_Odds_Calculator_2-way'!B228="","",'True_Odds_Calculator_2-way'!B228)</f>
        <v>1.86</v>
      </c>
      <c r="C227" s="4">
        <f t="shared" si="33"/>
        <v>0.5181347150259068</v>
      </c>
      <c r="D227">
        <f t="shared" si="34"/>
        <v>0.5376344086021505</v>
      </c>
      <c r="E227">
        <f t="shared" si="35"/>
        <v>5.5769123628057304E-2</v>
      </c>
      <c r="F227">
        <f t="shared" si="36"/>
        <v>-0.2227979274611398</v>
      </c>
      <c r="G227">
        <v>0</v>
      </c>
      <c r="H227">
        <f t="shared" si="37"/>
        <v>0.27856705108919716</v>
      </c>
      <c r="I227">
        <f t="shared" si="38"/>
        <v>-1.1181737692078708</v>
      </c>
      <c r="J227">
        <f t="shared" si="39"/>
        <v>1.1181737692078708</v>
      </c>
      <c r="K227">
        <f t="shared" si="40"/>
        <v>0.49021972303506933</v>
      </c>
      <c r="L227">
        <f t="shared" si="41"/>
        <v>0.50978027696493056</v>
      </c>
      <c r="M227">
        <f t="shared" si="42"/>
        <v>2.0399016053633199</v>
      </c>
      <c r="N227">
        <f t="shared" si="43"/>
        <v>1.9616294415187687</v>
      </c>
    </row>
    <row r="228" spans="1:14" x14ac:dyDescent="0.25">
      <c r="A228" s="4">
        <f>IF('True_Odds_Calculator_2-way'!A229="","",'True_Odds_Calculator_2-way'!A229)</f>
        <v>2</v>
      </c>
      <c r="B228" s="4">
        <f>IF('True_Odds_Calculator_2-way'!B229="","",'True_Odds_Calculator_2-way'!B229)</f>
        <v>1.79</v>
      </c>
      <c r="C228" s="4">
        <f t="shared" si="33"/>
        <v>0.5</v>
      </c>
      <c r="D228">
        <f t="shared" si="34"/>
        <v>0.55865921787709494</v>
      </c>
      <c r="E228">
        <f t="shared" si="35"/>
        <v>5.8659217877095049E-2</v>
      </c>
      <c r="F228">
        <f t="shared" si="36"/>
        <v>-0.22067039106145248</v>
      </c>
      <c r="G228">
        <v>0</v>
      </c>
      <c r="H228">
        <f t="shared" si="37"/>
        <v>0.27932960893854747</v>
      </c>
      <c r="I228">
        <f t="shared" si="38"/>
        <v>-1.125087900926024</v>
      </c>
      <c r="J228">
        <f t="shared" si="39"/>
        <v>1.125087900926024</v>
      </c>
      <c r="K228">
        <f t="shared" si="40"/>
        <v>0.47056877015028037</v>
      </c>
      <c r="L228">
        <f t="shared" si="41"/>
        <v>0.52943122984971958</v>
      </c>
      <c r="M228">
        <f t="shared" si="42"/>
        <v>2.1250879009260242</v>
      </c>
      <c r="N228">
        <f t="shared" si="43"/>
        <v>1.8888194417315589</v>
      </c>
    </row>
    <row r="229" spans="1:14" x14ac:dyDescent="0.25">
      <c r="A229" s="4">
        <f>IF('True_Odds_Calculator_2-way'!A230="","",'True_Odds_Calculator_2-way'!A230)</f>
        <v>1.6</v>
      </c>
      <c r="B229" s="4">
        <f>IF('True_Odds_Calculator_2-way'!B230="","",'True_Odds_Calculator_2-way'!B230)</f>
        <v>2.31</v>
      </c>
      <c r="C229" s="4">
        <f t="shared" si="33"/>
        <v>0.625</v>
      </c>
      <c r="D229">
        <f t="shared" si="34"/>
        <v>0.4329004329004329</v>
      </c>
      <c r="E229">
        <f t="shared" si="35"/>
        <v>5.7900432900432897E-2</v>
      </c>
      <c r="F229">
        <f t="shared" si="36"/>
        <v>-0.21266233766233766</v>
      </c>
      <c r="G229">
        <v>0</v>
      </c>
      <c r="H229">
        <f t="shared" si="37"/>
        <v>0.27056277056277056</v>
      </c>
      <c r="I229">
        <f t="shared" si="38"/>
        <v>-1.1279470869873538</v>
      </c>
      <c r="J229">
        <f t="shared" si="39"/>
        <v>1.1279470869873538</v>
      </c>
      <c r="K229">
        <f t="shared" si="40"/>
        <v>0.5963853375041408</v>
      </c>
      <c r="L229">
        <f t="shared" si="41"/>
        <v>0.4036146624958592</v>
      </c>
      <c r="M229">
        <f t="shared" si="42"/>
        <v>1.6767682521924121</v>
      </c>
      <c r="N229">
        <f t="shared" si="43"/>
        <v>2.4776106839534338</v>
      </c>
    </row>
    <row r="230" spans="1:14" x14ac:dyDescent="0.25">
      <c r="A230" s="4">
        <f>IF('True_Odds_Calculator_2-way'!A231="","",'True_Odds_Calculator_2-way'!A231)</f>
        <v>1.69</v>
      </c>
      <c r="B230" s="4">
        <f>IF('True_Odds_Calculator_2-way'!B231="","",'True_Odds_Calculator_2-way'!B231)</f>
        <v>2.13</v>
      </c>
      <c r="C230" s="4">
        <f t="shared" si="33"/>
        <v>0.59171597633136097</v>
      </c>
      <c r="D230">
        <f t="shared" si="34"/>
        <v>0.46948356807511737</v>
      </c>
      <c r="E230">
        <f t="shared" si="35"/>
        <v>6.1199544406478346E-2</v>
      </c>
      <c r="F230">
        <f t="shared" si="36"/>
        <v>-0.21660138344862068</v>
      </c>
      <c r="G230">
        <v>0</v>
      </c>
      <c r="H230">
        <f t="shared" si="37"/>
        <v>0.27780092785509902</v>
      </c>
      <c r="I230">
        <f t="shared" si="38"/>
        <v>-1.1324948425594499</v>
      </c>
      <c r="J230">
        <f t="shared" si="39"/>
        <v>1.1324948425594499</v>
      </c>
      <c r="K230">
        <f t="shared" si="40"/>
        <v>0.5613494801281752</v>
      </c>
      <c r="L230">
        <f t="shared" si="41"/>
        <v>0.43865051987182485</v>
      </c>
      <c r="M230">
        <f t="shared" si="42"/>
        <v>1.7814214413660203</v>
      </c>
      <c r="N230">
        <f t="shared" si="43"/>
        <v>2.2797191720921779</v>
      </c>
    </row>
    <row r="231" spans="1:14" x14ac:dyDescent="0.25">
      <c r="A231" s="4">
        <f>IF('True_Odds_Calculator_2-way'!A232="","",'True_Odds_Calculator_2-way'!A232)</f>
        <v>1.66</v>
      </c>
      <c r="B231" s="4">
        <f>IF('True_Odds_Calculator_2-way'!B232="","",'True_Odds_Calculator_2-way'!B232)</f>
        <v>2.16</v>
      </c>
      <c r="C231" s="4">
        <f t="shared" si="33"/>
        <v>0.60240963855421692</v>
      </c>
      <c r="D231">
        <f t="shared" si="34"/>
        <v>0.46296296296296291</v>
      </c>
      <c r="E231">
        <f t="shared" si="35"/>
        <v>6.5372601517179829E-2</v>
      </c>
      <c r="F231">
        <f t="shared" si="36"/>
        <v>-0.21352074966532797</v>
      </c>
      <c r="G231">
        <v>0</v>
      </c>
      <c r="H231">
        <f t="shared" si="37"/>
        <v>0.2788933511825078</v>
      </c>
      <c r="I231">
        <f t="shared" si="38"/>
        <v>-1.1428758022062362</v>
      </c>
      <c r="J231">
        <f t="shared" si="39"/>
        <v>1.1428758022062362</v>
      </c>
      <c r="K231">
        <f t="shared" si="40"/>
        <v>0.57002857166181142</v>
      </c>
      <c r="L231">
        <f t="shared" si="41"/>
        <v>0.42997142833818863</v>
      </c>
      <c r="M231">
        <f t="shared" si="42"/>
        <v>1.7542980294561157</v>
      </c>
      <c r="N231">
        <f t="shared" si="43"/>
        <v>2.3257359305592336</v>
      </c>
    </row>
    <row r="232" spans="1:14" x14ac:dyDescent="0.25">
      <c r="A232" s="4">
        <f>IF('True_Odds_Calculator_2-way'!A233="","",'True_Odds_Calculator_2-way'!A233)</f>
        <v>1.73</v>
      </c>
      <c r="B232" s="4">
        <f>IF('True_Odds_Calculator_2-way'!B233="","",'True_Odds_Calculator_2-way'!B233)</f>
        <v>2.0499999999999998</v>
      </c>
      <c r="C232" s="4">
        <f t="shared" si="33"/>
        <v>0.5780346820809249</v>
      </c>
      <c r="D232">
        <f t="shared" si="34"/>
        <v>0.48780487804878053</v>
      </c>
      <c r="E232">
        <f t="shared" si="35"/>
        <v>6.5839560129705488E-2</v>
      </c>
      <c r="F232">
        <f t="shared" si="36"/>
        <v>-0.21612857747074576</v>
      </c>
      <c r="G232">
        <v>0</v>
      </c>
      <c r="H232">
        <f t="shared" si="37"/>
        <v>0.2819681376004512</v>
      </c>
      <c r="I232">
        <f t="shared" si="38"/>
        <v>-1.1422046408668385</v>
      </c>
      <c r="J232">
        <f t="shared" si="39"/>
        <v>1.1422046408668385</v>
      </c>
      <c r="K232">
        <f t="shared" si="40"/>
        <v>0.54531294617365145</v>
      </c>
      <c r="L232">
        <f t="shared" si="41"/>
        <v>0.45468705382634855</v>
      </c>
      <c r="M232">
        <f t="shared" si="42"/>
        <v>1.8338093878327919</v>
      </c>
      <c r="N232">
        <f t="shared" si="43"/>
        <v>2.1993148729101804</v>
      </c>
    </row>
    <row r="233" spans="1:14" x14ac:dyDescent="0.25">
      <c r="A233" s="4">
        <f>IF('True_Odds_Calculator_2-way'!A234="","",'True_Odds_Calculator_2-way'!A234)</f>
        <v>1.69</v>
      </c>
      <c r="B233" s="4">
        <f>IF('True_Odds_Calculator_2-way'!B234="","",'True_Odds_Calculator_2-way'!B234)</f>
        <v>2.11</v>
      </c>
      <c r="C233" s="4">
        <f t="shared" si="33"/>
        <v>0.59171597633136097</v>
      </c>
      <c r="D233">
        <f t="shared" si="34"/>
        <v>0.47393364928909953</v>
      </c>
      <c r="E233">
        <f t="shared" si="35"/>
        <v>6.5649625620460395E-2</v>
      </c>
      <c r="F233">
        <f t="shared" si="36"/>
        <v>-0.21478448638492398</v>
      </c>
      <c r="G233">
        <v>0</v>
      </c>
      <c r="H233">
        <f t="shared" si="37"/>
        <v>0.28043411200538437</v>
      </c>
      <c r="I233">
        <f t="shared" si="38"/>
        <v>-1.1426519503184347</v>
      </c>
      <c r="J233">
        <f t="shared" si="39"/>
        <v>1.1426519503184347</v>
      </c>
      <c r="K233">
        <f t="shared" si="40"/>
        <v>0.55914969345502552</v>
      </c>
      <c r="L233">
        <f t="shared" si="41"/>
        <v>0.44085030654497459</v>
      </c>
      <c r="M233">
        <f t="shared" si="42"/>
        <v>1.7884298457197199</v>
      </c>
      <c r="N233">
        <f t="shared" si="43"/>
        <v>2.2683436648534623</v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138" activePane="bottomLeft" state="frozen"/>
      <selection pane="bottomLeft" activeCell="A186" sqref="A186:XFD18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81" t="s">
        <v>9</v>
      </c>
      <c r="B1" s="82"/>
      <c r="C1" s="18"/>
      <c r="D1" s="83" t="s">
        <v>25</v>
      </c>
      <c r="E1" s="82"/>
      <c r="F1" s="83" t="s">
        <v>23</v>
      </c>
      <c r="G1" s="82"/>
      <c r="H1" s="83" t="s">
        <v>11</v>
      </c>
      <c r="I1" s="82"/>
      <c r="J1" s="83" t="s">
        <v>10</v>
      </c>
      <c r="K1" s="82"/>
      <c r="L1" s="79" t="s">
        <v>183</v>
      </c>
      <c r="M1" s="80"/>
      <c r="N1" s="13" t="s">
        <v>182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32</v>
      </c>
      <c r="V1" s="13" t="s">
        <v>33</v>
      </c>
      <c r="W1" s="13" t="s">
        <v>205</v>
      </c>
      <c r="X1" s="51" t="s">
        <v>169</v>
      </c>
      <c r="Y1" s="53" t="s">
        <v>191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 s="31">
        <v>1.74</v>
      </c>
      <c r="B3" s="31">
        <v>2.14</v>
      </c>
      <c r="C3" s="32">
        <f t="shared" ref="C3:C66" si="0">IF(OR($A3="",$B3=""),"",(1/A3)+(1/B3)-1)</f>
        <v>4.200236330432916E-2</v>
      </c>
      <c r="D3" s="33">
        <f>IF(OR($A3="",$B3=""),"",A3*'MPTO_working_2-way'!$G2)</f>
        <v>1.8130841121495327</v>
      </c>
      <c r="E3" s="35">
        <f>IF(OR($A3="",$B3=""),"",B3*'MPTO_working_2-way'!$G2)</f>
        <v>2.2298850574712645</v>
      </c>
      <c r="F3" s="33">
        <f>IF(OR($A3="",$B3=""),"",'MPTO_working_2-way'!D2)</f>
        <v>1.8059947618585701</v>
      </c>
      <c r="G3" s="35">
        <f>IF(OR($A3="",$B3=""),"",'MPTO_working_2-way'!E2)</f>
        <v>2.2407028523288002</v>
      </c>
      <c r="H3" s="33">
        <f>IF(OR($A3="",$B3=""),"",'OddsRatio_working_2-way'!M2)</f>
        <v>1.8056815791722833</v>
      </c>
      <c r="I3" s="33">
        <f>IF(OR($A3="",$B3=""),"",'OddsRatio_working_2-way'!N2)</f>
        <v>2.2411851354816257</v>
      </c>
      <c r="J3" s="33">
        <f>IF('Log_working_2-way'!$D2="","",A3^('Log_working_2-way'!$D2))</f>
        <v>1.8024444377303941</v>
      </c>
      <c r="K3" s="35">
        <f>IF('Log_working_2-way'!$D2="","",B3^('Log_working_2-way'!$D2))</f>
        <v>2.2461922009554618</v>
      </c>
      <c r="L3" s="41">
        <f>(1/D3)</f>
        <v>0.55154639175257736</v>
      </c>
      <c r="M3" s="41">
        <f>(1/E3)</f>
        <v>0.44845360824742264</v>
      </c>
      <c r="N3" s="42">
        <v>100</v>
      </c>
      <c r="O3" s="42">
        <f>(1/A3)*((N3*A3)-N3)</f>
        <v>42.528735632183903</v>
      </c>
      <c r="P3" s="42">
        <f>(1/B3)*((N3*B3)-N3)</f>
        <v>53.271028037383175</v>
      </c>
      <c r="Q3" s="42">
        <f>(1/B3)*N3</f>
        <v>46.728971962616825</v>
      </c>
      <c r="R3" s="42">
        <f>(1/A3)*N3</f>
        <v>57.47126436781609</v>
      </c>
      <c r="S3" s="43">
        <f>O3-Q3</f>
        <v>-4.2002363304329222</v>
      </c>
      <c r="T3" s="43">
        <f>P3-R3</f>
        <v>-4.2002363304329151</v>
      </c>
      <c r="U3" s="31" t="s">
        <v>237</v>
      </c>
      <c r="V3" s="31" t="s">
        <v>219</v>
      </c>
      <c r="W3" s="31" t="s">
        <v>419</v>
      </c>
      <c r="X3" s="40">
        <v>44199</v>
      </c>
      <c r="Y3" s="50" t="s">
        <v>459</v>
      </c>
    </row>
    <row r="4" spans="1:25" s="12" customFormat="1" ht="15" x14ac:dyDescent="0.25">
      <c r="A4" s="31">
        <v>1.65</v>
      </c>
      <c r="B4" s="31">
        <v>2.31</v>
      </c>
      <c r="C4" s="32">
        <f t="shared" si="0"/>
        <v>3.8961038961038863E-2</v>
      </c>
      <c r="D4" s="33">
        <f>IF(OR($A4="",$B4=""),"",A4*'MPTO_working_2-way'!$G3)</f>
        <v>1.714285714285714</v>
      </c>
      <c r="E4" s="35">
        <f>IF(OR($A4="",$B4=""),"",B4*'MPTO_working_2-way'!$G3)</f>
        <v>2.4</v>
      </c>
      <c r="F4" s="33">
        <f>IF(OR($A4="",$B4=""),"",'MPTO_working_2-way'!D3)</f>
        <v>1.7047970479704795</v>
      </c>
      <c r="G4" s="35">
        <f>IF(OR($A4="",$B4=""),"",'MPTO_working_2-way'!E3)</f>
        <v>2.418848167539267</v>
      </c>
      <c r="H4" s="33">
        <f>IF(OR($A4="",$B4=""),"",'OddsRatio_working_2-way'!M3)</f>
        <v>1.7044027300535323</v>
      </c>
      <c r="I4" s="33">
        <f>IF(OR($A4="",$B4=""),"",'OddsRatio_working_2-way'!N3)</f>
        <v>2.4196424251848119</v>
      </c>
      <c r="J4" s="33">
        <f>IF('Log_working_2-way'!$D3="","",A4^('Log_working_2-way'!$D3))</f>
        <v>1.7000791913146875</v>
      </c>
      <c r="K4" s="35">
        <f>IF('Log_working_2-way'!$D3="","",B4^('Log_working_2-way'!$D3))</f>
        <v>2.4284098319246836</v>
      </c>
      <c r="L4" s="41">
        <f t="shared" ref="L4:L8" si="1">(1/D4)</f>
        <v>0.58333333333333348</v>
      </c>
      <c r="M4" s="41">
        <f t="shared" ref="M4:M8" si="2">(1/E4)</f>
        <v>0.41666666666666669</v>
      </c>
      <c r="N4" s="42">
        <v>100</v>
      </c>
      <c r="O4" s="42">
        <f t="shared" ref="O4:O8" si="3">(1/A4)*((N4*A4)-N4)</f>
        <v>39.393939393939398</v>
      </c>
      <c r="P4" s="42">
        <f t="shared" ref="P4:P8" si="4">(1/B4)*((N4*B4)-N4)</f>
        <v>56.709956709956707</v>
      </c>
      <c r="Q4" s="42">
        <f t="shared" ref="Q4:Q8" si="5">(1/B4)*N4</f>
        <v>43.290043290043286</v>
      </c>
      <c r="R4" s="42">
        <f t="shared" ref="R4:R8" si="6">(1/A4)*N4</f>
        <v>60.606060606060609</v>
      </c>
      <c r="S4" s="43">
        <f t="shared" ref="S4:S8" si="7">O4-Q4</f>
        <v>-3.8961038961038881</v>
      </c>
      <c r="T4" s="43">
        <f t="shared" ref="T4:T8" si="8">P4-R4</f>
        <v>-3.8961038961039023</v>
      </c>
      <c r="U4" s="31" t="s">
        <v>374</v>
      </c>
      <c r="V4" s="31" t="s">
        <v>252</v>
      </c>
      <c r="W4" s="31" t="s">
        <v>212</v>
      </c>
      <c r="X4" s="40">
        <v>44199</v>
      </c>
      <c r="Y4" s="50" t="s">
        <v>460</v>
      </c>
    </row>
    <row r="5" spans="1:25" s="12" customFormat="1" ht="15" x14ac:dyDescent="0.25">
      <c r="A5" s="31">
        <v>2.02</v>
      </c>
      <c r="B5" s="31">
        <v>1.88</v>
      </c>
      <c r="C5" s="32">
        <f t="shared" si="0"/>
        <v>2.6964398567516312E-2</v>
      </c>
      <c r="D5" s="33">
        <f>IF(OR($A5="",$B5=""),"",A5*'MPTO_working_2-way'!$G4)</f>
        <v>2.0744680851063828</v>
      </c>
      <c r="E5" s="35">
        <f>IF(OR($A5="",$B5=""),"",B5*'MPTO_working_2-way'!$G4)</f>
        <v>1.9306930693069306</v>
      </c>
      <c r="F5" s="33">
        <f>IF(OR($A5="",$B5=""),"",'MPTO_working_2-way'!D4)</f>
        <v>2.0765529308836395</v>
      </c>
      <c r="G5" s="35">
        <f>IF(OR($A5="",$B5=""),"",'MPTO_working_2-way'!E4)</f>
        <v>1.9288906948394962</v>
      </c>
      <c r="H5" s="33">
        <f>IF(OR($A5="",$B5=""),"",'OddsRatio_working_2-way'!M4)</f>
        <v>2.0766108438479098</v>
      </c>
      <c r="I5" s="33">
        <f>IF(OR($A5="",$B5=""),"",'OddsRatio_working_2-way'!N4)</f>
        <v>1.9288407280256479</v>
      </c>
      <c r="J5" s="33">
        <f>IF('Log_working_2-way'!$D4="","",A5^('Log_working_2-way'!$D4))</f>
        <v>2.0775563029751076</v>
      </c>
      <c r="K5" s="35">
        <f>IF('Log_working_2-way'!$D4="","",B5^('Log_working_2-way'!$D4))</f>
        <v>1.9280257534933587</v>
      </c>
      <c r="L5" s="41">
        <f t="shared" si="1"/>
        <v>0.48205128205128212</v>
      </c>
      <c r="M5" s="41">
        <f t="shared" si="2"/>
        <v>0.517948717948718</v>
      </c>
      <c r="N5" s="42">
        <v>100</v>
      </c>
      <c r="O5" s="42">
        <f t="shared" si="3"/>
        <v>50.495049504950494</v>
      </c>
      <c r="P5" s="42">
        <f t="shared" si="4"/>
        <v>46.808510638297875</v>
      </c>
      <c r="Q5" s="42">
        <f t="shared" si="5"/>
        <v>53.191489361702125</v>
      </c>
      <c r="R5" s="42">
        <f t="shared" si="6"/>
        <v>49.504950495049506</v>
      </c>
      <c r="S5" s="43">
        <f t="shared" si="7"/>
        <v>-2.6964398567516312</v>
      </c>
      <c r="T5" s="43">
        <f t="shared" si="8"/>
        <v>-2.6964398567516312</v>
      </c>
      <c r="U5" s="31" t="s">
        <v>126</v>
      </c>
      <c r="V5" s="31" t="s">
        <v>127</v>
      </c>
      <c r="W5" s="31" t="s">
        <v>424</v>
      </c>
      <c r="X5" s="40">
        <v>44199</v>
      </c>
      <c r="Y5" s="50" t="s">
        <v>460</v>
      </c>
    </row>
    <row r="6" spans="1:25" s="12" customFormat="1" ht="15" x14ac:dyDescent="0.25">
      <c r="A6" s="31">
        <v>1.75</v>
      </c>
      <c r="B6" s="31">
        <v>2.08</v>
      </c>
      <c r="C6" s="32">
        <f t="shared" si="0"/>
        <v>5.2197802197802012E-2</v>
      </c>
      <c r="D6" s="33">
        <f>IF(OR($A6="",$B6=""),"",A6*'MPTO_working_2-way'!$G5)</f>
        <v>1.8413461538461535</v>
      </c>
      <c r="E6" s="35">
        <f>IF(OR($A6="",$B6=""),"",B6*'MPTO_working_2-way'!$G5)</f>
        <v>2.1885714285714282</v>
      </c>
      <c r="F6" s="33">
        <f>IF(OR($A6="",$B6=""),"",'MPTO_working_2-way'!D5)</f>
        <v>1.8337531486146093</v>
      </c>
      <c r="G6" s="35">
        <f>IF(OR($A6="",$B6=""),"",'MPTO_working_2-way'!E5)</f>
        <v>2.1993957703927487</v>
      </c>
      <c r="H6" s="33">
        <f>IF(OR($A6="",$B6=""),"",'OddsRatio_working_2-way'!M5)</f>
        <v>1.833333333333333</v>
      </c>
      <c r="I6" s="33">
        <f>IF(OR($A6="",$B6=""),"",'OddsRatio_working_2-way'!N5)</f>
        <v>2.1999999999999997</v>
      </c>
      <c r="J6" s="33">
        <f>IF('Log_working_2-way'!$D5="","",A6^('Log_working_2-way'!$D5))</f>
        <v>1.8298388432199988</v>
      </c>
      <c r="K6" s="35">
        <f>IF('Log_working_2-way'!$D5="","",B6^('Log_working_2-way'!$D5))</f>
        <v>2.2050532560252694</v>
      </c>
      <c r="L6" s="41">
        <f t="shared" si="1"/>
        <v>0.54308093994778073</v>
      </c>
      <c r="M6" s="41">
        <f t="shared" si="2"/>
        <v>0.45691906005221938</v>
      </c>
      <c r="N6" s="42">
        <v>100</v>
      </c>
      <c r="O6" s="42">
        <f t="shared" si="3"/>
        <v>42.857142857142854</v>
      </c>
      <c r="P6" s="42">
        <f t="shared" si="4"/>
        <v>51.92307692307692</v>
      </c>
      <c r="Q6" s="42">
        <f t="shared" si="5"/>
        <v>48.076923076923073</v>
      </c>
      <c r="R6" s="42">
        <f t="shared" si="6"/>
        <v>57.142857142857139</v>
      </c>
      <c r="S6" s="43">
        <f t="shared" si="7"/>
        <v>-5.219780219780219</v>
      </c>
      <c r="T6" s="43">
        <f t="shared" si="8"/>
        <v>-5.219780219780219</v>
      </c>
      <c r="U6" s="31" t="s">
        <v>325</v>
      </c>
      <c r="V6" s="31" t="s">
        <v>86</v>
      </c>
      <c r="W6" s="31" t="s">
        <v>428</v>
      </c>
      <c r="X6" s="40">
        <v>44199</v>
      </c>
      <c r="Y6" s="50" t="s">
        <v>461</v>
      </c>
    </row>
    <row r="7" spans="1:25" s="12" customFormat="1" ht="15" x14ac:dyDescent="0.25">
      <c r="A7" s="31">
        <v>1.85</v>
      </c>
      <c r="B7" s="31">
        <v>2.0299999999999998</v>
      </c>
      <c r="C7" s="32">
        <f t="shared" si="0"/>
        <v>3.315137797896428E-2</v>
      </c>
      <c r="D7" s="33">
        <f>IF(OR($A7="",$B7=""),"",A7*'MPTO_working_2-way'!$G6)</f>
        <v>1.9113300492610841</v>
      </c>
      <c r="E7" s="35">
        <f>IF(OR($A7="",$B7=""),"",B7*'MPTO_working_2-way'!$G6)</f>
        <v>2.0972972972972972</v>
      </c>
      <c r="F7" s="33">
        <f>IF(OR($A7="",$B7=""),"",'MPTO_working_2-way'!D6)</f>
        <v>1.9085249650616189</v>
      </c>
      <c r="G7" s="35">
        <f>IF(OR($A7="",$B7=""),"",'MPTO_working_2-way'!E6)</f>
        <v>2.1006852188505105</v>
      </c>
      <c r="H7" s="33">
        <f>IF(OR($A7="",$B7=""),"",'OddsRatio_working_2-way'!M6)</f>
        <v>1.9084287085108012</v>
      </c>
      <c r="I7" s="33">
        <f>IF(OR($A7="",$B7=""),"",'OddsRatio_working_2-way'!N6)</f>
        <v>2.1008018467836762</v>
      </c>
      <c r="J7" s="33">
        <f>IF('Log_working_2-way'!$D6="","",A7^('Log_working_2-way'!$D6))</f>
        <v>1.9071545307970494</v>
      </c>
      <c r="K7" s="35">
        <f>IF('Log_working_2-way'!$D6="","",B7^('Log_working_2-way'!$D6))</f>
        <v>2.1023480190539692</v>
      </c>
      <c r="L7" s="41">
        <f t="shared" si="1"/>
        <v>0.52319587628865971</v>
      </c>
      <c r="M7" s="41">
        <f t="shared" si="2"/>
        <v>0.47680412371134023</v>
      </c>
      <c r="N7" s="42">
        <v>100</v>
      </c>
      <c r="O7" s="42">
        <f t="shared" si="3"/>
        <v>45.945945945945937</v>
      </c>
      <c r="P7" s="42">
        <f t="shared" si="4"/>
        <v>50.73891625615763</v>
      </c>
      <c r="Q7" s="42">
        <f t="shared" si="5"/>
        <v>49.26108374384237</v>
      </c>
      <c r="R7" s="42">
        <f t="shared" si="6"/>
        <v>54.054054054054049</v>
      </c>
      <c r="S7" s="43">
        <f t="shared" si="7"/>
        <v>-3.3151377978964334</v>
      </c>
      <c r="T7" s="43">
        <f t="shared" si="8"/>
        <v>-3.3151377978964192</v>
      </c>
      <c r="U7" s="31" t="s">
        <v>141</v>
      </c>
      <c r="V7" s="31" t="s">
        <v>136</v>
      </c>
      <c r="W7" s="31" t="s">
        <v>416</v>
      </c>
      <c r="X7" s="40">
        <v>44199</v>
      </c>
      <c r="Y7" s="50" t="s">
        <v>459</v>
      </c>
    </row>
    <row r="8" spans="1:25" ht="15" x14ac:dyDescent="0.25">
      <c r="A8" s="31">
        <v>2.65</v>
      </c>
      <c r="B8" s="31">
        <v>1.51</v>
      </c>
      <c r="C8" s="32">
        <f t="shared" si="0"/>
        <v>3.9610146195176998E-2</v>
      </c>
      <c r="D8" s="33">
        <f>IF(OR($A8="",$B8=""),"",A8*'MPTO_working_2-way'!$G7)</f>
        <v>2.7549668874172188</v>
      </c>
      <c r="E8" s="35">
        <f>IF(OR($A8="",$B8=""),"",B8*'MPTO_working_2-way'!$G7)</f>
        <v>1.5698113207547173</v>
      </c>
      <c r="F8" s="33">
        <f>IF(OR($A8="",$B8=""),"",'MPTO_working_2-way'!D7)</f>
        <v>2.7967849030228904</v>
      </c>
      <c r="G8" s="35">
        <f>IF(OR($A8="",$B8=""),"",'MPTO_working_2-way'!E7)</f>
        <v>1.5565496450452205</v>
      </c>
      <c r="H8" s="33">
        <f>IF(OR($A8="",$B8=""),"",'OddsRatio_working_2-way'!M7)</f>
        <v>2.7986923354612547</v>
      </c>
      <c r="I8" s="33">
        <f>IF(OR($A8="",$B8=""),"",'OddsRatio_working_2-way'!N7)</f>
        <v>1.5559594491425695</v>
      </c>
      <c r="J8" s="33">
        <f>IF('Log_working_2-way'!$D7="","",A8^('Log_working_2-way'!$D7))</f>
        <v>2.8185447427650114</v>
      </c>
      <c r="K8" s="35">
        <f>IF('Log_working_2-way'!$D7="","",B8^('Log_working_2-way'!$D7))</f>
        <v>1.5498902372228578</v>
      </c>
      <c r="L8" s="41">
        <f t="shared" si="1"/>
        <v>0.36298076923076922</v>
      </c>
      <c r="M8" s="41">
        <f t="shared" si="2"/>
        <v>0.63701923076923062</v>
      </c>
      <c r="N8" s="42">
        <v>100</v>
      </c>
      <c r="O8" s="42">
        <f t="shared" si="3"/>
        <v>62.264150943396231</v>
      </c>
      <c r="P8" s="42">
        <f t="shared" si="4"/>
        <v>33.774834437086092</v>
      </c>
      <c r="Q8" s="42">
        <f t="shared" si="5"/>
        <v>66.225165562913915</v>
      </c>
      <c r="R8" s="42">
        <f t="shared" si="6"/>
        <v>37.735849056603776</v>
      </c>
      <c r="S8" s="43">
        <f t="shared" si="7"/>
        <v>-3.9610146195176839</v>
      </c>
      <c r="T8" s="43">
        <f t="shared" si="8"/>
        <v>-3.9610146195176839</v>
      </c>
      <c r="U8" s="31" t="s">
        <v>171</v>
      </c>
      <c r="V8" s="31" t="s">
        <v>172</v>
      </c>
      <c r="W8" s="31" t="s">
        <v>416</v>
      </c>
      <c r="X8" s="40">
        <v>44199</v>
      </c>
      <c r="Y8" s="50" t="s">
        <v>462</v>
      </c>
    </row>
    <row r="9" spans="1:25" ht="15" x14ac:dyDescent="0.25">
      <c r="A9" s="31">
        <v>1.86</v>
      </c>
      <c r="B9" s="31">
        <v>2.0499999999999998</v>
      </c>
      <c r="C9" s="32">
        <f t="shared" si="0"/>
        <v>2.5439286650930981E-2</v>
      </c>
      <c r="D9" s="33">
        <f>IF(OR($A9="",$B9=""),"",A9*'MPTO_working_2-way'!$G8)</f>
        <v>1.9073170731707316</v>
      </c>
      <c r="E9" s="35">
        <f>IF(OR($A9="",$B9=""),"",B9*'MPTO_working_2-way'!$G8)</f>
        <v>2.1021505376344085</v>
      </c>
      <c r="F9" s="33">
        <f>IF(OR($A9="",$B9=""),"",'MPTO_working_2-way'!D8)</f>
        <v>1.905071196602548</v>
      </c>
      <c r="G9" s="35">
        <f>IF(OR($A9="",$B9=""),"",'MPTO_working_2-way'!E8)</f>
        <v>2.1048854540436102</v>
      </c>
      <c r="H9" s="33">
        <f>IF(OR($A9="",$B9=""),"",'OddsRatio_working_2-way'!M8)</f>
        <v>1.9050124966251125</v>
      </c>
      <c r="I9" s="33">
        <f>IF(OR($A9="",$B9=""),"",'OddsRatio_working_2-way'!N8)</f>
        <v>2.1049571179725204</v>
      </c>
      <c r="J9" s="33">
        <f>IF('Log_working_2-way'!$D8="","",A9^('Log_working_2-way'!$D8))</f>
        <v>1.9039984704977753</v>
      </c>
      <c r="K9" s="35">
        <f>IF('Log_working_2-way'!$D8="","",B9^('Log_working_2-way'!$D8))</f>
        <v>2.1061965618695773</v>
      </c>
      <c r="L9" s="41">
        <f t="shared" ref="L9:L72" si="9">(1/D9)</f>
        <v>0.52429667519181589</v>
      </c>
      <c r="M9" s="41">
        <f t="shared" ref="M9:M72" si="10">(1/E9)</f>
        <v>0.47570332480818417</v>
      </c>
      <c r="N9" s="42">
        <v>100</v>
      </c>
      <c r="O9" s="42">
        <f t="shared" ref="O9:O72" si="11">(1/A9)*((N9*A9)-N9)</f>
        <v>46.236559139784944</v>
      </c>
      <c r="P9" s="42">
        <f t="shared" ref="P9:P72" si="12">(1/B9)*((N9*B9)-N9)</f>
        <v>51.219512195121943</v>
      </c>
      <c r="Q9" s="42">
        <f t="shared" ref="Q9:Q72" si="13">(1/B9)*N9</f>
        <v>48.780487804878057</v>
      </c>
      <c r="R9" s="42">
        <f t="shared" ref="R9:R72" si="14">(1/A9)*N9</f>
        <v>53.763440860215049</v>
      </c>
      <c r="S9" s="43">
        <f t="shared" ref="S9:S72" si="15">O9-Q9</f>
        <v>-2.5439286650931123</v>
      </c>
      <c r="T9" s="43">
        <f t="shared" ref="T9:T72" si="16">P9-R9</f>
        <v>-2.5439286650931052</v>
      </c>
      <c r="U9" s="31" t="s">
        <v>167</v>
      </c>
      <c r="V9" s="31" t="s">
        <v>165</v>
      </c>
      <c r="W9" s="31" t="s">
        <v>417</v>
      </c>
      <c r="X9" s="40">
        <v>44199</v>
      </c>
      <c r="Y9" s="50" t="s">
        <v>463</v>
      </c>
    </row>
    <row r="10" spans="1:25" ht="14.25" customHeight="1" x14ac:dyDescent="0.25">
      <c r="A10" s="31">
        <v>2.86</v>
      </c>
      <c r="B10" s="31">
        <v>1.45</v>
      </c>
      <c r="C10" s="32">
        <f t="shared" si="0"/>
        <v>3.9305522064142728E-2</v>
      </c>
      <c r="D10" s="33">
        <f>IF(OR($A10="",$B10=""),"",A10*'MPTO_working_2-way'!$G9)</f>
        <v>2.9724137931034482</v>
      </c>
      <c r="E10" s="35">
        <f>IF(OR($A10="",$B10=""),"",B10*'MPTO_working_2-way'!$G9)</f>
        <v>1.5069930069930069</v>
      </c>
      <c r="F10" s="33">
        <f>IF(OR($A10="",$B10=""),"",'MPTO_working_2-way'!D9)</f>
        <v>3.0303251735476797</v>
      </c>
      <c r="G10" s="35">
        <f>IF(OR($A10="",$B10=""),"",'MPTO_working_2-way'!E9)</f>
        <v>1.4925319416951592</v>
      </c>
      <c r="H10" s="33">
        <f>IF(OR($A10="",$B10=""),"",'OddsRatio_working_2-way'!M9)</f>
        <v>3.0330600909302539</v>
      </c>
      <c r="I10" s="33">
        <f>IF(OR($A10="",$B10=""),"",'OddsRatio_working_2-way'!N9)</f>
        <v>1.4918693768379645</v>
      </c>
      <c r="J10" s="33">
        <f>IF('Log_working_2-way'!$D9="","",A10^('Log_working_2-way'!$D9))</f>
        <v>3.0608931805854613</v>
      </c>
      <c r="K10" s="35">
        <f>IF('Log_working_2-way'!$D9="","",B10^('Log_working_2-way'!$D9))</f>
        <v>1.4852265073316331</v>
      </c>
      <c r="L10" s="41">
        <f t="shared" si="9"/>
        <v>0.33642691415313225</v>
      </c>
      <c r="M10" s="41">
        <f t="shared" si="10"/>
        <v>0.66357308584686781</v>
      </c>
      <c r="N10" s="42">
        <v>100</v>
      </c>
      <c r="O10" s="42">
        <f t="shared" si="11"/>
        <v>65.03496503496504</v>
      </c>
      <c r="P10" s="42">
        <f t="shared" si="12"/>
        <v>31.03448275862069</v>
      </c>
      <c r="Q10" s="42">
        <f t="shared" si="13"/>
        <v>68.965517241379317</v>
      </c>
      <c r="R10" s="42">
        <f t="shared" si="14"/>
        <v>34.965034965034967</v>
      </c>
      <c r="S10" s="43">
        <f t="shared" si="15"/>
        <v>-3.9305522064142764</v>
      </c>
      <c r="T10" s="43">
        <f t="shared" si="16"/>
        <v>-3.9305522064142764</v>
      </c>
      <c r="U10" s="31" t="s">
        <v>57</v>
      </c>
      <c r="V10" s="31" t="s">
        <v>109</v>
      </c>
      <c r="W10" s="31" t="s">
        <v>418</v>
      </c>
      <c r="X10" s="40">
        <v>44199</v>
      </c>
      <c r="Y10" s="50" t="s">
        <v>460</v>
      </c>
    </row>
    <row r="11" spans="1:25" ht="15" x14ac:dyDescent="0.25">
      <c r="A11" s="31">
        <v>1.74</v>
      </c>
      <c r="B11" s="31">
        <v>2.17</v>
      </c>
      <c r="C11" s="32">
        <f t="shared" si="0"/>
        <v>3.5542136765718491E-2</v>
      </c>
      <c r="D11" s="33">
        <f>IF(OR($A11="",$B11=""),"",A11*'MPTO_working_2-way'!$G10)</f>
        <v>1.8018433179723501</v>
      </c>
      <c r="E11" s="35">
        <f>IF(OR($A11="",$B11=""),"",B11*'MPTO_working_2-way'!$G10)</f>
        <v>2.2471264367816088</v>
      </c>
      <c r="F11" s="33">
        <f>IF(OR($A11="",$B11=""),"",'MPTO_working_2-way'!D10)</f>
        <v>1.7955204717295163</v>
      </c>
      <c r="G11" s="35">
        <f>IF(OR($A11="",$B11=""),"",'MPTO_working_2-way'!E10)</f>
        <v>2.2570386753541753</v>
      </c>
      <c r="H11" s="33">
        <f>IF(OR($A11="",$B11=""),"",'OddsRatio_working_2-way'!M10)</f>
        <v>1.7952852522702987</v>
      </c>
      <c r="I11" s="33">
        <f>IF(OR($A11="",$B11=""),"",'OddsRatio_working_2-way'!N10)</f>
        <v>2.2574104664273644</v>
      </c>
      <c r="J11" s="33">
        <f>IF('Log_working_2-way'!$D10="","",A11^('Log_working_2-way'!$D10))</f>
        <v>1.7924113803680148</v>
      </c>
      <c r="K11" s="35">
        <f>IF('Log_working_2-way'!$D10="","",B11^('Log_working_2-way'!$D10))</f>
        <v>2.2619707702020815</v>
      </c>
      <c r="L11" s="41">
        <f t="shared" si="9"/>
        <v>0.55498721227621484</v>
      </c>
      <c r="M11" s="41">
        <f t="shared" si="10"/>
        <v>0.44501278772378522</v>
      </c>
      <c r="N11" s="42">
        <v>100</v>
      </c>
      <c r="O11" s="42">
        <f t="shared" si="11"/>
        <v>42.528735632183903</v>
      </c>
      <c r="P11" s="42">
        <f t="shared" si="12"/>
        <v>53.917050691244242</v>
      </c>
      <c r="Q11" s="42">
        <f t="shared" si="13"/>
        <v>46.082949308755758</v>
      </c>
      <c r="R11" s="42">
        <f t="shared" si="14"/>
        <v>57.47126436781609</v>
      </c>
      <c r="S11" s="43">
        <f t="shared" si="15"/>
        <v>-3.5542136765718553</v>
      </c>
      <c r="T11" s="43">
        <f t="shared" si="16"/>
        <v>-3.5542136765718482</v>
      </c>
      <c r="U11" s="31" t="s">
        <v>240</v>
      </c>
      <c r="V11" s="31" t="s">
        <v>234</v>
      </c>
      <c r="W11" s="31" t="s">
        <v>419</v>
      </c>
      <c r="X11" s="31" t="s">
        <v>456</v>
      </c>
      <c r="Y11" s="50" t="s">
        <v>461</v>
      </c>
    </row>
    <row r="12" spans="1:25" ht="15" x14ac:dyDescent="0.25">
      <c r="A12" s="31">
        <v>1.99</v>
      </c>
      <c r="B12" s="31">
        <v>1.92</v>
      </c>
      <c r="C12" s="32">
        <f t="shared" si="0"/>
        <v>2.3345896147403788E-2</v>
      </c>
      <c r="D12" s="33">
        <f>IF(OR($A12="",$B12=""),"",A12*'MPTO_working_2-way'!$G11)</f>
        <v>2.0364583333333335</v>
      </c>
      <c r="E12" s="35">
        <f>IF(OR($A12="",$B12=""),"",B12*'MPTO_working_2-way'!$G11)</f>
        <v>1.9648241206030153</v>
      </c>
      <c r="F12" s="33">
        <f>IF(OR($A12="",$B12=""),"",'MPTO_working_2-way'!D11)</f>
        <v>2.0373253705876082</v>
      </c>
      <c r="G12" s="35">
        <f>IF(OR($A12="",$B12=""),"",'MPTO_working_2-way'!E11)</f>
        <v>1.9640176827387685</v>
      </c>
      <c r="H12" s="33">
        <f>IF(OR($A12="",$B12=""),"",'OddsRatio_working_2-way'!M11)</f>
        <v>2.0373461122121879</v>
      </c>
      <c r="I12" s="33">
        <f>IF(OR($A12="",$B12=""),"",'OddsRatio_working_2-way'!N11)</f>
        <v>1.9639984073082948</v>
      </c>
      <c r="J12" s="33">
        <f>IF('Log_working_2-way'!$D11="","",A12^('Log_working_2-way'!$D11))</f>
        <v>2.0377376988644484</v>
      </c>
      <c r="K12" s="35">
        <f>IF('Log_working_2-way'!$D11="","",B12^('Log_working_2-way'!$D11))</f>
        <v>1.9636346459170313</v>
      </c>
      <c r="L12" s="41">
        <f t="shared" si="9"/>
        <v>0.49104859335038359</v>
      </c>
      <c r="M12" s="41">
        <f t="shared" si="10"/>
        <v>0.50895140664961636</v>
      </c>
      <c r="N12" s="42">
        <v>100</v>
      </c>
      <c r="O12" s="42">
        <f t="shared" si="11"/>
        <v>49.748743718592962</v>
      </c>
      <c r="P12" s="42">
        <f t="shared" si="12"/>
        <v>47.916666666666671</v>
      </c>
      <c r="Q12" s="42">
        <f t="shared" si="13"/>
        <v>52.083333333333336</v>
      </c>
      <c r="R12" s="42">
        <f t="shared" si="14"/>
        <v>50.251256281407031</v>
      </c>
      <c r="S12" s="43">
        <f t="shared" si="15"/>
        <v>-2.3345896147403735</v>
      </c>
      <c r="T12" s="43">
        <f t="shared" si="16"/>
        <v>-2.3345896147403593</v>
      </c>
      <c r="U12" s="31" t="s">
        <v>248</v>
      </c>
      <c r="V12" s="31" t="s">
        <v>244</v>
      </c>
      <c r="W12" s="31" t="s">
        <v>211</v>
      </c>
      <c r="X12" s="31" t="s">
        <v>456</v>
      </c>
      <c r="Y12" s="50" t="s">
        <v>464</v>
      </c>
    </row>
    <row r="13" spans="1:25" ht="15" x14ac:dyDescent="0.25">
      <c r="A13" s="31">
        <v>1.65</v>
      </c>
      <c r="B13" s="31">
        <v>2.35</v>
      </c>
      <c r="C13" s="32">
        <f t="shared" si="0"/>
        <v>3.1592520954223158E-2</v>
      </c>
      <c r="D13" s="33">
        <f>IF(OR($A13="",$B13=""),"",A13*'MPTO_working_2-way'!$G12)</f>
        <v>1.7021276595744681</v>
      </c>
      <c r="E13" s="35">
        <f>IF(OR($A13="",$B13=""),"",B13*'MPTO_working_2-way'!$G12)</f>
        <v>2.4242424242424243</v>
      </c>
      <c r="F13" s="33">
        <f>IF(OR($A13="",$B13=""),"",'MPTO_working_2-way'!D12)</f>
        <v>1.6941561987984708</v>
      </c>
      <c r="G13" s="35">
        <f>IF(OR($A13="",$B13=""),"",'MPTO_working_2-way'!E12)</f>
        <v>2.4405979543666407</v>
      </c>
      <c r="H13" s="33">
        <f>IF(OR($A13="",$B13=""),"",'OddsRatio_working_2-way'!M12)</f>
        <v>1.6938886664887112</v>
      </c>
      <c r="I13" s="33">
        <f>IF(OR($A13="",$B13=""),"",'OddsRatio_working_2-way'!N12)</f>
        <v>2.4411533842457849</v>
      </c>
      <c r="J13" s="33">
        <f>IF('Log_working_2-way'!$D12="","",A13^('Log_working_2-way'!$D12))</f>
        <v>1.6902722385674813</v>
      </c>
      <c r="K13" s="35">
        <f>IF('Log_working_2-way'!$D12="","",B13^('Log_working_2-way'!$D12))</f>
        <v>2.4487037782009757</v>
      </c>
      <c r="L13" s="41">
        <f t="shared" si="9"/>
        <v>0.58750000000000002</v>
      </c>
      <c r="M13" s="41">
        <f t="shared" si="10"/>
        <v>0.41249999999999998</v>
      </c>
      <c r="N13" s="42">
        <v>100</v>
      </c>
      <c r="O13" s="42">
        <f t="shared" si="11"/>
        <v>39.393939393939398</v>
      </c>
      <c r="P13" s="42">
        <f t="shared" si="12"/>
        <v>57.446808510638299</v>
      </c>
      <c r="Q13" s="42">
        <f t="shared" si="13"/>
        <v>42.553191489361701</v>
      </c>
      <c r="R13" s="42">
        <f t="shared" si="14"/>
        <v>60.606060606060609</v>
      </c>
      <c r="S13" s="43">
        <f t="shared" si="15"/>
        <v>-3.1592520954223033</v>
      </c>
      <c r="T13" s="43">
        <f t="shared" si="16"/>
        <v>-3.1592520954223104</v>
      </c>
      <c r="U13" s="31" t="s">
        <v>257</v>
      </c>
      <c r="V13" s="31" t="s">
        <v>207</v>
      </c>
      <c r="W13" s="31" t="s">
        <v>212</v>
      </c>
      <c r="X13" s="31" t="s">
        <v>456</v>
      </c>
      <c r="Y13" s="50" t="s">
        <v>465</v>
      </c>
    </row>
    <row r="14" spans="1:25" s="38" customFormat="1" ht="15" x14ac:dyDescent="0.25">
      <c r="A14" s="31">
        <v>1.85</v>
      </c>
      <c r="B14" s="31">
        <v>2.0499999999999998</v>
      </c>
      <c r="C14" s="32">
        <f t="shared" si="0"/>
        <v>2.8345418589321048E-2</v>
      </c>
      <c r="D14" s="33">
        <f>IF(OR($A14="",$B14=""),"",A14*'MPTO_working_2-way'!$G13)</f>
        <v>1.902439024390244</v>
      </c>
      <c r="E14" s="35">
        <f>IF(OR($A14="",$B14=""),"",B14*'MPTO_working_2-way'!$G13)</f>
        <v>2.1081081081081079</v>
      </c>
      <c r="F14" s="33">
        <f>IF(OR($A14="",$B14=""),"",'MPTO_working_2-way'!D13)</f>
        <v>1.8998121477770822</v>
      </c>
      <c r="G14" s="35">
        <f>IF(OR($A14="",$B14=""),"",'MPTO_working_2-way'!E13)</f>
        <v>2.1113430758524703</v>
      </c>
      <c r="H14" s="33">
        <f>IF(OR($A14="",$B14=""),"",'OddsRatio_working_2-way'!M13)</f>
        <v>1.8997354108424378</v>
      </c>
      <c r="I14" s="33">
        <f>IF(OR($A14="",$B14=""),"",'OddsRatio_working_2-way'!N13)</f>
        <v>2.1114378604524222</v>
      </c>
      <c r="J14" s="33">
        <f>IF('Log_working_2-way'!$D13="","",A14^('Log_working_2-way'!$D13))</f>
        <v>1.8985467665018629</v>
      </c>
      <c r="K14" s="35">
        <f>IF('Log_working_2-way'!$D13="","",B14^('Log_working_2-way'!$D13))</f>
        <v>2.1129081281913611</v>
      </c>
      <c r="L14" s="41">
        <f t="shared" si="9"/>
        <v>0.52564102564102555</v>
      </c>
      <c r="M14" s="41">
        <f t="shared" si="10"/>
        <v>0.47435897435897439</v>
      </c>
      <c r="N14" s="42">
        <v>100</v>
      </c>
      <c r="O14" s="42">
        <f t="shared" si="11"/>
        <v>45.945945945945937</v>
      </c>
      <c r="P14" s="42">
        <f t="shared" si="12"/>
        <v>51.219512195121943</v>
      </c>
      <c r="Q14" s="42">
        <f t="shared" si="13"/>
        <v>48.780487804878057</v>
      </c>
      <c r="R14" s="42">
        <f t="shared" si="14"/>
        <v>54.054054054054049</v>
      </c>
      <c r="S14" s="43">
        <f t="shared" si="15"/>
        <v>-2.8345418589321199</v>
      </c>
      <c r="T14" s="43">
        <f t="shared" si="16"/>
        <v>-2.8345418589321056</v>
      </c>
      <c r="U14" s="31" t="s">
        <v>256</v>
      </c>
      <c r="V14" s="31" t="s">
        <v>253</v>
      </c>
      <c r="W14" s="31" t="s">
        <v>212</v>
      </c>
      <c r="X14" s="31" t="s">
        <v>456</v>
      </c>
      <c r="Y14" s="50" t="s">
        <v>460</v>
      </c>
    </row>
    <row r="15" spans="1:25" ht="15" x14ac:dyDescent="0.25">
      <c r="A15" s="31">
        <v>2.8</v>
      </c>
      <c r="B15" s="31">
        <v>1.48</v>
      </c>
      <c r="C15" s="32">
        <f t="shared" si="0"/>
        <v>3.2818532818532864E-2</v>
      </c>
      <c r="D15" s="33">
        <f>IF(OR($A15="",$B15=""),"",A15*'MPTO_working_2-way'!$G14)</f>
        <v>2.8918918918918917</v>
      </c>
      <c r="E15" s="35">
        <f>IF(OR($A15="",$B15=""),"",B15*'MPTO_working_2-way'!$G14)</f>
        <v>1.5285714285714287</v>
      </c>
      <c r="F15" s="33">
        <f>IF(OR($A15="",$B15=""),"",'MPTO_working_2-way'!D14)</f>
        <v>2.9348441926345612</v>
      </c>
      <c r="G15" s="35">
        <f>IF(OR($A15="",$B15=""),"",'MPTO_working_2-way'!E14)</f>
        <v>1.5168374816983896</v>
      </c>
      <c r="H15" s="33">
        <f>IF(OR($A15="",$B15=""),"",'OddsRatio_working_2-way'!M14)</f>
        <v>2.936491673103709</v>
      </c>
      <c r="I15" s="33">
        <f>IF(OR($A15="",$B15=""),"",'OddsRatio_working_2-way'!N14)</f>
        <v>1.5163977794943222</v>
      </c>
      <c r="J15" s="33">
        <f>IF('Log_working_2-way'!$D14="","",A15^('Log_working_2-way'!$D14))</f>
        <v>2.956826143593994</v>
      </c>
      <c r="K15" s="35">
        <f>IF('Log_working_2-way'!$D14="","",B15^('Log_working_2-way'!$D14))</f>
        <v>1.5110316025128196</v>
      </c>
      <c r="L15" s="41">
        <f t="shared" si="9"/>
        <v>0.34579439252336452</v>
      </c>
      <c r="M15" s="41">
        <f t="shared" si="10"/>
        <v>0.65420560747663548</v>
      </c>
      <c r="N15" s="42">
        <v>100</v>
      </c>
      <c r="O15" s="42">
        <f t="shared" si="11"/>
        <v>64.285714285714292</v>
      </c>
      <c r="P15" s="42">
        <f t="shared" si="12"/>
        <v>32.432432432432435</v>
      </c>
      <c r="Q15" s="42">
        <f t="shared" si="13"/>
        <v>67.567567567567565</v>
      </c>
      <c r="R15" s="42">
        <f t="shared" si="14"/>
        <v>35.714285714285715</v>
      </c>
      <c r="S15" s="43">
        <f t="shared" si="15"/>
        <v>-3.2818532818532731</v>
      </c>
      <c r="T15" s="43">
        <f t="shared" si="16"/>
        <v>-3.2818532818532802</v>
      </c>
      <c r="U15" s="31" t="s">
        <v>76</v>
      </c>
      <c r="V15" s="31" t="s">
        <v>259</v>
      </c>
      <c r="W15" s="31" t="s">
        <v>414</v>
      </c>
      <c r="X15" s="31" t="s">
        <v>456</v>
      </c>
      <c r="Y15" s="50" t="s">
        <v>463</v>
      </c>
    </row>
    <row r="16" spans="1:25" ht="15" x14ac:dyDescent="0.25">
      <c r="A16" s="31">
        <v>2.21</v>
      </c>
      <c r="B16" s="31">
        <v>1.74</v>
      </c>
      <c r="C16" s="32">
        <f t="shared" si="0"/>
        <v>2.720133146096626E-2</v>
      </c>
      <c r="D16" s="33">
        <f>IF(OR($A16="",$B16=""),"",A16*'MPTO_working_2-way'!$G15)</f>
        <v>2.2701149425287355</v>
      </c>
      <c r="E16" s="35">
        <f>IF(OR($A16="",$B16=""),"",B16*'MPTO_working_2-way'!$G15)</f>
        <v>1.7873303167420813</v>
      </c>
      <c r="F16" s="33">
        <f>IF(OR($A16="",$B16=""),"",'MPTO_working_2-way'!D15)</f>
        <v>2.2784855128281092</v>
      </c>
      <c r="G16" s="35">
        <f>IF(OR($A16="",$B16=""),"",'MPTO_working_2-way'!E15)</f>
        <v>1.7821754646150993</v>
      </c>
      <c r="H16" s="33">
        <f>IF(OR($A16="",$B16=""),"",'OddsRatio_working_2-way'!M15)</f>
        <v>2.2787240261820116</v>
      </c>
      <c r="I16" s="33">
        <f>IF(OR($A16="",$B16=""),"",'OddsRatio_working_2-way'!N15)</f>
        <v>1.7820295697311479</v>
      </c>
      <c r="J16" s="33">
        <f>IF('Log_working_2-way'!$D15="","",A16^('Log_working_2-way'!$D15))</f>
        <v>2.2825447620471673</v>
      </c>
      <c r="K16" s="35">
        <f>IF('Log_working_2-way'!$D15="","",B16^('Log_working_2-way'!$D15))</f>
        <v>1.7796998822901224</v>
      </c>
      <c r="L16" s="41">
        <f t="shared" si="9"/>
        <v>0.44050632911392407</v>
      </c>
      <c r="M16" s="41">
        <f t="shared" si="10"/>
        <v>0.55949367088607604</v>
      </c>
      <c r="N16" s="42">
        <v>100</v>
      </c>
      <c r="O16" s="42">
        <f t="shared" si="11"/>
        <v>54.751131221719454</v>
      </c>
      <c r="P16" s="42">
        <f t="shared" si="12"/>
        <v>42.528735632183903</v>
      </c>
      <c r="Q16" s="42">
        <f t="shared" si="13"/>
        <v>57.47126436781609</v>
      </c>
      <c r="R16" s="42">
        <f t="shared" si="14"/>
        <v>45.248868778280546</v>
      </c>
      <c r="S16" s="43">
        <f t="shared" si="15"/>
        <v>-2.7201331460966358</v>
      </c>
      <c r="T16" s="43">
        <f t="shared" si="16"/>
        <v>-2.7201331460966429</v>
      </c>
      <c r="U16" s="31" t="s">
        <v>303</v>
      </c>
      <c r="V16" s="31" t="s">
        <v>376</v>
      </c>
      <c r="W16" s="31" t="s">
        <v>421</v>
      </c>
      <c r="X16" s="31" t="s">
        <v>456</v>
      </c>
      <c r="Y16" s="50" t="s">
        <v>461</v>
      </c>
    </row>
    <row r="17" spans="1:25" ht="15" x14ac:dyDescent="0.25">
      <c r="A17" s="31">
        <v>2.34</v>
      </c>
      <c r="B17" s="31">
        <v>1.65</v>
      </c>
      <c r="C17" s="32">
        <f t="shared" si="0"/>
        <v>3.3411033411033575E-2</v>
      </c>
      <c r="D17" s="33">
        <f>IF(OR($A17="",$B17=""),"",A17*'MPTO_working_2-way'!$G16)</f>
        <v>2.4181818181818184</v>
      </c>
      <c r="E17" s="35">
        <f>IF(OR($A17="",$B17=""),"",B17*'MPTO_working_2-way'!$G16)</f>
        <v>1.7051282051282053</v>
      </c>
      <c r="F17" s="33">
        <f>IF(OR($A17="",$B17=""),"",'MPTO_working_2-way'!D16)</f>
        <v>2.4351939451277205</v>
      </c>
      <c r="G17" s="35">
        <f>IF(OR($A17="",$B17=""),"",'MPTO_working_2-way'!E16)</f>
        <v>1.6967699406723797</v>
      </c>
      <c r="H17" s="33">
        <f>IF(OR($A17="",$B17=""),"",'OddsRatio_working_2-way'!M16)</f>
        <v>2.4358058578855508</v>
      </c>
      <c r="I17" s="33">
        <f>IF(OR($A17="",$B17=""),"",'OddsRatio_working_2-way'!N16)</f>
        <v>1.6964729907653791</v>
      </c>
      <c r="J17" s="33">
        <f>IF('Log_working_2-way'!$D16="","",A17^('Log_working_2-way'!$D16))</f>
        <v>2.4436741668534787</v>
      </c>
      <c r="K17" s="35">
        <f>IF('Log_working_2-way'!$D16="","",B17^('Log_working_2-way'!$D16))</f>
        <v>1.6926770755893317</v>
      </c>
      <c r="L17" s="41">
        <f t="shared" si="9"/>
        <v>0.41353383458646614</v>
      </c>
      <c r="M17" s="41">
        <f t="shared" si="10"/>
        <v>0.5864661654135338</v>
      </c>
      <c r="N17" s="42">
        <v>100</v>
      </c>
      <c r="O17" s="42">
        <f t="shared" si="11"/>
        <v>57.264957264957268</v>
      </c>
      <c r="P17" s="42">
        <f t="shared" si="12"/>
        <v>39.393939393939398</v>
      </c>
      <c r="Q17" s="42">
        <f t="shared" si="13"/>
        <v>60.606060606060609</v>
      </c>
      <c r="R17" s="42">
        <f t="shared" si="14"/>
        <v>42.73504273504274</v>
      </c>
      <c r="S17" s="43">
        <f t="shared" si="15"/>
        <v>-3.3411033411033415</v>
      </c>
      <c r="T17" s="43">
        <f t="shared" si="16"/>
        <v>-3.3411033411033415</v>
      </c>
      <c r="U17" s="31" t="s">
        <v>336</v>
      </c>
      <c r="V17" s="31" t="s">
        <v>216</v>
      </c>
      <c r="W17" s="31" t="s">
        <v>415</v>
      </c>
      <c r="X17" s="31" t="s">
        <v>456</v>
      </c>
      <c r="Y17" s="50" t="s">
        <v>466</v>
      </c>
    </row>
    <row r="18" spans="1:25" ht="15" x14ac:dyDescent="0.25">
      <c r="A18" s="31">
        <v>1.98</v>
      </c>
      <c r="B18" s="31">
        <v>1.91</v>
      </c>
      <c r="C18" s="32">
        <f t="shared" si="0"/>
        <v>2.861071447458885E-2</v>
      </c>
      <c r="D18" s="33">
        <f>IF(OR($A18="",$B18=""),"",A18*'MPTO_working_2-way'!$G17)</f>
        <v>2.0366492146596857</v>
      </c>
      <c r="E18" s="35">
        <f>IF(OR($A18="",$B18=""),"",B18*'MPTO_working_2-way'!$G17)</f>
        <v>1.9646464646464645</v>
      </c>
      <c r="F18" s="33">
        <f>IF(OR($A18="",$B18=""),"",'MPTO_working_2-way'!D17)</f>
        <v>2.0377175494369308</v>
      </c>
      <c r="G18" s="35">
        <f>IF(OR($A18="",$B18=""),"",'MPTO_working_2-way'!E17)</f>
        <v>1.9636533568721115</v>
      </c>
      <c r="H18" s="33">
        <f>IF(OR($A18="",$B18=""),"",'OddsRatio_working_2-way'!M17)</f>
        <v>2.0377490433255412</v>
      </c>
      <c r="I18" s="33">
        <f>IF(OR($A18="",$B18=""),"",'OddsRatio_working_2-way'!N17)</f>
        <v>1.9636241116594322</v>
      </c>
      <c r="J18" s="33">
        <f>IF('Log_working_2-way'!$D17="","",A18^('Log_working_2-way'!$D17))</f>
        <v>2.0382337672504618</v>
      </c>
      <c r="K18" s="35">
        <f>IF('Log_working_2-way'!$D17="","",B18^('Log_working_2-way'!$D17))</f>
        <v>1.9631742210121639</v>
      </c>
      <c r="L18" s="41">
        <f t="shared" si="9"/>
        <v>0.49100257069408743</v>
      </c>
      <c r="M18" s="41">
        <f t="shared" si="10"/>
        <v>0.50899742930591263</v>
      </c>
      <c r="N18" s="42">
        <v>100</v>
      </c>
      <c r="O18" s="42">
        <f t="shared" si="11"/>
        <v>49.494949494949495</v>
      </c>
      <c r="P18" s="42">
        <f t="shared" si="12"/>
        <v>47.643979057591622</v>
      </c>
      <c r="Q18" s="42">
        <f t="shared" si="13"/>
        <v>52.356020942408378</v>
      </c>
      <c r="R18" s="42">
        <f t="shared" si="14"/>
        <v>50.505050505050505</v>
      </c>
      <c r="S18" s="43">
        <f t="shared" si="15"/>
        <v>-2.8610714474588832</v>
      </c>
      <c r="T18" s="43">
        <f t="shared" si="16"/>
        <v>-2.8610714474588832</v>
      </c>
      <c r="U18" s="31" t="s">
        <v>330</v>
      </c>
      <c r="V18" s="31" t="s">
        <v>231</v>
      </c>
      <c r="W18" s="31" t="s">
        <v>415</v>
      </c>
      <c r="X18" s="31" t="s">
        <v>456</v>
      </c>
      <c r="Y18" s="50" t="s">
        <v>463</v>
      </c>
    </row>
    <row r="19" spans="1:25" ht="15" x14ac:dyDescent="0.25">
      <c r="A19" s="31">
        <v>1.86</v>
      </c>
      <c r="B19" s="31">
        <v>2.0299999999999998</v>
      </c>
      <c r="C19" s="32">
        <f t="shared" si="0"/>
        <v>3.0245246040574214E-2</v>
      </c>
      <c r="D19" s="33">
        <f>IF(OR($A19="",$B19=""),"",A19*'MPTO_working_2-way'!$G18)</f>
        <v>1.9162561576354682</v>
      </c>
      <c r="E19" s="35">
        <f>IF(OR($A19="",$B19=""),"",B19*'MPTO_working_2-way'!$G18)</f>
        <v>2.0913978494623655</v>
      </c>
      <c r="F19" s="33">
        <f>IF(OR($A19="",$B19=""),"",'MPTO_working_2-way'!D18)</f>
        <v>1.9138324294186226</v>
      </c>
      <c r="G19" s="35">
        <f>IF(OR($A19="",$B19=""),"",'MPTO_working_2-way'!E18)</f>
        <v>2.0942925287037548</v>
      </c>
      <c r="H19" s="33">
        <f>IF(OR($A19="",$B19=""),"",'OddsRatio_working_2-way'!M18)</f>
        <v>1.9137567818137824</v>
      </c>
      <c r="I19" s="33">
        <f>IF(OR($A19="",$B19=""),"",'OddsRatio_working_2-way'!N18)</f>
        <v>2.0943831224048783</v>
      </c>
      <c r="J19" s="33">
        <f>IF('Log_working_2-way'!$D18="","",A19^('Log_working_2-way'!$D18))</f>
        <v>1.9126582447390832</v>
      </c>
      <c r="K19" s="35">
        <f>IF('Log_working_2-way'!$D18="","",B19^('Log_working_2-way'!$D18))</f>
        <v>2.0957003958101184</v>
      </c>
      <c r="L19" s="41">
        <f t="shared" si="9"/>
        <v>0.52185089974293053</v>
      </c>
      <c r="M19" s="41">
        <f t="shared" si="10"/>
        <v>0.47814910025706941</v>
      </c>
      <c r="N19" s="42">
        <v>100</v>
      </c>
      <c r="O19" s="42">
        <f t="shared" si="11"/>
        <v>46.236559139784944</v>
      </c>
      <c r="P19" s="42">
        <f t="shared" si="12"/>
        <v>50.73891625615763</v>
      </c>
      <c r="Q19" s="42">
        <f t="shared" si="13"/>
        <v>49.26108374384237</v>
      </c>
      <c r="R19" s="42">
        <f t="shared" si="14"/>
        <v>53.763440860215049</v>
      </c>
      <c r="S19" s="43">
        <f t="shared" si="15"/>
        <v>-3.0245246040574258</v>
      </c>
      <c r="T19" s="43">
        <f t="shared" si="16"/>
        <v>-3.0245246040574187</v>
      </c>
      <c r="U19" s="31" t="s">
        <v>340</v>
      </c>
      <c r="V19" s="31" t="s">
        <v>402</v>
      </c>
      <c r="W19" s="31" t="s">
        <v>429</v>
      </c>
      <c r="X19" s="31" t="s">
        <v>456</v>
      </c>
      <c r="Y19" s="50" t="s">
        <v>467</v>
      </c>
    </row>
    <row r="20" spans="1:25" ht="15" x14ac:dyDescent="0.25">
      <c r="A20" s="31">
        <v>2.2999999999999998</v>
      </c>
      <c r="B20" s="31">
        <v>1.67</v>
      </c>
      <c r="C20" s="32">
        <f t="shared" si="0"/>
        <v>3.3585003905233002E-2</v>
      </c>
      <c r="D20" s="33">
        <f>IF(OR($A20="",$B20=""),"",A20*'MPTO_working_2-way'!$G19)</f>
        <v>2.3772455089820359</v>
      </c>
      <c r="E20" s="35">
        <f>IF(OR($A20="",$B20=""),"",B20*'MPTO_working_2-way'!$G19)</f>
        <v>1.7260869565217389</v>
      </c>
      <c r="F20" s="33">
        <f>IF(OR($A20="",$B20=""),"",'MPTO_working_2-way'!D19)</f>
        <v>2.3924011211460603</v>
      </c>
      <c r="G20" s="35">
        <f>IF(OR($A20="",$B20=""),"",'MPTO_working_2-way'!E19)</f>
        <v>1.7181838514873629</v>
      </c>
      <c r="H20" s="33">
        <f>IF(OR($A20="",$B20=""),"",'OddsRatio_working_2-way'!M19)</f>
        <v>2.3929459815307572</v>
      </c>
      <c r="I20" s="33">
        <f>IF(OR($A20="",$B20=""),"",'OddsRatio_working_2-way'!N19)</f>
        <v>1.7179029289427752</v>
      </c>
      <c r="J20" s="33">
        <f>IF('Log_working_2-way'!$D19="","",A20^('Log_working_2-way'!$D19))</f>
        <v>2.399943779582375</v>
      </c>
      <c r="K20" s="35">
        <f>IF('Log_working_2-way'!$D19="","",B20^('Log_working_2-way'!$D19))</f>
        <v>1.7143143993241288</v>
      </c>
      <c r="L20" s="41">
        <f t="shared" si="9"/>
        <v>0.42065491183879095</v>
      </c>
      <c r="M20" s="41">
        <f t="shared" si="10"/>
        <v>0.57934508816120911</v>
      </c>
      <c r="N20" s="42">
        <v>100</v>
      </c>
      <c r="O20" s="42">
        <f t="shared" si="11"/>
        <v>56.521739130434774</v>
      </c>
      <c r="P20" s="42">
        <f t="shared" si="12"/>
        <v>40.119760479041922</v>
      </c>
      <c r="Q20" s="42">
        <f t="shared" si="13"/>
        <v>59.880239520958092</v>
      </c>
      <c r="R20" s="42">
        <f t="shared" si="14"/>
        <v>43.478260869565219</v>
      </c>
      <c r="S20" s="43">
        <f t="shared" si="15"/>
        <v>-3.3585003905233179</v>
      </c>
      <c r="T20" s="43">
        <f t="shared" si="16"/>
        <v>-3.3585003905232966</v>
      </c>
      <c r="U20" s="31" t="s">
        <v>411</v>
      </c>
      <c r="V20" s="31" t="s">
        <v>101</v>
      </c>
      <c r="W20" s="31" t="s">
        <v>416</v>
      </c>
      <c r="X20" s="31" t="s">
        <v>456</v>
      </c>
      <c r="Y20" s="50" t="s">
        <v>464</v>
      </c>
    </row>
    <row r="21" spans="1:25" ht="15" x14ac:dyDescent="0.25">
      <c r="A21" s="31">
        <v>1.65</v>
      </c>
      <c r="B21" s="31">
        <v>2.31</v>
      </c>
      <c r="C21" s="32">
        <f t="shared" si="0"/>
        <v>3.8961038961038863E-2</v>
      </c>
      <c r="D21" s="33">
        <f>IF(OR($A21="",$B21=""),"",A21*'MPTO_working_2-way'!$G20)</f>
        <v>1.714285714285714</v>
      </c>
      <c r="E21" s="35">
        <f>IF(OR($A21="",$B21=""),"",B21*'MPTO_working_2-way'!$G20)</f>
        <v>2.4</v>
      </c>
      <c r="F21" s="33">
        <f>IF(OR($A21="",$B21=""),"",'MPTO_working_2-way'!D20)</f>
        <v>1.7047970479704795</v>
      </c>
      <c r="G21" s="35">
        <f>IF(OR($A21="",$B21=""),"",'MPTO_working_2-way'!E20)</f>
        <v>2.418848167539267</v>
      </c>
      <c r="H21" s="33">
        <f>IF(OR($A21="",$B21=""),"",'OddsRatio_working_2-way'!M20)</f>
        <v>1.7044027300535323</v>
      </c>
      <c r="I21" s="33">
        <f>IF(OR($A21="",$B21=""),"",'OddsRatio_working_2-way'!N20)</f>
        <v>2.4196424251848119</v>
      </c>
      <c r="J21" s="33">
        <f>IF('Log_working_2-way'!$D20="","",A21^('Log_working_2-way'!$D20))</f>
        <v>1.7000791913146875</v>
      </c>
      <c r="K21" s="35">
        <f>IF('Log_working_2-way'!$D20="","",B21^('Log_working_2-way'!$D20))</f>
        <v>2.4284098319246836</v>
      </c>
      <c r="L21" s="41">
        <f t="shared" si="9"/>
        <v>0.58333333333333348</v>
      </c>
      <c r="M21" s="41">
        <f t="shared" si="10"/>
        <v>0.41666666666666669</v>
      </c>
      <c r="N21" s="42">
        <v>100</v>
      </c>
      <c r="O21" s="42">
        <f t="shared" si="11"/>
        <v>39.393939393939398</v>
      </c>
      <c r="P21" s="42">
        <f t="shared" si="12"/>
        <v>56.709956709956707</v>
      </c>
      <c r="Q21" s="42">
        <f t="shared" si="13"/>
        <v>43.290043290043286</v>
      </c>
      <c r="R21" s="42">
        <f t="shared" si="14"/>
        <v>60.606060606060609</v>
      </c>
      <c r="S21" s="43">
        <f t="shared" si="15"/>
        <v>-3.8961038961038881</v>
      </c>
      <c r="T21" s="43">
        <f t="shared" si="16"/>
        <v>-3.8961038961039023</v>
      </c>
      <c r="U21" s="31" t="s">
        <v>355</v>
      </c>
      <c r="V21" s="31" t="s">
        <v>354</v>
      </c>
      <c r="W21" s="31" t="s">
        <v>431</v>
      </c>
      <c r="X21" s="31" t="s">
        <v>456</v>
      </c>
      <c r="Y21" s="50" t="s">
        <v>463</v>
      </c>
    </row>
    <row r="22" spans="1:25" ht="15" x14ac:dyDescent="0.25">
      <c r="A22" s="31">
        <v>2.1</v>
      </c>
      <c r="B22" s="31">
        <v>1.81</v>
      </c>
      <c r="C22" s="32">
        <f t="shared" si="0"/>
        <v>2.8676664035780064E-2</v>
      </c>
      <c r="D22" s="33">
        <f>IF(OR($A22="",$B22=""),"",A22*'MPTO_working_2-way'!$G21)</f>
        <v>2.160220994475138</v>
      </c>
      <c r="E22" s="35">
        <f>IF(OR($A22="",$B22=""),"",B22*'MPTO_working_2-way'!$G21)</f>
        <v>1.861904761904762</v>
      </c>
      <c r="F22" s="33">
        <f>IF(OR($A22="",$B22=""),"",'MPTO_working_2-way'!D21)</f>
        <v>2.1651951011107946</v>
      </c>
      <c r="G22" s="35">
        <f>IF(OR($A22="",$B22=""),"",'MPTO_working_2-way'!E21)</f>
        <v>1.858225372769494</v>
      </c>
      <c r="H22" s="33">
        <f>IF(OR($A22="",$B22=""),"",'OddsRatio_working_2-way'!M21)</f>
        <v>2.1653431646335015</v>
      </c>
      <c r="I22" s="33">
        <f>IF(OR($A22="",$B22=""),"",'OddsRatio_working_2-way'!N21)</f>
        <v>1.8581163303210331</v>
      </c>
      <c r="J22" s="33">
        <f>IF('Log_working_2-way'!$D21="","",A22^('Log_working_2-way'!$D21))</f>
        <v>2.1676082555034109</v>
      </c>
      <c r="K22" s="35">
        <f>IF('Log_working_2-way'!$D21="","",B22^('Log_working_2-way'!$D21))</f>
        <v>1.8564516354578522</v>
      </c>
      <c r="L22" s="41">
        <f t="shared" si="9"/>
        <v>0.46291560102301793</v>
      </c>
      <c r="M22" s="41">
        <f t="shared" si="10"/>
        <v>0.53708439897698212</v>
      </c>
      <c r="N22" s="42">
        <v>100</v>
      </c>
      <c r="O22" s="42">
        <f t="shared" si="11"/>
        <v>52.38095238095238</v>
      </c>
      <c r="P22" s="42">
        <f t="shared" si="12"/>
        <v>44.751381215469614</v>
      </c>
      <c r="Q22" s="42">
        <f t="shared" si="13"/>
        <v>55.248618784530393</v>
      </c>
      <c r="R22" s="42">
        <f t="shared" si="14"/>
        <v>47.619047619047613</v>
      </c>
      <c r="S22" s="43">
        <f t="shared" si="15"/>
        <v>-2.8676664035780135</v>
      </c>
      <c r="T22" s="43">
        <f t="shared" si="16"/>
        <v>-2.8676664035779993</v>
      </c>
      <c r="U22" s="31" t="s">
        <v>145</v>
      </c>
      <c r="V22" s="31" t="s">
        <v>146</v>
      </c>
      <c r="W22" s="31" t="s">
        <v>417</v>
      </c>
      <c r="X22" s="31" t="s">
        <v>456</v>
      </c>
      <c r="Y22" s="50" t="s">
        <v>463</v>
      </c>
    </row>
    <row r="23" spans="1:25" ht="15" x14ac:dyDescent="0.25">
      <c r="A23" s="31">
        <v>2.5</v>
      </c>
      <c r="B23" s="31">
        <v>1.58</v>
      </c>
      <c r="C23" s="32">
        <f t="shared" si="0"/>
        <v>3.2911392405063244E-2</v>
      </c>
      <c r="D23" s="33">
        <f>IF(OR($A23="",$B23=""),"",A23*'MPTO_working_2-way'!$G22)</f>
        <v>2.5822784810126582</v>
      </c>
      <c r="E23" s="35">
        <f>IF(OR($A23="",$B23=""),"",B23*'MPTO_working_2-way'!$G22)</f>
        <v>1.6319999999999999</v>
      </c>
      <c r="F23" s="33">
        <f>IF(OR($A23="",$B23=""),"",'MPTO_working_2-way'!D22)</f>
        <v>2.6072607260726071</v>
      </c>
      <c r="G23" s="35">
        <f>IF(OR($A23="",$B23=""),"",'MPTO_working_2-way'!E22)</f>
        <v>1.62217659137577</v>
      </c>
      <c r="H23" s="33">
        <f>IF(OR($A23="",$B23=""),"",'OddsRatio_working_2-way'!M22)</f>
        <v>2.6081688022566918</v>
      </c>
      <c r="I23" s="33">
        <f>IF(OR($A23="",$B23=""),"",'OddsRatio_working_2-way'!N22)</f>
        <v>1.6218252702059208</v>
      </c>
      <c r="J23" s="33">
        <f>IF('Log_working_2-way'!$D22="","",A23^('Log_working_2-way'!$D22))</f>
        <v>2.6198085173024386</v>
      </c>
      <c r="K23" s="35">
        <f>IF('Log_working_2-way'!$D22="","",B23^('Log_working_2-way'!$D22))</f>
        <v>1.6173569217090376</v>
      </c>
      <c r="L23" s="41">
        <f t="shared" si="9"/>
        <v>0.38725490196078433</v>
      </c>
      <c r="M23" s="41">
        <f t="shared" si="10"/>
        <v>0.61274509803921573</v>
      </c>
      <c r="N23" s="42">
        <v>100</v>
      </c>
      <c r="O23" s="42">
        <f t="shared" si="11"/>
        <v>60</v>
      </c>
      <c r="P23" s="42">
        <f t="shared" si="12"/>
        <v>36.708860759493668</v>
      </c>
      <c r="Q23" s="42">
        <f t="shared" si="13"/>
        <v>63.291139240506325</v>
      </c>
      <c r="R23" s="42">
        <f t="shared" si="14"/>
        <v>40</v>
      </c>
      <c r="S23" s="43">
        <f t="shared" si="15"/>
        <v>-3.2911392405063253</v>
      </c>
      <c r="T23" s="43">
        <f t="shared" si="16"/>
        <v>-3.2911392405063324</v>
      </c>
      <c r="U23" s="31" t="s">
        <v>217</v>
      </c>
      <c r="V23" s="31" t="s">
        <v>148</v>
      </c>
      <c r="W23" s="31" t="s">
        <v>418</v>
      </c>
      <c r="X23" s="31" t="s">
        <v>456</v>
      </c>
      <c r="Y23" s="50" t="s">
        <v>466</v>
      </c>
    </row>
    <row r="24" spans="1:25" ht="15" x14ac:dyDescent="0.25">
      <c r="A24" s="31">
        <v>2.71</v>
      </c>
      <c r="B24" s="31">
        <v>1.5</v>
      </c>
      <c r="C24" s="32">
        <f t="shared" si="0"/>
        <v>3.5670356703566997E-2</v>
      </c>
      <c r="D24" s="33">
        <f>IF(OR($A24="",$B24=""),"",A24*'MPTO_working_2-way'!$G23)</f>
        <v>2.8066666666666666</v>
      </c>
      <c r="E24" s="35">
        <f>IF(OR($A24="",$B24=""),"",B24*'MPTO_working_2-way'!$G23)</f>
        <v>1.5535055350553506</v>
      </c>
      <c r="F24" s="33">
        <f>IF(OR($A24="",$B24=""),"",'MPTO_working_2-way'!D23)</f>
        <v>2.847635726795096</v>
      </c>
      <c r="G24" s="35">
        <f>IF(OR($A24="",$B24=""),"",'MPTO_working_2-way'!E23)</f>
        <v>1.5412322274881518</v>
      </c>
      <c r="H24" s="33">
        <f>IF(OR($A24="",$B24=""),"",'OddsRatio_working_2-way'!M23)</f>
        <v>2.8493242008906927</v>
      </c>
      <c r="I24" s="33">
        <f>IF(OR($A24="",$B24=""),"",'OddsRatio_working_2-way'!N23)</f>
        <v>1.5407380704358749</v>
      </c>
      <c r="J24" s="33">
        <f>IF('Log_working_2-way'!$D23="","",A24^('Log_working_2-way'!$D23))</f>
        <v>2.8687154604017304</v>
      </c>
      <c r="K24" s="35">
        <f>IF('Log_working_2-way'!$D23="","",B24^('Log_working_2-way'!$D23))</f>
        <v>1.5351269474619433</v>
      </c>
      <c r="L24" s="41">
        <f t="shared" si="9"/>
        <v>0.35629453681710216</v>
      </c>
      <c r="M24" s="41">
        <f t="shared" si="10"/>
        <v>0.64370546318289779</v>
      </c>
      <c r="N24" s="42">
        <v>100</v>
      </c>
      <c r="O24" s="42">
        <f t="shared" si="11"/>
        <v>63.099630996309962</v>
      </c>
      <c r="P24" s="42">
        <f t="shared" si="12"/>
        <v>33.333333333333329</v>
      </c>
      <c r="Q24" s="42">
        <f t="shared" si="13"/>
        <v>66.666666666666657</v>
      </c>
      <c r="R24" s="42">
        <f t="shared" si="14"/>
        <v>36.900369003690038</v>
      </c>
      <c r="S24" s="43">
        <f t="shared" si="15"/>
        <v>-3.5670356703566952</v>
      </c>
      <c r="T24" s="43">
        <f t="shared" si="16"/>
        <v>-3.5670356703567094</v>
      </c>
      <c r="U24" s="31" t="s">
        <v>412</v>
      </c>
      <c r="V24" s="31" t="s">
        <v>143</v>
      </c>
      <c r="W24" s="31" t="s">
        <v>418</v>
      </c>
      <c r="X24" s="31" t="s">
        <v>456</v>
      </c>
      <c r="Y24" s="50" t="s">
        <v>460</v>
      </c>
    </row>
    <row r="25" spans="1:25" ht="15" x14ac:dyDescent="0.25">
      <c r="A25" s="31">
        <v>2.1</v>
      </c>
      <c r="B25" s="31">
        <v>1.78</v>
      </c>
      <c r="C25" s="32">
        <f t="shared" si="0"/>
        <v>3.7988228999465079E-2</v>
      </c>
      <c r="D25" s="33">
        <f>IF(OR($A25="",$B25=""),"",A25*'MPTO_working_2-way'!$G24)</f>
        <v>2.1797752808988768</v>
      </c>
      <c r="E25" s="35">
        <f>IF(OR($A25="",$B25=""),"",B25*'MPTO_working_2-way'!$G24)</f>
        <v>1.8476190476190479</v>
      </c>
      <c r="F25" s="33">
        <f>IF(OR($A25="",$B25=""),"",'MPTO_working_2-way'!D24)</f>
        <v>2.1872440023405506</v>
      </c>
      <c r="G25" s="35">
        <f>IF(OR($A25="",$B25=""),"",'MPTO_working_2-way'!E24)</f>
        <v>1.8422868408082802</v>
      </c>
      <c r="H25" s="33">
        <f>IF(OR($A25="",$B25=""),"",'OddsRatio_working_2-way'!M24)</f>
        <v>2.1875421719907089</v>
      </c>
      <c r="I25" s="33">
        <f>IF(OR($A25="",$B25=""),"",'OddsRatio_working_2-way'!N24)</f>
        <v>1.8420753583206844</v>
      </c>
      <c r="J25" s="33">
        <f>IF('Log_working_2-way'!$D24="","",A25^('Log_working_2-way'!$D24))</f>
        <v>2.1909772182449698</v>
      </c>
      <c r="K25" s="35">
        <f>IF('Log_working_2-way'!$D24="","",B25^('Log_working_2-way'!$D24))</f>
        <v>1.8396466235294411</v>
      </c>
      <c r="L25" s="41">
        <f t="shared" si="9"/>
        <v>0.45876288659793807</v>
      </c>
      <c r="M25" s="41">
        <f t="shared" si="10"/>
        <v>0.54123711340206171</v>
      </c>
      <c r="N25" s="42">
        <v>100</v>
      </c>
      <c r="O25" s="42">
        <f t="shared" si="11"/>
        <v>52.38095238095238</v>
      </c>
      <c r="P25" s="42">
        <f t="shared" si="12"/>
        <v>43.820224719101127</v>
      </c>
      <c r="Q25" s="42">
        <f t="shared" si="13"/>
        <v>56.17977528089888</v>
      </c>
      <c r="R25" s="42">
        <f t="shared" si="14"/>
        <v>47.619047619047613</v>
      </c>
      <c r="S25" s="43">
        <f t="shared" si="15"/>
        <v>-3.7988228999465008</v>
      </c>
      <c r="T25" s="43">
        <f t="shared" si="16"/>
        <v>-3.7988228999464866</v>
      </c>
      <c r="U25" s="31" t="s">
        <v>61</v>
      </c>
      <c r="V25" s="31" t="s">
        <v>117</v>
      </c>
      <c r="W25" s="31" t="s">
        <v>423</v>
      </c>
      <c r="X25" s="31" t="s">
        <v>456</v>
      </c>
      <c r="Y25" s="50" t="s">
        <v>463</v>
      </c>
    </row>
    <row r="26" spans="1:25" ht="15" x14ac:dyDescent="0.25">
      <c r="A26" s="31">
        <v>2.41</v>
      </c>
      <c r="B26" s="31">
        <v>1.6</v>
      </c>
      <c r="C26" s="32">
        <f t="shared" si="0"/>
        <v>3.9937759336099443E-2</v>
      </c>
      <c r="D26" s="33">
        <f>IF(OR($A26="",$B26=""),"",A26*'MPTO_working_2-way'!$G25)</f>
        <v>2.5062499999999996</v>
      </c>
      <c r="E26" s="35">
        <f>IF(OR($A26="",$B26=""),"",B26*'MPTO_working_2-way'!$G25)</f>
        <v>1.6639004149377592</v>
      </c>
      <c r="F26" s="33">
        <f>IF(OR($A26="",$B26=""),"",'MPTO_working_2-way'!D25)</f>
        <v>2.5318450426789227</v>
      </c>
      <c r="G26" s="35">
        <f>IF(OR($A26="",$B26=""),"",'MPTO_working_2-way'!E25)</f>
        <v>1.6528075439348477</v>
      </c>
      <c r="H26" s="33">
        <f>IF(OR($A26="",$B26=""),"",'OddsRatio_working_2-way'!M25)</f>
        <v>2.532970971675589</v>
      </c>
      <c r="I26" s="33">
        <f>IF(OR($A26="",$B26=""),"",'OddsRatio_working_2-way'!N25)</f>
        <v>1.652328073053442</v>
      </c>
      <c r="J26" s="33">
        <f>IF('Log_working_2-way'!$D25="","",A26^('Log_working_2-way'!$D25))</f>
        <v>2.5449579873420185</v>
      </c>
      <c r="K26" s="35">
        <f>IF('Log_working_2-way'!$D25="","",B26^('Log_working_2-way'!$D25))</f>
        <v>1.6472667918433761</v>
      </c>
      <c r="L26" s="41">
        <f t="shared" si="9"/>
        <v>0.39900249376558611</v>
      </c>
      <c r="M26" s="41">
        <f t="shared" si="10"/>
        <v>0.60099750623441406</v>
      </c>
      <c r="N26" s="42">
        <v>100</v>
      </c>
      <c r="O26" s="42">
        <f t="shared" si="11"/>
        <v>58.50622406639004</v>
      </c>
      <c r="P26" s="42">
        <f t="shared" si="12"/>
        <v>37.5</v>
      </c>
      <c r="Q26" s="42">
        <f t="shared" si="13"/>
        <v>62.5</v>
      </c>
      <c r="R26" s="42">
        <f t="shared" si="14"/>
        <v>41.493775933609953</v>
      </c>
      <c r="S26" s="43">
        <f t="shared" si="15"/>
        <v>-3.9937759336099603</v>
      </c>
      <c r="T26" s="43">
        <f t="shared" si="16"/>
        <v>-3.9937759336099532</v>
      </c>
      <c r="U26" s="31" t="s">
        <v>159</v>
      </c>
      <c r="V26" s="31" t="s">
        <v>158</v>
      </c>
      <c r="W26" s="31" t="s">
        <v>423</v>
      </c>
      <c r="X26" s="31" t="s">
        <v>456</v>
      </c>
      <c r="Y26" s="50" t="s">
        <v>466</v>
      </c>
    </row>
    <row r="27" spans="1:25" ht="15" x14ac:dyDescent="0.25">
      <c r="A27" s="31">
        <v>1.52</v>
      </c>
      <c r="B27" s="31">
        <v>2.62</v>
      </c>
      <c r="C27" s="32">
        <f t="shared" si="0"/>
        <v>3.9574126155082379E-2</v>
      </c>
      <c r="D27" s="33">
        <f>IF(OR($A27="",$B27=""),"",A27*'MPTO_working_2-way'!$G26)</f>
        <v>1.5801526717557253</v>
      </c>
      <c r="E27" s="35">
        <f>IF(OR($A27="",$B27=""),"",B27*'MPTO_working_2-way'!$G26)</f>
        <v>2.7236842105263159</v>
      </c>
      <c r="F27" s="33">
        <f>IF(OR($A27="",$B27=""),"",'MPTO_working_2-way'!D26)</f>
        <v>1.5671336376515033</v>
      </c>
      <c r="G27" s="35">
        <f>IF(OR($A27="",$B27=""),"",'MPTO_working_2-way'!E26)</f>
        <v>2.7632528448515128</v>
      </c>
      <c r="H27" s="33">
        <f>IF(OR($A27="",$B27=""),"",'OddsRatio_working_2-way'!M26)</f>
        <v>1.5665577237325312</v>
      </c>
      <c r="I27" s="33">
        <f>IF(OR($A27="",$B27=""),"",'OddsRatio_working_2-way'!N26)</f>
        <v>2.7650452162436565</v>
      </c>
      <c r="J27" s="33">
        <f>IF('Log_working_2-way'!$D26="","",A27^('Log_working_2-way'!$D26))</f>
        <v>1.560602588024171</v>
      </c>
      <c r="K27" s="35">
        <f>IF('Log_working_2-way'!$D26="","",B27^('Log_working_2-way'!$D26))</f>
        <v>2.7837948332060924</v>
      </c>
      <c r="L27" s="41">
        <f t="shared" si="9"/>
        <v>0.63285024154589364</v>
      </c>
      <c r="M27" s="41">
        <f t="shared" si="10"/>
        <v>0.36714975845410625</v>
      </c>
      <c r="N27" s="42">
        <v>100</v>
      </c>
      <c r="O27" s="42">
        <f t="shared" si="11"/>
        <v>34.21052631578948</v>
      </c>
      <c r="P27" s="42">
        <f t="shared" si="12"/>
        <v>61.832061068702288</v>
      </c>
      <c r="Q27" s="42">
        <f t="shared" si="13"/>
        <v>38.167938931297705</v>
      </c>
      <c r="R27" s="42">
        <f t="shared" si="14"/>
        <v>65.789473684210535</v>
      </c>
      <c r="S27" s="43">
        <f t="shared" si="15"/>
        <v>-3.9574126155082254</v>
      </c>
      <c r="T27" s="43">
        <f t="shared" si="16"/>
        <v>-3.9574126155082467</v>
      </c>
      <c r="U27" s="31" t="s">
        <v>156</v>
      </c>
      <c r="V27" s="31" t="s">
        <v>64</v>
      </c>
      <c r="W27" s="31" t="s">
        <v>423</v>
      </c>
      <c r="X27" s="31" t="s">
        <v>456</v>
      </c>
      <c r="Y27" s="50" t="s">
        <v>468</v>
      </c>
    </row>
    <row r="28" spans="1:25" ht="15" x14ac:dyDescent="0.25">
      <c r="A28" s="31">
        <v>1.76</v>
      </c>
      <c r="B28" s="31">
        <v>2.1</v>
      </c>
      <c r="C28" s="32">
        <f t="shared" si="0"/>
        <v>4.4372294372294396E-2</v>
      </c>
      <c r="D28" s="33">
        <f>IF(OR($A28="",$B28=""),"",A28*'MPTO_working_2-way'!$G27)</f>
        <v>1.8380952380952382</v>
      </c>
      <c r="E28" s="35">
        <f>IF(OR($A28="",$B28=""),"",B28*'MPTO_working_2-way'!$G27)</f>
        <v>2.1931818181818183</v>
      </c>
      <c r="F28" s="33">
        <f>IF(OR($A28="",$B28=""),"",'MPTO_working_2-way'!D27)</f>
        <v>1.8315163528245788</v>
      </c>
      <c r="G28" s="35">
        <f>IF(OR($A28="",$B28=""),"",'MPTO_working_2-way'!E27)</f>
        <v>2.2026221692491061</v>
      </c>
      <c r="H28" s="33">
        <f>IF(OR($A28="",$B28=""),"",'OddsRatio_working_2-way'!M27)</f>
        <v>1.8312094145936331</v>
      </c>
      <c r="I28" s="33">
        <f>IF(OR($A28="",$B28=""),"",'OddsRatio_working_2-way'!N27)</f>
        <v>2.2030662579644695</v>
      </c>
      <c r="J28" s="33">
        <f>IF('Log_working_2-way'!$D27="","",A28^('Log_working_2-way'!$D27))</f>
        <v>1.8281992138966479</v>
      </c>
      <c r="K28" s="35">
        <f>IF('Log_working_2-way'!$D27="","",B28^('Log_working_2-way'!$D27))</f>
        <v>2.2074389630178586</v>
      </c>
      <c r="L28" s="41">
        <f t="shared" si="9"/>
        <v>0.54404145077720201</v>
      </c>
      <c r="M28" s="41">
        <f t="shared" si="10"/>
        <v>0.45595854922279788</v>
      </c>
      <c r="N28" s="42">
        <v>100</v>
      </c>
      <c r="O28" s="42">
        <f t="shared" si="11"/>
        <v>43.181818181818187</v>
      </c>
      <c r="P28" s="42">
        <f t="shared" si="12"/>
        <v>52.38095238095238</v>
      </c>
      <c r="Q28" s="42">
        <f t="shared" si="13"/>
        <v>47.619047619047613</v>
      </c>
      <c r="R28" s="42">
        <f t="shared" si="14"/>
        <v>56.81818181818182</v>
      </c>
      <c r="S28" s="43">
        <f t="shared" si="15"/>
        <v>-4.4372294372294263</v>
      </c>
      <c r="T28" s="43">
        <f t="shared" si="16"/>
        <v>-4.4372294372294405</v>
      </c>
      <c r="U28" s="31" t="s">
        <v>368</v>
      </c>
      <c r="V28" s="31" t="s">
        <v>220</v>
      </c>
      <c r="W28" s="31" t="s">
        <v>419</v>
      </c>
      <c r="X28" s="31" t="s">
        <v>457</v>
      </c>
      <c r="Y28" s="50" t="s">
        <v>459</v>
      </c>
    </row>
    <row r="29" spans="1:25" ht="15" x14ac:dyDescent="0.25">
      <c r="A29" s="31">
        <v>1.79</v>
      </c>
      <c r="B29" s="31">
        <v>2.06</v>
      </c>
      <c r="C29" s="32">
        <f t="shared" si="0"/>
        <v>4.4096111080978329E-2</v>
      </c>
      <c r="D29" s="33">
        <f>IF(OR($A29="",$B29=""),"",A29*'MPTO_working_2-way'!$G28)</f>
        <v>1.8689320388349513</v>
      </c>
      <c r="E29" s="35">
        <f>IF(OR($A29="",$B29=""),"",B29*'MPTO_working_2-way'!$G28)</f>
        <v>2.1508379888268152</v>
      </c>
      <c r="F29" s="33">
        <f>IF(OR($A29="",$B29=""),"",'MPTO_working_2-way'!D28)</f>
        <v>1.8635467731338755</v>
      </c>
      <c r="G29" s="35">
        <f>IF(OR($A29="",$B29=""),"",'MPTO_working_2-way'!E28)</f>
        <v>2.1580148651021243</v>
      </c>
      <c r="H29" s="33">
        <f>IF(OR($A29="",$B29=""),"",'OddsRatio_working_2-way'!M28)</f>
        <v>1.863297757942139</v>
      </c>
      <c r="I29" s="33">
        <f>IF(OR($A29="",$B29=""),"",'OddsRatio_working_2-way'!N28)</f>
        <v>2.1583488904033761</v>
      </c>
      <c r="J29" s="33">
        <f>IF('Log_working_2-way'!$D28="","",A29^('Log_working_2-way'!$D28))</f>
        <v>1.8608328110900716</v>
      </c>
      <c r="K29" s="35">
        <f>IF('Log_working_2-way'!$D28="","",B29^('Log_working_2-way'!$D28))</f>
        <v>2.1616657579923269</v>
      </c>
      <c r="L29" s="41">
        <f t="shared" si="9"/>
        <v>0.53506493506493513</v>
      </c>
      <c r="M29" s="41">
        <f t="shared" si="10"/>
        <v>0.46493506493506503</v>
      </c>
      <c r="N29" s="42">
        <v>100</v>
      </c>
      <c r="O29" s="42">
        <f t="shared" si="11"/>
        <v>44.134078212290497</v>
      </c>
      <c r="P29" s="42">
        <f t="shared" si="12"/>
        <v>51.456310679611654</v>
      </c>
      <c r="Q29" s="42">
        <f t="shared" si="13"/>
        <v>48.543689320388353</v>
      </c>
      <c r="R29" s="42">
        <f t="shared" si="14"/>
        <v>55.865921787709496</v>
      </c>
      <c r="S29" s="43">
        <f t="shared" si="15"/>
        <v>-4.4096111080978559</v>
      </c>
      <c r="T29" s="43">
        <f t="shared" si="16"/>
        <v>-4.4096111080978417</v>
      </c>
      <c r="U29" s="31" t="s">
        <v>364</v>
      </c>
      <c r="V29" s="31" t="s">
        <v>233</v>
      </c>
      <c r="W29" s="31" t="s">
        <v>419</v>
      </c>
      <c r="X29" s="31" t="s">
        <v>457</v>
      </c>
      <c r="Y29" s="50" t="s">
        <v>459</v>
      </c>
    </row>
    <row r="30" spans="1:25" ht="15" x14ac:dyDescent="0.25">
      <c r="A30" s="31">
        <v>1.65</v>
      </c>
      <c r="B30" s="31">
        <v>2.2999999999999998</v>
      </c>
      <c r="C30" s="32">
        <f t="shared" si="0"/>
        <v>4.0843214756258295E-2</v>
      </c>
      <c r="D30" s="33">
        <f>IF(OR($A30="",$B30=""),"",A30*'MPTO_working_2-way'!$G29)</f>
        <v>1.7173913043478262</v>
      </c>
      <c r="E30" s="35">
        <f>IF(OR($A30="",$B30=""),"",B30*'MPTO_working_2-way'!$G29)</f>
        <v>2.393939393939394</v>
      </c>
      <c r="F30" s="33">
        <f>IF(OR($A30="",$B30=""),"",'MPTO_working_2-way'!D29)</f>
        <v>1.7075365579302588</v>
      </c>
      <c r="G30" s="35">
        <f>IF(OR($A30="",$B30=""),"",'MPTO_working_2-way'!E29)</f>
        <v>2.4133545310015898</v>
      </c>
      <c r="H30" s="33">
        <f>IF(OR($A30="",$B30=""),"",'OddsRatio_working_2-way'!M29)</f>
        <v>1.7071067811865481</v>
      </c>
      <c r="I30" s="33">
        <f>IF(OR($A30="",$B30=""),"",'OddsRatio_working_2-way'!N29)</f>
        <v>2.4142135623730949</v>
      </c>
      <c r="J30" s="33">
        <f>IF('Log_working_2-way'!$D29="","",A30^('Log_working_2-way'!$D29))</f>
        <v>1.7026112839208782</v>
      </c>
      <c r="K30" s="35">
        <f>IF('Log_working_2-way'!$D29="","",B30^('Log_working_2-way'!$D29))</f>
        <v>2.4232620837218128</v>
      </c>
      <c r="L30" s="41">
        <f t="shared" si="9"/>
        <v>0.58227848101265822</v>
      </c>
      <c r="M30" s="41">
        <f t="shared" si="10"/>
        <v>0.41772151898734178</v>
      </c>
      <c r="N30" s="42">
        <v>100</v>
      </c>
      <c r="O30" s="42">
        <f t="shared" si="11"/>
        <v>39.393939393939398</v>
      </c>
      <c r="P30" s="42">
        <f t="shared" si="12"/>
        <v>56.521739130434774</v>
      </c>
      <c r="Q30" s="42">
        <f t="shared" si="13"/>
        <v>43.478260869565219</v>
      </c>
      <c r="R30" s="42">
        <f t="shared" si="14"/>
        <v>60.606060606060609</v>
      </c>
      <c r="S30" s="43">
        <f t="shared" si="15"/>
        <v>-4.0843214756258206</v>
      </c>
      <c r="T30" s="43">
        <f t="shared" si="16"/>
        <v>-4.0843214756258348</v>
      </c>
      <c r="U30" s="31" t="s">
        <v>239</v>
      </c>
      <c r="V30" s="31" t="s">
        <v>363</v>
      </c>
      <c r="W30" s="31" t="s">
        <v>419</v>
      </c>
      <c r="X30" s="31" t="s">
        <v>457</v>
      </c>
      <c r="Y30" s="50" t="s">
        <v>461</v>
      </c>
    </row>
    <row r="31" spans="1:25" ht="15" x14ac:dyDescent="0.25">
      <c r="A31" s="31">
        <v>1.3</v>
      </c>
      <c r="B31" s="31">
        <v>3.62</v>
      </c>
      <c r="C31" s="32">
        <f t="shared" si="0"/>
        <v>4.5473863153421057E-2</v>
      </c>
      <c r="D31" s="33">
        <f>IF(OR($A31="",$B31=""),"",A31*'MPTO_working_2-way'!$G30)</f>
        <v>1.3591160220994474</v>
      </c>
      <c r="E31" s="35">
        <f>IF(OR($A31="",$B31=""),"",B31*'MPTO_working_2-way'!$G30)</f>
        <v>3.7846153846153845</v>
      </c>
      <c r="F31" s="33">
        <f>IF(OR($A31="",$B31=""),"",'MPTO_working_2-way'!D30)</f>
        <v>1.3395957870765727</v>
      </c>
      <c r="G31" s="35">
        <f>IF(OR($A31="",$B31=""),"",'MPTO_working_2-way'!E30)</f>
        <v>3.944677284157585</v>
      </c>
      <c r="H31" s="33">
        <f>IF(OR($A31="",$B31=""),"",'OddsRatio_working_2-way'!M30)</f>
        <v>1.3383841260962059</v>
      </c>
      <c r="I31" s="33">
        <f>IF(OR($A31="",$B31=""),"",'OddsRatio_working_2-way'!N30)</f>
        <v>3.9552213679068653</v>
      </c>
      <c r="J31" s="33">
        <f>IF('Log_working_2-way'!$D30="","",A31^('Log_working_2-way'!$D30))</f>
        <v>1.3292458814446815</v>
      </c>
      <c r="K31" s="35">
        <f>IF('Log_working_2-way'!$D30="","",B31^('Log_working_2-way'!$D30))</f>
        <v>4.0372437631920057</v>
      </c>
      <c r="L31" s="41">
        <f t="shared" si="9"/>
        <v>0.7357723577235773</v>
      </c>
      <c r="M31" s="41">
        <f t="shared" si="10"/>
        <v>0.26422764227642276</v>
      </c>
      <c r="N31" s="42">
        <v>100</v>
      </c>
      <c r="O31" s="42">
        <f t="shared" si="11"/>
        <v>23.076923076923073</v>
      </c>
      <c r="P31" s="42">
        <f t="shared" si="12"/>
        <v>72.375690607734811</v>
      </c>
      <c r="Q31" s="42">
        <f t="shared" si="13"/>
        <v>27.624309392265197</v>
      </c>
      <c r="R31" s="42">
        <f t="shared" si="14"/>
        <v>76.92307692307692</v>
      </c>
      <c r="S31" s="43">
        <f t="shared" si="15"/>
        <v>-4.5473863153421235</v>
      </c>
      <c r="T31" s="43">
        <f t="shared" si="16"/>
        <v>-4.5473863153421092</v>
      </c>
      <c r="U31" s="31" t="s">
        <v>206</v>
      </c>
      <c r="V31" s="31" t="s">
        <v>369</v>
      </c>
      <c r="W31" s="31" t="s">
        <v>211</v>
      </c>
      <c r="X31" s="31" t="s">
        <v>457</v>
      </c>
      <c r="Y31" s="50" t="s">
        <v>469</v>
      </c>
    </row>
    <row r="32" spans="1:25" ht="15" x14ac:dyDescent="0.25">
      <c r="A32" s="31">
        <v>1.43</v>
      </c>
      <c r="B32" s="31">
        <v>2.89</v>
      </c>
      <c r="C32" s="32">
        <f t="shared" si="0"/>
        <v>4.5321460546374093E-2</v>
      </c>
      <c r="D32" s="33">
        <f>IF(OR($A32="",$B32=""),"",A32*'MPTO_working_2-way'!$G31)</f>
        <v>1.4948096885813149</v>
      </c>
      <c r="E32" s="35">
        <f>IF(OR($A32="",$B32=""),"",B32*'MPTO_working_2-way'!$G31)</f>
        <v>3.0209790209790213</v>
      </c>
      <c r="F32" s="33">
        <f>IF(OR($A32="",$B32=""),"",'MPTO_working_2-way'!D31)</f>
        <v>1.4778908219643463</v>
      </c>
      <c r="G32" s="35">
        <f>IF(OR($A32="",$B32=""),"",'MPTO_working_2-way'!E31)</f>
        <v>3.0925281550492016</v>
      </c>
      <c r="H32" s="33">
        <f>IF(OR($A32="",$B32=""),"",'OddsRatio_working_2-way'!M31)</f>
        <v>1.4769834667084671</v>
      </c>
      <c r="I32" s="33">
        <f>IF(OR($A32="",$B32=""),"",'OddsRatio_working_2-way'!N31)</f>
        <v>3.096508725765124</v>
      </c>
      <c r="J32" s="33">
        <f>IF('Log_working_2-way'!$D31="","",A32^('Log_working_2-way'!$D31))</f>
        <v>1.4691846140432356</v>
      </c>
      <c r="K32" s="35">
        <f>IF('Log_working_2-way'!$D31="","",B32^('Log_working_2-way'!$D31))</f>
        <v>3.13135718876008</v>
      </c>
      <c r="L32" s="41">
        <f t="shared" si="9"/>
        <v>0.66898148148148151</v>
      </c>
      <c r="M32" s="41">
        <f t="shared" si="10"/>
        <v>0.33101851851851849</v>
      </c>
      <c r="N32" s="42">
        <v>100</v>
      </c>
      <c r="O32" s="42">
        <f t="shared" si="11"/>
        <v>30.069930069930074</v>
      </c>
      <c r="P32" s="42">
        <f t="shared" si="12"/>
        <v>65.397923875432525</v>
      </c>
      <c r="Q32" s="42">
        <f t="shared" si="13"/>
        <v>34.602076124567475</v>
      </c>
      <c r="R32" s="42">
        <f t="shared" si="14"/>
        <v>69.930069930069934</v>
      </c>
      <c r="S32" s="43">
        <f t="shared" si="15"/>
        <v>-4.5321460546374013</v>
      </c>
      <c r="T32" s="43">
        <f t="shared" si="16"/>
        <v>-4.5321460546374084</v>
      </c>
      <c r="U32" s="31" t="s">
        <v>242</v>
      </c>
      <c r="V32" s="31" t="s">
        <v>370</v>
      </c>
      <c r="W32" s="31" t="s">
        <v>211</v>
      </c>
      <c r="X32" s="31" t="s">
        <v>457</v>
      </c>
      <c r="Y32" s="50" t="s">
        <v>468</v>
      </c>
    </row>
    <row r="33" spans="1:25" ht="15" x14ac:dyDescent="0.25">
      <c r="A33" s="31">
        <v>1.6</v>
      </c>
      <c r="B33" s="31">
        <v>2.48</v>
      </c>
      <c r="C33" s="32">
        <f t="shared" si="0"/>
        <v>2.8225806451612989E-2</v>
      </c>
      <c r="D33" s="33">
        <f>IF(OR($A33="",$B33=""),"",A33*'MPTO_working_2-way'!$G32)</f>
        <v>1.645161290322581</v>
      </c>
      <c r="E33" s="35">
        <f>IF(OR($A33="",$B33=""),"",B33*'MPTO_working_2-way'!$G32)</f>
        <v>2.5500000000000003</v>
      </c>
      <c r="F33" s="33">
        <f>IF(OR($A33="",$B33=""),"",'MPTO_working_2-way'!D32)</f>
        <v>1.6369636963696372</v>
      </c>
      <c r="G33" s="35">
        <f>IF(OR($A33="",$B33=""),"",'MPTO_working_2-way'!E32)</f>
        <v>2.5699481865284977</v>
      </c>
      <c r="H33" s="33">
        <f>IF(OR($A33="",$B33=""),"",'OddsRatio_working_2-way'!M32)</f>
        <v>1.6367145399670135</v>
      </c>
      <c r="I33" s="33">
        <f>IF(OR($A33="",$B33=""),"",'OddsRatio_working_2-way'!N32)</f>
        <v>2.5705625319186329</v>
      </c>
      <c r="J33" s="33">
        <f>IF('Log_working_2-way'!$D32="","",A33^('Log_working_2-way'!$D32))</f>
        <v>1.6329971102948844</v>
      </c>
      <c r="K33" s="35">
        <f>IF('Log_working_2-way'!$D32="","",B33^('Log_working_2-way'!$D32))</f>
        <v>2.5797860428369455</v>
      </c>
      <c r="L33" s="41">
        <f t="shared" si="9"/>
        <v>0.6078431372549018</v>
      </c>
      <c r="M33" s="41">
        <f t="shared" si="10"/>
        <v>0.39215686274509798</v>
      </c>
      <c r="N33" s="42">
        <v>100</v>
      </c>
      <c r="O33" s="42">
        <f t="shared" si="11"/>
        <v>37.5</v>
      </c>
      <c r="P33" s="42">
        <f t="shared" si="12"/>
        <v>59.677419354838712</v>
      </c>
      <c r="Q33" s="42">
        <f t="shared" si="13"/>
        <v>40.322580645161295</v>
      </c>
      <c r="R33" s="42">
        <f t="shared" si="14"/>
        <v>62.5</v>
      </c>
      <c r="S33" s="43">
        <f t="shared" si="15"/>
        <v>-2.8225806451612954</v>
      </c>
      <c r="T33" s="43">
        <f t="shared" si="16"/>
        <v>-2.8225806451612883</v>
      </c>
      <c r="U33" s="31" t="s">
        <v>221</v>
      </c>
      <c r="V33" s="31" t="s">
        <v>249</v>
      </c>
      <c r="W33" s="31" t="s">
        <v>211</v>
      </c>
      <c r="X33" s="31" t="s">
        <v>457</v>
      </c>
      <c r="Y33" s="50" t="s">
        <v>469</v>
      </c>
    </row>
    <row r="34" spans="1:25" ht="15" x14ac:dyDescent="0.25">
      <c r="A34" s="31">
        <v>1.82</v>
      </c>
      <c r="B34" s="31">
        <v>2.08</v>
      </c>
      <c r="C34" s="32">
        <f t="shared" si="0"/>
        <v>3.0219780219780112E-2</v>
      </c>
      <c r="D34" s="33">
        <f>IF(OR($A34="",$B34=""),"",A34*'MPTO_working_2-way'!$G33)</f>
        <v>1.8749999999999998</v>
      </c>
      <c r="E34" s="35">
        <f>IF(OR($A34="",$B34=""),"",B34*'MPTO_working_2-way'!$G33)</f>
        <v>2.1428571428571428</v>
      </c>
      <c r="F34" s="33">
        <f>IF(OR($A34="",$B34=""),"",'MPTO_working_2-way'!D33)</f>
        <v>1.8714652956298199</v>
      </c>
      <c r="G34" s="35">
        <f>IF(OR($A34="",$B34=""),"",'MPTO_working_2-way'!E33)</f>
        <v>2.1474926253687316</v>
      </c>
      <c r="H34" s="33">
        <f>IF(OR($A34="",$B34=""),"",'OddsRatio_working_2-way'!M33)</f>
        <v>1.8713548411865626</v>
      </c>
      <c r="I34" s="33">
        <f>IF(OR($A34="",$B34=""),"",'OddsRatio_working_2-way'!N33)</f>
        <v>2.1476380835140083</v>
      </c>
      <c r="J34" s="33">
        <f>IF('Log_working_2-way'!$D33="","",A34^('Log_working_2-way'!$D33))</f>
        <v>1.8697536002386808</v>
      </c>
      <c r="K34" s="35">
        <f>IF('Log_working_2-way'!$D33="","",B34^('Log_working_2-way'!$D33))</f>
        <v>2.1497509176455911</v>
      </c>
      <c r="L34" s="41">
        <f t="shared" si="9"/>
        <v>0.53333333333333344</v>
      </c>
      <c r="M34" s="41">
        <f t="shared" si="10"/>
        <v>0.46666666666666667</v>
      </c>
      <c r="N34" s="42">
        <v>100</v>
      </c>
      <c r="O34" s="42">
        <f t="shared" si="11"/>
        <v>45.054945054945051</v>
      </c>
      <c r="P34" s="42">
        <f t="shared" si="12"/>
        <v>51.92307692307692</v>
      </c>
      <c r="Q34" s="42">
        <f t="shared" si="13"/>
        <v>48.076923076923073</v>
      </c>
      <c r="R34" s="42">
        <f t="shared" si="14"/>
        <v>54.945054945054942</v>
      </c>
      <c r="S34" s="43">
        <f t="shared" si="15"/>
        <v>-3.0219780219780219</v>
      </c>
      <c r="T34" s="43">
        <f t="shared" si="16"/>
        <v>-3.0219780219780219</v>
      </c>
      <c r="U34" s="31" t="s">
        <v>371</v>
      </c>
      <c r="V34" s="31" t="s">
        <v>245</v>
      </c>
      <c r="W34" s="31" t="s">
        <v>211</v>
      </c>
      <c r="X34" s="31" t="s">
        <v>457</v>
      </c>
      <c r="Y34" s="50" t="s">
        <v>459</v>
      </c>
    </row>
    <row r="35" spans="1:25" ht="15" x14ac:dyDescent="0.25">
      <c r="A35" s="31">
        <v>1.71</v>
      </c>
      <c r="B35" s="31">
        <v>2.25</v>
      </c>
      <c r="C35" s="32">
        <f t="shared" si="0"/>
        <v>2.9239766081871288E-2</v>
      </c>
      <c r="D35" s="33">
        <f>IF(OR($A35="",$B35=""),"",A35*'MPTO_working_2-way'!$G34)</f>
        <v>1.7599999999999998</v>
      </c>
      <c r="E35" s="35">
        <f>IF(OR($A35="",$B35=""),"",B35*'MPTO_working_2-way'!$G34)</f>
        <v>2.3157894736842106</v>
      </c>
      <c r="F35" s="33">
        <f>IF(OR($A35="",$B35=""),"",'MPTO_working_2-way'!D34)</f>
        <v>1.7538461538461536</v>
      </c>
      <c r="G35" s="35">
        <f>IF(OR($A35="",$B35=""),"",'MPTO_working_2-way'!E34)</f>
        <v>2.3265306122448979</v>
      </c>
      <c r="H35" s="33">
        <f>IF(OR($A35="",$B35=""),"",'OddsRatio_working_2-way'!M34)</f>
        <v>1.753657747256671</v>
      </c>
      <c r="I35" s="33">
        <f>IF(OR($A35="",$B35=""),"",'OddsRatio_working_2-way'!N34)</f>
        <v>2.3268622310856886</v>
      </c>
      <c r="J35" s="33">
        <f>IF('Log_working_2-way'!$D34="","",A35^('Log_working_2-way'!$D34))</f>
        <v>1.7508722508087184</v>
      </c>
      <c r="K35" s="35">
        <f>IF('Log_working_2-way'!$D34="","",B35^('Log_working_2-way'!$D34))</f>
        <v>2.331784466562643</v>
      </c>
      <c r="L35" s="41">
        <f t="shared" si="9"/>
        <v>0.56818181818181823</v>
      </c>
      <c r="M35" s="41">
        <f t="shared" si="10"/>
        <v>0.43181818181818182</v>
      </c>
      <c r="N35" s="42">
        <v>100</v>
      </c>
      <c r="O35" s="42">
        <f t="shared" si="11"/>
        <v>41.520467836257311</v>
      </c>
      <c r="P35" s="42">
        <f t="shared" si="12"/>
        <v>55.55555555555555</v>
      </c>
      <c r="Q35" s="42">
        <f t="shared" si="13"/>
        <v>44.444444444444443</v>
      </c>
      <c r="R35" s="42">
        <f t="shared" si="14"/>
        <v>58.479532163742689</v>
      </c>
      <c r="S35" s="43">
        <f t="shared" si="15"/>
        <v>-2.9239766081871323</v>
      </c>
      <c r="T35" s="43">
        <f t="shared" si="16"/>
        <v>-2.9239766081871394</v>
      </c>
      <c r="U35" s="31" t="s">
        <v>250</v>
      </c>
      <c r="V35" s="31" t="s">
        <v>247</v>
      </c>
      <c r="W35" s="31" t="s">
        <v>211</v>
      </c>
      <c r="X35" s="31" t="s">
        <v>457</v>
      </c>
      <c r="Y35" s="50" t="s">
        <v>470</v>
      </c>
    </row>
    <row r="36" spans="1:25" ht="15" x14ac:dyDescent="0.25">
      <c r="A36" s="31">
        <v>1.7</v>
      </c>
      <c r="B36" s="31">
        <v>2.2400000000000002</v>
      </c>
      <c r="C36" s="32">
        <f t="shared" si="0"/>
        <v>3.4663865546218364E-2</v>
      </c>
      <c r="D36" s="33">
        <f>IF(OR($A36="",$B36=""),"",A36*'MPTO_working_2-way'!$G35)</f>
        <v>1.7589285714285712</v>
      </c>
      <c r="E36" s="35">
        <f>IF(OR($A36="",$B36=""),"",B36*'MPTO_working_2-way'!$G35)</f>
        <v>2.3176470588235292</v>
      </c>
      <c r="F36" s="33">
        <f>IF(OR($A36="",$B36=""),"",'MPTO_working_2-way'!D35)</f>
        <v>1.7516099356025756</v>
      </c>
      <c r="G36" s="35">
        <f>IF(OR($A36="",$B36=""),"",'MPTO_working_2-way'!E35)</f>
        <v>2.3304773561811505</v>
      </c>
      <c r="H36" s="33">
        <f>IF(OR($A36="",$B36=""),"",'OddsRatio_working_2-way'!M35)</f>
        <v>1.7513428837969105</v>
      </c>
      <c r="I36" s="33">
        <f>IF(OR($A36="",$B36=""),"",'OddsRatio_working_2-way'!N35)</f>
        <v>2.3309502512973848</v>
      </c>
      <c r="J36" s="33">
        <f>IF('Log_working_2-way'!$D35="","",A36^('Log_working_2-way'!$D35))</f>
        <v>1.7480183212340654</v>
      </c>
      <c r="K36" s="35">
        <f>IF('Log_working_2-way'!$D35="","",B36^('Log_working_2-way'!$D35))</f>
        <v>2.3368656510313084</v>
      </c>
      <c r="L36" s="41">
        <f t="shared" si="9"/>
        <v>0.56852791878172593</v>
      </c>
      <c r="M36" s="41">
        <f t="shared" si="10"/>
        <v>0.43147208121827418</v>
      </c>
      <c r="N36" s="42">
        <v>100</v>
      </c>
      <c r="O36" s="42">
        <f t="shared" si="11"/>
        <v>41.176470588235297</v>
      </c>
      <c r="P36" s="42">
        <f t="shared" si="12"/>
        <v>55.357142857142868</v>
      </c>
      <c r="Q36" s="42">
        <f t="shared" si="13"/>
        <v>44.642857142857139</v>
      </c>
      <c r="R36" s="42">
        <f t="shared" si="14"/>
        <v>58.82352941176471</v>
      </c>
      <c r="S36" s="43">
        <f t="shared" si="15"/>
        <v>-3.4663865546218418</v>
      </c>
      <c r="T36" s="43">
        <f t="shared" si="16"/>
        <v>-3.4663865546218418</v>
      </c>
      <c r="U36" s="31" t="s">
        <v>373</v>
      </c>
      <c r="V36" s="31" t="s">
        <v>224</v>
      </c>
      <c r="W36" s="31" t="s">
        <v>212</v>
      </c>
      <c r="X36" s="31" t="s">
        <v>457</v>
      </c>
      <c r="Y36" s="50" t="s">
        <v>468</v>
      </c>
    </row>
    <row r="37" spans="1:25" ht="15" x14ac:dyDescent="0.25">
      <c r="A37" s="31">
        <v>1.72</v>
      </c>
      <c r="B37" s="31">
        <v>2.2000000000000002</v>
      </c>
      <c r="C37" s="32">
        <f t="shared" si="0"/>
        <v>3.5940803382663811E-2</v>
      </c>
      <c r="D37" s="33">
        <f>IF(OR($A37="",$B37=""),"",A37*'MPTO_working_2-way'!$G36)</f>
        <v>1.7818181818181817</v>
      </c>
      <c r="E37" s="35">
        <f>IF(OR($A37="",$B37=""),"",B37*'MPTO_working_2-way'!$G36)</f>
        <v>2.2790697674418605</v>
      </c>
      <c r="F37" s="33">
        <f>IF(OR($A37="",$B37=""),"",'MPTO_working_2-way'!D36)</f>
        <v>1.7748592870544089</v>
      </c>
      <c r="G37" s="35">
        <f>IF(OR($A37="",$B37=""),"",'MPTO_working_2-way'!E36)</f>
        <v>2.2905569007263922</v>
      </c>
      <c r="H37" s="33">
        <f>IF(OR($A37="",$B37=""),"",'OddsRatio_working_2-way'!M36)</f>
        <v>1.7745966692414832</v>
      </c>
      <c r="I37" s="33">
        <f>IF(OR($A37="",$B37=""),"",'OddsRatio_working_2-way'!N36)</f>
        <v>2.2909944487358058</v>
      </c>
      <c r="J37" s="33">
        <f>IF('Log_working_2-way'!$D36="","",A37^('Log_working_2-way'!$D36))</f>
        <v>1.7714329684655428</v>
      </c>
      <c r="K37" s="35">
        <f>IF('Log_working_2-way'!$D36="","",B37^('Log_working_2-way'!$D36))</f>
        <v>2.2962889076273294</v>
      </c>
      <c r="L37" s="41">
        <f t="shared" si="9"/>
        <v>0.56122448979591844</v>
      </c>
      <c r="M37" s="41">
        <f t="shared" si="10"/>
        <v>0.43877551020408162</v>
      </c>
      <c r="N37" s="42">
        <v>100</v>
      </c>
      <c r="O37" s="42">
        <f t="shared" si="11"/>
        <v>41.860465116279073</v>
      </c>
      <c r="P37" s="42">
        <f t="shared" si="12"/>
        <v>54.545454545454554</v>
      </c>
      <c r="Q37" s="42">
        <f t="shared" si="13"/>
        <v>45.454545454545453</v>
      </c>
      <c r="R37" s="42">
        <f t="shared" si="14"/>
        <v>58.139534883720934</v>
      </c>
      <c r="S37" s="43">
        <f t="shared" si="15"/>
        <v>-3.5940803382663802</v>
      </c>
      <c r="T37" s="43">
        <f t="shared" si="16"/>
        <v>-3.5940803382663802</v>
      </c>
      <c r="U37" s="31" t="s">
        <v>213</v>
      </c>
      <c r="V37" s="31" t="s">
        <v>208</v>
      </c>
      <c r="W37" s="31" t="s">
        <v>212</v>
      </c>
      <c r="X37" s="31" t="s">
        <v>457</v>
      </c>
      <c r="Y37" s="50" t="s">
        <v>462</v>
      </c>
    </row>
    <row r="38" spans="1:25" ht="15" x14ac:dyDescent="0.25">
      <c r="A38" s="31">
        <v>1.74</v>
      </c>
      <c r="B38" s="31">
        <v>2.17</v>
      </c>
      <c r="C38" s="32">
        <f t="shared" si="0"/>
        <v>3.5542136765718491E-2</v>
      </c>
      <c r="D38" s="33">
        <f>IF(OR($A38="",$B38=""),"",A38*'MPTO_working_2-way'!$G37)</f>
        <v>1.8018433179723501</v>
      </c>
      <c r="E38" s="35">
        <f>IF(OR($A38="",$B38=""),"",B38*'MPTO_working_2-way'!$G37)</f>
        <v>2.2471264367816088</v>
      </c>
      <c r="F38" s="33">
        <f>IF(OR($A38="",$B38=""),"",'MPTO_working_2-way'!D37)</f>
        <v>1.7955204717295163</v>
      </c>
      <c r="G38" s="35">
        <f>IF(OR($A38="",$B38=""),"",'MPTO_working_2-way'!E37)</f>
        <v>2.2570386753541753</v>
      </c>
      <c r="H38" s="33">
        <f>IF(OR($A38="",$B38=""),"",'OddsRatio_working_2-way'!M37)</f>
        <v>1.7952852522702987</v>
      </c>
      <c r="I38" s="33">
        <f>IF(OR($A38="",$B38=""),"",'OddsRatio_working_2-way'!N37)</f>
        <v>2.2574104664273644</v>
      </c>
      <c r="J38" s="33">
        <f>IF('Log_working_2-way'!$D37="","",A38^('Log_working_2-way'!$D37))</f>
        <v>1.7924113803680148</v>
      </c>
      <c r="K38" s="35">
        <f>IF('Log_working_2-way'!$D37="","",B38^('Log_working_2-way'!$D37))</f>
        <v>2.2619707702020815</v>
      </c>
      <c r="L38" s="41">
        <f t="shared" si="9"/>
        <v>0.55498721227621484</v>
      </c>
      <c r="M38" s="41">
        <f t="shared" si="10"/>
        <v>0.44501278772378522</v>
      </c>
      <c r="N38" s="42">
        <v>100</v>
      </c>
      <c r="O38" s="42">
        <f t="shared" si="11"/>
        <v>42.528735632183903</v>
      </c>
      <c r="P38" s="42">
        <f t="shared" si="12"/>
        <v>53.917050691244242</v>
      </c>
      <c r="Q38" s="42">
        <f t="shared" si="13"/>
        <v>46.082949308755758</v>
      </c>
      <c r="R38" s="42">
        <f t="shared" si="14"/>
        <v>57.47126436781609</v>
      </c>
      <c r="S38" s="43">
        <f t="shared" si="15"/>
        <v>-3.5542136765718553</v>
      </c>
      <c r="T38" s="43">
        <f t="shared" si="16"/>
        <v>-3.5542136765718482</v>
      </c>
      <c r="U38" s="31" t="s">
        <v>254</v>
      </c>
      <c r="V38" s="31" t="s">
        <v>223</v>
      </c>
      <c r="W38" s="31" t="s">
        <v>212</v>
      </c>
      <c r="X38" s="31" t="s">
        <v>457</v>
      </c>
      <c r="Y38" s="50" t="s">
        <v>460</v>
      </c>
    </row>
    <row r="39" spans="1:25" ht="15" x14ac:dyDescent="0.25">
      <c r="A39" s="31">
        <v>1.55</v>
      </c>
      <c r="B39" s="31">
        <v>2.57</v>
      </c>
      <c r="C39" s="32">
        <f t="shared" si="0"/>
        <v>3.4266348688339443E-2</v>
      </c>
      <c r="D39" s="33">
        <f>IF(OR($A39="",$B39=""),"",A39*'MPTO_working_2-way'!$G38)</f>
        <v>1.6031128404669261</v>
      </c>
      <c r="E39" s="35">
        <f>IF(OR($A39="",$B39=""),"",B39*'MPTO_working_2-way'!$G38)</f>
        <v>2.6580645161290324</v>
      </c>
      <c r="F39" s="33">
        <f>IF(OR($A39="",$B39=""),"",'MPTO_working_2-way'!D38)</f>
        <v>1.5922854002198461</v>
      </c>
      <c r="G39" s="35">
        <f>IF(OR($A39="",$B39=""),"",'MPTO_working_2-way'!E38)</f>
        <v>2.6883752319892018</v>
      </c>
      <c r="H39" s="33">
        <f>IF(OR($A39="",$B39=""),"",'OddsRatio_working_2-way'!M38)</f>
        <v>1.5918770745159672</v>
      </c>
      <c r="I39" s="33">
        <f>IF(OR($A39="",$B39=""),"",'OddsRatio_working_2-way'!N38)</f>
        <v>2.6895400127092146</v>
      </c>
      <c r="J39" s="33">
        <f>IF('Log_working_2-way'!$D38="","",A39^('Log_working_2-way'!$D38))</f>
        <v>1.5869428836481319</v>
      </c>
      <c r="K39" s="35">
        <f>IF('Log_working_2-way'!$D38="","",B39^('Log_working_2-way'!$D38))</f>
        <v>2.7037432906322652</v>
      </c>
      <c r="L39" s="41">
        <f t="shared" si="9"/>
        <v>0.62378640776699024</v>
      </c>
      <c r="M39" s="41">
        <f t="shared" si="10"/>
        <v>0.37621359223300971</v>
      </c>
      <c r="N39" s="42">
        <v>100</v>
      </c>
      <c r="O39" s="42">
        <f t="shared" si="11"/>
        <v>35.483870967741936</v>
      </c>
      <c r="P39" s="42">
        <f t="shared" si="12"/>
        <v>61.089494163424128</v>
      </c>
      <c r="Q39" s="42">
        <f t="shared" si="13"/>
        <v>38.910505836575879</v>
      </c>
      <c r="R39" s="42">
        <f t="shared" si="14"/>
        <v>64.516129032258064</v>
      </c>
      <c r="S39" s="43">
        <f t="shared" si="15"/>
        <v>-3.4266348688339434</v>
      </c>
      <c r="T39" s="43">
        <f t="shared" si="16"/>
        <v>-3.4266348688339363</v>
      </c>
      <c r="U39" s="31" t="s">
        <v>65</v>
      </c>
      <c r="V39" s="31" t="s">
        <v>69</v>
      </c>
      <c r="W39" s="31" t="s">
        <v>424</v>
      </c>
      <c r="X39" s="31" t="s">
        <v>457</v>
      </c>
      <c r="Y39" s="50" t="s">
        <v>464</v>
      </c>
    </row>
    <row r="40" spans="1:25" ht="15" x14ac:dyDescent="0.25">
      <c r="A40" s="31">
        <v>2.2000000000000002</v>
      </c>
      <c r="B40" s="31">
        <v>1.74</v>
      </c>
      <c r="C40" s="32">
        <f t="shared" si="0"/>
        <v>2.925809822361547E-2</v>
      </c>
      <c r="D40" s="33">
        <f>IF(OR($A40="",$B40=""),"",A40*'MPTO_working_2-way'!$G39)</f>
        <v>2.264367816091954</v>
      </c>
      <c r="E40" s="35">
        <f>IF(OR($A40="",$B40=""),"",B40*'MPTO_working_2-way'!$G39)</f>
        <v>1.790909090909091</v>
      </c>
      <c r="F40" s="33">
        <f>IF(OR($A40="",$B40=""),"",'MPTO_working_2-way'!D39)</f>
        <v>2.2731591448931119</v>
      </c>
      <c r="G40" s="35">
        <f>IF(OR($A40="",$B40=""),"",'MPTO_working_2-way'!E39)</f>
        <v>1.78544776119403</v>
      </c>
      <c r="H40" s="33">
        <f>IF(OR($A40="",$B40=""),"",'OddsRatio_working_2-way'!M39)</f>
        <v>2.2734290799340271</v>
      </c>
      <c r="I40" s="33">
        <f>IF(OR($A40="",$B40=""),"",'OddsRatio_working_2-way'!N39)</f>
        <v>1.7852812659593167</v>
      </c>
      <c r="J40" s="33">
        <f>IF('Log_working_2-way'!$D39="","",A40^('Log_working_2-way'!$D39))</f>
        <v>2.2774497365044657</v>
      </c>
      <c r="K40" s="35">
        <f>IF('Log_working_2-way'!$D39="","",B40^('Log_working_2-way'!$D39))</f>
        <v>1.7828096647750074</v>
      </c>
      <c r="L40" s="41">
        <f t="shared" si="9"/>
        <v>0.44162436548223349</v>
      </c>
      <c r="M40" s="41">
        <f t="shared" si="10"/>
        <v>0.55837563451776651</v>
      </c>
      <c r="N40" s="42">
        <v>100</v>
      </c>
      <c r="O40" s="42">
        <f t="shared" si="11"/>
        <v>54.545454545454554</v>
      </c>
      <c r="P40" s="42">
        <f t="shared" si="12"/>
        <v>42.528735632183903</v>
      </c>
      <c r="Q40" s="42">
        <f t="shared" si="13"/>
        <v>57.47126436781609</v>
      </c>
      <c r="R40" s="42">
        <f t="shared" si="14"/>
        <v>45.454545454545453</v>
      </c>
      <c r="S40" s="43">
        <f t="shared" si="15"/>
        <v>-2.9258098223615363</v>
      </c>
      <c r="T40" s="43">
        <f t="shared" si="16"/>
        <v>-2.9258098223615505</v>
      </c>
      <c r="U40" s="31" t="s">
        <v>75</v>
      </c>
      <c r="V40" s="31" t="s">
        <v>71</v>
      </c>
      <c r="W40" s="31" t="s">
        <v>424</v>
      </c>
      <c r="X40" s="31" t="s">
        <v>457</v>
      </c>
      <c r="Y40" s="50" t="s">
        <v>460</v>
      </c>
    </row>
    <row r="41" spans="1:25" ht="15" x14ac:dyDescent="0.25">
      <c r="A41" s="31">
        <v>1.63</v>
      </c>
      <c r="B41" s="31">
        <v>2.4</v>
      </c>
      <c r="C41" s="32">
        <f t="shared" si="0"/>
        <v>3.0163599182004175E-2</v>
      </c>
      <c r="D41" s="33">
        <f>IF(OR($A41="",$B41=""),"",A41*'MPTO_working_2-way'!$G40)</f>
        <v>1.6791666666666667</v>
      </c>
      <c r="E41" s="35">
        <f>IF(OR($A41="",$B41=""),"",B41*'MPTO_working_2-way'!$G40)</f>
        <v>2.4723926380368098</v>
      </c>
      <c r="F41" s="33">
        <f>IF(OR($A41="",$B41=""),"",'MPTO_working_2-way'!D40)</f>
        <v>1.6710807347287484</v>
      </c>
      <c r="G41" s="35">
        <f>IF(OR($A41="",$B41=""),"",'MPTO_working_2-way'!E40)</f>
        <v>2.49013367281986</v>
      </c>
      <c r="H41" s="33">
        <f>IF(OR($A41="",$B41=""),"",'OddsRatio_working_2-way'!M40)</f>
        <v>1.670820393249937</v>
      </c>
      <c r="I41" s="33">
        <f>IF(OR($A41="",$B41=""),"",'OddsRatio_working_2-way'!N40)</f>
        <v>2.4907119849998605</v>
      </c>
      <c r="J41" s="33">
        <f>IF('Log_working_2-way'!$D40="","",A41^('Log_working_2-way'!$D40))</f>
        <v>1.6671533200634385</v>
      </c>
      <c r="K41" s="35">
        <f>IF('Log_working_2-way'!$D40="","",B41^('Log_working_2-way'!$D40))</f>
        <v>2.4989058285805683</v>
      </c>
      <c r="L41" s="41">
        <f t="shared" si="9"/>
        <v>0.59553349875930517</v>
      </c>
      <c r="M41" s="41">
        <f t="shared" si="10"/>
        <v>0.40446650124069478</v>
      </c>
      <c r="N41" s="42">
        <v>100</v>
      </c>
      <c r="O41" s="42">
        <f t="shared" si="11"/>
        <v>38.650306748466257</v>
      </c>
      <c r="P41" s="42">
        <f t="shared" si="12"/>
        <v>58.333333333333336</v>
      </c>
      <c r="Q41" s="42">
        <f t="shared" si="13"/>
        <v>41.666666666666671</v>
      </c>
      <c r="R41" s="42">
        <f t="shared" si="14"/>
        <v>61.349693251533743</v>
      </c>
      <c r="S41" s="43">
        <f t="shared" si="15"/>
        <v>-3.0163599182004148</v>
      </c>
      <c r="T41" s="43">
        <f t="shared" si="16"/>
        <v>-3.0163599182004077</v>
      </c>
      <c r="U41" s="31" t="s">
        <v>130</v>
      </c>
      <c r="V41" s="31" t="s">
        <v>128</v>
      </c>
      <c r="W41" s="31" t="s">
        <v>424</v>
      </c>
      <c r="X41" s="31" t="s">
        <v>457</v>
      </c>
      <c r="Y41" s="50" t="s">
        <v>465</v>
      </c>
    </row>
    <row r="42" spans="1:25" ht="15" x14ac:dyDescent="0.25">
      <c r="A42" s="31">
        <v>2.44</v>
      </c>
      <c r="B42" s="31">
        <v>1.61</v>
      </c>
      <c r="C42" s="32">
        <f t="shared" si="0"/>
        <v>3.0954077996130813E-2</v>
      </c>
      <c r="D42" s="33">
        <f>IF(OR($A42="",$B42=""),"",A42*'MPTO_working_2-way'!$G41)</f>
        <v>2.5155279503105592</v>
      </c>
      <c r="E42" s="35">
        <f>IF(OR($A42="",$B42=""),"",B42*'MPTO_working_2-way'!$G41)</f>
        <v>1.6598360655737707</v>
      </c>
      <c r="F42" s="33">
        <f>IF(OR($A42="",$B42=""),"",'MPTO_working_2-way'!D41)</f>
        <v>2.5357603924606251</v>
      </c>
      <c r="G42" s="35">
        <f>IF(OR($A42="",$B42=""),"",'MPTO_working_2-way'!E41)</f>
        <v>1.6511432414256895</v>
      </c>
      <c r="H42" s="33">
        <f>IF(OR($A42="",$B42=""),"",'OddsRatio_working_2-way'!M41)</f>
        <v>2.5364425591947519</v>
      </c>
      <c r="I42" s="33">
        <f>IF(OR($A42="",$B42=""),"",'OddsRatio_working_2-way'!N41)</f>
        <v>1.6508541396588881</v>
      </c>
      <c r="J42" s="33">
        <f>IF('Log_working_2-way'!$D41="","",A42^('Log_working_2-way'!$D41))</f>
        <v>2.5458149976190665</v>
      </c>
      <c r="K42" s="35">
        <f>IF('Log_working_2-way'!$D41="","",B42^('Log_working_2-way'!$D41))</f>
        <v>1.6469079427617141</v>
      </c>
      <c r="L42" s="41">
        <f t="shared" si="9"/>
        <v>0.39753086419753081</v>
      </c>
      <c r="M42" s="41">
        <f t="shared" si="10"/>
        <v>0.60246913580246908</v>
      </c>
      <c r="N42" s="42">
        <v>100</v>
      </c>
      <c r="O42" s="42">
        <f t="shared" si="11"/>
        <v>59.016393442622956</v>
      </c>
      <c r="P42" s="42">
        <f t="shared" si="12"/>
        <v>37.888198757763973</v>
      </c>
      <c r="Q42" s="42">
        <f t="shared" si="13"/>
        <v>62.11180124223602</v>
      </c>
      <c r="R42" s="42">
        <f t="shared" si="14"/>
        <v>40.983606557377051</v>
      </c>
      <c r="S42" s="43">
        <f t="shared" si="15"/>
        <v>-3.0954077996130636</v>
      </c>
      <c r="T42" s="43">
        <f t="shared" si="16"/>
        <v>-3.0954077996130778</v>
      </c>
      <c r="U42" s="31" t="s">
        <v>66</v>
      </c>
      <c r="V42" s="31" t="s">
        <v>68</v>
      </c>
      <c r="W42" s="31" t="s">
        <v>424</v>
      </c>
      <c r="X42" s="31" t="s">
        <v>457</v>
      </c>
      <c r="Y42" s="50" t="s">
        <v>463</v>
      </c>
    </row>
    <row r="43" spans="1:25" ht="15" x14ac:dyDescent="0.25">
      <c r="A43" s="31">
        <v>2.13</v>
      </c>
      <c r="B43" s="31">
        <v>1.77</v>
      </c>
      <c r="C43" s="32">
        <f t="shared" si="0"/>
        <v>3.4455319487546765E-2</v>
      </c>
      <c r="D43" s="33">
        <f>IF(OR($A43="",$B43=""),"",A43*'MPTO_working_2-way'!$G42)</f>
        <v>2.2033898305084745</v>
      </c>
      <c r="E43" s="35">
        <f>IF(OR($A43="",$B43=""),"",B43*'MPTO_working_2-way'!$G42)</f>
        <v>1.8309859154929577</v>
      </c>
      <c r="F43" s="33">
        <f>IF(OR($A43="",$B43=""),"",'MPTO_working_2-way'!D42)</f>
        <v>2.2111375032990233</v>
      </c>
      <c r="G43" s="35">
        <f>IF(OR($A43="",$B43=""),"",'MPTO_working_2-way'!E42)</f>
        <v>1.8256700806275876</v>
      </c>
      <c r="H43" s="33">
        <f>IF(OR($A43="",$B43=""),"",'OddsRatio_working_2-way'!M42)</f>
        <v>2.2114175446692466</v>
      </c>
      <c r="I43" s="33">
        <f>IF(OR($A43="",$B43=""),"",'OddsRatio_working_2-way'!N42)</f>
        <v>1.8254792118542653</v>
      </c>
      <c r="J43" s="33">
        <f>IF('Log_working_2-way'!$D42="","",A43^('Log_working_2-way'!$D42))</f>
        <v>2.2149715784230573</v>
      </c>
      <c r="K43" s="35">
        <f>IF('Log_working_2-way'!$D42="","",B43^('Log_working_2-way'!$D42))</f>
        <v>1.8230645208160881</v>
      </c>
      <c r="L43" s="41">
        <f t="shared" si="9"/>
        <v>0.45384615384615384</v>
      </c>
      <c r="M43" s="41">
        <f t="shared" si="10"/>
        <v>0.5461538461538461</v>
      </c>
      <c r="N43" s="42">
        <v>100</v>
      </c>
      <c r="O43" s="42">
        <f t="shared" si="11"/>
        <v>53.051643192488264</v>
      </c>
      <c r="P43" s="42">
        <f t="shared" si="12"/>
        <v>43.502824858757066</v>
      </c>
      <c r="Q43" s="42">
        <f t="shared" si="13"/>
        <v>56.497175141242941</v>
      </c>
      <c r="R43" s="42">
        <f t="shared" si="14"/>
        <v>46.948356807511736</v>
      </c>
      <c r="S43" s="43">
        <f t="shared" si="15"/>
        <v>-3.4455319487546774</v>
      </c>
      <c r="T43" s="43">
        <f t="shared" si="16"/>
        <v>-3.4455319487546703</v>
      </c>
      <c r="U43" s="31" t="s">
        <v>124</v>
      </c>
      <c r="V43" s="31" t="s">
        <v>36</v>
      </c>
      <c r="W43" s="31" t="s">
        <v>414</v>
      </c>
      <c r="X43" s="31" t="s">
        <v>457</v>
      </c>
      <c r="Y43" s="50" t="s">
        <v>460</v>
      </c>
    </row>
    <row r="44" spans="1:25" ht="15" x14ac:dyDescent="0.25">
      <c r="A44" s="31">
        <v>2.42</v>
      </c>
      <c r="B44" s="31">
        <v>1.61</v>
      </c>
      <c r="C44" s="32">
        <f t="shared" si="0"/>
        <v>3.4341152918228035E-2</v>
      </c>
      <c r="D44" s="33">
        <f>IF(OR($A44="",$B44=""),"",A44*'MPTO_working_2-way'!$G43)</f>
        <v>2.5031055900621118</v>
      </c>
      <c r="E44" s="35">
        <f>IF(OR($A44="",$B44=""),"",B44*'MPTO_working_2-way'!$G43)</f>
        <v>1.6652892561983472</v>
      </c>
      <c r="F44" s="33">
        <f>IF(OR($A44="",$B44=""),"",'MPTO_working_2-way'!D43)</f>
        <v>2.5249173741170372</v>
      </c>
      <c r="G44" s="35">
        <f>IF(OR($A44="",$B44=""),"",'MPTO_working_2-way'!E43)</f>
        <v>1.655773235306617</v>
      </c>
      <c r="H44" s="33">
        <f>IF(OR($A44="",$B44=""),"",'OddsRatio_working_2-way'!M43)</f>
        <v>2.5257355119610394</v>
      </c>
      <c r="I44" s="33">
        <f>IF(OR($A44="",$B44=""),"",'OddsRatio_working_2-way'!N43)</f>
        <v>1.6554215931663621</v>
      </c>
      <c r="J44" s="33">
        <f>IF('Log_working_2-way'!$D43="","",A44^('Log_working_2-way'!$D43))</f>
        <v>2.5358767096666233</v>
      </c>
      <c r="K44" s="35">
        <f>IF('Log_working_2-way'!$D43="","",B44^('Log_working_2-way'!$D43))</f>
        <v>1.6510939281167687</v>
      </c>
      <c r="L44" s="41">
        <f t="shared" si="9"/>
        <v>0.39950372208436724</v>
      </c>
      <c r="M44" s="41">
        <f t="shared" si="10"/>
        <v>0.60049627791563276</v>
      </c>
      <c r="N44" s="42">
        <v>100</v>
      </c>
      <c r="O44" s="42">
        <f t="shared" si="11"/>
        <v>58.677685950413228</v>
      </c>
      <c r="P44" s="42">
        <f t="shared" si="12"/>
        <v>37.888198757763973</v>
      </c>
      <c r="Q44" s="42">
        <f t="shared" si="13"/>
        <v>62.11180124223602</v>
      </c>
      <c r="R44" s="42">
        <f t="shared" si="14"/>
        <v>41.32231404958678</v>
      </c>
      <c r="S44" s="43">
        <f t="shared" si="15"/>
        <v>-3.434115291822792</v>
      </c>
      <c r="T44" s="43">
        <f t="shared" si="16"/>
        <v>-3.4341152918228062</v>
      </c>
      <c r="U44" s="31" t="s">
        <v>44</v>
      </c>
      <c r="V44" s="31" t="s">
        <v>73</v>
      </c>
      <c r="W44" s="31" t="s">
        <v>414</v>
      </c>
      <c r="X44" s="31" t="s">
        <v>457</v>
      </c>
      <c r="Y44" s="50" t="s">
        <v>464</v>
      </c>
    </row>
    <row r="45" spans="1:25" ht="15" x14ac:dyDescent="0.25">
      <c r="A45" s="31">
        <v>2.27</v>
      </c>
      <c r="B45" s="31">
        <v>1.68</v>
      </c>
      <c r="C45" s="32">
        <f t="shared" si="0"/>
        <v>3.5766729599328695E-2</v>
      </c>
      <c r="D45" s="33">
        <f>IF(OR($A45="",$B45=""),"",A45*'MPTO_working_2-way'!$G44)</f>
        <v>2.3511904761904763</v>
      </c>
      <c r="E45" s="35">
        <f>IF(OR($A45="",$B45=""),"",B45*'MPTO_working_2-way'!$G44)</f>
        <v>1.7400881057268722</v>
      </c>
      <c r="F45" s="33">
        <f>IF(OR($A45="",$B45=""),"",'MPTO_working_2-way'!D44)</f>
        <v>2.3660503784588656</v>
      </c>
      <c r="G45" s="35">
        <f>IF(OR($A45="",$B45=""),"",'MPTO_working_2-way'!E44)</f>
        <v>1.7320374239258789</v>
      </c>
      <c r="H45" s="33">
        <f>IF(OR($A45="",$B45=""),"",'OddsRatio_working_2-way'!M44)</f>
        <v>2.3666188418222287</v>
      </c>
      <c r="I45" s="33">
        <f>IF(OR($A45="",$B45=""),"",'OddsRatio_working_2-way'!N44)</f>
        <v>1.7317329231804059</v>
      </c>
      <c r="J45" s="33">
        <f>IF('Log_working_2-way'!$D44="","",A45^('Log_working_2-way'!$D44))</f>
        <v>2.37348902776783</v>
      </c>
      <c r="K45" s="35">
        <f>IF('Log_working_2-way'!$D44="","",B45^('Log_working_2-way'!$D44))</f>
        <v>1.72807279838637</v>
      </c>
      <c r="L45" s="41">
        <f t="shared" si="9"/>
        <v>0.42531645569620252</v>
      </c>
      <c r="M45" s="41">
        <f t="shared" si="10"/>
        <v>0.57468354430379742</v>
      </c>
      <c r="N45" s="42">
        <v>100</v>
      </c>
      <c r="O45" s="42">
        <f t="shared" si="11"/>
        <v>55.947136563876647</v>
      </c>
      <c r="P45" s="42">
        <f t="shared" si="12"/>
        <v>40.476190476190474</v>
      </c>
      <c r="Q45" s="42">
        <f t="shared" si="13"/>
        <v>59.523809523809526</v>
      </c>
      <c r="R45" s="42">
        <f t="shared" si="14"/>
        <v>44.052863436123346</v>
      </c>
      <c r="S45" s="43">
        <f t="shared" si="15"/>
        <v>-3.5766729599328784</v>
      </c>
      <c r="T45" s="43">
        <f t="shared" si="16"/>
        <v>-3.5766729599328713</v>
      </c>
      <c r="U45" s="31" t="s">
        <v>77</v>
      </c>
      <c r="V45" s="31" t="s">
        <v>82</v>
      </c>
      <c r="W45" s="31" t="s">
        <v>414</v>
      </c>
      <c r="X45" s="31" t="s">
        <v>457</v>
      </c>
      <c r="Y45" s="50" t="s">
        <v>464</v>
      </c>
    </row>
    <row r="46" spans="1:25" ht="15" x14ac:dyDescent="0.25">
      <c r="A46" s="31">
        <v>2.12</v>
      </c>
      <c r="B46" s="31">
        <v>1.78</v>
      </c>
      <c r="C46" s="32">
        <f t="shared" si="0"/>
        <v>3.3495866016535869E-2</v>
      </c>
      <c r="D46" s="33">
        <f>IF(OR($A46="",$B46=""),"",A46*'MPTO_working_2-way'!$G45)</f>
        <v>2.191011235955056</v>
      </c>
      <c r="E46" s="35">
        <f>IF(OR($A46="",$B46=""),"",B46*'MPTO_working_2-way'!$G45)</f>
        <v>1.8396226415094339</v>
      </c>
      <c r="F46" s="33">
        <f>IF(OR($A46="",$B46=""),"",'MPTO_working_2-way'!D45)</f>
        <v>2.1980428704566637</v>
      </c>
      <c r="G46" s="35">
        <f>IF(OR($A46="",$B46=""),"",'MPTO_working_2-way'!E45)</f>
        <v>1.8346946713341112</v>
      </c>
      <c r="H46" s="33">
        <f>IF(OR($A46="",$B46=""),"",'OddsRatio_working_2-way'!M45)</f>
        <v>2.1982893790305562</v>
      </c>
      <c r="I46" s="33">
        <f>IF(OR($A46="",$B46=""),"",'OddsRatio_working_2-way'!N45)</f>
        <v>1.83452296039628</v>
      </c>
      <c r="J46" s="33">
        <f>IF('Log_working_2-way'!$D45="","",A46^('Log_working_2-way'!$D45))</f>
        <v>2.2015102621380289</v>
      </c>
      <c r="K46" s="35">
        <f>IF('Log_working_2-way'!$D45="","",B46^('Log_working_2-way'!$D45))</f>
        <v>1.8322858584832242</v>
      </c>
      <c r="L46" s="41">
        <f t="shared" si="9"/>
        <v>0.45641025641025645</v>
      </c>
      <c r="M46" s="41">
        <f t="shared" si="10"/>
        <v>0.54358974358974366</v>
      </c>
      <c r="N46" s="42">
        <v>100</v>
      </c>
      <c r="O46" s="42">
        <f t="shared" si="11"/>
        <v>52.830188679245275</v>
      </c>
      <c r="P46" s="42">
        <f t="shared" si="12"/>
        <v>43.820224719101127</v>
      </c>
      <c r="Q46" s="42">
        <f t="shared" si="13"/>
        <v>56.17977528089888</v>
      </c>
      <c r="R46" s="42">
        <f t="shared" si="14"/>
        <v>47.169811320754711</v>
      </c>
      <c r="S46" s="43">
        <f t="shared" si="15"/>
        <v>-3.3495866016536056</v>
      </c>
      <c r="T46" s="43">
        <f t="shared" si="16"/>
        <v>-3.3495866016535842</v>
      </c>
      <c r="U46" s="31" t="s">
        <v>48</v>
      </c>
      <c r="V46" s="31" t="s">
        <v>190</v>
      </c>
      <c r="W46" s="31" t="s">
        <v>414</v>
      </c>
      <c r="X46" s="31" t="s">
        <v>457</v>
      </c>
      <c r="Y46" s="50" t="s">
        <v>463</v>
      </c>
    </row>
    <row r="47" spans="1:25" ht="15" x14ac:dyDescent="0.25">
      <c r="A47" s="31">
        <v>2.21</v>
      </c>
      <c r="B47" s="31">
        <v>1.72</v>
      </c>
      <c r="C47" s="32">
        <f t="shared" si="0"/>
        <v>3.3884036620014824E-2</v>
      </c>
      <c r="D47" s="33">
        <f>IF(OR($A47="",$B47=""),"",A47*'MPTO_working_2-way'!$G46)</f>
        <v>2.2848837209302326</v>
      </c>
      <c r="E47" s="35">
        <f>IF(OR($A47="",$B47=""),"",B47*'MPTO_working_2-way'!$G46)</f>
        <v>1.7782805429864255</v>
      </c>
      <c r="F47" s="33">
        <f>IF(OR($A47="",$B47=""),"",'MPTO_working_2-way'!D46)</f>
        <v>2.2959652089876781</v>
      </c>
      <c r="G47" s="35">
        <f>IF(OR($A47="",$B47=""),"",'MPTO_working_2-way'!E46)</f>
        <v>1.7716256524981358</v>
      </c>
      <c r="H47" s="33">
        <f>IF(OR($A47="",$B47=""),"",'OddsRatio_working_2-way'!M46)</f>
        <v>2.2963624321753371</v>
      </c>
      <c r="I47" s="33">
        <f>IF(OR($A47="",$B47=""),"",'OddsRatio_working_2-way'!N46)</f>
        <v>1.7713892158398703</v>
      </c>
      <c r="J47" s="33">
        <f>IF('Log_working_2-way'!$D46="","",A47^('Log_working_2-way'!$D46))</f>
        <v>2.3014598613122459</v>
      </c>
      <c r="K47" s="35">
        <f>IF('Log_working_2-way'!$D46="","",B47^('Log_working_2-way'!$D46))</f>
        <v>1.7683679149287428</v>
      </c>
      <c r="L47" s="41">
        <f t="shared" si="9"/>
        <v>0.43765903307888038</v>
      </c>
      <c r="M47" s="41">
        <f t="shared" si="10"/>
        <v>0.56234096692111957</v>
      </c>
      <c r="N47" s="42">
        <v>100</v>
      </c>
      <c r="O47" s="42">
        <f t="shared" si="11"/>
        <v>54.751131221719454</v>
      </c>
      <c r="P47" s="42">
        <f t="shared" si="12"/>
        <v>41.860465116279073</v>
      </c>
      <c r="Q47" s="42">
        <f t="shared" si="13"/>
        <v>58.139534883720934</v>
      </c>
      <c r="R47" s="42">
        <f t="shared" si="14"/>
        <v>45.248868778280546</v>
      </c>
      <c r="S47" s="43">
        <f t="shared" si="15"/>
        <v>-3.3884036620014797</v>
      </c>
      <c r="T47" s="43">
        <f t="shared" si="16"/>
        <v>-3.3884036620014726</v>
      </c>
      <c r="U47" s="31" t="s">
        <v>41</v>
      </c>
      <c r="V47" s="31" t="s">
        <v>131</v>
      </c>
      <c r="W47" s="31" t="s">
        <v>414</v>
      </c>
      <c r="X47" s="31" t="s">
        <v>457</v>
      </c>
      <c r="Y47" s="50" t="s">
        <v>464</v>
      </c>
    </row>
    <row r="48" spans="1:25" ht="15" x14ac:dyDescent="0.25">
      <c r="A48" s="31">
        <v>2.46</v>
      </c>
      <c r="B48" s="31">
        <v>1.59</v>
      </c>
      <c r="C48" s="32">
        <f t="shared" si="0"/>
        <v>3.5434882650713373E-2</v>
      </c>
      <c r="D48" s="33">
        <f>IF(OR($A48="",$B48=""),"",A48*'MPTO_working_2-way'!$G47)</f>
        <v>2.5471698113207548</v>
      </c>
      <c r="E48" s="35">
        <f>IF(OR($A48="",$B48=""),"",B48*'MPTO_working_2-way'!$G47)</f>
        <v>1.6463414634146343</v>
      </c>
      <c r="F48" s="33">
        <f>IF(OR($A48="",$B48=""),"",'MPTO_working_2-way'!D47)</f>
        <v>2.5721049516669958</v>
      </c>
      <c r="G48" s="35">
        <f>IF(OR($A48="",$B48=""),"",'MPTO_working_2-way'!E47)</f>
        <v>1.6360898481616264</v>
      </c>
      <c r="H48" s="33">
        <f>IF(OR($A48="",$B48=""),"",'OddsRatio_working_2-way'!M47)</f>
        <v>2.5730785966335055</v>
      </c>
      <c r="I48" s="33">
        <f>IF(OR($A48="",$B48=""),"",'OddsRatio_working_2-way'!N47)</f>
        <v>1.6356961452149104</v>
      </c>
      <c r="J48" s="33">
        <f>IF('Log_working_2-way'!$D47="","",A48^('Log_working_2-way'!$D47))</f>
        <v>2.5847141060445584</v>
      </c>
      <c r="K48" s="35">
        <f>IF('Log_working_2-way'!$D47="","",B48^('Log_working_2-way'!$D47))</f>
        <v>1.6310286481237015</v>
      </c>
      <c r="L48" s="41">
        <f t="shared" si="9"/>
        <v>0.3925925925925926</v>
      </c>
      <c r="M48" s="41">
        <f t="shared" si="10"/>
        <v>0.6074074074074074</v>
      </c>
      <c r="N48" s="42">
        <v>100</v>
      </c>
      <c r="O48" s="42">
        <f t="shared" si="11"/>
        <v>59.349593495934961</v>
      </c>
      <c r="P48" s="42">
        <f t="shared" si="12"/>
        <v>37.106918238993707</v>
      </c>
      <c r="Q48" s="42">
        <f t="shared" si="13"/>
        <v>62.893081761006286</v>
      </c>
      <c r="R48" s="42">
        <f t="shared" si="14"/>
        <v>40.650406504065039</v>
      </c>
      <c r="S48" s="43">
        <f t="shared" si="15"/>
        <v>-3.5434882650713249</v>
      </c>
      <c r="T48" s="43">
        <f t="shared" si="16"/>
        <v>-3.543488265071332</v>
      </c>
      <c r="U48" s="31" t="s">
        <v>43</v>
      </c>
      <c r="V48" s="31" t="s">
        <v>83</v>
      </c>
      <c r="W48" s="31" t="s">
        <v>414</v>
      </c>
      <c r="X48" s="31" t="s">
        <v>457</v>
      </c>
      <c r="Y48" s="50" t="s">
        <v>470</v>
      </c>
    </row>
    <row r="49" spans="1:25" ht="15" x14ac:dyDescent="0.25">
      <c r="A49" s="31">
        <v>2.35</v>
      </c>
      <c r="B49" s="31">
        <v>1.65</v>
      </c>
      <c r="C49" s="32">
        <f t="shared" si="0"/>
        <v>3.1592520954223158E-2</v>
      </c>
      <c r="D49" s="33">
        <f>IF(OR($A49="",$B49=""),"",A49*'MPTO_working_2-way'!$G48)</f>
        <v>2.4242424242424243</v>
      </c>
      <c r="E49" s="35">
        <f>IF(OR($A49="",$B49=""),"",B49*'MPTO_working_2-way'!$G48)</f>
        <v>1.7021276595744681</v>
      </c>
      <c r="F49" s="33">
        <f>IF(OR($A49="",$B49=""),"",'MPTO_working_2-way'!D48)</f>
        <v>2.4405979543666407</v>
      </c>
      <c r="G49" s="35">
        <f>IF(OR($A49="",$B49=""),"",'MPTO_working_2-way'!E48)</f>
        <v>1.6941561987984708</v>
      </c>
      <c r="H49" s="33">
        <f>IF(OR($A49="",$B49=""),"",'OddsRatio_working_2-way'!M48)</f>
        <v>2.4411533842457849</v>
      </c>
      <c r="I49" s="33">
        <f>IF(OR($A49="",$B49=""),"",'OddsRatio_working_2-way'!N48)</f>
        <v>1.6938886664887112</v>
      </c>
      <c r="J49" s="33">
        <f>IF('Log_working_2-way'!$D48="","",A49^('Log_working_2-way'!$D48))</f>
        <v>2.4487037782009757</v>
      </c>
      <c r="K49" s="35">
        <f>IF('Log_working_2-way'!$D48="","",B49^('Log_working_2-way'!$D48))</f>
        <v>1.6902722385674813</v>
      </c>
      <c r="L49" s="41">
        <f t="shared" si="9"/>
        <v>0.41249999999999998</v>
      </c>
      <c r="M49" s="41">
        <f t="shared" si="10"/>
        <v>0.58750000000000002</v>
      </c>
      <c r="N49" s="42">
        <v>100</v>
      </c>
      <c r="O49" s="42">
        <f t="shared" si="11"/>
        <v>57.446808510638299</v>
      </c>
      <c r="P49" s="42">
        <f t="shared" si="12"/>
        <v>39.393939393939398</v>
      </c>
      <c r="Q49" s="42">
        <f t="shared" si="13"/>
        <v>60.606060606060609</v>
      </c>
      <c r="R49" s="42">
        <f t="shared" si="14"/>
        <v>42.553191489361701</v>
      </c>
      <c r="S49" s="43">
        <f t="shared" si="15"/>
        <v>-3.1592520954223104</v>
      </c>
      <c r="T49" s="43">
        <f t="shared" si="16"/>
        <v>-3.1592520954223033</v>
      </c>
      <c r="U49" s="31" t="s">
        <v>74</v>
      </c>
      <c r="V49" s="31" t="s">
        <v>47</v>
      </c>
      <c r="W49" s="31" t="s">
        <v>414</v>
      </c>
      <c r="X49" s="31" t="s">
        <v>457</v>
      </c>
      <c r="Y49" s="50" t="s">
        <v>463</v>
      </c>
    </row>
    <row r="50" spans="1:25" ht="15" x14ac:dyDescent="0.25">
      <c r="A50" s="31">
        <v>2.13</v>
      </c>
      <c r="B50" s="31">
        <v>1.77</v>
      </c>
      <c r="C50" s="32">
        <f t="shared" si="0"/>
        <v>3.4455319487546765E-2</v>
      </c>
      <c r="D50" s="33">
        <f>IF(OR($A50="",$B50=""),"",A50*'MPTO_working_2-way'!$G49)</f>
        <v>2.2033898305084745</v>
      </c>
      <c r="E50" s="35">
        <f>IF(OR($A50="",$B50=""),"",B50*'MPTO_working_2-way'!$G49)</f>
        <v>1.8309859154929577</v>
      </c>
      <c r="F50" s="33">
        <f>IF(OR($A50="",$B50=""),"",'MPTO_working_2-way'!D49)</f>
        <v>2.2111375032990233</v>
      </c>
      <c r="G50" s="35">
        <f>IF(OR($A50="",$B50=""),"",'MPTO_working_2-way'!E49)</f>
        <v>1.8256700806275876</v>
      </c>
      <c r="H50" s="33">
        <f>IF(OR($A50="",$B50=""),"",'OddsRatio_working_2-way'!M49)</f>
        <v>2.2114175446692466</v>
      </c>
      <c r="I50" s="33">
        <f>IF(OR($A50="",$B50=""),"",'OddsRatio_working_2-way'!N49)</f>
        <v>1.8254792118542653</v>
      </c>
      <c r="J50" s="33">
        <f>IF('Log_working_2-way'!$D49="","",A50^('Log_working_2-way'!$D49))</f>
        <v>2.2149715784230573</v>
      </c>
      <c r="K50" s="35">
        <f>IF('Log_working_2-way'!$D49="","",B50^('Log_working_2-way'!$D49))</f>
        <v>1.8230645208160881</v>
      </c>
      <c r="L50" s="41">
        <f t="shared" si="9"/>
        <v>0.45384615384615384</v>
      </c>
      <c r="M50" s="41">
        <f t="shared" si="10"/>
        <v>0.5461538461538461</v>
      </c>
      <c r="N50" s="42">
        <v>100</v>
      </c>
      <c r="O50" s="42">
        <f t="shared" si="11"/>
        <v>53.051643192488264</v>
      </c>
      <c r="P50" s="42">
        <f t="shared" si="12"/>
        <v>43.502824858757066</v>
      </c>
      <c r="Q50" s="42">
        <f t="shared" si="13"/>
        <v>56.497175141242941</v>
      </c>
      <c r="R50" s="42">
        <f t="shared" si="14"/>
        <v>46.948356807511736</v>
      </c>
      <c r="S50" s="43">
        <f t="shared" si="15"/>
        <v>-3.4455319487546774</v>
      </c>
      <c r="T50" s="43">
        <f t="shared" si="16"/>
        <v>-3.4455319487546703</v>
      </c>
      <c r="U50" s="31" t="s">
        <v>84</v>
      </c>
      <c r="V50" s="31" t="s">
        <v>46</v>
      </c>
      <c r="W50" s="31" t="s">
        <v>414</v>
      </c>
      <c r="X50" s="31" t="s">
        <v>457</v>
      </c>
      <c r="Y50" s="50" t="s">
        <v>468</v>
      </c>
    </row>
    <row r="51" spans="1:25" ht="15" x14ac:dyDescent="0.25">
      <c r="A51" s="31">
        <v>2.25</v>
      </c>
      <c r="B51" s="31">
        <v>1.7</v>
      </c>
      <c r="C51" s="32">
        <f t="shared" si="0"/>
        <v>3.2679738562091387E-2</v>
      </c>
      <c r="D51" s="33">
        <f>IF(OR($A51="",$B51=""),"",A51*'MPTO_working_2-way'!$G50)</f>
        <v>2.3235294117647056</v>
      </c>
      <c r="E51" s="35">
        <f>IF(OR($A51="",$B51=""),"",B51*'MPTO_working_2-way'!$G50)</f>
        <v>1.7555555555555553</v>
      </c>
      <c r="F51" s="33">
        <f>IF(OR($A51="",$B51=""),"",'MPTO_working_2-way'!D50)</f>
        <v>2.3358778625954195</v>
      </c>
      <c r="G51" s="35">
        <f>IF(OR($A51="",$B51=""),"",'MPTO_working_2-way'!E50)</f>
        <v>1.7485714285714284</v>
      </c>
      <c r="H51" s="33">
        <f>IF(OR($A51="",$B51=""),"",'OddsRatio_working_2-way'!M50)</f>
        <v>2.3363062095621219</v>
      </c>
      <c r="I51" s="33">
        <f>IF(OR($A51="",$B51=""),"",'OddsRatio_working_2-way'!N50)</f>
        <v>1.7483314773547878</v>
      </c>
      <c r="J51" s="33">
        <f>IF('Log_working_2-way'!$D50="","",A51^('Log_working_2-way'!$D50))</f>
        <v>2.3419883892799152</v>
      </c>
      <c r="K51" s="35">
        <f>IF('Log_working_2-way'!$D50="","",B51^('Log_working_2-way'!$D50))</f>
        <v>1.7451629298644922</v>
      </c>
      <c r="L51" s="41">
        <f t="shared" si="9"/>
        <v>0.43037974683544311</v>
      </c>
      <c r="M51" s="41">
        <f t="shared" si="10"/>
        <v>0.569620253164557</v>
      </c>
      <c r="N51" s="42">
        <v>100</v>
      </c>
      <c r="O51" s="42">
        <f t="shared" si="11"/>
        <v>55.55555555555555</v>
      </c>
      <c r="P51" s="42">
        <f t="shared" si="12"/>
        <v>41.176470588235297</v>
      </c>
      <c r="Q51" s="42">
        <f t="shared" si="13"/>
        <v>58.82352941176471</v>
      </c>
      <c r="R51" s="42">
        <f t="shared" si="14"/>
        <v>44.444444444444443</v>
      </c>
      <c r="S51" s="43">
        <f t="shared" si="15"/>
        <v>-3.26797385620916</v>
      </c>
      <c r="T51" s="43">
        <f t="shared" si="16"/>
        <v>-3.2679738562091458</v>
      </c>
      <c r="U51" s="31" t="s">
        <v>260</v>
      </c>
      <c r="V51" s="31" t="s">
        <v>45</v>
      </c>
      <c r="W51" s="31" t="s">
        <v>414</v>
      </c>
      <c r="X51" s="31" t="s">
        <v>457</v>
      </c>
      <c r="Y51" s="50" t="s">
        <v>465</v>
      </c>
    </row>
    <row r="52" spans="1:25" ht="15" x14ac:dyDescent="0.25">
      <c r="A52" s="31">
        <v>2.23</v>
      </c>
      <c r="B52" s="31">
        <v>1.7</v>
      </c>
      <c r="C52" s="32">
        <f t="shared" si="0"/>
        <v>3.6665787391189752E-2</v>
      </c>
      <c r="D52" s="33">
        <f>IF(OR($A52="",$B52=""),"",A52*'MPTO_working_2-way'!$G51)</f>
        <v>2.3117647058823532</v>
      </c>
      <c r="E52" s="35">
        <f>IF(OR($A52="",$B52=""),"",B52*'MPTO_working_2-way'!$G51)</f>
        <v>1.7623318385650226</v>
      </c>
      <c r="F52" s="33">
        <f>IF(OR($A52="",$B52=""),"",'MPTO_working_2-way'!D51)</f>
        <v>2.3250536645200861</v>
      </c>
      <c r="G52" s="35">
        <f>IF(OR($A52="",$B52=""),"",'MPTO_working_2-way'!E51)</f>
        <v>1.754686415181671</v>
      </c>
      <c r="H52" s="33">
        <f>IF(OR($A52="",$B52=""),"",'OddsRatio_working_2-way'!M51)</f>
        <v>2.3255726525328053</v>
      </c>
      <c r="I52" s="33">
        <f>IF(OR($A52="",$B52=""),"",'OddsRatio_working_2-way'!N51)</f>
        <v>1.7543909404658247</v>
      </c>
      <c r="J52" s="33">
        <f>IF('Log_working_2-way'!$D51="","",A52^('Log_working_2-way'!$D51))</f>
        <v>2.3317115132269501</v>
      </c>
      <c r="K52" s="35">
        <f>IF('Log_working_2-way'!$D51="","",B52^('Log_working_2-way'!$D51))</f>
        <v>1.7509133848191525</v>
      </c>
      <c r="L52" s="41">
        <f t="shared" si="9"/>
        <v>0.43256997455470736</v>
      </c>
      <c r="M52" s="41">
        <f t="shared" si="10"/>
        <v>0.56743002544529253</v>
      </c>
      <c r="N52" s="42">
        <v>100</v>
      </c>
      <c r="O52" s="42">
        <f t="shared" si="11"/>
        <v>55.156950672645742</v>
      </c>
      <c r="P52" s="42">
        <f t="shared" si="12"/>
        <v>41.176470588235297</v>
      </c>
      <c r="Q52" s="42">
        <f t="shared" si="13"/>
        <v>58.82352941176471</v>
      </c>
      <c r="R52" s="42">
        <f t="shared" si="14"/>
        <v>44.843049327354265</v>
      </c>
      <c r="S52" s="43">
        <f t="shared" si="15"/>
        <v>-3.6665787391189681</v>
      </c>
      <c r="T52" s="43">
        <f t="shared" si="16"/>
        <v>-3.6665787391189681</v>
      </c>
      <c r="U52" s="31" t="s">
        <v>78</v>
      </c>
      <c r="V52" s="31" t="s">
        <v>79</v>
      </c>
      <c r="W52" s="31" t="s">
        <v>414</v>
      </c>
      <c r="X52" s="31" t="s">
        <v>457</v>
      </c>
      <c r="Y52" s="50" t="s">
        <v>471</v>
      </c>
    </row>
    <row r="53" spans="1:25" ht="15" x14ac:dyDescent="0.25">
      <c r="A53" s="31">
        <v>1.95</v>
      </c>
      <c r="B53" s="31">
        <v>1.9</v>
      </c>
      <c r="C53" s="32">
        <f t="shared" si="0"/>
        <v>3.9136302294197067E-2</v>
      </c>
      <c r="D53" s="33">
        <f>IF(OR($A53="",$B53=""),"",A53*'MPTO_working_2-way'!$G52)</f>
        <v>2.0263157894736841</v>
      </c>
      <c r="E53" s="35">
        <f>IF(OR($A53="",$B53=""),"",B53*'MPTO_working_2-way'!$G52)</f>
        <v>1.9743589743589742</v>
      </c>
      <c r="F53" s="33">
        <f>IF(OR($A53="",$B53=""),"",'MPTO_working_2-way'!D52)</f>
        <v>2.027359781121751</v>
      </c>
      <c r="G53" s="35">
        <f>IF(OR($A53="",$B53=""),"",'MPTO_working_2-way'!E52)</f>
        <v>1.9733688415446073</v>
      </c>
      <c r="H53" s="33">
        <f>IF(OR($A53="",$B53=""),"",'OddsRatio_working_2-way'!M52)</f>
        <v>2.0274023338281628</v>
      </c>
      <c r="I53" s="33">
        <f>IF(OR($A53="",$B53=""),"",'OddsRatio_working_2-way'!N52)</f>
        <v>1.9733285267845753</v>
      </c>
      <c r="J53" s="33">
        <f>IF('Log_working_2-way'!$D52="","",A53^('Log_working_2-way'!$D52))</f>
        <v>2.02788027389437</v>
      </c>
      <c r="K53" s="35">
        <f>IF('Log_working_2-way'!$D52="","",B53^('Log_working_2-way'!$D52))</f>
        <v>1.9728759519930477</v>
      </c>
      <c r="L53" s="41">
        <f t="shared" si="9"/>
        <v>0.49350649350649356</v>
      </c>
      <c r="M53" s="41">
        <f t="shared" si="10"/>
        <v>0.50649350649350655</v>
      </c>
      <c r="N53" s="42">
        <v>100</v>
      </c>
      <c r="O53" s="42">
        <f t="shared" si="11"/>
        <v>48.717948717948723</v>
      </c>
      <c r="P53" s="42">
        <f t="shared" si="12"/>
        <v>47.368421052631575</v>
      </c>
      <c r="Q53" s="42">
        <f t="shared" si="13"/>
        <v>52.631578947368418</v>
      </c>
      <c r="R53" s="42">
        <f t="shared" si="14"/>
        <v>51.282051282051292</v>
      </c>
      <c r="S53" s="43">
        <f t="shared" si="15"/>
        <v>-3.9136302294196952</v>
      </c>
      <c r="T53" s="43">
        <f t="shared" si="16"/>
        <v>-3.9136302294197165</v>
      </c>
      <c r="U53" s="31" t="s">
        <v>263</v>
      </c>
      <c r="V53" s="31" t="s">
        <v>80</v>
      </c>
      <c r="W53" s="31" t="s">
        <v>425</v>
      </c>
      <c r="X53" s="31" t="s">
        <v>457</v>
      </c>
      <c r="Y53" s="50" t="s">
        <v>472</v>
      </c>
    </row>
    <row r="54" spans="1:25" ht="15" x14ac:dyDescent="0.25">
      <c r="A54" s="31">
        <v>2.2000000000000002</v>
      </c>
      <c r="B54" s="31">
        <v>1.7</v>
      </c>
      <c r="C54" s="32">
        <f t="shared" si="0"/>
        <v>4.2780748663101553E-2</v>
      </c>
      <c r="D54" s="33">
        <f>IF(OR($A54="",$B54=""),"",A54*'MPTO_working_2-way'!$G53)</f>
        <v>2.2941176470588238</v>
      </c>
      <c r="E54" s="35">
        <f>IF(OR($A54="",$B54=""),"",B54*'MPTO_working_2-way'!$G53)</f>
        <v>1.7727272727272725</v>
      </c>
      <c r="F54" s="33">
        <f>IF(OR($A54="",$B54=""),"",'MPTO_working_2-way'!D53)</f>
        <v>2.308641975308642</v>
      </c>
      <c r="G54" s="35">
        <f>IF(OR($A54="",$B54=""),"",'MPTO_working_2-way'!E53)</f>
        <v>1.7641509433962264</v>
      </c>
      <c r="H54" s="33">
        <f>IF(OR($A54="",$B54=""),"",'OddsRatio_working_2-way'!M53)</f>
        <v>2.3093073414159546</v>
      </c>
      <c r="I54" s="33">
        <f>IF(OR($A54="",$B54=""),"",'OddsRatio_working_2-way'!N53)</f>
        <v>1.7637626158259732</v>
      </c>
      <c r="J54" s="33">
        <f>IF('Log_working_2-way'!$D53="","",A54^('Log_working_2-way'!$D53))</f>
        <v>2.3160568010337612</v>
      </c>
      <c r="K54" s="35">
        <f>IF('Log_working_2-way'!$D53="","",B54^('Log_working_2-way'!$D53))</f>
        <v>1.7598456230871857</v>
      </c>
      <c r="L54" s="41">
        <f t="shared" si="9"/>
        <v>0.43589743589743585</v>
      </c>
      <c r="M54" s="41">
        <f t="shared" si="10"/>
        <v>0.56410256410256421</v>
      </c>
      <c r="N54" s="42">
        <v>100</v>
      </c>
      <c r="O54" s="42">
        <f t="shared" si="11"/>
        <v>54.545454545454554</v>
      </c>
      <c r="P54" s="42">
        <f t="shared" si="12"/>
        <v>41.176470588235297</v>
      </c>
      <c r="Q54" s="42">
        <f t="shared" si="13"/>
        <v>58.82352941176471</v>
      </c>
      <c r="R54" s="42">
        <f t="shared" si="14"/>
        <v>45.454545454545453</v>
      </c>
      <c r="S54" s="43">
        <f t="shared" si="15"/>
        <v>-4.2780748663101562</v>
      </c>
      <c r="T54" s="43">
        <f t="shared" si="16"/>
        <v>-4.2780748663101562</v>
      </c>
      <c r="U54" s="31" t="s">
        <v>265</v>
      </c>
      <c r="V54" s="31" t="s">
        <v>275</v>
      </c>
      <c r="W54" s="31" t="s">
        <v>425</v>
      </c>
      <c r="X54" s="31" t="s">
        <v>457</v>
      </c>
      <c r="Y54" s="50" t="s">
        <v>464</v>
      </c>
    </row>
    <row r="55" spans="1:25" ht="15" x14ac:dyDescent="0.25">
      <c r="A55" s="31">
        <v>2.09</v>
      </c>
      <c r="B55" s="31">
        <v>1.77</v>
      </c>
      <c r="C55" s="32">
        <f t="shared" si="0"/>
        <v>4.3440650933960434E-2</v>
      </c>
      <c r="D55" s="33">
        <f>IF(OR($A55="",$B55=""),"",A55*'MPTO_working_2-way'!$G54)</f>
        <v>2.1807909604519771</v>
      </c>
      <c r="E55" s="35">
        <f>IF(OR($A55="",$B55=""),"",B55*'MPTO_working_2-way'!$G54)</f>
        <v>1.8468899521531099</v>
      </c>
      <c r="F55" s="33">
        <f>IF(OR($A55="",$B55=""),"",'MPTO_working_2-way'!D54)</f>
        <v>2.1893883348622492</v>
      </c>
      <c r="G55" s="35">
        <f>IF(OR($A55="",$B55=""),"",'MPTO_working_2-way'!E54)</f>
        <v>1.8407682929863407</v>
      </c>
      <c r="H55" s="33">
        <f>IF(OR($A55="",$B55=""),"",'OddsRatio_working_2-way'!M54)</f>
        <v>2.189783348170756</v>
      </c>
      <c r="I55" s="33">
        <f>IF(OR($A55="",$B55=""),"",'OddsRatio_working_2-way'!N54)</f>
        <v>1.8404891542123691</v>
      </c>
      <c r="J55" s="33">
        <f>IF('Log_working_2-way'!$D54="","",A55^('Log_working_2-way'!$D54))</f>
        <v>2.1937595056671091</v>
      </c>
      <c r="K55" s="35">
        <f>IF('Log_working_2-way'!$D54="","",B55^('Log_working_2-way'!$D54))</f>
        <v>1.8376896646706193</v>
      </c>
      <c r="L55" s="41">
        <f t="shared" si="9"/>
        <v>0.45854922279792754</v>
      </c>
      <c r="M55" s="41">
        <f t="shared" si="10"/>
        <v>0.54145077720207258</v>
      </c>
      <c r="N55" s="42">
        <v>100</v>
      </c>
      <c r="O55" s="42">
        <f t="shared" si="11"/>
        <v>52.153110047846894</v>
      </c>
      <c r="P55" s="42">
        <f t="shared" si="12"/>
        <v>43.502824858757066</v>
      </c>
      <c r="Q55" s="42">
        <f t="shared" si="13"/>
        <v>56.497175141242941</v>
      </c>
      <c r="R55" s="42">
        <f t="shared" si="14"/>
        <v>47.846889952153113</v>
      </c>
      <c r="S55" s="43">
        <f t="shared" si="15"/>
        <v>-4.344065093396047</v>
      </c>
      <c r="T55" s="43">
        <f t="shared" si="16"/>
        <v>-4.344065093396047</v>
      </c>
      <c r="U55" s="31" t="s">
        <v>42</v>
      </c>
      <c r="V55" s="31" t="s">
        <v>432</v>
      </c>
      <c r="W55" s="31" t="s">
        <v>425</v>
      </c>
      <c r="X55" s="31" t="s">
        <v>457</v>
      </c>
      <c r="Y55" s="50" t="s">
        <v>472</v>
      </c>
    </row>
    <row r="56" spans="1:25" ht="15" x14ac:dyDescent="0.25">
      <c r="A56" s="31">
        <v>2.02</v>
      </c>
      <c r="B56" s="31">
        <v>1.84</v>
      </c>
      <c r="C56" s="32">
        <f t="shared" si="0"/>
        <v>3.8527765820060234E-2</v>
      </c>
      <c r="D56" s="33">
        <f>IF(OR($A56="",$B56=""),"",A56*'MPTO_working_2-way'!$G55)</f>
        <v>2.0978260869565215</v>
      </c>
      <c r="E56" s="35">
        <f>IF(OR($A56="",$B56=""),"",B56*'MPTO_working_2-way'!$G55)</f>
        <v>1.9108910891089108</v>
      </c>
      <c r="F56" s="33">
        <f>IF(OR($A56="",$B56=""),"",'MPTO_working_2-way'!D55)</f>
        <v>2.1017869260348339</v>
      </c>
      <c r="G56" s="35">
        <f>IF(OR($A56="",$B56=""),"",'MPTO_working_2-way'!E55)</f>
        <v>1.9076165058509547</v>
      </c>
      <c r="H56" s="33">
        <f>IF(OR($A56="",$B56=""),"",'OddsRatio_working_2-way'!M55)</f>
        <v>2.1019463300386789</v>
      </c>
      <c r="I56" s="33">
        <f>IF(OR($A56="",$B56=""),"",'OddsRatio_working_2-way'!N55)</f>
        <v>1.9074852129730298</v>
      </c>
      <c r="J56" s="33">
        <f>IF('Log_working_2-way'!$D55="","",A56^('Log_working_2-way'!$D55))</f>
        <v>2.1037631107837189</v>
      </c>
      <c r="K56" s="35">
        <f>IF('Log_working_2-way'!$D55="","",B56^('Log_working_2-way'!$D55))</f>
        <v>1.9059915032763037</v>
      </c>
      <c r="L56" s="41">
        <f t="shared" si="9"/>
        <v>0.47668393782383423</v>
      </c>
      <c r="M56" s="41">
        <f t="shared" si="10"/>
        <v>0.52331606217616577</v>
      </c>
      <c r="N56" s="42">
        <v>100</v>
      </c>
      <c r="O56" s="42">
        <f t="shared" si="11"/>
        <v>50.495049504950494</v>
      </c>
      <c r="P56" s="42">
        <f t="shared" si="12"/>
        <v>45.652173913043477</v>
      </c>
      <c r="Q56" s="42">
        <f t="shared" si="13"/>
        <v>54.347826086956516</v>
      </c>
      <c r="R56" s="42">
        <f t="shared" si="14"/>
        <v>49.504950495049506</v>
      </c>
      <c r="S56" s="43">
        <f t="shared" si="15"/>
        <v>-3.8527765820060225</v>
      </c>
      <c r="T56" s="43">
        <f t="shared" si="16"/>
        <v>-3.8527765820060296</v>
      </c>
      <c r="U56" s="31" t="s">
        <v>448</v>
      </c>
      <c r="V56" s="31" t="s">
        <v>261</v>
      </c>
      <c r="W56" s="31" t="s">
        <v>425</v>
      </c>
      <c r="X56" s="31" t="s">
        <v>457</v>
      </c>
      <c r="Y56" s="50" t="s">
        <v>462</v>
      </c>
    </row>
    <row r="57" spans="1:25" ht="15" x14ac:dyDescent="0.25">
      <c r="A57" s="31">
        <v>2.31</v>
      </c>
      <c r="B57" s="31">
        <v>1.64</v>
      </c>
      <c r="C57" s="32">
        <f t="shared" si="0"/>
        <v>4.2656530461408604E-2</v>
      </c>
      <c r="D57" s="33">
        <f>IF(OR($A57="",$B57=""),"",A57*'MPTO_working_2-way'!$G56)</f>
        <v>2.4085365853658538</v>
      </c>
      <c r="E57" s="35">
        <f>IF(OR($A57="",$B57=""),"",B57*'MPTO_working_2-way'!$G56)</f>
        <v>1.7099567099567101</v>
      </c>
      <c r="F57" s="33">
        <f>IF(OR($A57="",$B57=""),"",'MPTO_working_2-way'!D56)</f>
        <v>2.4297075423294001</v>
      </c>
      <c r="G57" s="35">
        <f>IF(OR($A57="",$B57=""),"",'MPTO_working_2-way'!E56)</f>
        <v>1.6994437466355645</v>
      </c>
      <c r="H57" s="33">
        <f>IF(OR($A57="",$B57=""),"",'OddsRatio_working_2-way'!M56)</f>
        <v>2.4306903927824499</v>
      </c>
      <c r="I57" s="33">
        <f>IF(OR($A57="",$B57=""),"",'OddsRatio_working_2-way'!N56)</f>
        <v>1.6989632453288304</v>
      </c>
      <c r="J57" s="33">
        <f>IF('Log_working_2-way'!$D56="","",A57^('Log_working_2-way'!$D56))</f>
        <v>2.4405863243940802</v>
      </c>
      <c r="K57" s="35">
        <f>IF('Log_working_2-way'!$D56="","",B57^('Log_working_2-way'!$D56))</f>
        <v>1.694161802778569</v>
      </c>
      <c r="L57" s="41">
        <f t="shared" si="9"/>
        <v>0.41518987341772151</v>
      </c>
      <c r="M57" s="41">
        <f t="shared" si="10"/>
        <v>0.58481012658227838</v>
      </c>
      <c r="N57" s="42">
        <v>100</v>
      </c>
      <c r="O57" s="42">
        <f t="shared" si="11"/>
        <v>56.709956709956707</v>
      </c>
      <c r="P57" s="42">
        <f t="shared" si="12"/>
        <v>39.024390243902438</v>
      </c>
      <c r="Q57" s="42">
        <f t="shared" si="13"/>
        <v>60.975609756097562</v>
      </c>
      <c r="R57" s="42">
        <f t="shared" si="14"/>
        <v>43.290043290043286</v>
      </c>
      <c r="S57" s="43">
        <f t="shared" si="15"/>
        <v>-4.2656530461408551</v>
      </c>
      <c r="T57" s="43">
        <f t="shared" si="16"/>
        <v>-4.2656530461408479</v>
      </c>
      <c r="U57" s="31" t="s">
        <v>272</v>
      </c>
      <c r="V57" s="31" t="s">
        <v>274</v>
      </c>
      <c r="W57" s="31" t="s">
        <v>425</v>
      </c>
      <c r="X57" s="31" t="s">
        <v>457</v>
      </c>
      <c r="Y57" s="50" t="s">
        <v>463</v>
      </c>
    </row>
    <row r="58" spans="1:25" ht="15" x14ac:dyDescent="0.25">
      <c r="A58" s="31">
        <v>2.1800000000000002</v>
      </c>
      <c r="B58" s="31">
        <v>1.71</v>
      </c>
      <c r="C58" s="32">
        <f t="shared" si="0"/>
        <v>4.3510917967702012E-2</v>
      </c>
      <c r="D58" s="33">
        <f>IF(OR($A58="",$B58=""),"",A58*'MPTO_working_2-way'!$G57)</f>
        <v>2.2748538011695905</v>
      </c>
      <c r="E58" s="35">
        <f>IF(OR($A58="",$B58=""),"",B58*'MPTO_working_2-way'!$G57)</f>
        <v>1.7844036697247705</v>
      </c>
      <c r="F58" s="33">
        <f>IF(OR($A58="",$B58=""),"",'MPTO_working_2-way'!D57)</f>
        <v>2.2885382773650926</v>
      </c>
      <c r="G58" s="35">
        <f>IF(OR($A58="",$B58=""),"",'MPTO_working_2-way'!E57)</f>
        <v>1.7760731811901471</v>
      </c>
      <c r="H58" s="33">
        <f>IF(OR($A58="",$B58=""),"",'OddsRatio_working_2-way'!M57)</f>
        <v>2.2891748643942433</v>
      </c>
      <c r="I58" s="33">
        <f>IF(OR($A58="",$B58=""),"",'OddsRatio_working_2-way'!N57)</f>
        <v>1.7756899607795869</v>
      </c>
      <c r="J58" s="33">
        <f>IF('Log_working_2-way'!$D57="","",A58^('Log_working_2-way'!$D57))</f>
        <v>2.2955329814159455</v>
      </c>
      <c r="K58" s="35">
        <f>IF('Log_working_2-way'!$D57="","",B58^('Log_working_2-way'!$D57))</f>
        <v>1.7718830893109678</v>
      </c>
      <c r="L58" s="41">
        <f t="shared" si="9"/>
        <v>0.43958868894601544</v>
      </c>
      <c r="M58" s="41">
        <f t="shared" si="10"/>
        <v>0.56041131105398467</v>
      </c>
      <c r="N58" s="42">
        <v>100</v>
      </c>
      <c r="O58" s="42">
        <f t="shared" si="11"/>
        <v>54.128440366972484</v>
      </c>
      <c r="P58" s="42">
        <f t="shared" si="12"/>
        <v>41.520467836257311</v>
      </c>
      <c r="Q58" s="42">
        <f t="shared" si="13"/>
        <v>58.479532163742689</v>
      </c>
      <c r="R58" s="42">
        <f t="shared" si="14"/>
        <v>45.871559633027523</v>
      </c>
      <c r="S58" s="43">
        <f t="shared" si="15"/>
        <v>-4.3510917967702056</v>
      </c>
      <c r="T58" s="43">
        <f t="shared" si="16"/>
        <v>-4.3510917967702127</v>
      </c>
      <c r="U58" s="31" t="s">
        <v>267</v>
      </c>
      <c r="V58" s="31" t="s">
        <v>270</v>
      </c>
      <c r="W58" s="31" t="s">
        <v>425</v>
      </c>
      <c r="X58" s="31" t="s">
        <v>457</v>
      </c>
      <c r="Y58" s="50" t="s">
        <v>464</v>
      </c>
    </row>
    <row r="59" spans="1:25" ht="15" x14ac:dyDescent="0.25">
      <c r="A59" s="31">
        <v>1.93</v>
      </c>
      <c r="B59" s="31">
        <v>1.92</v>
      </c>
      <c r="C59" s="32">
        <f t="shared" si="0"/>
        <v>3.8968048359240282E-2</v>
      </c>
      <c r="D59" s="33">
        <f>IF(OR($A59="",$B59=""),"",A59*'MPTO_working_2-way'!$G58)</f>
        <v>2.0052083333333335</v>
      </c>
      <c r="E59" s="35">
        <f>IF(OR($A59="",$B59=""),"",B59*'MPTO_working_2-way'!$G58)</f>
        <v>1.9948186528497414</v>
      </c>
      <c r="F59" s="33">
        <f>IF(OR($A59="",$B59=""),"",'MPTO_working_2-way'!D58)</f>
        <v>2.0054118411083453</v>
      </c>
      <c r="G59" s="35">
        <f>IF(OR($A59="",$B59=""),"",'MPTO_working_2-way'!E58)</f>
        <v>1.9946172892668752</v>
      </c>
      <c r="H59" s="33">
        <f>IF(OR($A59="",$B59=""),"",'OddsRatio_working_2-way'!M58)</f>
        <v>2.0054200938997546</v>
      </c>
      <c r="I59" s="33">
        <f>IF(OR($A59="",$B59=""),"",'OddsRatio_working_2-way'!N58)</f>
        <v>1.9946091251481448</v>
      </c>
      <c r="J59" s="33">
        <f>IF('Log_working_2-way'!$D58="","",A59^('Log_working_2-way'!$D58))</f>
        <v>2.0055131845379748</v>
      </c>
      <c r="K59" s="35">
        <f>IF('Log_working_2-way'!$D58="","",B59^('Log_working_2-way'!$D58))</f>
        <v>1.9945170440100763</v>
      </c>
      <c r="L59" s="41">
        <f t="shared" si="9"/>
        <v>0.49870129870129865</v>
      </c>
      <c r="M59" s="41">
        <f t="shared" si="10"/>
        <v>0.50129870129870124</v>
      </c>
      <c r="N59" s="42">
        <v>100</v>
      </c>
      <c r="O59" s="42">
        <f t="shared" si="11"/>
        <v>48.186528497409334</v>
      </c>
      <c r="P59" s="42">
        <f t="shared" si="12"/>
        <v>47.916666666666671</v>
      </c>
      <c r="Q59" s="42">
        <f t="shared" si="13"/>
        <v>52.083333333333336</v>
      </c>
      <c r="R59" s="42">
        <f t="shared" si="14"/>
        <v>51.81347150259068</v>
      </c>
      <c r="S59" s="43">
        <f t="shared" si="15"/>
        <v>-3.8968048359240015</v>
      </c>
      <c r="T59" s="43">
        <f t="shared" si="16"/>
        <v>-3.8968048359240086</v>
      </c>
      <c r="U59" s="31" t="s">
        <v>264</v>
      </c>
      <c r="V59" s="31" t="s">
        <v>447</v>
      </c>
      <c r="W59" s="31" t="s">
        <v>425</v>
      </c>
      <c r="X59" s="31" t="s">
        <v>457</v>
      </c>
      <c r="Y59" s="50" t="s">
        <v>463</v>
      </c>
    </row>
    <row r="60" spans="1:25" ht="15" x14ac:dyDescent="0.25">
      <c r="A60" s="31">
        <v>1.76</v>
      </c>
      <c r="B60" s="31">
        <v>2.11</v>
      </c>
      <c r="C60" s="32">
        <f t="shared" si="0"/>
        <v>4.2115467470917878E-2</v>
      </c>
      <c r="D60" s="33">
        <f>IF(OR($A60="",$B60=""),"",A60*'MPTO_working_2-way'!$G59)</f>
        <v>1.8341232227488156</v>
      </c>
      <c r="E60" s="35">
        <f>IF(OR($A60="",$B60=""),"",B60*'MPTO_working_2-way'!$G59)</f>
        <v>2.1988636363636367</v>
      </c>
      <c r="F60" s="33">
        <f>IF(OR($A60="",$B60=""),"",'MPTO_working_2-way'!D59)</f>
        <v>1.8277389506841228</v>
      </c>
      <c r="G60" s="35">
        <f>IF(OR($A60="",$B60=""),"",'MPTO_working_2-way'!E59)</f>
        <v>2.208110357949816</v>
      </c>
      <c r="H60" s="33">
        <f>IF(OR($A60="",$B60=""),"",'OddsRatio_working_2-way'!M59)</f>
        <v>1.82745675698775</v>
      </c>
      <c r="I60" s="33">
        <f>IF(OR($A60="",$B60=""),"",'OddsRatio_working_2-way'!N59)</f>
        <v>2.208522368758425</v>
      </c>
      <c r="J60" s="33">
        <f>IF('Log_working_2-way'!$D59="","",A60^('Log_working_2-way'!$D59))</f>
        <v>1.8245405741311078</v>
      </c>
      <c r="K60" s="35">
        <f>IF('Log_working_2-way'!$D59="","",B60^('Log_working_2-way'!$D59))</f>
        <v>2.2127965940954506</v>
      </c>
      <c r="L60" s="41">
        <f t="shared" si="9"/>
        <v>0.54521963824289399</v>
      </c>
      <c r="M60" s="41">
        <f t="shared" si="10"/>
        <v>0.4547803617571059</v>
      </c>
      <c r="N60" s="42">
        <v>100</v>
      </c>
      <c r="O60" s="42">
        <f t="shared" si="11"/>
        <v>43.181818181818187</v>
      </c>
      <c r="P60" s="42">
        <f t="shared" si="12"/>
        <v>52.606635071090047</v>
      </c>
      <c r="Q60" s="42">
        <f t="shared" si="13"/>
        <v>47.393364928909953</v>
      </c>
      <c r="R60" s="42">
        <f t="shared" si="14"/>
        <v>56.81818181818182</v>
      </c>
      <c r="S60" s="43">
        <f t="shared" si="15"/>
        <v>-4.2115467470917665</v>
      </c>
      <c r="T60" s="43">
        <f t="shared" si="16"/>
        <v>-4.2115467470917736</v>
      </c>
      <c r="U60" s="31" t="s">
        <v>276</v>
      </c>
      <c r="V60" s="31" t="s">
        <v>81</v>
      </c>
      <c r="W60" s="31" t="s">
        <v>425</v>
      </c>
      <c r="X60" s="31" t="s">
        <v>457</v>
      </c>
      <c r="Y60" s="50" t="s">
        <v>464</v>
      </c>
    </row>
    <row r="61" spans="1:25" ht="15" x14ac:dyDescent="0.25">
      <c r="A61" s="31">
        <v>2.0099999999999998</v>
      </c>
      <c r="B61" s="31">
        <v>1.85</v>
      </c>
      <c r="C61" s="32">
        <f t="shared" si="0"/>
        <v>3.80529783514858E-2</v>
      </c>
      <c r="D61" s="33">
        <f>IF(OR($A61="",$B61=""),"",A61*'MPTO_working_2-way'!$G60)</f>
        <v>2.086486486486486</v>
      </c>
      <c r="E61" s="35">
        <f>IF(OR($A61="",$B61=""),"",B61*'MPTO_working_2-way'!$G60)</f>
        <v>1.9203980099502489</v>
      </c>
      <c r="F61" s="33">
        <f>IF(OR($A61="",$B61=""),"",'MPTO_working_2-way'!D60)</f>
        <v>2.0899255304201207</v>
      </c>
      <c r="G61" s="35">
        <f>IF(OR($A61="",$B61=""),"",'MPTO_working_2-way'!E60)</f>
        <v>1.9174938764986464</v>
      </c>
      <c r="H61" s="33">
        <f>IF(OR($A61="",$B61=""),"",'OddsRatio_working_2-way'!M60)</f>
        <v>2.0900620597551534</v>
      </c>
      <c r="I61" s="33">
        <f>IF(OR($A61="",$B61=""),"",'OddsRatio_working_2-way'!N60)</f>
        <v>1.91737896118008</v>
      </c>
      <c r="J61" s="33">
        <f>IF('Log_working_2-way'!$D60="","",A61^('Log_working_2-way'!$D60))</f>
        <v>2.0916381493676872</v>
      </c>
      <c r="K61" s="35">
        <f>IF('Log_working_2-way'!$D60="","",B61^('Log_working_2-way'!$D60))</f>
        <v>1.9160544641822177</v>
      </c>
      <c r="L61" s="41">
        <f t="shared" si="9"/>
        <v>0.47927461139896382</v>
      </c>
      <c r="M61" s="41">
        <f t="shared" si="10"/>
        <v>0.52072538860103623</v>
      </c>
      <c r="N61" s="42">
        <v>100</v>
      </c>
      <c r="O61" s="42">
        <f t="shared" si="11"/>
        <v>50.248756218905463</v>
      </c>
      <c r="P61" s="42">
        <f t="shared" si="12"/>
        <v>45.945945945945937</v>
      </c>
      <c r="Q61" s="42">
        <f t="shared" si="13"/>
        <v>54.054054054054049</v>
      </c>
      <c r="R61" s="42">
        <f t="shared" si="14"/>
        <v>49.751243781094537</v>
      </c>
      <c r="S61" s="43">
        <f t="shared" si="15"/>
        <v>-3.8052978351485862</v>
      </c>
      <c r="T61" s="43">
        <f t="shared" si="16"/>
        <v>-3.8052978351486004</v>
      </c>
      <c r="U61" s="31" t="s">
        <v>273</v>
      </c>
      <c r="V61" s="31" t="s">
        <v>269</v>
      </c>
      <c r="W61" s="31" t="s">
        <v>425</v>
      </c>
      <c r="X61" s="31" t="s">
        <v>457</v>
      </c>
      <c r="Y61" s="50" t="s">
        <v>473</v>
      </c>
    </row>
    <row r="62" spans="1:25" ht="15" x14ac:dyDescent="0.25">
      <c r="A62" s="31">
        <v>2.06</v>
      </c>
      <c r="B62" s="31">
        <v>1.79</v>
      </c>
      <c r="C62" s="32">
        <f t="shared" si="0"/>
        <v>4.4096111080978329E-2</v>
      </c>
      <c r="D62" s="33">
        <f>IF(OR($A62="",$B62=""),"",A62*'MPTO_working_2-way'!$G61)</f>
        <v>2.1508379888268152</v>
      </c>
      <c r="E62" s="35">
        <f>IF(OR($A62="",$B62=""),"",B62*'MPTO_working_2-way'!$G61)</f>
        <v>1.8689320388349513</v>
      </c>
      <c r="F62" s="33">
        <f>IF(OR($A62="",$B62=""),"",'MPTO_working_2-way'!D61)</f>
        <v>2.1580148651021243</v>
      </c>
      <c r="G62" s="35">
        <f>IF(OR($A62="",$B62=""),"",'MPTO_working_2-way'!E61)</f>
        <v>1.8635467731338755</v>
      </c>
      <c r="H62" s="33">
        <f>IF(OR($A62="",$B62=""),"",'OddsRatio_working_2-way'!M61)</f>
        <v>2.1583488904033761</v>
      </c>
      <c r="I62" s="33">
        <f>IF(OR($A62="",$B62=""),"",'OddsRatio_working_2-way'!N61)</f>
        <v>1.863297757942139</v>
      </c>
      <c r="J62" s="33">
        <f>IF('Log_working_2-way'!$D61="","",A62^('Log_working_2-way'!$D61))</f>
        <v>2.1616657579923269</v>
      </c>
      <c r="K62" s="35">
        <f>IF('Log_working_2-way'!$D61="","",B62^('Log_working_2-way'!$D61))</f>
        <v>1.8608328110900716</v>
      </c>
      <c r="L62" s="41">
        <f t="shared" si="9"/>
        <v>0.46493506493506503</v>
      </c>
      <c r="M62" s="41">
        <f t="shared" si="10"/>
        <v>0.53506493506493513</v>
      </c>
      <c r="N62" s="42">
        <v>100</v>
      </c>
      <c r="O62" s="42">
        <f t="shared" si="11"/>
        <v>51.456310679611654</v>
      </c>
      <c r="P62" s="42">
        <f t="shared" si="12"/>
        <v>44.134078212290497</v>
      </c>
      <c r="Q62" s="42">
        <f t="shared" si="13"/>
        <v>55.865921787709496</v>
      </c>
      <c r="R62" s="42">
        <f t="shared" si="14"/>
        <v>48.543689320388353</v>
      </c>
      <c r="S62" s="43">
        <f t="shared" si="15"/>
        <v>-4.4096111080978417</v>
      </c>
      <c r="T62" s="43">
        <f t="shared" si="16"/>
        <v>-4.4096111080978559</v>
      </c>
      <c r="U62" s="31" t="s">
        <v>439</v>
      </c>
      <c r="V62" s="31" t="s">
        <v>262</v>
      </c>
      <c r="W62" s="31" t="s">
        <v>425</v>
      </c>
      <c r="X62" s="31" t="s">
        <v>457</v>
      </c>
      <c r="Y62" s="50" t="s">
        <v>463</v>
      </c>
    </row>
    <row r="63" spans="1:25" ht="15" x14ac:dyDescent="0.25">
      <c r="A63" s="31">
        <v>1.84</v>
      </c>
      <c r="B63" s="31">
        <v>2.02</v>
      </c>
      <c r="C63" s="32">
        <f t="shared" si="0"/>
        <v>3.8527765820060234E-2</v>
      </c>
      <c r="D63" s="33">
        <f>IF(OR($A63="",$B63=""),"",A63*'MPTO_working_2-way'!$G62)</f>
        <v>1.9108910891089108</v>
      </c>
      <c r="E63" s="35">
        <f>IF(OR($A63="",$B63=""),"",B63*'MPTO_working_2-way'!$G62)</f>
        <v>2.0978260869565215</v>
      </c>
      <c r="F63" s="33">
        <f>IF(OR($A63="",$B63=""),"",'MPTO_working_2-way'!D62)</f>
        <v>1.9076165058509547</v>
      </c>
      <c r="G63" s="35">
        <f>IF(OR($A63="",$B63=""),"",'MPTO_working_2-way'!E62)</f>
        <v>2.1017869260348339</v>
      </c>
      <c r="H63" s="33">
        <f>IF(OR($A63="",$B63=""),"",'OddsRatio_working_2-way'!M62)</f>
        <v>1.9074852129730298</v>
      </c>
      <c r="I63" s="33">
        <f>IF(OR($A63="",$B63=""),"",'OddsRatio_working_2-way'!N62)</f>
        <v>2.1019463300386789</v>
      </c>
      <c r="J63" s="33">
        <f>IF('Log_working_2-way'!$D62="","",A63^('Log_working_2-way'!$D62))</f>
        <v>1.9059915032763037</v>
      </c>
      <c r="K63" s="35">
        <f>IF('Log_working_2-way'!$D62="","",B63^('Log_working_2-way'!$D62))</f>
        <v>2.1037631107837189</v>
      </c>
      <c r="L63" s="41">
        <f t="shared" si="9"/>
        <v>0.52331606217616577</v>
      </c>
      <c r="M63" s="41">
        <f t="shared" si="10"/>
        <v>0.47668393782383423</v>
      </c>
      <c r="N63" s="42">
        <v>100</v>
      </c>
      <c r="O63" s="42">
        <f t="shared" si="11"/>
        <v>45.652173913043477</v>
      </c>
      <c r="P63" s="42">
        <f t="shared" si="12"/>
        <v>50.495049504950494</v>
      </c>
      <c r="Q63" s="42">
        <f t="shared" si="13"/>
        <v>49.504950495049506</v>
      </c>
      <c r="R63" s="42">
        <f t="shared" si="14"/>
        <v>54.347826086956516</v>
      </c>
      <c r="S63" s="43">
        <f t="shared" si="15"/>
        <v>-3.8527765820060296</v>
      </c>
      <c r="T63" s="43">
        <f t="shared" si="16"/>
        <v>-3.8527765820060225</v>
      </c>
      <c r="U63" s="31" t="s">
        <v>266</v>
      </c>
      <c r="V63" s="31" t="s">
        <v>436</v>
      </c>
      <c r="W63" s="31" t="s">
        <v>425</v>
      </c>
      <c r="X63" s="31" t="s">
        <v>457</v>
      </c>
      <c r="Y63" s="50" t="s">
        <v>474</v>
      </c>
    </row>
    <row r="64" spans="1:25" ht="15" x14ac:dyDescent="0.25">
      <c r="A64" s="31">
        <v>2.08</v>
      </c>
      <c r="B64" s="31">
        <v>1.78</v>
      </c>
      <c r="C64" s="32">
        <f t="shared" si="0"/>
        <v>4.2566983578219642E-2</v>
      </c>
      <c r="D64" s="33">
        <f>IF(OR($A64="",$B64=""),"",A64*'MPTO_working_2-way'!$G63)</f>
        <v>2.1685393258426968</v>
      </c>
      <c r="E64" s="35">
        <f>IF(OR($A64="",$B64=""),"",B64*'MPTO_working_2-way'!$G63)</f>
        <v>1.8557692307692311</v>
      </c>
      <c r="F64" s="33">
        <f>IF(OR($A64="",$B64=""),"",'MPTO_working_2-way'!D63)</f>
        <v>2.1763461086292031</v>
      </c>
      <c r="G64" s="35">
        <f>IF(OR($A64="",$B64=""),"",'MPTO_working_2-way'!E63)</f>
        <v>1.8500899460323807</v>
      </c>
      <c r="H64" s="33">
        <f>IF(OR($A64="",$B64=""),"",'OddsRatio_working_2-way'!M63)</f>
        <v>2.1766968108291049</v>
      </c>
      <c r="I64" s="33">
        <f>IF(OR($A64="",$B64=""),"",'OddsRatio_working_2-way'!N63)</f>
        <v>1.8498365855987975</v>
      </c>
      <c r="J64" s="33">
        <f>IF('Log_working_2-way'!$D63="","",A64^('Log_working_2-way'!$D63))</f>
        <v>2.180302148833781</v>
      </c>
      <c r="K64" s="35">
        <f>IF('Log_working_2-way'!$D63="","",B64^('Log_working_2-way'!$D63))</f>
        <v>1.8472406840805713</v>
      </c>
      <c r="L64" s="41">
        <f t="shared" si="9"/>
        <v>0.46113989637305697</v>
      </c>
      <c r="M64" s="41">
        <f t="shared" si="10"/>
        <v>0.53886010362694292</v>
      </c>
      <c r="N64" s="42">
        <v>100</v>
      </c>
      <c r="O64" s="42">
        <f t="shared" si="11"/>
        <v>51.92307692307692</v>
      </c>
      <c r="P64" s="42">
        <f t="shared" si="12"/>
        <v>43.820224719101127</v>
      </c>
      <c r="Q64" s="42">
        <f t="shared" si="13"/>
        <v>56.17977528089888</v>
      </c>
      <c r="R64" s="42">
        <f t="shared" si="14"/>
        <v>48.076923076923073</v>
      </c>
      <c r="S64" s="43">
        <f t="shared" si="15"/>
        <v>-4.2566983578219606</v>
      </c>
      <c r="T64" s="43">
        <f t="shared" si="16"/>
        <v>-4.2566983578219464</v>
      </c>
      <c r="U64" s="31" t="s">
        <v>268</v>
      </c>
      <c r="V64" s="31" t="s">
        <v>271</v>
      </c>
      <c r="W64" s="31" t="s">
        <v>425</v>
      </c>
      <c r="X64" s="31" t="s">
        <v>457</v>
      </c>
      <c r="Y64" s="50" t="s">
        <v>464</v>
      </c>
    </row>
    <row r="65" spans="1:25" ht="15" x14ac:dyDescent="0.25">
      <c r="A65" s="31">
        <v>1.86</v>
      </c>
      <c r="B65" s="31">
        <v>1.99</v>
      </c>
      <c r="C65" s="32">
        <f t="shared" si="0"/>
        <v>4.0146971416220811E-2</v>
      </c>
      <c r="D65" s="33">
        <f>IF(OR($A65="",$B65=""),"",A65*'MPTO_working_2-way'!$G64)</f>
        <v>1.9346733668341709</v>
      </c>
      <c r="E65" s="35">
        <f>IF(OR($A65="",$B65=""),"",B65*'MPTO_working_2-way'!$G64)</f>
        <v>2.0698924731182795</v>
      </c>
      <c r="F65" s="33">
        <f>IF(OR($A65="",$B65=""),"",'MPTO_working_2-way'!D64)</f>
        <v>1.9321396878425641</v>
      </c>
      <c r="G65" s="35">
        <f>IF(OR($A65="",$B65=""),"",'MPTO_working_2-way'!E64)</f>
        <v>2.0728005824046591</v>
      </c>
      <c r="H65" s="33">
        <f>IF(OR($A65="",$B65=""),"",'OddsRatio_working_2-way'!M64)</f>
        <v>1.9320337272260424</v>
      </c>
      <c r="I65" s="33">
        <f>IF(OR($A65="",$B65=""),"",'OddsRatio_working_2-way'!N64)</f>
        <v>2.0729225464578858</v>
      </c>
      <c r="J65" s="33">
        <f>IF('Log_working_2-way'!$D64="","",A65^('Log_working_2-way'!$D64))</f>
        <v>1.9308758651633173</v>
      </c>
      <c r="K65" s="35">
        <f>IF('Log_working_2-way'!$D64="","",B65^('Log_working_2-way'!$D64))</f>
        <v>2.0742570920821759</v>
      </c>
      <c r="L65" s="41">
        <f t="shared" si="9"/>
        <v>0.51688311688311683</v>
      </c>
      <c r="M65" s="41">
        <f t="shared" si="10"/>
        <v>0.48311688311688311</v>
      </c>
      <c r="N65" s="42">
        <v>100</v>
      </c>
      <c r="O65" s="42">
        <f t="shared" si="11"/>
        <v>46.236559139784944</v>
      </c>
      <c r="P65" s="42">
        <f t="shared" si="12"/>
        <v>49.748743718592962</v>
      </c>
      <c r="Q65" s="42">
        <f t="shared" si="13"/>
        <v>50.251256281407031</v>
      </c>
      <c r="R65" s="42">
        <f t="shared" si="14"/>
        <v>53.763440860215049</v>
      </c>
      <c r="S65" s="43">
        <f t="shared" si="15"/>
        <v>-4.0146971416220865</v>
      </c>
      <c r="T65" s="43">
        <f t="shared" si="16"/>
        <v>-4.0146971416220865</v>
      </c>
      <c r="U65" s="31" t="s">
        <v>440</v>
      </c>
      <c r="V65" s="31" t="s">
        <v>444</v>
      </c>
      <c r="W65" s="31" t="s">
        <v>420</v>
      </c>
      <c r="X65" s="31" t="s">
        <v>457</v>
      </c>
      <c r="Y65" s="50" t="s">
        <v>459</v>
      </c>
    </row>
    <row r="66" spans="1:25" ht="15" x14ac:dyDescent="0.25">
      <c r="A66" s="31">
        <v>2.08</v>
      </c>
      <c r="B66" s="31">
        <v>1.78</v>
      </c>
      <c r="C66" s="32">
        <f t="shared" si="0"/>
        <v>4.2566983578219642E-2</v>
      </c>
      <c r="D66" s="33">
        <f>IF(OR($A66="",$B66=""),"",A66*'MPTO_working_2-way'!$G65)</f>
        <v>2.1685393258426968</v>
      </c>
      <c r="E66" s="35">
        <f>IF(OR($A66="",$B66=""),"",B66*'MPTO_working_2-way'!$G65)</f>
        <v>1.8557692307692311</v>
      </c>
      <c r="F66" s="33">
        <f>IF(OR($A66="",$B66=""),"",'MPTO_working_2-way'!D65)</f>
        <v>2.1763461086292031</v>
      </c>
      <c r="G66" s="35">
        <f>IF(OR($A66="",$B66=""),"",'MPTO_working_2-way'!E65)</f>
        <v>1.8500899460323807</v>
      </c>
      <c r="H66" s="33">
        <f>IF(OR($A66="",$B66=""),"",'OddsRatio_working_2-way'!M65)</f>
        <v>2.1766968108291049</v>
      </c>
      <c r="I66" s="33">
        <f>IF(OR($A66="",$B66=""),"",'OddsRatio_working_2-way'!N65)</f>
        <v>1.8498365855987975</v>
      </c>
      <c r="J66" s="33">
        <f>IF('Log_working_2-way'!$D65="","",A66^('Log_working_2-way'!$D65))</f>
        <v>2.180302148833781</v>
      </c>
      <c r="K66" s="35">
        <f>IF('Log_working_2-way'!$D65="","",B66^('Log_working_2-way'!$D65))</f>
        <v>1.8472406840805713</v>
      </c>
      <c r="L66" s="41">
        <f t="shared" si="9"/>
        <v>0.46113989637305697</v>
      </c>
      <c r="M66" s="41">
        <f t="shared" si="10"/>
        <v>0.53886010362694292</v>
      </c>
      <c r="N66" s="42">
        <v>100</v>
      </c>
      <c r="O66" s="42">
        <f t="shared" si="11"/>
        <v>51.92307692307692</v>
      </c>
      <c r="P66" s="42">
        <f t="shared" si="12"/>
        <v>43.820224719101127</v>
      </c>
      <c r="Q66" s="42">
        <f t="shared" si="13"/>
        <v>56.17977528089888</v>
      </c>
      <c r="R66" s="42">
        <f t="shared" si="14"/>
        <v>48.076923076923073</v>
      </c>
      <c r="S66" s="43">
        <f t="shared" si="15"/>
        <v>-4.2566983578219606</v>
      </c>
      <c r="T66" s="43">
        <f t="shared" si="16"/>
        <v>-4.2566983578219464</v>
      </c>
      <c r="U66" s="31" t="s">
        <v>277</v>
      </c>
      <c r="V66" s="31" t="s">
        <v>445</v>
      </c>
      <c r="W66" s="31" t="s">
        <v>420</v>
      </c>
      <c r="X66" s="31" t="s">
        <v>457</v>
      </c>
      <c r="Y66" s="50" t="s">
        <v>460</v>
      </c>
    </row>
    <row r="67" spans="1:25" ht="15" x14ac:dyDescent="0.25">
      <c r="A67" s="31">
        <v>1.76</v>
      </c>
      <c r="B67" s="31">
        <v>2.11</v>
      </c>
      <c r="C67" s="32">
        <f t="shared" ref="C67:C130" si="17">IF(OR($A67="",$B67=""),"",(1/A67)+(1/B67)-1)</f>
        <v>4.2115467470917878E-2</v>
      </c>
      <c r="D67" s="33">
        <f>IF(OR($A67="",$B67=""),"",A67*'MPTO_working_2-way'!$G66)</f>
        <v>1.8341232227488156</v>
      </c>
      <c r="E67" s="35">
        <f>IF(OR($A67="",$B67=""),"",B67*'MPTO_working_2-way'!$G66)</f>
        <v>2.1988636363636367</v>
      </c>
      <c r="F67" s="33">
        <f>IF(OR($A67="",$B67=""),"",'MPTO_working_2-way'!D66)</f>
        <v>1.8277389506841228</v>
      </c>
      <c r="G67" s="35">
        <f>IF(OR($A67="",$B67=""),"",'MPTO_working_2-way'!E66)</f>
        <v>2.208110357949816</v>
      </c>
      <c r="H67" s="33">
        <f>IF(OR($A67="",$B67=""),"",'OddsRatio_working_2-way'!M66)</f>
        <v>1.82745675698775</v>
      </c>
      <c r="I67" s="33">
        <f>IF(OR($A67="",$B67=""),"",'OddsRatio_working_2-way'!N66)</f>
        <v>2.208522368758425</v>
      </c>
      <c r="J67" s="33">
        <f>IF('Log_working_2-way'!$D66="","",A67^('Log_working_2-way'!$D66))</f>
        <v>1.8245405741311078</v>
      </c>
      <c r="K67" s="35">
        <f>IF('Log_working_2-way'!$D66="","",B67^('Log_working_2-way'!$D66))</f>
        <v>2.2127965940954506</v>
      </c>
      <c r="L67" s="41">
        <f t="shared" si="9"/>
        <v>0.54521963824289399</v>
      </c>
      <c r="M67" s="41">
        <f t="shared" si="10"/>
        <v>0.4547803617571059</v>
      </c>
      <c r="N67" s="42">
        <v>100</v>
      </c>
      <c r="O67" s="42">
        <f t="shared" si="11"/>
        <v>43.181818181818187</v>
      </c>
      <c r="P67" s="42">
        <f t="shared" si="12"/>
        <v>52.606635071090047</v>
      </c>
      <c r="Q67" s="42">
        <f t="shared" si="13"/>
        <v>47.393364928909953</v>
      </c>
      <c r="R67" s="42">
        <f t="shared" si="14"/>
        <v>56.81818181818182</v>
      </c>
      <c r="S67" s="43">
        <f t="shared" si="15"/>
        <v>-4.2115467470917665</v>
      </c>
      <c r="T67" s="43">
        <f t="shared" si="16"/>
        <v>-4.2115467470917736</v>
      </c>
      <c r="U67" s="31" t="s">
        <v>442</v>
      </c>
      <c r="V67" s="31" t="s">
        <v>438</v>
      </c>
      <c r="W67" s="31" t="s">
        <v>420</v>
      </c>
      <c r="X67" s="31" t="s">
        <v>457</v>
      </c>
      <c r="Y67" s="50" t="s">
        <v>471</v>
      </c>
    </row>
    <row r="68" spans="1:25" ht="15" x14ac:dyDescent="0.25">
      <c r="A68" s="31">
        <v>2.08</v>
      </c>
      <c r="B68" s="31">
        <v>1.78</v>
      </c>
      <c r="C68" s="32">
        <f t="shared" si="17"/>
        <v>4.2566983578219642E-2</v>
      </c>
      <c r="D68" s="33">
        <f>IF(OR($A68="",$B68=""),"",A68*'MPTO_working_2-way'!$G67)</f>
        <v>2.1685393258426968</v>
      </c>
      <c r="E68" s="35">
        <f>IF(OR($A68="",$B68=""),"",B68*'MPTO_working_2-way'!$G67)</f>
        <v>1.8557692307692311</v>
      </c>
      <c r="F68" s="33">
        <f>IF(OR($A68="",$B68=""),"",'MPTO_working_2-way'!D67)</f>
        <v>2.1763461086292031</v>
      </c>
      <c r="G68" s="35">
        <f>IF(OR($A68="",$B68=""),"",'MPTO_working_2-way'!E67)</f>
        <v>1.8500899460323807</v>
      </c>
      <c r="H68" s="33">
        <f>IF(OR($A68="",$B68=""),"",'OddsRatio_working_2-way'!M67)</f>
        <v>2.1766968108291049</v>
      </c>
      <c r="I68" s="33">
        <f>IF(OR($A68="",$B68=""),"",'OddsRatio_working_2-way'!N67)</f>
        <v>1.8498365855987975</v>
      </c>
      <c r="J68" s="33">
        <f>IF('Log_working_2-way'!$D67="","",A68^('Log_working_2-way'!$D67))</f>
        <v>2.180302148833781</v>
      </c>
      <c r="K68" s="35">
        <f>IF('Log_working_2-way'!$D67="","",B68^('Log_working_2-way'!$D67))</f>
        <v>1.8472406840805713</v>
      </c>
      <c r="L68" s="41">
        <f t="shared" si="9"/>
        <v>0.46113989637305697</v>
      </c>
      <c r="M68" s="41">
        <f t="shared" si="10"/>
        <v>0.53886010362694292</v>
      </c>
      <c r="N68" s="42">
        <v>100</v>
      </c>
      <c r="O68" s="42">
        <f t="shared" si="11"/>
        <v>51.92307692307692</v>
      </c>
      <c r="P68" s="42">
        <f t="shared" si="12"/>
        <v>43.820224719101127</v>
      </c>
      <c r="Q68" s="42">
        <f t="shared" si="13"/>
        <v>56.17977528089888</v>
      </c>
      <c r="R68" s="42">
        <f t="shared" si="14"/>
        <v>48.076923076923073</v>
      </c>
      <c r="S68" s="43">
        <f t="shared" si="15"/>
        <v>-4.2566983578219606</v>
      </c>
      <c r="T68" s="43">
        <f t="shared" si="16"/>
        <v>-4.2566983578219464</v>
      </c>
      <c r="U68" s="31" t="s">
        <v>441</v>
      </c>
      <c r="V68" s="31" t="s">
        <v>281</v>
      </c>
      <c r="W68" s="31" t="s">
        <v>420</v>
      </c>
      <c r="X68" s="31" t="s">
        <v>457</v>
      </c>
      <c r="Y68" s="50" t="s">
        <v>460</v>
      </c>
    </row>
    <row r="69" spans="1:25" ht="15" x14ac:dyDescent="0.25">
      <c r="A69" s="31">
        <v>2.21</v>
      </c>
      <c r="B69" s="31">
        <v>1.69</v>
      </c>
      <c r="C69" s="32">
        <f t="shared" si="17"/>
        <v>4.4204664114166459E-2</v>
      </c>
      <c r="D69" s="33">
        <f>IF(OR($A69="",$B69=""),"",A69*'MPTO_working_2-way'!$G68)</f>
        <v>2.3076923076923079</v>
      </c>
      <c r="E69" s="35">
        <f>IF(OR($A69="",$B69=""),"",B69*'MPTO_working_2-way'!$G68)</f>
        <v>1.7647058823529413</v>
      </c>
      <c r="F69" s="33">
        <f>IF(OR($A69="",$B69=""),"",'MPTO_working_2-way'!D68)</f>
        <v>2.3234937323089366</v>
      </c>
      <c r="G69" s="35">
        <f>IF(OR($A69="",$B69=""),"",'MPTO_working_2-way'!E68)</f>
        <v>1.7555759242285367</v>
      </c>
      <c r="H69" s="33">
        <f>IF(OR($A69="",$B69=""),"",'OddsRatio_working_2-way'!M68)</f>
        <v>2.3242443839434617</v>
      </c>
      <c r="I69" s="33">
        <f>IF(OR($A69="",$B69=""),"",'OddsRatio_working_2-way'!N68)</f>
        <v>1.7551476239016437</v>
      </c>
      <c r="J69" s="33">
        <f>IF('Log_working_2-way'!$D68="","",A69^('Log_working_2-way'!$D68))</f>
        <v>2.3316041139779355</v>
      </c>
      <c r="K69" s="35">
        <f>IF('Log_working_2-way'!$D68="","",B69^('Log_working_2-way'!$D68))</f>
        <v>1.7509739490156586</v>
      </c>
      <c r="L69" s="41">
        <f t="shared" si="9"/>
        <v>0.43333333333333329</v>
      </c>
      <c r="M69" s="41">
        <f t="shared" si="10"/>
        <v>0.56666666666666665</v>
      </c>
      <c r="N69" s="42">
        <v>100</v>
      </c>
      <c r="O69" s="42">
        <f t="shared" si="11"/>
        <v>54.751131221719454</v>
      </c>
      <c r="P69" s="42">
        <f t="shared" si="12"/>
        <v>40.828402366863905</v>
      </c>
      <c r="Q69" s="42">
        <f t="shared" si="13"/>
        <v>59.171597633136095</v>
      </c>
      <c r="R69" s="42">
        <f t="shared" si="14"/>
        <v>45.248868778280546</v>
      </c>
      <c r="S69" s="43">
        <f t="shared" si="15"/>
        <v>-4.4204664114166405</v>
      </c>
      <c r="T69" s="43">
        <f t="shared" si="16"/>
        <v>-4.4204664114166405</v>
      </c>
      <c r="U69" s="31" t="s">
        <v>449</v>
      </c>
      <c r="V69" s="31" t="s">
        <v>284</v>
      </c>
      <c r="W69" s="31" t="s">
        <v>420</v>
      </c>
      <c r="X69" s="31" t="s">
        <v>457</v>
      </c>
      <c r="Y69" s="50" t="s">
        <v>471</v>
      </c>
    </row>
    <row r="70" spans="1:25" ht="15" x14ac:dyDescent="0.25">
      <c r="A70" s="31">
        <v>1.95</v>
      </c>
      <c r="B70" s="31">
        <v>1.9</v>
      </c>
      <c r="C70" s="32">
        <f t="shared" si="17"/>
        <v>3.9136302294197067E-2</v>
      </c>
      <c r="D70" s="33">
        <f>IF(OR($A70="",$B70=""),"",A70*'MPTO_working_2-way'!$G69)</f>
        <v>2.0263157894736841</v>
      </c>
      <c r="E70" s="35">
        <f>IF(OR($A70="",$B70=""),"",B70*'MPTO_working_2-way'!$G69)</f>
        <v>1.9743589743589742</v>
      </c>
      <c r="F70" s="33">
        <f>IF(OR($A70="",$B70=""),"",'MPTO_working_2-way'!D69)</f>
        <v>2.027359781121751</v>
      </c>
      <c r="G70" s="35">
        <f>IF(OR($A70="",$B70=""),"",'MPTO_working_2-way'!E69)</f>
        <v>1.9733688415446073</v>
      </c>
      <c r="H70" s="33">
        <f>IF(OR($A70="",$B70=""),"",'OddsRatio_working_2-way'!M69)</f>
        <v>2.0274023338281628</v>
      </c>
      <c r="I70" s="33">
        <f>IF(OR($A70="",$B70=""),"",'OddsRatio_working_2-way'!N69)</f>
        <v>1.9733285267845753</v>
      </c>
      <c r="J70" s="33">
        <f>IF('Log_working_2-way'!$D69="","",A70^('Log_working_2-way'!$D69))</f>
        <v>2.02788027389437</v>
      </c>
      <c r="K70" s="35">
        <f>IF('Log_working_2-way'!$D69="","",B70^('Log_working_2-way'!$D69))</f>
        <v>1.9728759519930477</v>
      </c>
      <c r="L70" s="41">
        <f t="shared" si="9"/>
        <v>0.49350649350649356</v>
      </c>
      <c r="M70" s="41">
        <f t="shared" si="10"/>
        <v>0.50649350649350655</v>
      </c>
      <c r="N70" s="42">
        <v>100</v>
      </c>
      <c r="O70" s="42">
        <f t="shared" si="11"/>
        <v>48.717948717948723</v>
      </c>
      <c r="P70" s="42">
        <f t="shared" si="12"/>
        <v>47.368421052631575</v>
      </c>
      <c r="Q70" s="42">
        <f t="shared" si="13"/>
        <v>52.631578947368418</v>
      </c>
      <c r="R70" s="42">
        <f t="shared" si="14"/>
        <v>51.282051282051292</v>
      </c>
      <c r="S70" s="43">
        <f t="shared" si="15"/>
        <v>-3.9136302294196952</v>
      </c>
      <c r="T70" s="43">
        <f t="shared" si="16"/>
        <v>-3.9136302294197165</v>
      </c>
      <c r="U70" s="31" t="s">
        <v>288</v>
      </c>
      <c r="V70" s="31" t="s">
        <v>283</v>
      </c>
      <c r="W70" s="31" t="s">
        <v>420</v>
      </c>
      <c r="X70" s="31" t="s">
        <v>457</v>
      </c>
      <c r="Y70" s="50" t="s">
        <v>460</v>
      </c>
    </row>
    <row r="71" spans="1:25" ht="15" x14ac:dyDescent="0.25">
      <c r="A71" s="31">
        <v>2.46</v>
      </c>
      <c r="B71" s="31">
        <v>1.57</v>
      </c>
      <c r="C71" s="32">
        <f t="shared" si="17"/>
        <v>4.3446740199886147E-2</v>
      </c>
      <c r="D71" s="33">
        <f>IF(OR($A71="",$B71=""),"",A71*'MPTO_working_2-way'!$G70)</f>
        <v>2.5668789808917198</v>
      </c>
      <c r="E71" s="35">
        <f>IF(OR($A71="",$B71=""),"",B71*'MPTO_working_2-way'!$G70)</f>
        <v>1.6382113821138213</v>
      </c>
      <c r="F71" s="33">
        <f>IF(OR($A71="",$B71=""),"",'MPTO_working_2-way'!D70)</f>
        <v>2.5988829823026718</v>
      </c>
      <c r="G71" s="35">
        <f>IF(OR($A71="",$B71=""),"",'MPTO_working_2-way'!E70)</f>
        <v>1.6254366398720594</v>
      </c>
      <c r="H71" s="33">
        <f>IF(OR($A71="",$B71=""),"",'OddsRatio_working_2-way'!M70)</f>
        <v>2.6004385363930509</v>
      </c>
      <c r="I71" s="33">
        <f>IF(OR($A71="",$B71=""),"",'OddsRatio_working_2-way'!N70)</f>
        <v>1.6248287436603006</v>
      </c>
      <c r="J71" s="33">
        <f>IF('Log_working_2-way'!$D70="","",A71^('Log_working_2-way'!$D70))</f>
        <v>2.6155477368379438</v>
      </c>
      <c r="K71" s="35">
        <f>IF('Log_working_2-way'!$D70="","",B71^('Log_working_2-way'!$D70))</f>
        <v>1.6189851139629738</v>
      </c>
      <c r="L71" s="41">
        <f t="shared" si="9"/>
        <v>0.38957816377171217</v>
      </c>
      <c r="M71" s="41">
        <f t="shared" si="10"/>
        <v>0.61042183622828772</v>
      </c>
      <c r="N71" s="42">
        <v>100</v>
      </c>
      <c r="O71" s="42">
        <f t="shared" si="11"/>
        <v>59.349593495934961</v>
      </c>
      <c r="P71" s="42">
        <f t="shared" si="12"/>
        <v>36.30573248407643</v>
      </c>
      <c r="Q71" s="42">
        <f t="shared" si="13"/>
        <v>63.694267515923563</v>
      </c>
      <c r="R71" s="42">
        <f t="shared" si="14"/>
        <v>40.650406504065039</v>
      </c>
      <c r="S71" s="43">
        <f t="shared" si="15"/>
        <v>-4.3446740199886023</v>
      </c>
      <c r="T71" s="43">
        <f t="shared" si="16"/>
        <v>-4.3446740199886094</v>
      </c>
      <c r="U71" s="31" t="s">
        <v>443</v>
      </c>
      <c r="V71" s="31" t="s">
        <v>282</v>
      </c>
      <c r="W71" s="31" t="s">
        <v>420</v>
      </c>
      <c r="X71" s="31" t="s">
        <v>457</v>
      </c>
      <c r="Y71" s="50" t="s">
        <v>466</v>
      </c>
    </row>
    <row r="72" spans="1:25" ht="15" x14ac:dyDescent="0.25">
      <c r="A72" s="31">
        <v>2.06</v>
      </c>
      <c r="B72" s="31">
        <v>1.79</v>
      </c>
      <c r="C72" s="32">
        <f t="shared" si="17"/>
        <v>4.4096111080978329E-2</v>
      </c>
      <c r="D72" s="33">
        <f>IF(OR($A72="",$B72=""),"",A72*'MPTO_working_2-way'!$G71)</f>
        <v>2.1508379888268152</v>
      </c>
      <c r="E72" s="35">
        <f>IF(OR($A72="",$B72=""),"",B72*'MPTO_working_2-way'!$G71)</f>
        <v>1.8689320388349513</v>
      </c>
      <c r="F72" s="33">
        <f>IF(OR($A72="",$B72=""),"",'MPTO_working_2-way'!D71)</f>
        <v>2.1580148651021243</v>
      </c>
      <c r="G72" s="35">
        <f>IF(OR($A72="",$B72=""),"",'MPTO_working_2-way'!E71)</f>
        <v>1.8635467731338755</v>
      </c>
      <c r="H72" s="33">
        <f>IF(OR($A72="",$B72=""),"",'OddsRatio_working_2-way'!M71)</f>
        <v>2.1583488904033761</v>
      </c>
      <c r="I72" s="33">
        <f>IF(OR($A72="",$B72=""),"",'OddsRatio_working_2-way'!N71)</f>
        <v>1.863297757942139</v>
      </c>
      <c r="J72" s="33">
        <f>IF('Log_working_2-way'!$D71="","",A72^('Log_working_2-way'!$D71))</f>
        <v>2.1616657579923269</v>
      </c>
      <c r="K72" s="35">
        <f>IF('Log_working_2-way'!$D71="","",B72^('Log_working_2-way'!$D71))</f>
        <v>1.8608328110900716</v>
      </c>
      <c r="L72" s="41">
        <f t="shared" si="9"/>
        <v>0.46493506493506503</v>
      </c>
      <c r="M72" s="41">
        <f t="shared" si="10"/>
        <v>0.53506493506493513</v>
      </c>
      <c r="N72" s="42">
        <v>100</v>
      </c>
      <c r="O72" s="42">
        <f t="shared" si="11"/>
        <v>51.456310679611654</v>
      </c>
      <c r="P72" s="42">
        <f t="shared" si="12"/>
        <v>44.134078212290497</v>
      </c>
      <c r="Q72" s="42">
        <f t="shared" si="13"/>
        <v>55.865921787709496</v>
      </c>
      <c r="R72" s="42">
        <f t="shared" si="14"/>
        <v>48.543689320388353</v>
      </c>
      <c r="S72" s="43">
        <f t="shared" si="15"/>
        <v>-4.4096111080978417</v>
      </c>
      <c r="T72" s="43">
        <f t="shared" si="16"/>
        <v>-4.4096111080978559</v>
      </c>
      <c r="U72" s="31" t="s">
        <v>450</v>
      </c>
      <c r="V72" s="31" t="s">
        <v>279</v>
      </c>
      <c r="W72" s="31" t="s">
        <v>420</v>
      </c>
      <c r="X72" s="31" t="s">
        <v>457</v>
      </c>
      <c r="Y72" s="50" t="s">
        <v>465</v>
      </c>
    </row>
    <row r="73" spans="1:25" ht="15" x14ac:dyDescent="0.25">
      <c r="A73" s="31">
        <v>2.4</v>
      </c>
      <c r="B73" s="31">
        <v>1.6</v>
      </c>
      <c r="C73" s="32">
        <f t="shared" si="17"/>
        <v>4.1666666666666741E-2</v>
      </c>
      <c r="D73" s="33">
        <f>IF(OR($A73="",$B73=""),"",A73*'MPTO_working_2-way'!$G72)</f>
        <v>2.5</v>
      </c>
      <c r="E73" s="35">
        <f>IF(OR($A73="",$B73=""),"",B73*'MPTO_working_2-way'!$G72)</f>
        <v>1.666666666666667</v>
      </c>
      <c r="F73" s="33">
        <f>IF(OR($A73="",$B73=""),"",'MPTO_working_2-way'!D72)</f>
        <v>2.5263157894736841</v>
      </c>
      <c r="G73" s="35">
        <f>IF(OR($A73="",$B73=""),"",'MPTO_working_2-way'!E72)</f>
        <v>1.6551724137931036</v>
      </c>
      <c r="H73" s="33">
        <f>IF(OR($A73="",$B73=""),"",'OddsRatio_working_2-way'!M72)</f>
        <v>2.5275252316519468</v>
      </c>
      <c r="I73" s="33">
        <f>IF(OR($A73="",$B73=""),"",'OddsRatio_working_2-way'!N72)</f>
        <v>1.6546536707079771</v>
      </c>
      <c r="J73" s="33">
        <f>IF('Log_working_2-way'!$D72="","",A73^('Log_working_2-way'!$D72))</f>
        <v>2.5398728286377308</v>
      </c>
      <c r="K73" s="35">
        <f>IF('Log_working_2-way'!$D72="","",B73^('Log_working_2-way'!$D72))</f>
        <v>1.6494042763805412</v>
      </c>
      <c r="L73" s="41">
        <f t="shared" ref="L73:L136" si="18">(1/D73)</f>
        <v>0.4</v>
      </c>
      <c r="M73" s="41">
        <f t="shared" ref="M73:M136" si="19">(1/E73)</f>
        <v>0.59999999999999987</v>
      </c>
      <c r="N73" s="42">
        <v>100</v>
      </c>
      <c r="O73" s="42">
        <f t="shared" ref="O73:O136" si="20">(1/A73)*((N73*A73)-N73)</f>
        <v>58.333333333333336</v>
      </c>
      <c r="P73" s="42">
        <f t="shared" ref="P73:P136" si="21">(1/B73)*((N73*B73)-N73)</f>
        <v>37.5</v>
      </c>
      <c r="Q73" s="42">
        <f t="shared" ref="Q73:Q136" si="22">(1/B73)*N73</f>
        <v>62.5</v>
      </c>
      <c r="R73" s="42">
        <f t="shared" ref="R73:R136" si="23">(1/A73)*N73</f>
        <v>41.666666666666671</v>
      </c>
      <c r="S73" s="43">
        <f t="shared" ref="S73:S136" si="24">O73-Q73</f>
        <v>-4.1666666666666643</v>
      </c>
      <c r="T73" s="43">
        <f t="shared" ref="T73:T136" si="25">P73-R73</f>
        <v>-4.1666666666666714</v>
      </c>
      <c r="U73" s="31" t="s">
        <v>227</v>
      </c>
      <c r="V73" s="31" t="s">
        <v>280</v>
      </c>
      <c r="W73" s="31" t="s">
        <v>420</v>
      </c>
      <c r="X73" s="31" t="s">
        <v>457</v>
      </c>
      <c r="Y73" s="50" t="s">
        <v>474</v>
      </c>
    </row>
    <row r="74" spans="1:25" ht="15" x14ac:dyDescent="0.25">
      <c r="A74" s="31">
        <v>2.27</v>
      </c>
      <c r="B74" s="31">
        <v>1.66</v>
      </c>
      <c r="C74" s="32">
        <f t="shared" si="17"/>
        <v>4.2938272915450382E-2</v>
      </c>
      <c r="D74" s="33">
        <f>IF(OR($A74="",$B74=""),"",A74*'MPTO_working_2-way'!$G73)</f>
        <v>2.3674698795180724</v>
      </c>
      <c r="E74" s="35">
        <f>IF(OR($A74="",$B74=""),"",B74*'MPTO_working_2-way'!$G73)</f>
        <v>1.7312775330396475</v>
      </c>
      <c r="F74" s="33">
        <f>IF(OR($A74="",$B74=""),"",'MPTO_working_2-way'!D73)</f>
        <v>2.3862959913874993</v>
      </c>
      <c r="G74" s="35">
        <f>IF(OR($A74="",$B74=""),"",'MPTO_working_2-way'!E73)</f>
        <v>1.7213466721483714</v>
      </c>
      <c r="H74" s="33">
        <f>IF(OR($A74="",$B74=""),"",'OddsRatio_working_2-way'!M73)</f>
        <v>2.387170654332921</v>
      </c>
      <c r="I74" s="33">
        <f>IF(OR($A74="",$B74=""),"",'OddsRatio_working_2-way'!N73)</f>
        <v>1.7208918361100216</v>
      </c>
      <c r="J74" s="33">
        <f>IF('Log_working_2-way'!$D73="","",A74^('Log_working_2-way'!$D73))</f>
        <v>2.3959540887220943</v>
      </c>
      <c r="K74" s="35">
        <f>IF('Log_working_2-way'!$D73="","",B74^('Log_working_2-way'!$D73))</f>
        <v>1.7163559375473425</v>
      </c>
      <c r="L74" s="41">
        <f t="shared" si="18"/>
        <v>0.42239185750636132</v>
      </c>
      <c r="M74" s="41">
        <f t="shared" si="19"/>
        <v>0.57760814249363868</v>
      </c>
      <c r="N74" s="42">
        <v>100</v>
      </c>
      <c r="O74" s="42">
        <f t="shared" si="20"/>
        <v>55.947136563876647</v>
      </c>
      <c r="P74" s="42">
        <f t="shared" si="21"/>
        <v>39.759036144578317</v>
      </c>
      <c r="Q74" s="42">
        <f t="shared" si="22"/>
        <v>60.24096385542169</v>
      </c>
      <c r="R74" s="42">
        <f t="shared" si="23"/>
        <v>44.052863436123346</v>
      </c>
      <c r="S74" s="43">
        <f t="shared" si="24"/>
        <v>-4.2938272915450426</v>
      </c>
      <c r="T74" s="43">
        <f t="shared" si="25"/>
        <v>-4.2938272915450284</v>
      </c>
      <c r="U74" s="31" t="s">
        <v>286</v>
      </c>
      <c r="V74" s="31" t="s">
        <v>285</v>
      </c>
      <c r="W74" s="31" t="s">
        <v>420</v>
      </c>
      <c r="X74" s="31" t="s">
        <v>457</v>
      </c>
      <c r="Y74" s="50" t="s">
        <v>466</v>
      </c>
    </row>
    <row r="75" spans="1:25" ht="15" x14ac:dyDescent="0.25">
      <c r="A75" s="31">
        <v>2.13</v>
      </c>
      <c r="B75" s="31">
        <v>1.74</v>
      </c>
      <c r="C75" s="32">
        <f t="shared" si="17"/>
        <v>4.4196211753278369E-2</v>
      </c>
      <c r="D75" s="33">
        <f>IF(OR($A75="",$B75=""),"",A75*'MPTO_working_2-way'!$G74)</f>
        <v>2.2241379310344827</v>
      </c>
      <c r="E75" s="35">
        <f>IF(OR($A75="",$B75=""),"",B75*'MPTO_working_2-way'!$G74)</f>
        <v>1.8169014084507042</v>
      </c>
      <c r="F75" s="33">
        <f>IF(OR($A75="",$B75=""),"",'MPTO_working_2-way'!D74)</f>
        <v>2.2352089741270129</v>
      </c>
      <c r="G75" s="35">
        <f>IF(OR($A75="",$B75=""),"",'MPTO_working_2-way'!E74)</f>
        <v>1.8095796103705875</v>
      </c>
      <c r="H75" s="33">
        <f>IF(OR($A75="",$B75=""),"",'OddsRatio_working_2-way'!M74)</f>
        <v>2.235729350232901</v>
      </c>
      <c r="I75" s="33">
        <f>IF(OR($A75="",$B75=""),"",'OddsRatio_working_2-way'!N74)</f>
        <v>1.8092386895330501</v>
      </c>
      <c r="J75" s="33">
        <f>IF('Log_working_2-way'!$D74="","",A75^('Log_working_2-way'!$D74))</f>
        <v>2.2408640724077871</v>
      </c>
      <c r="K75" s="35">
        <f>IF('Log_working_2-way'!$D74="","",B75^('Log_working_2-way'!$D74))</f>
        <v>1.8058900424598134</v>
      </c>
      <c r="L75" s="41">
        <f t="shared" si="18"/>
        <v>0.44961240310077522</v>
      </c>
      <c r="M75" s="41">
        <f t="shared" si="19"/>
        <v>0.55038759689922478</v>
      </c>
      <c r="N75" s="42">
        <v>100</v>
      </c>
      <c r="O75" s="42">
        <f t="shared" si="20"/>
        <v>53.051643192488264</v>
      </c>
      <c r="P75" s="42">
        <f t="shared" si="21"/>
        <v>42.528735632183903</v>
      </c>
      <c r="Q75" s="42">
        <f t="shared" si="22"/>
        <v>57.47126436781609</v>
      </c>
      <c r="R75" s="42">
        <f t="shared" si="23"/>
        <v>46.948356807511736</v>
      </c>
      <c r="S75" s="43">
        <f t="shared" si="24"/>
        <v>-4.4196211753278263</v>
      </c>
      <c r="T75" s="43">
        <f t="shared" si="25"/>
        <v>-4.4196211753278334</v>
      </c>
      <c r="U75" s="31" t="s">
        <v>287</v>
      </c>
      <c r="V75" s="31" t="s">
        <v>278</v>
      </c>
      <c r="W75" s="31" t="s">
        <v>420</v>
      </c>
      <c r="X75" s="31" t="s">
        <v>457</v>
      </c>
      <c r="Y75" s="50" t="s">
        <v>461</v>
      </c>
    </row>
    <row r="76" spans="1:25" ht="15" x14ac:dyDescent="0.25">
      <c r="A76" s="31">
        <v>2.0699999999999998</v>
      </c>
      <c r="B76" s="31">
        <v>1.79</v>
      </c>
      <c r="C76" s="32">
        <f t="shared" si="17"/>
        <v>4.17510053167085E-2</v>
      </c>
      <c r="D76" s="33">
        <f>IF(OR($A76="",$B76=""),"",A76*'MPTO_working_2-way'!$G75)</f>
        <v>2.1564245810055866</v>
      </c>
      <c r="E76" s="35">
        <f>IF(OR($A76="",$B76=""),"",B76*'MPTO_working_2-way'!$G75)</f>
        <v>1.8647342995169083</v>
      </c>
      <c r="F76" s="33">
        <f>IF(OR($A76="",$B76=""),"",'MPTO_working_2-way'!D75)</f>
        <v>2.1634893294018038</v>
      </c>
      <c r="G76" s="35">
        <f>IF(OR($A76="",$B76=""),"",'MPTO_working_2-way'!E75)</f>
        <v>1.8594836022382255</v>
      </c>
      <c r="H76" s="33">
        <f>IF(OR($A76="",$B76=""),"",'OddsRatio_working_2-way'!M75)</f>
        <v>2.1637999741136076</v>
      </c>
      <c r="I76" s="33">
        <f>IF(OR($A76="",$B76=""),"",'OddsRatio_working_2-way'!N75)</f>
        <v>1.8592541864950944</v>
      </c>
      <c r="J76" s="33">
        <f>IF('Log_working_2-way'!$D75="","",A76^('Log_working_2-way'!$D75))</f>
        <v>2.167058235858538</v>
      </c>
      <c r="K76" s="35">
        <f>IF('Log_working_2-way'!$D75="","",B76^('Log_working_2-way'!$D75))</f>
        <v>1.8568552701777588</v>
      </c>
      <c r="L76" s="41">
        <f t="shared" si="18"/>
        <v>0.46373056994818651</v>
      </c>
      <c r="M76" s="41">
        <f t="shared" si="19"/>
        <v>0.53626943005181349</v>
      </c>
      <c r="N76" s="42">
        <v>100</v>
      </c>
      <c r="O76" s="42">
        <f t="shared" si="20"/>
        <v>51.690821256038639</v>
      </c>
      <c r="P76" s="42">
        <f t="shared" si="21"/>
        <v>44.134078212290497</v>
      </c>
      <c r="Q76" s="42">
        <f t="shared" si="22"/>
        <v>55.865921787709496</v>
      </c>
      <c r="R76" s="42">
        <f t="shared" si="23"/>
        <v>48.309178743961354</v>
      </c>
      <c r="S76" s="43">
        <f t="shared" si="24"/>
        <v>-4.1751005316708572</v>
      </c>
      <c r="T76" s="43">
        <f t="shared" si="25"/>
        <v>-4.1751005316708572</v>
      </c>
      <c r="U76" s="31" t="s">
        <v>437</v>
      </c>
      <c r="V76" s="31" t="s">
        <v>226</v>
      </c>
      <c r="W76" s="31" t="s">
        <v>420</v>
      </c>
      <c r="X76" s="31" t="s">
        <v>457</v>
      </c>
      <c r="Y76" s="50" t="s">
        <v>468</v>
      </c>
    </row>
    <row r="77" spans="1:25" ht="15" x14ac:dyDescent="0.25">
      <c r="A77" s="31">
        <v>2.38</v>
      </c>
      <c r="B77" s="31">
        <v>1.58</v>
      </c>
      <c r="C77" s="32">
        <f t="shared" si="17"/>
        <v>5.3079459631953929E-2</v>
      </c>
      <c r="D77" s="33">
        <f>IF(OR($A77="",$B77=""),"",A77*'MPTO_working_2-way'!$G76)</f>
        <v>2.5063291139240502</v>
      </c>
      <c r="E77" s="35">
        <f>IF(OR($A77="",$B77=""),"",B77*'MPTO_working_2-way'!$G76)</f>
        <v>1.6638655462184873</v>
      </c>
      <c r="F77" s="33">
        <f>IF(OR($A77="",$B77=""),"",'MPTO_working_2-way'!D76)</f>
        <v>2.5404675043912981</v>
      </c>
      <c r="G77" s="35">
        <f>IF(OR($A77="",$B77=""),"",'MPTO_working_2-way'!E76)</f>
        <v>1.6491535830190334</v>
      </c>
      <c r="H77" s="33">
        <f>IF(OR($A77="",$B77=""),"",'OddsRatio_working_2-way'!M76)</f>
        <v>2.5425013273341408</v>
      </c>
      <c r="I77" s="33">
        <f>IF(OR($A77="",$B77=""),"",'OddsRatio_working_2-way'!N76)</f>
        <v>1.648297659314349</v>
      </c>
      <c r="J77" s="33">
        <f>IF('Log_working_2-way'!$D76="","",A77^('Log_working_2-way'!$D76))</f>
        <v>2.5587645597566064</v>
      </c>
      <c r="K77" s="35">
        <f>IF('Log_working_2-way'!$D76="","",B77^('Log_working_2-way'!$D76))</f>
        <v>1.6415337029172934</v>
      </c>
      <c r="L77" s="41">
        <f t="shared" si="18"/>
        <v>0.39898989898989906</v>
      </c>
      <c r="M77" s="41">
        <f t="shared" si="19"/>
        <v>0.60101010101010111</v>
      </c>
      <c r="N77" s="42">
        <v>100</v>
      </c>
      <c r="O77" s="42">
        <f t="shared" si="20"/>
        <v>57.983193277310924</v>
      </c>
      <c r="P77" s="42">
        <f t="shared" si="21"/>
        <v>36.708860759493668</v>
      </c>
      <c r="Q77" s="42">
        <f t="shared" si="22"/>
        <v>63.291139240506325</v>
      </c>
      <c r="R77" s="42">
        <f t="shared" si="23"/>
        <v>42.016806722689076</v>
      </c>
      <c r="S77" s="43">
        <f t="shared" si="24"/>
        <v>-5.3079459631954009</v>
      </c>
      <c r="T77" s="43">
        <f t="shared" si="25"/>
        <v>-5.307945963195408</v>
      </c>
      <c r="U77" s="31" t="s">
        <v>290</v>
      </c>
      <c r="V77" s="31" t="s">
        <v>294</v>
      </c>
      <c r="W77" s="31" t="s">
        <v>426</v>
      </c>
      <c r="X77" s="31" t="s">
        <v>457</v>
      </c>
      <c r="Y77" s="50" t="s">
        <v>462</v>
      </c>
    </row>
    <row r="78" spans="1:25" ht="15" x14ac:dyDescent="0.25">
      <c r="A78" s="31">
        <v>1.81</v>
      </c>
      <c r="B78" s="31">
        <v>2.0299999999999998</v>
      </c>
      <c r="C78" s="32">
        <f t="shared" si="17"/>
        <v>4.5097025283727721E-2</v>
      </c>
      <c r="D78" s="33">
        <f>IF(OR($A78="",$B78=""),"",A78*'MPTO_working_2-way'!$G77)</f>
        <v>1.8916256157635472</v>
      </c>
      <c r="E78" s="35">
        <f>IF(OR($A78="",$B78=""),"",B78*'MPTO_working_2-way'!$G77)</f>
        <v>2.1215469613259672</v>
      </c>
      <c r="F78" s="33">
        <f>IF(OR($A78="",$B78=""),"",'MPTO_working_2-way'!D77)</f>
        <v>1.8870143543127138</v>
      </c>
      <c r="G78" s="35">
        <f>IF(OR($A78="",$B78=""),"",'MPTO_working_2-way'!E77)</f>
        <v>2.1273774715571898</v>
      </c>
      <c r="H78" s="33">
        <f>IF(OR($A78="",$B78=""),"",'OddsRatio_working_2-way'!M77)</f>
        <v>1.8867963503478642</v>
      </c>
      <c r="I78" s="33">
        <f>IF(OR($A78="",$B78=""),"",'OddsRatio_working_2-way'!N77)</f>
        <v>2.1276546183435801</v>
      </c>
      <c r="J78" s="33">
        <f>IF('Log_working_2-way'!$D77="","",A78^('Log_working_2-way'!$D77))</f>
        <v>1.8846829983767455</v>
      </c>
      <c r="K78" s="35">
        <f>IF('Log_working_2-way'!$D77="","",B78^('Log_working_2-way'!$D77))</f>
        <v>2.1303483867491475</v>
      </c>
      <c r="L78" s="41">
        <f t="shared" si="18"/>
        <v>0.52864583333333326</v>
      </c>
      <c r="M78" s="41">
        <f t="shared" si="19"/>
        <v>0.47135416666666657</v>
      </c>
      <c r="N78" s="42">
        <v>100</v>
      </c>
      <c r="O78" s="42">
        <f t="shared" si="20"/>
        <v>44.751381215469614</v>
      </c>
      <c r="P78" s="42">
        <f t="shared" si="21"/>
        <v>50.73891625615763</v>
      </c>
      <c r="Q78" s="42">
        <f t="shared" si="22"/>
        <v>49.26108374384237</v>
      </c>
      <c r="R78" s="42">
        <f t="shared" si="23"/>
        <v>55.248618784530393</v>
      </c>
      <c r="S78" s="43">
        <f t="shared" si="24"/>
        <v>-4.5097025283727561</v>
      </c>
      <c r="T78" s="43">
        <f t="shared" si="25"/>
        <v>-4.5097025283727632</v>
      </c>
      <c r="U78" s="31" t="s">
        <v>299</v>
      </c>
      <c r="V78" s="31" t="s">
        <v>433</v>
      </c>
      <c r="W78" s="31" t="s">
        <v>426</v>
      </c>
      <c r="X78" s="31" t="s">
        <v>457</v>
      </c>
      <c r="Y78" s="50" t="s">
        <v>475</v>
      </c>
    </row>
    <row r="79" spans="1:25" ht="15" x14ac:dyDescent="0.25">
      <c r="A79" s="31">
        <v>1.92</v>
      </c>
      <c r="B79" s="31">
        <v>1.87</v>
      </c>
      <c r="C79" s="32">
        <f t="shared" si="17"/>
        <v>5.5592691622103452E-2</v>
      </c>
      <c r="D79" s="33">
        <f>IF(OR($A79="",$B79=""),"",A79*'MPTO_working_2-way'!$G78)</f>
        <v>2.0267379679144386</v>
      </c>
      <c r="E79" s="35">
        <f>IF(OR($A79="",$B79=""),"",B79*'MPTO_working_2-way'!$G78)</f>
        <v>1.9739583333333335</v>
      </c>
      <c r="F79" s="33">
        <f>IF(OR($A79="",$B79=""),"",'MPTO_working_2-way'!D78)</f>
        <v>2.0282453960004521</v>
      </c>
      <c r="G79" s="35">
        <f>IF(OR($A79="",$B79=""),"",'MPTO_working_2-way'!E78)</f>
        <v>1.9725304911548183</v>
      </c>
      <c r="H79" s="33">
        <f>IF(OR($A79="",$B79=""),"",'OddsRatio_working_2-way'!M78)</f>
        <v>2.0283342182227599</v>
      </c>
      <c r="I79" s="33">
        <f>IF(OR($A79="",$B79=""),"",'OddsRatio_working_2-way'!N78)</f>
        <v>1.9724464889715241</v>
      </c>
      <c r="J79" s="33">
        <f>IF('Log_working_2-way'!$D78="","",A79^('Log_working_2-way'!$D78))</f>
        <v>2.0290345410339614</v>
      </c>
      <c r="K79" s="35">
        <f>IF('Log_working_2-way'!$D78="","",B79^('Log_working_2-way'!$D78))</f>
        <v>1.9717846778914458</v>
      </c>
      <c r="L79" s="41">
        <f t="shared" si="18"/>
        <v>0.49340369393139838</v>
      </c>
      <c r="M79" s="41">
        <f t="shared" si="19"/>
        <v>0.50659630606860151</v>
      </c>
      <c r="N79" s="42">
        <v>100</v>
      </c>
      <c r="O79" s="42">
        <f t="shared" si="20"/>
        <v>47.916666666666671</v>
      </c>
      <c r="P79" s="42">
        <f t="shared" si="21"/>
        <v>46.524064171122987</v>
      </c>
      <c r="Q79" s="42">
        <f t="shared" si="22"/>
        <v>53.475935828876999</v>
      </c>
      <c r="R79" s="42">
        <f t="shared" si="23"/>
        <v>52.083333333333336</v>
      </c>
      <c r="S79" s="43">
        <f t="shared" si="24"/>
        <v>-5.5592691622103274</v>
      </c>
      <c r="T79" s="43">
        <f t="shared" si="25"/>
        <v>-5.5592691622103487</v>
      </c>
      <c r="U79" s="31" t="s">
        <v>446</v>
      </c>
      <c r="V79" s="31" t="s">
        <v>296</v>
      </c>
      <c r="W79" s="31" t="s">
        <v>426</v>
      </c>
      <c r="X79" s="31" t="s">
        <v>457</v>
      </c>
      <c r="Y79" s="50" t="s">
        <v>462</v>
      </c>
    </row>
    <row r="80" spans="1:25" ht="15" x14ac:dyDescent="0.25">
      <c r="A80" s="31">
        <v>1.7</v>
      </c>
      <c r="B80" s="31">
        <v>2.14</v>
      </c>
      <c r="C80" s="32">
        <f t="shared" si="17"/>
        <v>5.5525013743815244E-2</v>
      </c>
      <c r="D80" s="33">
        <f>IF(OR($A80="",$B80=""),"",A80*'MPTO_working_2-way'!$G79)</f>
        <v>1.794392523364486</v>
      </c>
      <c r="E80" s="35">
        <f>IF(OR($A80="",$B80=""),"",B80*'MPTO_working_2-way'!$G79)</f>
        <v>2.2588235294117647</v>
      </c>
      <c r="F80" s="33">
        <f>IF(OR($A80="",$B80=""),"",'MPTO_working_2-way'!D79)</f>
        <v>1.7842079450711132</v>
      </c>
      <c r="G80" s="35">
        <f>IF(OR($A80="",$B80=""),"",'MPTO_working_2-way'!E79)</f>
        <v>2.2751719824890557</v>
      </c>
      <c r="H80" s="33">
        <f>IF(OR($A80="",$B80=""),"",'OddsRatio_working_2-way'!M79)</f>
        <v>1.783603909969379</v>
      </c>
      <c r="I80" s="33">
        <f>IF(OR($A80="",$B80=""),"",'OddsRatio_working_2-way'!N79)</f>
        <v>2.2761549390929883</v>
      </c>
      <c r="J80" s="33">
        <f>IF('Log_working_2-way'!$D79="","",A80^('Log_working_2-way'!$D79))</f>
        <v>1.7789102233960266</v>
      </c>
      <c r="K80" s="35">
        <f>IF('Log_working_2-way'!$D79="","",B80^('Log_working_2-way'!$D79))</f>
        <v>2.2838450054453689</v>
      </c>
      <c r="L80" s="41">
        <f t="shared" si="18"/>
        <v>0.55729166666666663</v>
      </c>
      <c r="M80" s="41">
        <f t="shared" si="19"/>
        <v>0.44270833333333331</v>
      </c>
      <c r="N80" s="42">
        <v>100</v>
      </c>
      <c r="O80" s="42">
        <f t="shared" si="20"/>
        <v>41.176470588235297</v>
      </c>
      <c r="P80" s="42">
        <f t="shared" si="21"/>
        <v>53.271028037383175</v>
      </c>
      <c r="Q80" s="42">
        <f t="shared" si="22"/>
        <v>46.728971962616825</v>
      </c>
      <c r="R80" s="42">
        <f t="shared" si="23"/>
        <v>58.82352941176471</v>
      </c>
      <c r="S80" s="43">
        <f t="shared" si="24"/>
        <v>-5.5525013743815279</v>
      </c>
      <c r="T80" s="43">
        <f t="shared" si="25"/>
        <v>-5.552501374381535</v>
      </c>
      <c r="U80" s="31" t="s">
        <v>297</v>
      </c>
      <c r="V80" s="31" t="s">
        <v>451</v>
      </c>
      <c r="W80" s="31" t="s">
        <v>426</v>
      </c>
      <c r="X80" s="31" t="s">
        <v>457</v>
      </c>
      <c r="Y80" s="50" t="s">
        <v>459</v>
      </c>
    </row>
    <row r="81" spans="1:25" ht="15" x14ac:dyDescent="0.25">
      <c r="A81" s="31">
        <v>1.86</v>
      </c>
      <c r="B81" s="31">
        <v>1.96</v>
      </c>
      <c r="C81" s="32">
        <f t="shared" si="17"/>
        <v>4.7838490234803466E-2</v>
      </c>
      <c r="D81" s="33">
        <f>IF(OR($A81="",$B81=""),"",A81*'MPTO_working_2-way'!$G80)</f>
        <v>1.9489795918367345</v>
      </c>
      <c r="E81" s="35">
        <f>IF(OR($A81="",$B81=""),"",B81*'MPTO_working_2-way'!$G80)</f>
        <v>2.0537634408602146</v>
      </c>
      <c r="F81" s="33">
        <f>IF(OR($A81="",$B81=""),"",'MPTO_working_2-way'!D80)</f>
        <v>1.9466040153780435</v>
      </c>
      <c r="G81" s="35">
        <f>IF(OR($A81="",$B81=""),"",'MPTO_working_2-way'!E80)</f>
        <v>2.0564079422382671</v>
      </c>
      <c r="H81" s="33">
        <f>IF(OR($A81="",$B81=""),"",'OddsRatio_working_2-way'!M80)</f>
        <v>1.9464847243000454</v>
      </c>
      <c r="I81" s="33">
        <f>IF(OR($A81="",$B81=""),"",'OddsRatio_working_2-way'!N80)</f>
        <v>2.0565410875907482</v>
      </c>
      <c r="J81" s="33">
        <f>IF('Log_working_2-way'!$D80="","",A81^('Log_working_2-way'!$D80))</f>
        <v>1.9453918188381349</v>
      </c>
      <c r="K81" s="35">
        <f>IF('Log_working_2-way'!$D80="","",B81^('Log_working_2-way'!$D80))</f>
        <v>2.0577624854299059</v>
      </c>
      <c r="L81" s="41">
        <f t="shared" si="18"/>
        <v>0.51308900523560219</v>
      </c>
      <c r="M81" s="41">
        <f t="shared" si="19"/>
        <v>0.48691099476439803</v>
      </c>
      <c r="N81" s="42">
        <v>100</v>
      </c>
      <c r="O81" s="42">
        <f t="shared" si="20"/>
        <v>46.236559139784944</v>
      </c>
      <c r="P81" s="42">
        <f t="shared" si="21"/>
        <v>48.979591836734699</v>
      </c>
      <c r="Q81" s="42">
        <f t="shared" si="22"/>
        <v>51.020408163265309</v>
      </c>
      <c r="R81" s="42">
        <f t="shared" si="23"/>
        <v>53.763440860215049</v>
      </c>
      <c r="S81" s="43">
        <f t="shared" si="24"/>
        <v>-4.7838490234803643</v>
      </c>
      <c r="T81" s="43">
        <f t="shared" si="25"/>
        <v>-4.7838490234803501</v>
      </c>
      <c r="U81" s="31" t="s">
        <v>293</v>
      </c>
      <c r="V81" s="31" t="s">
        <v>295</v>
      </c>
      <c r="W81" s="31" t="s">
        <v>426</v>
      </c>
      <c r="X81" s="31" t="s">
        <v>457</v>
      </c>
      <c r="Y81" s="50" t="s">
        <v>467</v>
      </c>
    </row>
    <row r="82" spans="1:25" ht="15" x14ac:dyDescent="0.25">
      <c r="A82" s="31">
        <v>1.93</v>
      </c>
      <c r="B82" s="31">
        <v>1.89</v>
      </c>
      <c r="C82" s="32">
        <f t="shared" si="17"/>
        <v>4.7235244126436093E-2</v>
      </c>
      <c r="D82" s="33">
        <f>IF(OR($A82="",$B82=""),"",A82*'MPTO_working_2-way'!$G81)</f>
        <v>2.0211640211640214</v>
      </c>
      <c r="E82" s="35">
        <f>IF(OR($A82="",$B82=""),"",B82*'MPTO_working_2-way'!$G81)</f>
        <v>1.9792746113989641</v>
      </c>
      <c r="F82" s="33">
        <f>IF(OR($A82="",$B82=""),"",'MPTO_working_2-way'!D81)</f>
        <v>2.0221747928042801</v>
      </c>
      <c r="G82" s="35">
        <f>IF(OR($A82="",$B82=""),"",'MPTO_working_2-way'!E81)</f>
        <v>1.9783062613553166</v>
      </c>
      <c r="H82" s="33">
        <f>IF(OR($A82="",$B82=""),"",'OddsRatio_working_2-way'!M81)</f>
        <v>2.0222249362174249</v>
      </c>
      <c r="I82" s="33">
        <f>IF(OR($A82="",$B82=""),"",'OddsRatio_working_2-way'!N81)</f>
        <v>1.9782582722940953</v>
      </c>
      <c r="J82" s="33">
        <f>IF('Log_working_2-way'!$D81="","",A82^('Log_working_2-way'!$D81))</f>
        <v>2.0226909100425914</v>
      </c>
      <c r="K82" s="35">
        <f>IF('Log_working_2-way'!$D81="","",B82^('Log_working_2-way'!$D81))</f>
        <v>1.9778125435355127</v>
      </c>
      <c r="L82" s="41">
        <f t="shared" si="18"/>
        <v>0.4947643979057591</v>
      </c>
      <c r="M82" s="41">
        <f t="shared" si="19"/>
        <v>0.50523560209424079</v>
      </c>
      <c r="N82" s="42">
        <v>100</v>
      </c>
      <c r="O82" s="42">
        <f t="shared" si="20"/>
        <v>48.186528497409334</v>
      </c>
      <c r="P82" s="42">
        <f t="shared" si="21"/>
        <v>47.089947089947096</v>
      </c>
      <c r="Q82" s="42">
        <f t="shared" si="22"/>
        <v>52.910052910052919</v>
      </c>
      <c r="R82" s="42">
        <f t="shared" si="23"/>
        <v>51.81347150259068</v>
      </c>
      <c r="S82" s="43">
        <f t="shared" si="24"/>
        <v>-4.7235244126435845</v>
      </c>
      <c r="T82" s="43">
        <f t="shared" si="25"/>
        <v>-4.7235244126435845</v>
      </c>
      <c r="U82" s="31" t="s">
        <v>298</v>
      </c>
      <c r="V82" s="31" t="s">
        <v>291</v>
      </c>
      <c r="W82" s="31" t="s">
        <v>426</v>
      </c>
      <c r="X82" s="31" t="s">
        <v>457</v>
      </c>
      <c r="Y82" s="50" t="s">
        <v>460</v>
      </c>
    </row>
    <row r="83" spans="1:25" ht="15" x14ac:dyDescent="0.25">
      <c r="A83" s="31">
        <v>1.75</v>
      </c>
      <c r="B83" s="31">
        <v>2.09</v>
      </c>
      <c r="C83" s="32">
        <f t="shared" si="17"/>
        <v>4.9897470950102552E-2</v>
      </c>
      <c r="D83" s="33">
        <f>IF(OR($A83="",$B83=""),"",A83*'MPTO_working_2-way'!$G82)</f>
        <v>1.8373205741626795</v>
      </c>
      <c r="E83" s="35">
        <f>IF(OR($A83="",$B83=""),"",B83*'MPTO_working_2-way'!$G82)</f>
        <v>2.1942857142857144</v>
      </c>
      <c r="F83" s="33">
        <f>IF(OR($A83="",$B83=""),"",'MPTO_working_2-way'!D82)</f>
        <v>1.8298936835522202</v>
      </c>
      <c r="G83" s="35">
        <f>IF(OR($A83="",$B83=""),"",'MPTO_working_2-way'!E82)</f>
        <v>2.2049736247174074</v>
      </c>
      <c r="H83" s="33">
        <f>IF(OR($A83="",$B83=""),"",'OddsRatio_working_2-way'!M82)</f>
        <v>1.8295018954139968</v>
      </c>
      <c r="I83" s="33">
        <f>IF(OR($A83="",$B83=""),"",'OddsRatio_working_2-way'!N82)</f>
        <v>2.2055427546683419</v>
      </c>
      <c r="J83" s="33">
        <f>IF('Log_working_2-way'!$D82="","",A83^('Log_working_2-way'!$D82))</f>
        <v>1.8260899528059844</v>
      </c>
      <c r="K83" s="35">
        <f>IF('Log_working_2-way'!$D82="","",B83^('Log_working_2-way'!$D82))</f>
        <v>2.2105219251271992</v>
      </c>
      <c r="L83" s="41">
        <f t="shared" si="18"/>
        <v>0.54427083333333337</v>
      </c>
      <c r="M83" s="41">
        <f t="shared" si="19"/>
        <v>0.45572916666666663</v>
      </c>
      <c r="N83" s="42">
        <v>100</v>
      </c>
      <c r="O83" s="42">
        <f t="shared" si="20"/>
        <v>42.857142857142854</v>
      </c>
      <c r="P83" s="42">
        <f t="shared" si="21"/>
        <v>52.153110047846894</v>
      </c>
      <c r="Q83" s="42">
        <f t="shared" si="22"/>
        <v>47.846889952153113</v>
      </c>
      <c r="R83" s="42">
        <f t="shared" si="23"/>
        <v>57.142857142857139</v>
      </c>
      <c r="S83" s="43">
        <f t="shared" si="24"/>
        <v>-4.9897470950102587</v>
      </c>
      <c r="T83" s="43">
        <f t="shared" si="25"/>
        <v>-4.9897470950102445</v>
      </c>
      <c r="U83" s="31" t="s">
        <v>292</v>
      </c>
      <c r="V83" s="31" t="s">
        <v>289</v>
      </c>
      <c r="W83" s="31" t="s">
        <v>426</v>
      </c>
      <c r="X83" s="31" t="s">
        <v>457</v>
      </c>
      <c r="Y83" s="50" t="s">
        <v>460</v>
      </c>
    </row>
    <row r="84" spans="1:25" ht="15" x14ac:dyDescent="0.25">
      <c r="A84" s="31">
        <v>2.54</v>
      </c>
      <c r="B84" s="31">
        <v>1.57</v>
      </c>
      <c r="C84" s="32">
        <f t="shared" si="17"/>
        <v>3.0643462560810519E-2</v>
      </c>
      <c r="D84" s="33">
        <f>IF(OR($A84="",$B84=""),"",A84*'MPTO_working_2-way'!$G83)</f>
        <v>2.6178343949044587</v>
      </c>
      <c r="E84" s="35">
        <f>IF(OR($A84="",$B84=""),"",B84*'MPTO_working_2-way'!$G83)</f>
        <v>1.6181102362204727</v>
      </c>
      <c r="F84" s="33">
        <f>IF(OR($A84="",$B84=""),"",'MPTO_working_2-way'!D83)</f>
        <v>2.6428524090396981</v>
      </c>
      <c r="G84" s="35">
        <f>IF(OR($A84="",$B84=""),"",'MPTO_working_2-way'!E83)</f>
        <v>1.6086974061075479</v>
      </c>
      <c r="H84" s="33">
        <f>IF(OR($A84="",$B84=""),"",'OddsRatio_working_2-way'!M83)</f>
        <v>2.6437014284732223</v>
      </c>
      <c r="I84" s="33">
        <f>IF(OR($A84="",$B84=""),"",'OddsRatio_working_2-way'!N83)</f>
        <v>1.608382996253076</v>
      </c>
      <c r="J84" s="33">
        <f>IF('Log_working_2-way'!$D83="","",A84^('Log_working_2-way'!$D83))</f>
        <v>2.6553430749478024</v>
      </c>
      <c r="K84" s="35">
        <f>IF('Log_working_2-way'!$D83="","",B84^('Log_working_2-way'!$D83))</f>
        <v>1.6041043788046649</v>
      </c>
      <c r="L84" s="41">
        <f t="shared" si="18"/>
        <v>0.38199513381995132</v>
      </c>
      <c r="M84" s="41">
        <f t="shared" si="19"/>
        <v>0.61800486618004857</v>
      </c>
      <c r="N84" s="42">
        <v>100</v>
      </c>
      <c r="O84" s="42">
        <f t="shared" si="20"/>
        <v>60.629921259842511</v>
      </c>
      <c r="P84" s="42">
        <f t="shared" si="21"/>
        <v>36.30573248407643</v>
      </c>
      <c r="Q84" s="42">
        <f t="shared" si="22"/>
        <v>63.694267515923563</v>
      </c>
      <c r="R84" s="42">
        <f t="shared" si="23"/>
        <v>39.370078740157474</v>
      </c>
      <c r="S84" s="43">
        <f t="shared" si="24"/>
        <v>-3.0643462560810519</v>
      </c>
      <c r="T84" s="43">
        <f t="shared" si="25"/>
        <v>-3.0643462560810448</v>
      </c>
      <c r="U84" s="31" t="s">
        <v>229</v>
      </c>
      <c r="V84" s="31" t="s">
        <v>381</v>
      </c>
      <c r="W84" s="31" t="s">
        <v>421</v>
      </c>
      <c r="X84" s="31" t="s">
        <v>457</v>
      </c>
      <c r="Y84" s="50" t="s">
        <v>461</v>
      </c>
    </row>
    <row r="85" spans="1:25" ht="15" x14ac:dyDescent="0.25">
      <c r="A85" s="31">
        <v>1.42</v>
      </c>
      <c r="B85" s="31">
        <v>2.9</v>
      </c>
      <c r="C85" s="32">
        <f t="shared" si="17"/>
        <v>4.9052938319572803E-2</v>
      </c>
      <c r="D85" s="33">
        <f>IF(OR($A85="",$B85=""),"",A85*'MPTO_working_2-way'!$G84)</f>
        <v>1.4896551724137934</v>
      </c>
      <c r="E85" s="35">
        <f>IF(OR($A85="",$B85=""),"",B85*'MPTO_working_2-way'!$G84)</f>
        <v>3.042253521126761</v>
      </c>
      <c r="F85" s="33">
        <f>IF(OR($A85="",$B85=""),"",'MPTO_working_2-way'!D84)</f>
        <v>1.4712397284744554</v>
      </c>
      <c r="G85" s="35">
        <f>IF(OR($A85="",$B85=""),"",'MPTO_working_2-way'!E84)</f>
        <v>3.1220621683093261</v>
      </c>
      <c r="H85" s="33">
        <f>IF(OR($A85="",$B85=""),"",'OddsRatio_working_2-way'!M84)</f>
        <v>1.4701623459816275</v>
      </c>
      <c r="I85" s="33">
        <f>IF(OR($A85="",$B85=""),"",'OddsRatio_working_2-way'!N84)</f>
        <v>3.1269248984883151</v>
      </c>
      <c r="J85" s="33">
        <f>IF('Log_working_2-way'!$D84="","",A85^('Log_working_2-way'!$D84))</f>
        <v>1.4616572853423526</v>
      </c>
      <c r="K85" s="35">
        <f>IF('Log_working_2-way'!$D84="","",B85^('Log_working_2-way'!$D84))</f>
        <v>3.1661089984787969</v>
      </c>
      <c r="L85" s="41">
        <f t="shared" si="18"/>
        <v>0.67129629629629617</v>
      </c>
      <c r="M85" s="41">
        <f t="shared" si="19"/>
        <v>0.32870370370370366</v>
      </c>
      <c r="N85" s="42">
        <v>100</v>
      </c>
      <c r="O85" s="42">
        <f t="shared" si="20"/>
        <v>29.577464788732396</v>
      </c>
      <c r="P85" s="42">
        <f t="shared" si="21"/>
        <v>65.517241379310349</v>
      </c>
      <c r="Q85" s="42">
        <f t="shared" si="22"/>
        <v>34.482758620689658</v>
      </c>
      <c r="R85" s="42">
        <f t="shared" si="23"/>
        <v>70.422535211267615</v>
      </c>
      <c r="S85" s="43">
        <f t="shared" si="24"/>
        <v>-4.9052938319572625</v>
      </c>
      <c r="T85" s="43">
        <f t="shared" si="25"/>
        <v>-4.9052938319572661</v>
      </c>
      <c r="U85" s="31" t="s">
        <v>387</v>
      </c>
      <c r="V85" s="31" t="s">
        <v>383</v>
      </c>
      <c r="W85" s="31" t="s">
        <v>421</v>
      </c>
      <c r="X85" s="31" t="s">
        <v>457</v>
      </c>
      <c r="Y85" s="50" t="s">
        <v>476</v>
      </c>
    </row>
    <row r="86" spans="1:25" ht="15" x14ac:dyDescent="0.25">
      <c r="A86" s="31">
        <v>2.17</v>
      </c>
      <c r="B86" s="31">
        <v>1.71</v>
      </c>
      <c r="C86" s="32">
        <f t="shared" si="17"/>
        <v>4.5624814724984475E-2</v>
      </c>
      <c r="D86" s="33">
        <f>IF(OR($A86="",$B86=""),"",A86*'MPTO_working_2-way'!$G85)</f>
        <v>2.269005847953216</v>
      </c>
      <c r="E86" s="35">
        <f>IF(OR($A86="",$B86=""),"",B86*'MPTO_working_2-way'!$G85)</f>
        <v>1.7880184331797233</v>
      </c>
      <c r="F86" s="33">
        <f>IF(OR($A86="",$B86=""),"",'MPTO_working_2-way'!D85)</f>
        <v>2.2830159657919831</v>
      </c>
      <c r="G86" s="35">
        <f>IF(OR($A86="",$B86=""),"",'MPTO_working_2-way'!E85)</f>
        <v>1.7794135277051812</v>
      </c>
      <c r="H86" s="33">
        <f>IF(OR($A86="",$B86=""),"",'OddsRatio_working_2-way'!M85)</f>
        <v>2.283700636419435</v>
      </c>
      <c r="I86" s="33">
        <f>IF(OR($A86="",$B86=""),"",'OddsRatio_working_2-way'!N85)</f>
        <v>1.7789978221006826</v>
      </c>
      <c r="J86" s="33">
        <f>IF('Log_working_2-way'!$D85="","",A86^('Log_working_2-way'!$D85))</f>
        <v>2.2902231709951497</v>
      </c>
      <c r="K86" s="35">
        <f>IF('Log_working_2-way'!$D85="","",B86^('Log_working_2-way'!$D85))</f>
        <v>1.7750597125209804</v>
      </c>
      <c r="L86" s="41">
        <f t="shared" si="18"/>
        <v>0.44072164948453613</v>
      </c>
      <c r="M86" s="41">
        <f t="shared" si="19"/>
        <v>0.55927835051546393</v>
      </c>
      <c r="N86" s="42">
        <v>100</v>
      </c>
      <c r="O86" s="42">
        <f t="shared" si="20"/>
        <v>53.917050691244242</v>
      </c>
      <c r="P86" s="42">
        <f t="shared" si="21"/>
        <v>41.520467836257311</v>
      </c>
      <c r="Q86" s="42">
        <f t="shared" si="22"/>
        <v>58.479532163742689</v>
      </c>
      <c r="R86" s="42">
        <f t="shared" si="23"/>
        <v>46.082949308755758</v>
      </c>
      <c r="S86" s="43">
        <f t="shared" si="24"/>
        <v>-4.5624814724984475</v>
      </c>
      <c r="T86" s="43">
        <f t="shared" si="25"/>
        <v>-4.5624814724984475</v>
      </c>
      <c r="U86" s="31" t="s">
        <v>304</v>
      </c>
      <c r="V86" s="31" t="s">
        <v>310</v>
      </c>
      <c r="W86" s="31" t="s">
        <v>427</v>
      </c>
      <c r="X86" s="31" t="s">
        <v>457</v>
      </c>
      <c r="Y86" s="50" t="s">
        <v>468</v>
      </c>
    </row>
    <row r="87" spans="1:25" ht="15" x14ac:dyDescent="0.25">
      <c r="A87" s="31">
        <v>2.08</v>
      </c>
      <c r="B87" s="31">
        <v>1.78</v>
      </c>
      <c r="C87" s="32">
        <f t="shared" si="17"/>
        <v>4.2566983578219642E-2</v>
      </c>
      <c r="D87" s="33">
        <f>IF(OR($A87="",$B87=""),"",A87*'MPTO_working_2-way'!$G86)</f>
        <v>2.1685393258426968</v>
      </c>
      <c r="E87" s="35">
        <f>IF(OR($A87="",$B87=""),"",B87*'MPTO_working_2-way'!$G86)</f>
        <v>1.8557692307692311</v>
      </c>
      <c r="F87" s="33">
        <f>IF(OR($A87="",$B87=""),"",'MPTO_working_2-way'!D86)</f>
        <v>2.1763461086292031</v>
      </c>
      <c r="G87" s="35">
        <f>IF(OR($A87="",$B87=""),"",'MPTO_working_2-way'!E86)</f>
        <v>1.8500899460323807</v>
      </c>
      <c r="H87" s="33">
        <f>IF(OR($A87="",$B87=""),"",'OddsRatio_working_2-way'!M86)</f>
        <v>2.1766968108291049</v>
      </c>
      <c r="I87" s="33">
        <f>IF(OR($A87="",$B87=""),"",'OddsRatio_working_2-way'!N86)</f>
        <v>1.8498365855987975</v>
      </c>
      <c r="J87" s="33">
        <f>IF('Log_working_2-way'!$D86="","",A87^('Log_working_2-way'!$D86))</f>
        <v>2.180302148833781</v>
      </c>
      <c r="K87" s="35">
        <f>IF('Log_working_2-way'!$D86="","",B87^('Log_working_2-way'!$D86))</f>
        <v>1.8472406840805713</v>
      </c>
      <c r="L87" s="41">
        <f t="shared" si="18"/>
        <v>0.46113989637305697</v>
      </c>
      <c r="M87" s="41">
        <f t="shared" si="19"/>
        <v>0.53886010362694292</v>
      </c>
      <c r="N87" s="42">
        <v>100</v>
      </c>
      <c r="O87" s="42">
        <f t="shared" si="20"/>
        <v>51.92307692307692</v>
      </c>
      <c r="P87" s="42">
        <f t="shared" si="21"/>
        <v>43.820224719101127</v>
      </c>
      <c r="Q87" s="42">
        <f t="shared" si="22"/>
        <v>56.17977528089888</v>
      </c>
      <c r="R87" s="42">
        <f t="shared" si="23"/>
        <v>48.076923076923073</v>
      </c>
      <c r="S87" s="43">
        <f t="shared" si="24"/>
        <v>-4.2566983578219606</v>
      </c>
      <c r="T87" s="43">
        <f t="shared" si="25"/>
        <v>-4.2566983578219464</v>
      </c>
      <c r="U87" s="31" t="s">
        <v>306</v>
      </c>
      <c r="V87" s="31" t="s">
        <v>308</v>
      </c>
      <c r="W87" s="31" t="s">
        <v>427</v>
      </c>
      <c r="X87" s="31" t="s">
        <v>457</v>
      </c>
      <c r="Y87" s="50" t="s">
        <v>460</v>
      </c>
    </row>
    <row r="88" spans="1:25" ht="15" x14ac:dyDescent="0.25">
      <c r="A88" s="31">
        <v>2.34</v>
      </c>
      <c r="B88" s="31">
        <v>1.63</v>
      </c>
      <c r="C88" s="32">
        <f t="shared" si="17"/>
        <v>4.0847359865764821E-2</v>
      </c>
      <c r="D88" s="33">
        <f>IF(OR($A88="",$B88=""),"",A88*'MPTO_working_2-way'!$G87)</f>
        <v>2.4355828220858897</v>
      </c>
      <c r="E88" s="35">
        <f>IF(OR($A88="",$B88=""),"",B88*'MPTO_working_2-way'!$G87)</f>
        <v>1.6965811965811965</v>
      </c>
      <c r="F88" s="33">
        <f>IF(OR($A88="",$B88=""),"",'MPTO_working_2-way'!D87)</f>
        <v>2.4574447522711167</v>
      </c>
      <c r="G88" s="35">
        <f>IF(OR($A88="",$B88=""),"",'MPTO_working_2-way'!E87)</f>
        <v>1.6861323548914724</v>
      </c>
      <c r="H88" s="33">
        <f>IF(OR($A88="",$B88=""),"",'OddsRatio_working_2-way'!M87)</f>
        <v>2.4584183648679576</v>
      </c>
      <c r="I88" s="33">
        <f>IF(OR($A88="",$B88=""),"",'OddsRatio_working_2-way'!N87)</f>
        <v>1.6856743058707564</v>
      </c>
      <c r="J88" s="33">
        <f>IF('Log_working_2-way'!$D87="","",A88^('Log_working_2-way'!$D87))</f>
        <v>2.4686297213280377</v>
      </c>
      <c r="K88" s="35">
        <f>IF('Log_working_2-way'!$D87="","",B88^('Log_working_2-way'!$D87))</f>
        <v>1.6809068245571044</v>
      </c>
      <c r="L88" s="41">
        <f t="shared" si="18"/>
        <v>0.41057934508816119</v>
      </c>
      <c r="M88" s="41">
        <f t="shared" si="19"/>
        <v>0.58942065491183881</v>
      </c>
      <c r="N88" s="42">
        <v>100</v>
      </c>
      <c r="O88" s="42">
        <f t="shared" si="20"/>
        <v>57.264957264957268</v>
      </c>
      <c r="P88" s="42">
        <f t="shared" si="21"/>
        <v>38.650306748466257</v>
      </c>
      <c r="Q88" s="42">
        <f t="shared" si="22"/>
        <v>61.349693251533743</v>
      </c>
      <c r="R88" s="42">
        <f t="shared" si="23"/>
        <v>42.73504273504274</v>
      </c>
      <c r="S88" s="43">
        <f t="shared" si="24"/>
        <v>-4.0847359865764759</v>
      </c>
      <c r="T88" s="43">
        <f t="shared" si="25"/>
        <v>-4.084735986576483</v>
      </c>
      <c r="U88" s="31" t="s">
        <v>307</v>
      </c>
      <c r="V88" s="31" t="s">
        <v>320</v>
      </c>
      <c r="W88" s="31" t="s">
        <v>427</v>
      </c>
      <c r="X88" s="31" t="s">
        <v>457</v>
      </c>
      <c r="Y88" s="50" t="s">
        <v>465</v>
      </c>
    </row>
    <row r="89" spans="1:25" ht="15" x14ac:dyDescent="0.25">
      <c r="A89" s="31">
        <v>2.2999999999999998</v>
      </c>
      <c r="B89" s="31">
        <v>1.64</v>
      </c>
      <c r="C89" s="32">
        <f t="shared" si="17"/>
        <v>4.4538706256627814E-2</v>
      </c>
      <c r="D89" s="33">
        <f>IF(OR($A89="",$B89=""),"",A89*'MPTO_working_2-way'!$G88)</f>
        <v>2.4024390243902438</v>
      </c>
      <c r="E89" s="35">
        <f>IF(OR($A89="",$B89=""),"",B89*'MPTO_working_2-way'!$G88)</f>
        <v>1.7130434782608694</v>
      </c>
      <c r="F89" s="33">
        <f>IF(OR($A89="",$B89=""),"",'MPTO_working_2-way'!D88)</f>
        <v>2.4241645244215939</v>
      </c>
      <c r="G89" s="35">
        <f>IF(OR($A89="",$B89=""),"",'MPTO_working_2-way'!E88)</f>
        <v>1.7021660649819494</v>
      </c>
      <c r="H89" s="33">
        <f>IF(OR($A89="",$B89=""),"",'OddsRatio_working_2-way'!M88)</f>
        <v>2.4252192813739226</v>
      </c>
      <c r="I89" s="33">
        <f>IF(OR($A89="",$B89=""),"",'OddsRatio_working_2-way'!N88)</f>
        <v>1.7016464154456235</v>
      </c>
      <c r="J89" s="33">
        <f>IF('Log_working_2-way'!$D88="","",A89^('Log_working_2-way'!$D88))</f>
        <v>2.4353940536578338</v>
      </c>
      <c r="K89" s="35">
        <f>IF('Log_working_2-way'!$D88="","",B89^('Log_working_2-way'!$D88))</f>
        <v>1.6966728038555408</v>
      </c>
      <c r="L89" s="41">
        <f t="shared" si="18"/>
        <v>0.41624365482233505</v>
      </c>
      <c r="M89" s="41">
        <f t="shared" si="19"/>
        <v>0.58375634517766506</v>
      </c>
      <c r="N89" s="42">
        <v>100</v>
      </c>
      <c r="O89" s="42">
        <f t="shared" si="20"/>
        <v>56.521739130434774</v>
      </c>
      <c r="P89" s="42">
        <f t="shared" si="21"/>
        <v>39.024390243902438</v>
      </c>
      <c r="Q89" s="42">
        <f t="shared" si="22"/>
        <v>60.975609756097562</v>
      </c>
      <c r="R89" s="42">
        <f t="shared" si="23"/>
        <v>43.478260869565219</v>
      </c>
      <c r="S89" s="43">
        <f t="shared" si="24"/>
        <v>-4.4538706256627876</v>
      </c>
      <c r="T89" s="43">
        <f t="shared" si="25"/>
        <v>-4.4538706256627805</v>
      </c>
      <c r="U89" s="31" t="s">
        <v>313</v>
      </c>
      <c r="V89" s="31" t="s">
        <v>317</v>
      </c>
      <c r="W89" s="31" t="s">
        <v>427</v>
      </c>
      <c r="X89" s="31" t="s">
        <v>457</v>
      </c>
      <c r="Y89" s="50" t="s">
        <v>474</v>
      </c>
    </row>
    <row r="90" spans="1:25" ht="15" x14ac:dyDescent="0.25">
      <c r="A90" s="31">
        <v>2.4500000000000002</v>
      </c>
      <c r="B90" s="31">
        <v>1.57</v>
      </c>
      <c r="C90" s="32">
        <f t="shared" si="17"/>
        <v>4.5105940465357985E-2</v>
      </c>
      <c r="D90" s="33">
        <f>IF(OR($A90="",$B90=""),"",A90*'MPTO_working_2-way'!$G89)</f>
        <v>2.5605095541401273</v>
      </c>
      <c r="E90" s="35">
        <f>IF(OR($A90="",$B90=""),"",B90*'MPTO_working_2-way'!$G89)</f>
        <v>1.6408163265306122</v>
      </c>
      <c r="F90" s="33">
        <f>IF(OR($A90="",$B90=""),"",'MPTO_working_2-way'!D89)</f>
        <v>2.5932917579639305</v>
      </c>
      <c r="G90" s="35">
        <f>IF(OR($A90="",$B90=""),"",'MPTO_working_2-way'!E89)</f>
        <v>1.6276314397545752</v>
      </c>
      <c r="H90" s="33">
        <f>IF(OR($A90="",$B90=""),"",'OddsRatio_working_2-way'!M89)</f>
        <v>2.594948165026941</v>
      </c>
      <c r="I90" s="33">
        <f>IF(OR($A90="",$B90=""),"",'OddsRatio_working_2-way'!N89)</f>
        <v>1.6269796234933487</v>
      </c>
      <c r="J90" s="33">
        <f>IF('Log_working_2-way'!$D89="","",A90^('Log_working_2-way'!$D89))</f>
        <v>2.6104533683676099</v>
      </c>
      <c r="K90" s="35">
        <f>IF('Log_working_2-way'!$D89="","",B90^('Log_working_2-way'!$D89))</f>
        <v>1.6209431577721747</v>
      </c>
      <c r="L90" s="41">
        <f t="shared" si="18"/>
        <v>0.39054726368159204</v>
      </c>
      <c r="M90" s="41">
        <f t="shared" si="19"/>
        <v>0.60945273631840802</v>
      </c>
      <c r="N90" s="42">
        <v>100</v>
      </c>
      <c r="O90" s="42">
        <f t="shared" si="20"/>
        <v>59.183673469387763</v>
      </c>
      <c r="P90" s="42">
        <f t="shared" si="21"/>
        <v>36.30573248407643</v>
      </c>
      <c r="Q90" s="42">
        <f t="shared" si="22"/>
        <v>63.694267515923563</v>
      </c>
      <c r="R90" s="42">
        <f t="shared" si="23"/>
        <v>40.816326530612237</v>
      </c>
      <c r="S90" s="43">
        <f t="shared" si="24"/>
        <v>-4.5105940465358003</v>
      </c>
      <c r="T90" s="43">
        <f t="shared" si="25"/>
        <v>-4.5105940465358074</v>
      </c>
      <c r="U90" s="31" t="s">
        <v>311</v>
      </c>
      <c r="V90" s="31" t="s">
        <v>316</v>
      </c>
      <c r="W90" s="31" t="s">
        <v>427</v>
      </c>
      <c r="X90" s="31" t="s">
        <v>457</v>
      </c>
      <c r="Y90" s="50" t="s">
        <v>477</v>
      </c>
    </row>
    <row r="91" spans="1:25" ht="15" x14ac:dyDescent="0.25">
      <c r="A91" s="31">
        <v>1.79</v>
      </c>
      <c r="B91" s="31">
        <v>2.06</v>
      </c>
      <c r="C91" s="32">
        <f t="shared" si="17"/>
        <v>4.4096111080978329E-2</v>
      </c>
      <c r="D91" s="33">
        <f>IF(OR($A91="",$B91=""),"",A91*'MPTO_working_2-way'!$G90)</f>
        <v>1.8689320388349513</v>
      </c>
      <c r="E91" s="35">
        <f>IF(OR($A91="",$B91=""),"",B91*'MPTO_working_2-way'!$G90)</f>
        <v>2.1508379888268152</v>
      </c>
      <c r="F91" s="33">
        <f>IF(OR($A91="",$B91=""),"",'MPTO_working_2-way'!D90)</f>
        <v>1.8635467731338755</v>
      </c>
      <c r="G91" s="35">
        <f>IF(OR($A91="",$B91=""),"",'MPTO_working_2-way'!E90)</f>
        <v>2.1580148651021243</v>
      </c>
      <c r="H91" s="33">
        <f>IF(OR($A91="",$B91=""),"",'OddsRatio_working_2-way'!M90)</f>
        <v>1.863297757942139</v>
      </c>
      <c r="I91" s="33">
        <f>IF(OR($A91="",$B91=""),"",'OddsRatio_working_2-way'!N90)</f>
        <v>2.1583488904033761</v>
      </c>
      <c r="J91" s="33">
        <f>IF('Log_working_2-way'!$D90="","",A91^('Log_working_2-way'!$D90))</f>
        <v>1.8608328110900716</v>
      </c>
      <c r="K91" s="35">
        <f>IF('Log_working_2-way'!$D90="","",B91^('Log_working_2-way'!$D90))</f>
        <v>2.1616657579923269</v>
      </c>
      <c r="L91" s="41">
        <f t="shared" si="18"/>
        <v>0.53506493506493513</v>
      </c>
      <c r="M91" s="41">
        <f t="shared" si="19"/>
        <v>0.46493506493506503</v>
      </c>
      <c r="N91" s="42">
        <v>100</v>
      </c>
      <c r="O91" s="42">
        <f t="shared" si="20"/>
        <v>44.134078212290497</v>
      </c>
      <c r="P91" s="42">
        <f t="shared" si="21"/>
        <v>51.456310679611654</v>
      </c>
      <c r="Q91" s="42">
        <f t="shared" si="22"/>
        <v>48.543689320388353</v>
      </c>
      <c r="R91" s="42">
        <f t="shared" si="23"/>
        <v>55.865921787709496</v>
      </c>
      <c r="S91" s="43">
        <f t="shared" si="24"/>
        <v>-4.4096111080978559</v>
      </c>
      <c r="T91" s="43">
        <f t="shared" si="25"/>
        <v>-4.4096111080978417</v>
      </c>
      <c r="U91" s="31" t="s">
        <v>305</v>
      </c>
      <c r="V91" s="31" t="s">
        <v>322</v>
      </c>
      <c r="W91" s="31" t="s">
        <v>427</v>
      </c>
      <c r="X91" s="31" t="s">
        <v>457</v>
      </c>
      <c r="Y91" s="50" t="s">
        <v>478</v>
      </c>
    </row>
    <row r="92" spans="1:25" ht="15" x14ac:dyDescent="0.25">
      <c r="A92" s="31">
        <v>2.31</v>
      </c>
      <c r="B92" s="31">
        <v>1.64</v>
      </c>
      <c r="C92" s="32">
        <f t="shared" si="17"/>
        <v>4.2656530461408604E-2</v>
      </c>
      <c r="D92" s="33">
        <f>IF(OR($A92="",$B92=""),"",A92*'MPTO_working_2-way'!$G91)</f>
        <v>2.4085365853658538</v>
      </c>
      <c r="E92" s="35">
        <f>IF(OR($A92="",$B92=""),"",B92*'MPTO_working_2-way'!$G91)</f>
        <v>1.7099567099567101</v>
      </c>
      <c r="F92" s="33">
        <f>IF(OR($A92="",$B92=""),"",'MPTO_working_2-way'!D91)</f>
        <v>2.4297075423294001</v>
      </c>
      <c r="G92" s="35">
        <f>IF(OR($A92="",$B92=""),"",'MPTO_working_2-way'!E91)</f>
        <v>1.6994437466355645</v>
      </c>
      <c r="H92" s="33">
        <f>IF(OR($A92="",$B92=""),"",'OddsRatio_working_2-way'!M91)</f>
        <v>2.4306903927824499</v>
      </c>
      <c r="I92" s="33">
        <f>IF(OR($A92="",$B92=""),"",'OddsRatio_working_2-way'!N91)</f>
        <v>1.6989632453288304</v>
      </c>
      <c r="J92" s="33">
        <f>IF('Log_working_2-way'!$D91="","",A92^('Log_working_2-way'!$D91))</f>
        <v>2.4405863243940802</v>
      </c>
      <c r="K92" s="35">
        <f>IF('Log_working_2-way'!$D91="","",B92^('Log_working_2-way'!$D91))</f>
        <v>1.694161802778569</v>
      </c>
      <c r="L92" s="41">
        <f t="shared" si="18"/>
        <v>0.41518987341772151</v>
      </c>
      <c r="M92" s="41">
        <f t="shared" si="19"/>
        <v>0.58481012658227838</v>
      </c>
      <c r="N92" s="42">
        <v>100</v>
      </c>
      <c r="O92" s="42">
        <f t="shared" si="20"/>
        <v>56.709956709956707</v>
      </c>
      <c r="P92" s="42">
        <f t="shared" si="21"/>
        <v>39.024390243902438</v>
      </c>
      <c r="Q92" s="42">
        <f t="shared" si="22"/>
        <v>60.975609756097562</v>
      </c>
      <c r="R92" s="42">
        <f t="shared" si="23"/>
        <v>43.290043290043286</v>
      </c>
      <c r="S92" s="43">
        <f t="shared" si="24"/>
        <v>-4.2656530461408551</v>
      </c>
      <c r="T92" s="43">
        <f t="shared" si="25"/>
        <v>-4.2656530461408479</v>
      </c>
      <c r="U92" s="31" t="s">
        <v>323</v>
      </c>
      <c r="V92" s="31" t="s">
        <v>312</v>
      </c>
      <c r="W92" s="31" t="s">
        <v>427</v>
      </c>
      <c r="X92" s="31" t="s">
        <v>457</v>
      </c>
      <c r="Y92" s="50" t="s">
        <v>463</v>
      </c>
    </row>
    <row r="93" spans="1:25" ht="15" x14ac:dyDescent="0.25">
      <c r="A93" s="31">
        <v>2.0299999999999998</v>
      </c>
      <c r="B93" s="31">
        <v>1.83</v>
      </c>
      <c r="C93" s="32">
        <f t="shared" si="17"/>
        <v>3.9058924870117639E-2</v>
      </c>
      <c r="D93" s="33">
        <f>IF(OR($A93="",$B93=""),"",A93*'MPTO_working_2-way'!$G92)</f>
        <v>2.1092896174863385</v>
      </c>
      <c r="E93" s="35">
        <f>IF(OR($A93="",$B93=""),"",B93*'MPTO_working_2-way'!$G92)</f>
        <v>1.9014778325123154</v>
      </c>
      <c r="F93" s="33">
        <f>IF(OR($A93="",$B93=""),"",'MPTO_working_2-way'!D92)</f>
        <v>2.1138012461236451</v>
      </c>
      <c r="G93" s="35">
        <f>IF(OR($A93="",$B93=""),"",'MPTO_working_2-way'!E92)</f>
        <v>1.8978262535441519</v>
      </c>
      <c r="H93" s="33">
        <f>IF(OR($A93="",$B93=""),"",'OddsRatio_working_2-way'!M92)</f>
        <v>2.113985572357957</v>
      </c>
      <c r="I93" s="33">
        <f>IF(OR($A93="",$B93=""),"",'OddsRatio_working_2-way'!N92)</f>
        <v>1.8976776942301987</v>
      </c>
      <c r="J93" s="33">
        <f>IF('Log_working_2-way'!$D92="","",A93^('Log_working_2-way'!$D92))</f>
        <v>2.1160569234955591</v>
      </c>
      <c r="K93" s="35">
        <f>IF('Log_working_2-way'!$D92="","",B93^('Log_working_2-way'!$D92))</f>
        <v>1.8960116450582052</v>
      </c>
      <c r="L93" s="41">
        <f t="shared" si="18"/>
        <v>0.47409326424870474</v>
      </c>
      <c r="M93" s="41">
        <f t="shared" si="19"/>
        <v>0.52590673575129532</v>
      </c>
      <c r="N93" s="42">
        <v>100</v>
      </c>
      <c r="O93" s="42">
        <f t="shared" si="20"/>
        <v>50.73891625615763</v>
      </c>
      <c r="P93" s="42">
        <f t="shared" si="21"/>
        <v>45.355191256830594</v>
      </c>
      <c r="Q93" s="42">
        <f t="shared" si="22"/>
        <v>54.644808743169392</v>
      </c>
      <c r="R93" s="42">
        <f t="shared" si="23"/>
        <v>49.26108374384237</v>
      </c>
      <c r="S93" s="43">
        <f t="shared" si="24"/>
        <v>-3.9058924870117622</v>
      </c>
      <c r="T93" s="43">
        <f t="shared" si="25"/>
        <v>-3.9058924870117764</v>
      </c>
      <c r="U93" s="31" t="s">
        <v>309</v>
      </c>
      <c r="V93" s="31" t="s">
        <v>318</v>
      </c>
      <c r="W93" s="31" t="s">
        <v>427</v>
      </c>
      <c r="X93" s="31" t="s">
        <v>457</v>
      </c>
      <c r="Y93" s="50" t="s">
        <v>463</v>
      </c>
    </row>
    <row r="94" spans="1:25" ht="15" x14ac:dyDescent="0.25">
      <c r="A94" s="31">
        <v>2.75</v>
      </c>
      <c r="B94" s="31">
        <v>1.47</v>
      </c>
      <c r="C94" s="32">
        <f t="shared" si="17"/>
        <v>4.390847247990104E-2</v>
      </c>
      <c r="D94" s="33">
        <f>IF(OR($A94="",$B94=""),"",A94*'MPTO_working_2-way'!$G93)</f>
        <v>2.870748299319728</v>
      </c>
      <c r="E94" s="35">
        <f>IF(OR($A94="",$B94=""),"",B94*'MPTO_working_2-way'!$G93)</f>
        <v>1.5345454545454544</v>
      </c>
      <c r="F94" s="33">
        <f>IF(OR($A94="",$B94=""),"",'MPTO_working_2-way'!D93)</f>
        <v>2.9266968325791858</v>
      </c>
      <c r="G94" s="35">
        <f>IF(OR($A94="",$B94=""),"",'MPTO_working_2-way'!E93)</f>
        <v>1.5190230155002347</v>
      </c>
      <c r="H94" s="33">
        <f>IF(OR($A94="",$B94=""),"",'OddsRatio_working_2-way'!M93)</f>
        <v>2.9296124624698994</v>
      </c>
      <c r="I94" s="33">
        <f>IF(OR($A94="",$B94=""),"",'OddsRatio_working_2-way'!N93)</f>
        <v>1.5182387756347728</v>
      </c>
      <c r="J94" s="33">
        <f>IF('Log_working_2-way'!$D93="","",A94^('Log_working_2-way'!$D93))</f>
        <v>2.9565379812868176</v>
      </c>
      <c r="K94" s="35">
        <f>IF('Log_working_2-way'!$D93="","",B94^('Log_working_2-way'!$D93))</f>
        <v>1.5111068681327435</v>
      </c>
      <c r="L94" s="41">
        <f t="shared" si="18"/>
        <v>0.34834123222748814</v>
      </c>
      <c r="M94" s="41">
        <f t="shared" si="19"/>
        <v>0.65165876777251186</v>
      </c>
      <c r="N94" s="42">
        <v>100</v>
      </c>
      <c r="O94" s="42">
        <f t="shared" si="20"/>
        <v>63.63636363636364</v>
      </c>
      <c r="P94" s="42">
        <f t="shared" si="21"/>
        <v>31.972789115646258</v>
      </c>
      <c r="Q94" s="42">
        <f t="shared" si="22"/>
        <v>68.027210884353735</v>
      </c>
      <c r="R94" s="42">
        <f t="shared" si="23"/>
        <v>36.363636363636367</v>
      </c>
      <c r="S94" s="43">
        <f t="shared" si="24"/>
        <v>-4.3908472479900951</v>
      </c>
      <c r="T94" s="43">
        <f t="shared" si="25"/>
        <v>-4.3908472479901093</v>
      </c>
      <c r="U94" s="31" t="s">
        <v>315</v>
      </c>
      <c r="V94" s="31" t="s">
        <v>319</v>
      </c>
      <c r="W94" s="31" t="s">
        <v>427</v>
      </c>
      <c r="X94" s="31" t="s">
        <v>457</v>
      </c>
      <c r="Y94" s="50" t="s">
        <v>459</v>
      </c>
    </row>
    <row r="95" spans="1:25" ht="15" x14ac:dyDescent="0.25">
      <c r="A95" s="31">
        <v>2.34</v>
      </c>
      <c r="B95" s="31">
        <v>1.62</v>
      </c>
      <c r="C95" s="32">
        <f t="shared" si="17"/>
        <v>4.4634377967711192E-2</v>
      </c>
      <c r="D95" s="33">
        <f>IF(OR($A95="",$B95=""),"",A95*'MPTO_working_2-way'!$G94)</f>
        <v>2.4444444444444442</v>
      </c>
      <c r="E95" s="35">
        <f>IF(OR($A95="",$B95=""),"",B95*'MPTO_working_2-way'!$G94)</f>
        <v>1.6923076923076923</v>
      </c>
      <c r="F95" s="33">
        <f>IF(OR($A95="",$B95=""),"",'MPTO_working_2-way'!D94)</f>
        <v>2.4689331770222736</v>
      </c>
      <c r="G95" s="35">
        <f>IF(OR($A95="",$B95=""),"",'MPTO_working_2-way'!E94)</f>
        <v>1.6807661612130886</v>
      </c>
      <c r="H95" s="33">
        <f>IF(OR($A95="",$B95=""),"",'OddsRatio_working_2-way'!M94)</f>
        <v>2.4701327567878497</v>
      </c>
      <c r="I95" s="33">
        <f>IF(OR($A95="",$B95=""),"",'OddsRatio_working_2-way'!N94)</f>
        <v>1.6802106785137814</v>
      </c>
      <c r="J95" s="33">
        <f>IF('Log_working_2-way'!$D94="","",A95^('Log_working_2-way'!$D94))</f>
        <v>2.4816301059671568</v>
      </c>
      <c r="K95" s="35">
        <f>IF('Log_working_2-way'!$D94="","",B95^('Log_working_2-way'!$D94))</f>
        <v>1.6749322897610397</v>
      </c>
      <c r="L95" s="41">
        <f t="shared" si="18"/>
        <v>0.40909090909090912</v>
      </c>
      <c r="M95" s="41">
        <f t="shared" si="19"/>
        <v>0.59090909090909094</v>
      </c>
      <c r="N95" s="42">
        <v>100</v>
      </c>
      <c r="O95" s="42">
        <f t="shared" si="20"/>
        <v>57.264957264957268</v>
      </c>
      <c r="P95" s="42">
        <f t="shared" si="21"/>
        <v>38.271604938271601</v>
      </c>
      <c r="Q95" s="42">
        <f t="shared" si="22"/>
        <v>61.728395061728392</v>
      </c>
      <c r="R95" s="42">
        <f t="shared" si="23"/>
        <v>42.73504273504274</v>
      </c>
      <c r="S95" s="43">
        <f t="shared" si="24"/>
        <v>-4.4634377967711245</v>
      </c>
      <c r="T95" s="43">
        <f t="shared" si="25"/>
        <v>-4.4634377967711387</v>
      </c>
      <c r="U95" s="31" t="s">
        <v>321</v>
      </c>
      <c r="V95" s="31" t="s">
        <v>314</v>
      </c>
      <c r="W95" s="31" t="s">
        <v>427</v>
      </c>
      <c r="X95" s="31" t="s">
        <v>457</v>
      </c>
      <c r="Y95" s="50" t="s">
        <v>466</v>
      </c>
    </row>
    <row r="96" spans="1:25" ht="15" x14ac:dyDescent="0.25">
      <c r="A96" s="31">
        <v>2.27</v>
      </c>
      <c r="B96" s="31">
        <v>1.63</v>
      </c>
      <c r="C96" s="32">
        <f t="shared" si="17"/>
        <v>5.4025566876570785E-2</v>
      </c>
      <c r="D96" s="33">
        <f>IF(OR($A96="",$B96=""),"",A96*'MPTO_working_2-way'!$G95)</f>
        <v>2.3926380368098159</v>
      </c>
      <c r="E96" s="35">
        <f>IF(OR($A96="",$B96=""),"",B96*'MPTO_working_2-way'!$G95)</f>
        <v>1.7180616740088102</v>
      </c>
      <c r="F96" s="33">
        <f>IF(OR($A96="",$B96=""),"",'MPTO_working_2-way'!D95)</f>
        <v>2.418286984085487</v>
      </c>
      <c r="G96" s="35">
        <f>IF(OR($A96="",$B96=""),"",'MPTO_working_2-way'!E95)</f>
        <v>1.7050759199096792</v>
      </c>
      <c r="H96" s="33">
        <f>IF(OR($A96="",$B96=""),"",'OddsRatio_working_2-way'!M95)</f>
        <v>2.4198144300833877</v>
      </c>
      <c r="I96" s="33">
        <f>IF(OR($A96="",$B96=""),"",'OddsRatio_working_2-way'!N95)</f>
        <v>1.7043173944508145</v>
      </c>
      <c r="J96" s="33">
        <f>IF('Log_working_2-way'!$D95="","",A96^('Log_working_2-way'!$D95))</f>
        <v>2.4319584275419412</v>
      </c>
      <c r="K96" s="35">
        <f>IF('Log_working_2-way'!$D95="","",B96^('Log_working_2-way'!$D95))</f>
        <v>1.6983442960099051</v>
      </c>
      <c r="L96" s="41">
        <f t="shared" si="18"/>
        <v>0.41794871794871796</v>
      </c>
      <c r="M96" s="41">
        <f t="shared" si="19"/>
        <v>0.5820512820512822</v>
      </c>
      <c r="N96" s="42">
        <v>100</v>
      </c>
      <c r="O96" s="42">
        <f t="shared" si="20"/>
        <v>55.947136563876647</v>
      </c>
      <c r="P96" s="42">
        <f t="shared" si="21"/>
        <v>38.650306748466257</v>
      </c>
      <c r="Q96" s="42">
        <f t="shared" si="22"/>
        <v>61.349693251533743</v>
      </c>
      <c r="R96" s="42">
        <f t="shared" si="23"/>
        <v>44.052863436123346</v>
      </c>
      <c r="S96" s="43">
        <f t="shared" si="24"/>
        <v>-5.4025566876570963</v>
      </c>
      <c r="T96" s="43">
        <f t="shared" si="25"/>
        <v>-5.4025566876570892</v>
      </c>
      <c r="U96" s="31" t="s">
        <v>393</v>
      </c>
      <c r="V96" s="31" t="s">
        <v>90</v>
      </c>
      <c r="W96" s="31" t="s">
        <v>428</v>
      </c>
      <c r="X96" s="31" t="s">
        <v>457</v>
      </c>
      <c r="Y96" s="50" t="s">
        <v>464</v>
      </c>
    </row>
    <row r="97" spans="1:25" ht="15" x14ac:dyDescent="0.25">
      <c r="A97" s="31">
        <v>2.0099999999999998</v>
      </c>
      <c r="B97" s="31">
        <v>1.81</v>
      </c>
      <c r="C97" s="32">
        <f t="shared" si="17"/>
        <v>4.999862565624924E-2</v>
      </c>
      <c r="D97" s="33">
        <f>IF(OR($A97="",$B97=""),"",A97*'MPTO_working_2-way'!$G96)</f>
        <v>2.1104972375690609</v>
      </c>
      <c r="E97" s="35">
        <f>IF(OR($A97="",$B97=""),"",B97*'MPTO_working_2-way'!$G96)</f>
        <v>1.9004975124378112</v>
      </c>
      <c r="F97" s="33">
        <f>IF(OR($A97="",$B97=""),"",'MPTO_working_2-way'!D96)</f>
        <v>2.1163433291643639</v>
      </c>
      <c r="G97" s="35">
        <f>IF(OR($A97="",$B97=""),"",'MPTO_working_2-way'!E96)</f>
        <v>1.8957817670201405</v>
      </c>
      <c r="H97" s="33">
        <f>IF(OR($A97="",$B97=""),"",'OddsRatio_working_2-way'!M96)</f>
        <v>2.1166528467912094</v>
      </c>
      <c r="I97" s="33">
        <f>IF(OR($A97="",$B97=""),"",'OddsRatio_working_2-way'!N96)</f>
        <v>1.89553347118899</v>
      </c>
      <c r="J97" s="33">
        <f>IF('Log_working_2-way'!$D96="","",A97^('Log_working_2-way'!$D96))</f>
        <v>2.1193652902976643</v>
      </c>
      <c r="K97" s="35">
        <f>IF('Log_working_2-way'!$D96="","",B97^('Log_working_2-way'!$D96))</f>
        <v>1.893363416452811</v>
      </c>
      <c r="L97" s="41">
        <f t="shared" si="18"/>
        <v>0.47382198952879578</v>
      </c>
      <c r="M97" s="41">
        <f t="shared" si="19"/>
        <v>0.52617801047120416</v>
      </c>
      <c r="N97" s="42">
        <v>100</v>
      </c>
      <c r="O97" s="42">
        <f t="shared" si="20"/>
        <v>50.248756218905463</v>
      </c>
      <c r="P97" s="42">
        <f t="shared" si="21"/>
        <v>44.751381215469614</v>
      </c>
      <c r="Q97" s="42">
        <f t="shared" si="22"/>
        <v>55.248618784530393</v>
      </c>
      <c r="R97" s="42">
        <f t="shared" si="23"/>
        <v>49.751243781094537</v>
      </c>
      <c r="S97" s="43">
        <f t="shared" si="24"/>
        <v>-4.9998625656249303</v>
      </c>
      <c r="T97" s="43">
        <f t="shared" si="25"/>
        <v>-4.9998625656249231</v>
      </c>
      <c r="U97" s="31" t="s">
        <v>326</v>
      </c>
      <c r="V97" s="31" t="s">
        <v>87</v>
      </c>
      <c r="W97" s="31" t="s">
        <v>428</v>
      </c>
      <c r="X97" s="31" t="s">
        <v>457</v>
      </c>
      <c r="Y97" s="50" t="s">
        <v>464</v>
      </c>
    </row>
    <row r="98" spans="1:25" ht="15" x14ac:dyDescent="0.25">
      <c r="A98" s="31">
        <v>2.0299999999999998</v>
      </c>
      <c r="B98" s="31">
        <v>1.82</v>
      </c>
      <c r="C98" s="32">
        <f t="shared" si="17"/>
        <v>4.2061386888973207E-2</v>
      </c>
      <c r="D98" s="33">
        <f>IF(OR($A98="",$B98=""),"",A98*'MPTO_working_2-way'!$G97)</f>
        <v>2.1153846153846154</v>
      </c>
      <c r="E98" s="35">
        <f>IF(OR($A98="",$B98=""),"",B98*'MPTO_working_2-way'!$G97)</f>
        <v>1.8965517241379313</v>
      </c>
      <c r="F98" s="33">
        <f>IF(OR($A98="",$B98=""),"",'MPTO_working_2-way'!D97)</f>
        <v>2.1205303334672561</v>
      </c>
      <c r="G98" s="35">
        <f>IF(OR($A98="",$B98=""),"",'MPTO_working_2-way'!E97)</f>
        <v>1.8924345643599858</v>
      </c>
      <c r="H98" s="33">
        <f>IF(OR($A98="",$B98=""),"",'OddsRatio_working_2-way'!M97)</f>
        <v>2.1207575835012715</v>
      </c>
      <c r="I98" s="33">
        <f>IF(OR($A98="",$B98=""),"",'OddsRatio_working_2-way'!N97)</f>
        <v>1.892253610166061</v>
      </c>
      <c r="J98" s="33">
        <f>IF('Log_working_2-way'!$D97="","",A98^('Log_working_2-way'!$D97))</f>
        <v>2.1231274030900367</v>
      </c>
      <c r="K98" s="35">
        <f>IF('Log_working_2-way'!$D97="","",B98^('Log_working_2-way'!$D97))</f>
        <v>1.8903709385493244</v>
      </c>
      <c r="L98" s="41">
        <f t="shared" si="18"/>
        <v>0.47272727272727272</v>
      </c>
      <c r="M98" s="41">
        <f t="shared" si="19"/>
        <v>0.52727272727272723</v>
      </c>
      <c r="N98" s="42">
        <v>100</v>
      </c>
      <c r="O98" s="42">
        <f t="shared" si="20"/>
        <v>50.73891625615763</v>
      </c>
      <c r="P98" s="42">
        <f t="shared" si="21"/>
        <v>45.054945054945051</v>
      </c>
      <c r="Q98" s="42">
        <f t="shared" si="22"/>
        <v>54.945054945054942</v>
      </c>
      <c r="R98" s="42">
        <f t="shared" si="23"/>
        <v>49.26108374384237</v>
      </c>
      <c r="S98" s="43">
        <f t="shared" si="24"/>
        <v>-4.2061386888973118</v>
      </c>
      <c r="T98" s="43">
        <f t="shared" si="25"/>
        <v>-4.2061386888973189</v>
      </c>
      <c r="U98" s="31" t="s">
        <v>394</v>
      </c>
      <c r="V98" s="31" t="s">
        <v>99</v>
      </c>
      <c r="W98" s="31" t="s">
        <v>422</v>
      </c>
      <c r="X98" s="31" t="s">
        <v>457</v>
      </c>
      <c r="Y98" s="50" t="s">
        <v>462</v>
      </c>
    </row>
    <row r="99" spans="1:25" ht="15" x14ac:dyDescent="0.25">
      <c r="A99" s="31">
        <v>1.81</v>
      </c>
      <c r="B99" s="31">
        <v>2.1</v>
      </c>
      <c r="C99" s="32">
        <f t="shared" si="17"/>
        <v>2.8676664035780064E-2</v>
      </c>
      <c r="D99" s="33">
        <f>IF(OR($A99="",$B99=""),"",A99*'MPTO_working_2-way'!$G98)</f>
        <v>1.861904761904762</v>
      </c>
      <c r="E99" s="35">
        <f>IF(OR($A99="",$B99=""),"",B99*'MPTO_working_2-way'!$G98)</f>
        <v>2.160220994475138</v>
      </c>
      <c r="F99" s="33">
        <f>IF(OR($A99="",$B99=""),"",'MPTO_working_2-way'!D98)</f>
        <v>1.858225372769494</v>
      </c>
      <c r="G99" s="35">
        <f>IF(OR($A99="",$B99=""),"",'MPTO_working_2-way'!E98)</f>
        <v>2.1651951011107946</v>
      </c>
      <c r="H99" s="33">
        <f>IF(OR($A99="",$B99=""),"",'OddsRatio_working_2-way'!M98)</f>
        <v>1.8581163303210331</v>
      </c>
      <c r="I99" s="33">
        <f>IF(OR($A99="",$B99=""),"",'OddsRatio_working_2-way'!N98)</f>
        <v>2.1653431646335015</v>
      </c>
      <c r="J99" s="33">
        <f>IF('Log_working_2-way'!$D98="","",A99^('Log_working_2-way'!$D98))</f>
        <v>1.8564516354578522</v>
      </c>
      <c r="K99" s="35">
        <f>IF('Log_working_2-way'!$D98="","",B99^('Log_working_2-way'!$D98))</f>
        <v>2.1676082555034109</v>
      </c>
      <c r="L99" s="41">
        <f t="shared" si="18"/>
        <v>0.53708439897698212</v>
      </c>
      <c r="M99" s="41">
        <f t="shared" si="19"/>
        <v>0.46291560102301793</v>
      </c>
      <c r="N99" s="42">
        <v>100</v>
      </c>
      <c r="O99" s="42">
        <f t="shared" si="20"/>
        <v>44.751381215469614</v>
      </c>
      <c r="P99" s="42">
        <f t="shared" si="21"/>
        <v>52.38095238095238</v>
      </c>
      <c r="Q99" s="42">
        <f t="shared" si="22"/>
        <v>47.619047619047613</v>
      </c>
      <c r="R99" s="42">
        <f t="shared" si="23"/>
        <v>55.248618784530393</v>
      </c>
      <c r="S99" s="43">
        <f t="shared" si="24"/>
        <v>-2.8676664035779993</v>
      </c>
      <c r="T99" s="43">
        <f t="shared" si="25"/>
        <v>-2.8676664035780135</v>
      </c>
      <c r="U99" s="31" t="s">
        <v>97</v>
      </c>
      <c r="V99" s="31" t="s">
        <v>50</v>
      </c>
      <c r="W99" s="31" t="s">
        <v>422</v>
      </c>
      <c r="X99" s="31" t="s">
        <v>457</v>
      </c>
      <c r="Y99" s="50" t="s">
        <v>459</v>
      </c>
    </row>
    <row r="100" spans="1:25" ht="15" x14ac:dyDescent="0.25">
      <c r="A100" s="31">
        <v>1.79</v>
      </c>
      <c r="B100" s="31">
        <v>2.12</v>
      </c>
      <c r="C100" s="32">
        <f t="shared" si="17"/>
        <v>3.0357331084642114E-2</v>
      </c>
      <c r="D100" s="33">
        <f>IF(OR($A100="",$B100=""),"",A100*'MPTO_working_2-way'!$G99)</f>
        <v>1.8443396226415094</v>
      </c>
      <c r="E100" s="35">
        <f>IF(OR($A100="",$B100=""),"",B100*'MPTO_working_2-way'!$G99)</f>
        <v>2.1843575418994412</v>
      </c>
      <c r="F100" s="33">
        <f>IF(OR($A100="",$B100=""),"",'MPTO_working_2-way'!D99)</f>
        <v>1.8399922420480992</v>
      </c>
      <c r="G100" s="35">
        <f>IF(OR($A100="",$B100=""),"",'MPTO_working_2-way'!E99)</f>
        <v>2.1904871854075272</v>
      </c>
      <c r="H100" s="33">
        <f>IF(OR($A100="",$B100=""),"",'OddsRatio_working_2-way'!M99)</f>
        <v>1.8398554297360612</v>
      </c>
      <c r="I100" s="33">
        <f>IF(OR($A100="",$B100=""),"",'OddsRatio_working_2-way'!N99)</f>
        <v>2.1906811155751749</v>
      </c>
      <c r="J100" s="33">
        <f>IF('Log_working_2-way'!$D99="","",A100^('Log_working_2-way'!$D99))</f>
        <v>1.8378863083703576</v>
      </c>
      <c r="K100" s="35">
        <f>IF('Log_working_2-way'!$D99="","",B100^('Log_working_2-way'!$D99))</f>
        <v>2.1934793420182777</v>
      </c>
      <c r="L100" s="41">
        <f t="shared" si="18"/>
        <v>0.5421994884910486</v>
      </c>
      <c r="M100" s="41">
        <f t="shared" si="19"/>
        <v>0.45780051150895146</v>
      </c>
      <c r="N100" s="42">
        <v>100</v>
      </c>
      <c r="O100" s="42">
        <f t="shared" si="20"/>
        <v>44.134078212290497</v>
      </c>
      <c r="P100" s="42">
        <f t="shared" si="21"/>
        <v>52.830188679245275</v>
      </c>
      <c r="Q100" s="42">
        <f t="shared" si="22"/>
        <v>47.169811320754711</v>
      </c>
      <c r="R100" s="42">
        <f t="shared" si="23"/>
        <v>55.865921787709496</v>
      </c>
      <c r="S100" s="43">
        <f t="shared" si="24"/>
        <v>-3.0357331084642141</v>
      </c>
      <c r="T100" s="43">
        <f t="shared" si="25"/>
        <v>-3.0357331084642212</v>
      </c>
      <c r="U100" s="31" t="s">
        <v>134</v>
      </c>
      <c r="V100" s="31" t="s">
        <v>52</v>
      </c>
      <c r="W100" s="31" t="s">
        <v>422</v>
      </c>
      <c r="X100" s="31" t="s">
        <v>457</v>
      </c>
      <c r="Y100" s="50" t="s">
        <v>463</v>
      </c>
    </row>
    <row r="101" spans="1:25" s="38" customFormat="1" ht="15" x14ac:dyDescent="0.25">
      <c r="A101" s="31">
        <v>2.36</v>
      </c>
      <c r="B101" s="31">
        <v>1.64</v>
      </c>
      <c r="C101" s="32">
        <f t="shared" si="17"/>
        <v>3.3484911120297722E-2</v>
      </c>
      <c r="D101" s="33">
        <f>IF(OR($A101="",$B101=""),"",A101*'MPTO_working_2-way'!$G100)</f>
        <v>2.4390243902439024</v>
      </c>
      <c r="E101" s="35">
        <f>IF(OR($A101="",$B101=""),"",B101*'MPTO_working_2-way'!$G100)</f>
        <v>1.6949152542372881</v>
      </c>
      <c r="F101" s="33">
        <f>IF(OR($A101="",$B101=""),"",'MPTO_working_2-way'!D100)</f>
        <v>2.4570848146267141</v>
      </c>
      <c r="G101" s="35">
        <f>IF(OR($A101="",$B101=""),"",'MPTO_working_2-way'!E100)</f>
        <v>1.6863018473335656</v>
      </c>
      <c r="H101" s="33">
        <f>IF(OR($A101="",$B101=""),"",'OddsRatio_working_2-way'!M100)</f>
        <v>2.4577379737113252</v>
      </c>
      <c r="I101" s="33">
        <f>IF(OR($A101="",$B101=""),"",'OddsRatio_working_2-way'!N100)</f>
        <v>1.6859943405700353</v>
      </c>
      <c r="J101" s="33">
        <f>IF('Log_working_2-way'!$D100="","",A101^('Log_working_2-way'!$D100))</f>
        <v>2.4661000827478752</v>
      </c>
      <c r="K101" s="35">
        <f>IF('Log_working_2-way'!$D100="","",B101^('Log_working_2-way'!$D100))</f>
        <v>1.6820816748919711</v>
      </c>
      <c r="L101" s="41">
        <f t="shared" si="18"/>
        <v>0.41000000000000003</v>
      </c>
      <c r="M101" s="41">
        <f t="shared" si="19"/>
        <v>0.59000000000000008</v>
      </c>
      <c r="N101" s="42">
        <v>100</v>
      </c>
      <c r="O101" s="42">
        <f t="shared" si="20"/>
        <v>57.627118644067799</v>
      </c>
      <c r="P101" s="42">
        <f t="shared" si="21"/>
        <v>39.024390243902438</v>
      </c>
      <c r="Q101" s="42">
        <f t="shared" si="22"/>
        <v>60.975609756097562</v>
      </c>
      <c r="R101" s="42">
        <f t="shared" si="23"/>
        <v>42.372881355932208</v>
      </c>
      <c r="S101" s="43">
        <f t="shared" si="24"/>
        <v>-3.3484911120297625</v>
      </c>
      <c r="T101" s="43">
        <f t="shared" si="25"/>
        <v>-3.3484911120297696</v>
      </c>
      <c r="U101" s="31" t="s">
        <v>334</v>
      </c>
      <c r="V101" s="31" t="s">
        <v>396</v>
      </c>
      <c r="W101" s="31" t="s">
        <v>415</v>
      </c>
      <c r="X101" s="31" t="s">
        <v>457</v>
      </c>
      <c r="Y101" s="50" t="s">
        <v>460</v>
      </c>
    </row>
    <row r="102" spans="1:25" ht="15" x14ac:dyDescent="0.25">
      <c r="A102" s="31">
        <v>2.39</v>
      </c>
      <c r="B102" s="31">
        <v>1.63</v>
      </c>
      <c r="C102" s="32">
        <f t="shared" si="17"/>
        <v>3.19069743563416E-2</v>
      </c>
      <c r="D102" s="33">
        <f>IF(OR($A102="",$B102=""),"",A102*'MPTO_working_2-way'!$G101)</f>
        <v>2.4662576687116564</v>
      </c>
      <c r="E102" s="35">
        <f>IF(OR($A102="",$B102=""),"",B102*'MPTO_working_2-way'!$G101)</f>
        <v>1.6820083682008367</v>
      </c>
      <c r="F102" s="33">
        <f>IF(OR($A102="",$B102=""),"",'MPTO_working_2-way'!D101)</f>
        <v>2.4847402493861024</v>
      </c>
      <c r="G102" s="35">
        <f>IF(OR($A102="",$B102=""),"",'MPTO_working_2-way'!E101)</f>
        <v>1.6735184827201064</v>
      </c>
      <c r="H102" s="33">
        <f>IF(OR($A102="",$B102=""),"",'OddsRatio_working_2-way'!M101)</f>
        <v>2.4853784724268779</v>
      </c>
      <c r="I102" s="33">
        <f>IF(OR($A102="",$B102=""),"",'OddsRatio_working_2-way'!N101)</f>
        <v>1.6732290918193764</v>
      </c>
      <c r="J102" s="33">
        <f>IF('Log_working_2-way'!$D101="","",A102^('Log_working_2-way'!$D101))</f>
        <v>2.4939306210789667</v>
      </c>
      <c r="K102" s="35">
        <f>IF('Log_working_2-way'!$D101="","",B102^('Log_working_2-way'!$D101))</f>
        <v>1.6693751275261461</v>
      </c>
      <c r="L102" s="41">
        <f t="shared" si="18"/>
        <v>0.40547263681592038</v>
      </c>
      <c r="M102" s="41">
        <f t="shared" si="19"/>
        <v>0.59452736318407962</v>
      </c>
      <c r="N102" s="42">
        <v>100</v>
      </c>
      <c r="O102" s="42">
        <f t="shared" si="20"/>
        <v>58.15899581589958</v>
      </c>
      <c r="P102" s="42">
        <f t="shared" si="21"/>
        <v>38.650306748466257</v>
      </c>
      <c r="Q102" s="42">
        <f t="shared" si="22"/>
        <v>61.349693251533743</v>
      </c>
      <c r="R102" s="42">
        <f t="shared" si="23"/>
        <v>41.841004184100413</v>
      </c>
      <c r="S102" s="43">
        <f t="shared" si="24"/>
        <v>-3.1906974356341635</v>
      </c>
      <c r="T102" s="43">
        <f t="shared" si="25"/>
        <v>-3.1906974356341564</v>
      </c>
      <c r="U102" s="31" t="s">
        <v>400</v>
      </c>
      <c r="V102" s="31" t="s">
        <v>331</v>
      </c>
      <c r="W102" s="31" t="s">
        <v>415</v>
      </c>
      <c r="X102" s="31" t="s">
        <v>457</v>
      </c>
      <c r="Y102" s="50" t="s">
        <v>478</v>
      </c>
    </row>
    <row r="103" spans="1:25" ht="15" x14ac:dyDescent="0.25">
      <c r="A103" s="31">
        <v>2.06</v>
      </c>
      <c r="B103" s="31">
        <v>1.84</v>
      </c>
      <c r="C103" s="32">
        <f t="shared" si="17"/>
        <v>2.891515407344869E-2</v>
      </c>
      <c r="D103" s="33">
        <f>IF(OR($A103="",$B103=""),"",A103*'MPTO_working_2-way'!$G102)</f>
        <v>2.1195652173913042</v>
      </c>
      <c r="E103" s="35">
        <f>IF(OR($A103="",$B103=""),"",B103*'MPTO_working_2-way'!$G102)</f>
        <v>1.8932038834951457</v>
      </c>
      <c r="F103" s="33">
        <f>IF(OR($A103="",$B103=""),"",'MPTO_working_2-way'!D102)</f>
        <v>2.1232354918216445</v>
      </c>
      <c r="G103" s="35">
        <f>IF(OR($A103="",$B103=""),"",'MPTO_working_2-way'!E102)</f>
        <v>1.8902852583283463</v>
      </c>
      <c r="H103" s="33">
        <f>IF(OR($A103="",$B103=""),"",'OddsRatio_working_2-way'!M102)</f>
        <v>2.123345344008138</v>
      </c>
      <c r="I103" s="33">
        <f>IF(OR($A103="",$B103=""),"",'OddsRatio_working_2-way'!N102)</f>
        <v>1.8901981971385247</v>
      </c>
      <c r="J103" s="33">
        <f>IF('Log_working_2-way'!$D102="","",A103^('Log_working_2-way'!$D102))</f>
        <v>2.1250149218724146</v>
      </c>
      <c r="K103" s="35">
        <f>IF('Log_working_2-way'!$D102="","",B103^('Log_working_2-way'!$D102))</f>
        <v>1.8888770989238437</v>
      </c>
      <c r="L103" s="41">
        <f t="shared" si="18"/>
        <v>0.47179487179487184</v>
      </c>
      <c r="M103" s="41">
        <f t="shared" si="19"/>
        <v>0.52820512820512822</v>
      </c>
      <c r="N103" s="42">
        <v>100</v>
      </c>
      <c r="O103" s="42">
        <f t="shared" si="20"/>
        <v>51.456310679611654</v>
      </c>
      <c r="P103" s="42">
        <f t="shared" si="21"/>
        <v>45.652173913043477</v>
      </c>
      <c r="Q103" s="42">
        <f t="shared" si="22"/>
        <v>54.347826086956516</v>
      </c>
      <c r="R103" s="42">
        <f t="shared" si="23"/>
        <v>48.543689320388353</v>
      </c>
      <c r="S103" s="43">
        <f t="shared" si="24"/>
        <v>-2.8915154073448619</v>
      </c>
      <c r="T103" s="43">
        <f t="shared" si="25"/>
        <v>-2.8915154073448761</v>
      </c>
      <c r="U103" s="31" t="s">
        <v>397</v>
      </c>
      <c r="V103" s="31" t="s">
        <v>49</v>
      </c>
      <c r="W103" s="31" t="s">
        <v>415</v>
      </c>
      <c r="X103" s="31" t="s">
        <v>457</v>
      </c>
      <c r="Y103" s="50" t="s">
        <v>463</v>
      </c>
    </row>
    <row r="104" spans="1:25" ht="15" x14ac:dyDescent="0.25">
      <c r="A104" s="31">
        <v>2.19</v>
      </c>
      <c r="B104" s="31">
        <v>1.73</v>
      </c>
      <c r="C104" s="32">
        <f t="shared" si="17"/>
        <v>3.4655686647135031E-2</v>
      </c>
      <c r="D104" s="33">
        <f>IF(OR($A104="",$B104=""),"",A104*'MPTO_working_2-way'!$G103)</f>
        <v>2.2658959537572256</v>
      </c>
      <c r="E104" s="35">
        <f>IF(OR($A104="",$B104=""),"",B104*'MPTO_working_2-way'!$G103)</f>
        <v>1.7899543378995435</v>
      </c>
      <c r="F104" s="33">
        <f>IF(OR($A104="",$B104=""),"",'MPTO_working_2-way'!D103)</f>
        <v>2.2763841740018629</v>
      </c>
      <c r="G104" s="35">
        <f>IF(OR($A104="",$B104=""),"",'MPTO_working_2-way'!E103)</f>
        <v>1.7834631769717797</v>
      </c>
      <c r="H104" s="33">
        <f>IF(OR($A104="",$B104=""),"",'OddsRatio_working_2-way'!M103)</f>
        <v>2.2767681803292916</v>
      </c>
      <c r="I104" s="33">
        <f>IF(OR($A104="",$B104=""),"",'OddsRatio_working_2-way'!N103)</f>
        <v>1.7832275391935992</v>
      </c>
      <c r="J104" s="33">
        <f>IF('Log_working_2-way'!$D103="","",A104^('Log_working_2-way'!$D103))</f>
        <v>2.2815927958159761</v>
      </c>
      <c r="K104" s="35">
        <f>IF('Log_working_2-way'!$D103="","",B104^('Log_working_2-way'!$D103))</f>
        <v>1.7802790428165938</v>
      </c>
      <c r="L104" s="41">
        <f t="shared" si="18"/>
        <v>0.44132653061224486</v>
      </c>
      <c r="M104" s="41">
        <f t="shared" si="19"/>
        <v>0.55867346938775508</v>
      </c>
      <c r="N104" s="42">
        <v>100</v>
      </c>
      <c r="O104" s="42">
        <f t="shared" si="20"/>
        <v>54.337899543379002</v>
      </c>
      <c r="P104" s="42">
        <f t="shared" si="21"/>
        <v>42.196531791907518</v>
      </c>
      <c r="Q104" s="42">
        <f t="shared" si="22"/>
        <v>57.80346820809249</v>
      </c>
      <c r="R104" s="42">
        <f t="shared" si="23"/>
        <v>45.662100456621005</v>
      </c>
      <c r="S104" s="43">
        <f t="shared" si="24"/>
        <v>-3.4655686647134871</v>
      </c>
      <c r="T104" s="43">
        <f t="shared" si="25"/>
        <v>-3.4655686647134871</v>
      </c>
      <c r="U104" s="31" t="s">
        <v>335</v>
      </c>
      <c r="V104" s="31" t="s">
        <v>230</v>
      </c>
      <c r="W104" s="31" t="s">
        <v>415</v>
      </c>
      <c r="X104" s="31" t="s">
        <v>457</v>
      </c>
      <c r="Y104" s="50" t="s">
        <v>462</v>
      </c>
    </row>
    <row r="105" spans="1:25" ht="15" x14ac:dyDescent="0.25">
      <c r="A105" s="31">
        <v>2.2999999999999998</v>
      </c>
      <c r="B105" s="31">
        <v>1.67</v>
      </c>
      <c r="C105" s="32">
        <f t="shared" si="17"/>
        <v>3.3585003905233002E-2</v>
      </c>
      <c r="D105" s="33">
        <f>IF(OR($A105="",$B105=""),"",A105*'MPTO_working_2-way'!$G104)</f>
        <v>2.3772455089820359</v>
      </c>
      <c r="E105" s="35">
        <f>IF(OR($A105="",$B105=""),"",B105*'MPTO_working_2-way'!$G104)</f>
        <v>1.7260869565217389</v>
      </c>
      <c r="F105" s="33">
        <f>IF(OR($A105="",$B105=""),"",'MPTO_working_2-way'!D104)</f>
        <v>2.3924011211460603</v>
      </c>
      <c r="G105" s="35">
        <f>IF(OR($A105="",$B105=""),"",'MPTO_working_2-way'!E104)</f>
        <v>1.7181838514873629</v>
      </c>
      <c r="H105" s="33">
        <f>IF(OR($A105="",$B105=""),"",'OddsRatio_working_2-way'!M104)</f>
        <v>2.3929459815307572</v>
      </c>
      <c r="I105" s="33">
        <f>IF(OR($A105="",$B105=""),"",'OddsRatio_working_2-way'!N104)</f>
        <v>1.7179029289427752</v>
      </c>
      <c r="J105" s="33">
        <f>IF('Log_working_2-way'!$D104="","",A105^('Log_working_2-way'!$D104))</f>
        <v>2.399943779582375</v>
      </c>
      <c r="K105" s="35">
        <f>IF('Log_working_2-way'!$D104="","",B105^('Log_working_2-way'!$D104))</f>
        <v>1.7143143993241288</v>
      </c>
      <c r="L105" s="41">
        <f t="shared" si="18"/>
        <v>0.42065491183879095</v>
      </c>
      <c r="M105" s="41">
        <f t="shared" si="19"/>
        <v>0.57934508816120911</v>
      </c>
      <c r="N105" s="42">
        <v>100</v>
      </c>
      <c r="O105" s="42">
        <f t="shared" si="20"/>
        <v>56.521739130434774</v>
      </c>
      <c r="P105" s="42">
        <f t="shared" si="21"/>
        <v>40.119760479041922</v>
      </c>
      <c r="Q105" s="42">
        <f t="shared" si="22"/>
        <v>59.880239520958092</v>
      </c>
      <c r="R105" s="42">
        <f t="shared" si="23"/>
        <v>43.478260869565219</v>
      </c>
      <c r="S105" s="43">
        <f t="shared" si="24"/>
        <v>-3.3585003905233179</v>
      </c>
      <c r="T105" s="43">
        <f t="shared" si="25"/>
        <v>-3.3585003905232966</v>
      </c>
      <c r="U105" s="31" t="s">
        <v>332</v>
      </c>
      <c r="V105" s="31" t="s">
        <v>329</v>
      </c>
      <c r="W105" s="31" t="s">
        <v>415</v>
      </c>
      <c r="X105" s="31" t="s">
        <v>457</v>
      </c>
      <c r="Y105" s="50" t="s">
        <v>463</v>
      </c>
    </row>
    <row r="106" spans="1:25" ht="15" x14ac:dyDescent="0.25">
      <c r="A106" s="31">
        <v>2.31</v>
      </c>
      <c r="B106" s="31">
        <v>1.66</v>
      </c>
      <c r="C106" s="32">
        <f t="shared" si="17"/>
        <v>3.5310071454649705E-2</v>
      </c>
      <c r="D106" s="33">
        <f>IF(OR($A106="",$B106=""),"",A106*'MPTO_working_2-way'!$G105)</f>
        <v>2.3915662650602409</v>
      </c>
      <c r="E106" s="35">
        <f>IF(OR($A106="",$B106=""),"",B106*'MPTO_working_2-way'!$G105)</f>
        <v>1.7186147186147185</v>
      </c>
      <c r="F106" s="33">
        <f>IF(OR($A106="",$B106=""),"",'MPTO_working_2-way'!D105)</f>
        <v>2.4082145324373547</v>
      </c>
      <c r="G106" s="35">
        <f>IF(OR($A106="",$B106=""),"",'MPTO_working_2-way'!E105)</f>
        <v>1.7101190741649199</v>
      </c>
      <c r="H106" s="33">
        <f>IF(OR($A106="",$B106=""),"",'OddsRatio_working_2-way'!M105)</f>
        <v>2.4088465086191913</v>
      </c>
      <c r="I106" s="33">
        <f>IF(OR($A106="",$B106=""),"",'OddsRatio_working_2-way'!N105)</f>
        <v>1.7098005310600506</v>
      </c>
      <c r="J106" s="33">
        <f>IF('Log_working_2-way'!$D105="","",A106^('Log_working_2-way'!$D105))</f>
        <v>2.4165541184191208</v>
      </c>
      <c r="K106" s="35">
        <f>IF('Log_working_2-way'!$D105="","",B106^('Log_working_2-way'!$D105))</f>
        <v>1.7059384368003565</v>
      </c>
      <c r="L106" s="41">
        <f t="shared" si="18"/>
        <v>0.41813602015113349</v>
      </c>
      <c r="M106" s="41">
        <f t="shared" si="19"/>
        <v>0.58186397984886651</v>
      </c>
      <c r="N106" s="42">
        <v>100</v>
      </c>
      <c r="O106" s="42">
        <f t="shared" si="20"/>
        <v>56.709956709956707</v>
      </c>
      <c r="P106" s="42">
        <f t="shared" si="21"/>
        <v>39.759036144578317</v>
      </c>
      <c r="Q106" s="42">
        <f t="shared" si="22"/>
        <v>60.24096385542169</v>
      </c>
      <c r="R106" s="42">
        <f t="shared" si="23"/>
        <v>43.290043290043286</v>
      </c>
      <c r="S106" s="43">
        <f t="shared" si="24"/>
        <v>-3.531007145464983</v>
      </c>
      <c r="T106" s="43">
        <f t="shared" si="25"/>
        <v>-3.5310071454649687</v>
      </c>
      <c r="U106" s="31" t="s">
        <v>132</v>
      </c>
      <c r="V106" s="31" t="s">
        <v>215</v>
      </c>
      <c r="W106" s="31" t="s">
        <v>415</v>
      </c>
      <c r="X106" s="31" t="s">
        <v>457</v>
      </c>
      <c r="Y106" s="50" t="s">
        <v>477</v>
      </c>
    </row>
    <row r="107" spans="1:25" ht="15" x14ac:dyDescent="0.25">
      <c r="A107" s="31">
        <v>2.27</v>
      </c>
      <c r="B107" s="31">
        <v>1.68</v>
      </c>
      <c r="C107" s="32">
        <f t="shared" si="17"/>
        <v>3.5766729599328695E-2</v>
      </c>
      <c r="D107" s="33">
        <f>IF(OR($A107="",$B107=""),"",A107*'MPTO_working_2-way'!$G106)</f>
        <v>2.3511904761904763</v>
      </c>
      <c r="E107" s="35">
        <f>IF(OR($A107="",$B107=""),"",B107*'MPTO_working_2-way'!$G106)</f>
        <v>1.7400881057268722</v>
      </c>
      <c r="F107" s="33">
        <f>IF(OR($A107="",$B107=""),"",'MPTO_working_2-way'!D106)</f>
        <v>2.3660503784588656</v>
      </c>
      <c r="G107" s="35">
        <f>IF(OR($A107="",$B107=""),"",'MPTO_working_2-way'!E106)</f>
        <v>1.7320374239258789</v>
      </c>
      <c r="H107" s="33">
        <f>IF(OR($A107="",$B107=""),"",'OddsRatio_working_2-way'!M106)</f>
        <v>2.3666188418222287</v>
      </c>
      <c r="I107" s="33">
        <f>IF(OR($A107="",$B107=""),"",'OddsRatio_working_2-way'!N106)</f>
        <v>1.7317329231804059</v>
      </c>
      <c r="J107" s="33">
        <f>IF('Log_working_2-way'!$D106="","",A107^('Log_working_2-way'!$D106))</f>
        <v>2.37348902776783</v>
      </c>
      <c r="K107" s="35">
        <f>IF('Log_working_2-way'!$D106="","",B107^('Log_working_2-way'!$D106))</f>
        <v>1.72807279838637</v>
      </c>
      <c r="L107" s="41">
        <f t="shared" si="18"/>
        <v>0.42531645569620252</v>
      </c>
      <c r="M107" s="41">
        <f t="shared" si="19"/>
        <v>0.57468354430379742</v>
      </c>
      <c r="N107" s="42">
        <v>100</v>
      </c>
      <c r="O107" s="42">
        <f t="shared" si="20"/>
        <v>55.947136563876647</v>
      </c>
      <c r="P107" s="42">
        <f t="shared" si="21"/>
        <v>40.476190476190474</v>
      </c>
      <c r="Q107" s="42">
        <f t="shared" si="22"/>
        <v>59.523809523809526</v>
      </c>
      <c r="R107" s="42">
        <f t="shared" si="23"/>
        <v>44.052863436123346</v>
      </c>
      <c r="S107" s="43">
        <f t="shared" si="24"/>
        <v>-3.5766729599328784</v>
      </c>
      <c r="T107" s="43">
        <f t="shared" si="25"/>
        <v>-3.5766729599328713</v>
      </c>
      <c r="U107" s="31" t="s">
        <v>398</v>
      </c>
      <c r="V107" s="31" t="s">
        <v>399</v>
      </c>
      <c r="W107" s="31" t="s">
        <v>415</v>
      </c>
      <c r="X107" s="31" t="s">
        <v>457</v>
      </c>
      <c r="Y107" s="50" t="s">
        <v>466</v>
      </c>
    </row>
    <row r="108" spans="1:25" ht="15" x14ac:dyDescent="0.25">
      <c r="A108" s="31">
        <v>1.99</v>
      </c>
      <c r="B108" s="31">
        <v>1.9</v>
      </c>
      <c r="C108" s="32">
        <f t="shared" si="17"/>
        <v>2.8828352287754377E-2</v>
      </c>
      <c r="D108" s="33">
        <f>IF(OR($A108="",$B108=""),"",A108*'MPTO_working_2-way'!$G107)</f>
        <v>2.0473684210526311</v>
      </c>
      <c r="E108" s="35">
        <f>IF(OR($A108="",$B108=""),"",B108*'MPTO_working_2-way'!$G107)</f>
        <v>1.9547738693467331</v>
      </c>
      <c r="F108" s="33">
        <f>IF(OR($A108="",$B108=""),"",'MPTO_working_2-way'!D107)</f>
        <v>2.0487672717420748</v>
      </c>
      <c r="G108" s="35">
        <f>IF(OR($A108="",$B108=""),"",'MPTO_working_2-way'!E107)</f>
        <v>1.9535003874967702</v>
      </c>
      <c r="H108" s="33">
        <f>IF(OR($A108="",$B108=""),"",'OddsRatio_working_2-way'!M107)</f>
        <v>2.0488088481701512</v>
      </c>
      <c r="I108" s="33">
        <f>IF(OR($A108="",$B108=""),"",'OddsRatio_working_2-way'!N107)</f>
        <v>1.9534625892455926</v>
      </c>
      <c r="J108" s="33">
        <f>IF('Log_working_2-way'!$D107="","",A108^('Log_working_2-way'!$D107))</f>
        <v>2.0494438264048878</v>
      </c>
      <c r="K108" s="35">
        <f>IF('Log_working_2-way'!$D107="","",B108^('Log_working_2-way'!$D107))</f>
        <v>1.9528856855785393</v>
      </c>
      <c r="L108" s="41">
        <f t="shared" si="18"/>
        <v>0.48843187660668391</v>
      </c>
      <c r="M108" s="41">
        <f t="shared" si="19"/>
        <v>0.51156812339331637</v>
      </c>
      <c r="N108" s="42">
        <v>100</v>
      </c>
      <c r="O108" s="42">
        <f t="shared" si="20"/>
        <v>49.748743718592962</v>
      </c>
      <c r="P108" s="42">
        <f t="shared" si="21"/>
        <v>47.368421052631575</v>
      </c>
      <c r="Q108" s="42">
        <f t="shared" si="22"/>
        <v>52.631578947368418</v>
      </c>
      <c r="R108" s="42">
        <f t="shared" si="23"/>
        <v>50.251256281407031</v>
      </c>
      <c r="S108" s="43">
        <f t="shared" si="24"/>
        <v>-2.8828352287754555</v>
      </c>
      <c r="T108" s="43">
        <f t="shared" si="25"/>
        <v>-2.8828352287754555</v>
      </c>
      <c r="U108" s="31" t="s">
        <v>333</v>
      </c>
      <c r="V108" s="31" t="s">
        <v>100</v>
      </c>
      <c r="W108" s="31" t="s">
        <v>415</v>
      </c>
      <c r="X108" s="31" t="s">
        <v>457</v>
      </c>
      <c r="Y108" s="50" t="s">
        <v>463</v>
      </c>
    </row>
    <row r="109" spans="1:25" ht="15" x14ac:dyDescent="0.25">
      <c r="A109" s="31">
        <v>1.47</v>
      </c>
      <c r="B109" s="31">
        <v>2.74</v>
      </c>
      <c r="C109" s="32">
        <f t="shared" si="17"/>
        <v>4.5235612493172539E-2</v>
      </c>
      <c r="D109" s="33">
        <f>IF(OR($A109="",$B109=""),"",A109*'MPTO_working_2-way'!$G108)</f>
        <v>1.5364963503649636</v>
      </c>
      <c r="E109" s="35">
        <f>IF(OR($A109="",$B109=""),"",B109*'MPTO_working_2-way'!$G108)</f>
        <v>2.8639455782312928</v>
      </c>
      <c r="F109" s="33">
        <f>IF(OR($A109="",$B109=""),"",'MPTO_working_2-way'!D108)</f>
        <v>1.5205557023670204</v>
      </c>
      <c r="G109" s="35">
        <f>IF(OR($A109="",$B109=""),"",'MPTO_working_2-way'!E108)</f>
        <v>2.9210240046413816</v>
      </c>
      <c r="H109" s="33">
        <f>IF(OR($A109="",$B109=""),"",'OddsRatio_working_2-way'!M108)</f>
        <v>1.5197258340016742</v>
      </c>
      <c r="I109" s="33">
        <f>IF(OR($A109="",$B109=""),"",'OddsRatio_working_2-way'!N108)</f>
        <v>2.9240913854530066</v>
      </c>
      <c r="J109" s="33">
        <f>IF('Log_working_2-way'!$D108="","",A109^('Log_working_2-way'!$D108))</f>
        <v>1.5123981350795042</v>
      </c>
      <c r="K109" s="35">
        <f>IF('Log_working_2-way'!$D108="","",B109^('Log_working_2-way'!$D108))</f>
        <v>2.9516074152820275</v>
      </c>
      <c r="L109" s="41">
        <f t="shared" si="18"/>
        <v>0.65083135391923985</v>
      </c>
      <c r="M109" s="41">
        <f t="shared" si="19"/>
        <v>0.34916864608076004</v>
      </c>
      <c r="N109" s="42">
        <v>100</v>
      </c>
      <c r="O109" s="42">
        <f t="shared" si="20"/>
        <v>31.972789115646258</v>
      </c>
      <c r="P109" s="42">
        <f t="shared" si="21"/>
        <v>63.503649635036496</v>
      </c>
      <c r="Q109" s="42">
        <f t="shared" si="22"/>
        <v>36.496350364963504</v>
      </c>
      <c r="R109" s="42">
        <f t="shared" si="23"/>
        <v>68.027210884353735</v>
      </c>
      <c r="S109" s="43">
        <f t="shared" si="24"/>
        <v>-4.5235612493172468</v>
      </c>
      <c r="T109" s="43">
        <f t="shared" si="25"/>
        <v>-4.5235612493172397</v>
      </c>
      <c r="U109" s="31" t="s">
        <v>339</v>
      </c>
      <c r="V109" s="31" t="s">
        <v>406</v>
      </c>
      <c r="W109" s="31" t="s">
        <v>429</v>
      </c>
      <c r="X109" s="31" t="s">
        <v>457</v>
      </c>
      <c r="Y109" s="50" t="s">
        <v>465</v>
      </c>
    </row>
    <row r="110" spans="1:25" ht="15" x14ac:dyDescent="0.25">
      <c r="A110" s="31">
        <v>2.0299999999999998</v>
      </c>
      <c r="B110" s="31">
        <v>1.87</v>
      </c>
      <c r="C110" s="32">
        <f t="shared" si="17"/>
        <v>2.737019572719368E-2</v>
      </c>
      <c r="D110" s="33">
        <f>IF(OR($A110="",$B110=""),"",A110*'MPTO_working_2-way'!$G109)</f>
        <v>2.0855614973262031</v>
      </c>
      <c r="E110" s="35">
        <f>IF(OR($A110="",$B110=""),"",B110*'MPTO_working_2-way'!$G109)</f>
        <v>1.9211822660098523</v>
      </c>
      <c r="F110" s="33">
        <f>IF(OR($A110="",$B110=""),"",'MPTO_working_2-way'!D109)</f>
        <v>2.0880063804625832</v>
      </c>
      <c r="G110" s="35">
        <f>IF(OR($A110="",$B110=""),"",'MPTO_working_2-way'!E109)</f>
        <v>1.9191122570208035</v>
      </c>
      <c r="H110" s="33">
        <f>IF(OR($A110="",$B110=""),"",'OddsRatio_working_2-way'!M109)</f>
        <v>2.0880753861644932</v>
      </c>
      <c r="I110" s="33">
        <f>IF(OR($A110="",$B110=""),"",'OddsRatio_working_2-way'!N109)</f>
        <v>1.9190539669544755</v>
      </c>
      <c r="J110" s="33">
        <f>IF('Log_working_2-way'!$D109="","",A110^('Log_working_2-way'!$D109))</f>
        <v>2.0891848566626599</v>
      </c>
      <c r="K110" s="35">
        <f>IF('Log_working_2-way'!$D109="","",B110^('Log_working_2-way'!$D109))</f>
        <v>1.9181177959672178</v>
      </c>
      <c r="L110" s="41">
        <f t="shared" si="18"/>
        <v>0.4794871794871795</v>
      </c>
      <c r="M110" s="41">
        <f t="shared" si="19"/>
        <v>0.52051282051282044</v>
      </c>
      <c r="N110" s="42">
        <v>100</v>
      </c>
      <c r="O110" s="42">
        <f t="shared" si="20"/>
        <v>50.73891625615763</v>
      </c>
      <c r="P110" s="42">
        <f t="shared" si="21"/>
        <v>46.524064171122987</v>
      </c>
      <c r="Q110" s="42">
        <f t="shared" si="22"/>
        <v>53.475935828876999</v>
      </c>
      <c r="R110" s="42">
        <f t="shared" si="23"/>
        <v>49.26108374384237</v>
      </c>
      <c r="S110" s="43">
        <f t="shared" si="24"/>
        <v>-2.7370195727193689</v>
      </c>
      <c r="T110" s="43">
        <f t="shared" si="25"/>
        <v>-2.7370195727193831</v>
      </c>
      <c r="U110" s="31" t="s">
        <v>409</v>
      </c>
      <c r="V110" s="31" t="s">
        <v>344</v>
      </c>
      <c r="W110" s="31" t="s">
        <v>429</v>
      </c>
      <c r="X110" s="31" t="s">
        <v>457</v>
      </c>
      <c r="Y110" s="50" t="s">
        <v>466</v>
      </c>
    </row>
    <row r="111" spans="1:25" ht="15" x14ac:dyDescent="0.25">
      <c r="A111" s="31">
        <v>1.58</v>
      </c>
      <c r="B111" s="31">
        <v>2.4900000000000002</v>
      </c>
      <c r="C111" s="32">
        <f t="shared" si="17"/>
        <v>3.4517818107874465E-2</v>
      </c>
      <c r="D111" s="33">
        <f>IF(OR($A111="",$B111=""),"",A111*'MPTO_working_2-way'!$G110)</f>
        <v>1.6345381526104417</v>
      </c>
      <c r="E111" s="35">
        <f>IF(OR($A111="",$B111=""),"",B111*'MPTO_working_2-way'!$G110)</f>
        <v>2.5759493670886076</v>
      </c>
      <c r="F111" s="33">
        <f>IF(OR($A111="",$B111=""),"",'MPTO_working_2-way'!D110)</f>
        <v>1.6242929689112753</v>
      </c>
      <c r="G111" s="35">
        <f>IF(OR($A111="",$B111=""),"",'MPTO_working_2-way'!E110)</f>
        <v>2.6018120494676276</v>
      </c>
      <c r="H111" s="33">
        <f>IF(OR($A111="",$B111=""),"",'OddsRatio_working_2-way'!M110)</f>
        <v>1.6239084427754149</v>
      </c>
      <c r="I111" s="33">
        <f>IF(OR($A111="",$B111=""),"",'OddsRatio_working_2-way'!N110)</f>
        <v>2.6027992754058067</v>
      </c>
      <c r="J111" s="33">
        <f>IF('Log_working_2-way'!$D110="","",A111^('Log_working_2-way'!$D110))</f>
        <v>1.6192445352091833</v>
      </c>
      <c r="K111" s="35">
        <f>IF('Log_working_2-way'!$D110="","",B111^('Log_working_2-way'!$D110))</f>
        <v>2.6148709324694677</v>
      </c>
      <c r="L111" s="41">
        <f t="shared" si="18"/>
        <v>0.6117936117936118</v>
      </c>
      <c r="M111" s="41">
        <f t="shared" si="19"/>
        <v>0.3882063882063882</v>
      </c>
      <c r="N111" s="42">
        <v>100</v>
      </c>
      <c r="O111" s="42">
        <f t="shared" si="20"/>
        <v>36.708860759493668</v>
      </c>
      <c r="P111" s="42">
        <f t="shared" si="21"/>
        <v>59.839357429718881</v>
      </c>
      <c r="Q111" s="42">
        <f t="shared" si="22"/>
        <v>40.160642570281119</v>
      </c>
      <c r="R111" s="42">
        <f t="shared" si="23"/>
        <v>63.291139240506325</v>
      </c>
      <c r="S111" s="43">
        <f t="shared" si="24"/>
        <v>-3.4517818107874518</v>
      </c>
      <c r="T111" s="43">
        <f t="shared" si="25"/>
        <v>-3.4517818107874447</v>
      </c>
      <c r="U111" s="31" t="s">
        <v>343</v>
      </c>
      <c r="V111" s="31" t="s">
        <v>342</v>
      </c>
      <c r="W111" s="31" t="s">
        <v>429</v>
      </c>
      <c r="X111" s="31" t="s">
        <v>457</v>
      </c>
      <c r="Y111" s="50" t="s">
        <v>467</v>
      </c>
    </row>
    <row r="112" spans="1:25" ht="15" x14ac:dyDescent="0.25">
      <c r="A112" s="31">
        <v>1.93</v>
      </c>
      <c r="B112" s="31">
        <v>1.96</v>
      </c>
      <c r="C112" s="32">
        <f t="shared" si="17"/>
        <v>2.8338796658559762E-2</v>
      </c>
      <c r="D112" s="33">
        <f>IF(OR($A112="",$B112=""),"",A112*'MPTO_working_2-way'!$G111)</f>
        <v>1.9846938775510203</v>
      </c>
      <c r="E112" s="35">
        <f>IF(OR($A112="",$B112=""),"",B112*'MPTO_working_2-way'!$G111)</f>
        <v>2.0155440414507773</v>
      </c>
      <c r="F112" s="33">
        <f>IF(OR($A112="",$B112=""),"",'MPTO_working_2-way'!D111)</f>
        <v>1.9842635333613092</v>
      </c>
      <c r="G112" s="35">
        <f>IF(OR($A112="",$B112=""),"",'MPTO_working_2-way'!E111)</f>
        <v>2.0159880622468553</v>
      </c>
      <c r="H112" s="33">
        <f>IF(OR($A112="",$B112=""),"",'OddsRatio_working_2-way'!M111)</f>
        <v>1.9842509842514759</v>
      </c>
      <c r="I112" s="33">
        <f>IF(OR($A112="",$B112=""),"",'OddsRatio_working_2-way'!N111)</f>
        <v>2.0160010160015238</v>
      </c>
      <c r="J112" s="33">
        <f>IF('Log_working_2-way'!$D111="","",A112^('Log_working_2-way'!$D111))</f>
        <v>1.9840560014719333</v>
      </c>
      <c r="K112" s="35">
        <f>IF('Log_working_2-way'!$D111="","",B112^('Log_working_2-way'!$D111))</f>
        <v>2.0162023284286739</v>
      </c>
      <c r="L112" s="41">
        <f t="shared" si="18"/>
        <v>0.50385604113110538</v>
      </c>
      <c r="M112" s="41">
        <f t="shared" si="19"/>
        <v>0.49614395886889456</v>
      </c>
      <c r="N112" s="42">
        <v>100</v>
      </c>
      <c r="O112" s="42">
        <f t="shared" si="20"/>
        <v>48.186528497409334</v>
      </c>
      <c r="P112" s="42">
        <f t="shared" si="21"/>
        <v>48.979591836734699</v>
      </c>
      <c r="Q112" s="42">
        <f t="shared" si="22"/>
        <v>51.020408163265309</v>
      </c>
      <c r="R112" s="42">
        <f t="shared" si="23"/>
        <v>51.81347150259068</v>
      </c>
      <c r="S112" s="43">
        <f t="shared" si="24"/>
        <v>-2.8338796658559744</v>
      </c>
      <c r="T112" s="43">
        <f t="shared" si="25"/>
        <v>-2.8338796658559815</v>
      </c>
      <c r="U112" s="31" t="s">
        <v>337</v>
      </c>
      <c r="V112" s="31" t="s">
        <v>401</v>
      </c>
      <c r="W112" s="31" t="s">
        <v>429</v>
      </c>
      <c r="X112" s="31" t="s">
        <v>457</v>
      </c>
      <c r="Y112" s="50" t="s">
        <v>462</v>
      </c>
    </row>
    <row r="113" spans="1:25" ht="15" x14ac:dyDescent="0.25">
      <c r="A113" s="31">
        <v>2.2000000000000002</v>
      </c>
      <c r="B113" s="31">
        <v>1.72</v>
      </c>
      <c r="C113" s="32">
        <f t="shared" si="17"/>
        <v>3.5940803382663811E-2</v>
      </c>
      <c r="D113" s="33">
        <f>IF(OR($A113="",$B113=""),"",A113*'MPTO_working_2-way'!$G112)</f>
        <v>2.2790697674418605</v>
      </c>
      <c r="E113" s="35">
        <f>IF(OR($A113="",$B113=""),"",B113*'MPTO_working_2-way'!$G112)</f>
        <v>1.7818181818181817</v>
      </c>
      <c r="F113" s="33">
        <f>IF(OR($A113="",$B113=""),"",'MPTO_working_2-way'!D112)</f>
        <v>2.2905569007263922</v>
      </c>
      <c r="G113" s="35">
        <f>IF(OR($A113="",$B113=""),"",'MPTO_working_2-way'!E112)</f>
        <v>1.7748592870544089</v>
      </c>
      <c r="H113" s="33">
        <f>IF(OR($A113="",$B113=""),"",'OddsRatio_working_2-way'!M112)</f>
        <v>2.2909944487358058</v>
      </c>
      <c r="I113" s="33">
        <f>IF(OR($A113="",$B113=""),"",'OddsRatio_working_2-way'!N112)</f>
        <v>1.7745966692414832</v>
      </c>
      <c r="J113" s="33">
        <f>IF('Log_working_2-way'!$D112="","",A113^('Log_working_2-way'!$D112))</f>
        <v>2.2962889076273294</v>
      </c>
      <c r="K113" s="35">
        <f>IF('Log_working_2-way'!$D112="","",B113^('Log_working_2-way'!$D112))</f>
        <v>1.7714329684655428</v>
      </c>
      <c r="L113" s="41">
        <f t="shared" si="18"/>
        <v>0.43877551020408162</v>
      </c>
      <c r="M113" s="41">
        <f t="shared" si="19"/>
        <v>0.56122448979591844</v>
      </c>
      <c r="N113" s="42">
        <v>100</v>
      </c>
      <c r="O113" s="42">
        <f t="shared" si="20"/>
        <v>54.545454545454554</v>
      </c>
      <c r="P113" s="42">
        <f t="shared" si="21"/>
        <v>41.860465116279073</v>
      </c>
      <c r="Q113" s="42">
        <f t="shared" si="22"/>
        <v>58.139534883720934</v>
      </c>
      <c r="R113" s="42">
        <f t="shared" si="23"/>
        <v>45.454545454545453</v>
      </c>
      <c r="S113" s="43">
        <f t="shared" si="24"/>
        <v>-3.5940803382663802</v>
      </c>
      <c r="T113" s="43">
        <f t="shared" si="25"/>
        <v>-3.5940803382663802</v>
      </c>
      <c r="U113" s="31" t="s">
        <v>140</v>
      </c>
      <c r="V113" s="31" t="s">
        <v>346</v>
      </c>
      <c r="W113" s="31" t="s">
        <v>416</v>
      </c>
      <c r="X113" s="31" t="s">
        <v>457</v>
      </c>
      <c r="Y113" s="50" t="s">
        <v>466</v>
      </c>
    </row>
    <row r="114" spans="1:25" ht="15" x14ac:dyDescent="0.25">
      <c r="A114" s="31">
        <v>2.6</v>
      </c>
      <c r="B114" s="31">
        <v>1.54</v>
      </c>
      <c r="C114" s="32">
        <f t="shared" si="17"/>
        <v>3.3966033966033926E-2</v>
      </c>
      <c r="D114" s="33">
        <f>IF(OR($A114="",$B114=""),"",A114*'MPTO_working_2-way'!$G113)</f>
        <v>2.6883116883116882</v>
      </c>
      <c r="E114" s="35">
        <f>IF(OR($A114="",$B114=""),"",B114*'MPTO_working_2-way'!$G113)</f>
        <v>1.5923076923076922</v>
      </c>
      <c r="F114" s="33">
        <f>IF(OR($A114="",$B114=""),"",'MPTO_working_2-way'!D113)</f>
        <v>2.7201086956521738</v>
      </c>
      <c r="G114" s="35">
        <f>IF(OR($A114="",$B114=""),"",'MPTO_working_2-way'!E113)</f>
        <v>1.5813586097946286</v>
      </c>
      <c r="H114" s="33">
        <f>IF(OR($A114="",$B114=""),"",'OddsRatio_working_2-way'!M113)</f>
        <v>2.7213259316477414</v>
      </c>
      <c r="I114" s="33">
        <f>IF(OR($A114="",$B114=""),"",'OddsRatio_working_2-way'!N113)</f>
        <v>1.5809475019311128</v>
      </c>
      <c r="J114" s="33">
        <f>IF('Log_working_2-way'!$D113="","",A114^('Log_working_2-way'!$D113))</f>
        <v>2.7362430303283927</v>
      </c>
      <c r="K114" s="35">
        <f>IF('Log_working_2-way'!$D113="","",B114^('Log_working_2-way'!$D113))</f>
        <v>1.5759562356951364</v>
      </c>
      <c r="L114" s="41">
        <f t="shared" si="18"/>
        <v>0.37198067632850246</v>
      </c>
      <c r="M114" s="41">
        <f t="shared" si="19"/>
        <v>0.6280193236714976</v>
      </c>
      <c r="N114" s="42">
        <v>100</v>
      </c>
      <c r="O114" s="42">
        <f t="shared" si="20"/>
        <v>61.538461538461533</v>
      </c>
      <c r="P114" s="42">
        <f t="shared" si="21"/>
        <v>35.064935064935064</v>
      </c>
      <c r="Q114" s="42">
        <f t="shared" si="22"/>
        <v>64.935064935064929</v>
      </c>
      <c r="R114" s="42">
        <f t="shared" si="23"/>
        <v>38.46153846153846</v>
      </c>
      <c r="S114" s="43">
        <f t="shared" si="24"/>
        <v>-3.3966033966033962</v>
      </c>
      <c r="T114" s="43">
        <f t="shared" si="25"/>
        <v>-3.3966033966033962</v>
      </c>
      <c r="U114" s="31" t="s">
        <v>162</v>
      </c>
      <c r="V114" s="31" t="s">
        <v>163</v>
      </c>
      <c r="W114" s="31" t="s">
        <v>416</v>
      </c>
      <c r="X114" s="31" t="s">
        <v>457</v>
      </c>
      <c r="Y114" s="50" t="s">
        <v>468</v>
      </c>
    </row>
    <row r="115" spans="1:25" ht="15" x14ac:dyDescent="0.25">
      <c r="A115" s="31">
        <v>2.3199999999999998</v>
      </c>
      <c r="B115" s="31">
        <v>1.66</v>
      </c>
      <c r="C115" s="32">
        <f t="shared" si="17"/>
        <v>3.3444121312837582E-2</v>
      </c>
      <c r="D115" s="33">
        <f>IF(OR($A115="",$B115=""),"",A115*'MPTO_working_2-way'!$G114)</f>
        <v>2.3975903614457832</v>
      </c>
      <c r="E115" s="35">
        <f>IF(OR($A115="",$B115=""),"",B115*'MPTO_working_2-way'!$G114)</f>
        <v>1.7155172413793103</v>
      </c>
      <c r="F115" s="33">
        <f>IF(OR($A115="",$B115=""),"",'MPTO_working_2-way'!D114)</f>
        <v>2.4136375031336175</v>
      </c>
      <c r="G115" s="35">
        <f>IF(OR($A115="",$B115=""),"",'MPTO_working_2-way'!E114)</f>
        <v>1.707394928178755</v>
      </c>
      <c r="H115" s="33">
        <f>IF(OR($A115="",$B115=""),"",'OddsRatio_working_2-way'!M114)</f>
        <v>2.4142135623730954</v>
      </c>
      <c r="I115" s="33">
        <f>IF(OR($A115="",$B115=""),"",'OddsRatio_working_2-way'!N114)</f>
        <v>1.7071067811865479</v>
      </c>
      <c r="J115" s="33">
        <f>IF('Log_working_2-way'!$D114="","",A115^('Log_working_2-way'!$D114))</f>
        <v>2.4216287324780335</v>
      </c>
      <c r="K115" s="35">
        <f>IF('Log_working_2-way'!$D114="","",B115^('Log_working_2-way'!$D114))</f>
        <v>1.7034185347793582</v>
      </c>
      <c r="L115" s="41">
        <f t="shared" si="18"/>
        <v>0.41708542713567837</v>
      </c>
      <c r="M115" s="41">
        <f t="shared" si="19"/>
        <v>0.58291457286432158</v>
      </c>
      <c r="N115" s="42">
        <v>100</v>
      </c>
      <c r="O115" s="42">
        <f t="shared" si="20"/>
        <v>56.896551724137922</v>
      </c>
      <c r="P115" s="42">
        <f t="shared" si="21"/>
        <v>39.759036144578317</v>
      </c>
      <c r="Q115" s="42">
        <f t="shared" si="22"/>
        <v>60.24096385542169</v>
      </c>
      <c r="R115" s="42">
        <f t="shared" si="23"/>
        <v>43.103448275862071</v>
      </c>
      <c r="S115" s="43">
        <f t="shared" si="24"/>
        <v>-3.344412131283768</v>
      </c>
      <c r="T115" s="43">
        <f t="shared" si="25"/>
        <v>-3.3444121312837538</v>
      </c>
      <c r="U115" s="31" t="s">
        <v>139</v>
      </c>
      <c r="V115" s="31" t="s">
        <v>161</v>
      </c>
      <c r="W115" s="31" t="s">
        <v>416</v>
      </c>
      <c r="X115" s="31" t="s">
        <v>457</v>
      </c>
      <c r="Y115" s="50" t="s">
        <v>466</v>
      </c>
    </row>
    <row r="116" spans="1:25" ht="15" x14ac:dyDescent="0.25">
      <c r="A116" s="31">
        <v>2.0299999999999998</v>
      </c>
      <c r="B116" s="31">
        <v>1.86</v>
      </c>
      <c r="C116" s="32">
        <f t="shared" si="17"/>
        <v>3.0245246040574214E-2</v>
      </c>
      <c r="D116" s="33">
        <f>IF(OR($A116="",$B116=""),"",A116*'MPTO_working_2-way'!$G115)</f>
        <v>2.0913978494623655</v>
      </c>
      <c r="E116" s="35">
        <f>IF(OR($A116="",$B116=""),"",B116*'MPTO_working_2-way'!$G115)</f>
        <v>1.9162561576354682</v>
      </c>
      <c r="F116" s="33">
        <f>IF(OR($A116="",$B116=""),"",'MPTO_working_2-way'!D115)</f>
        <v>2.0942925287037548</v>
      </c>
      <c r="G116" s="35">
        <f>IF(OR($A116="",$B116=""),"",'MPTO_working_2-way'!E115)</f>
        <v>1.9138324294186226</v>
      </c>
      <c r="H116" s="33">
        <f>IF(OR($A116="",$B116=""),"",'OddsRatio_working_2-way'!M115)</f>
        <v>2.0943831224048783</v>
      </c>
      <c r="I116" s="33">
        <f>IF(OR($A116="",$B116=""),"",'OddsRatio_working_2-way'!N115)</f>
        <v>1.9137567818137824</v>
      </c>
      <c r="J116" s="33">
        <f>IF('Log_working_2-way'!$D115="","",A116^('Log_working_2-way'!$D115))</f>
        <v>2.0957003958101184</v>
      </c>
      <c r="K116" s="35">
        <f>IF('Log_working_2-way'!$D115="","",B116^('Log_working_2-way'!$D115))</f>
        <v>1.9126582447390832</v>
      </c>
      <c r="L116" s="41">
        <f t="shared" si="18"/>
        <v>0.47814910025706941</v>
      </c>
      <c r="M116" s="41">
        <f t="shared" si="19"/>
        <v>0.52185089974293053</v>
      </c>
      <c r="N116" s="42">
        <v>100</v>
      </c>
      <c r="O116" s="42">
        <f t="shared" si="20"/>
        <v>50.73891625615763</v>
      </c>
      <c r="P116" s="42">
        <f t="shared" si="21"/>
        <v>46.236559139784944</v>
      </c>
      <c r="Q116" s="42">
        <f t="shared" si="22"/>
        <v>53.763440860215049</v>
      </c>
      <c r="R116" s="42">
        <f t="shared" si="23"/>
        <v>49.26108374384237</v>
      </c>
      <c r="S116" s="43">
        <f t="shared" si="24"/>
        <v>-3.0245246040574187</v>
      </c>
      <c r="T116" s="43">
        <f t="shared" si="25"/>
        <v>-3.0245246040574258</v>
      </c>
      <c r="U116" s="31" t="s">
        <v>347</v>
      </c>
      <c r="V116" s="31" t="s">
        <v>352</v>
      </c>
      <c r="W116" s="31" t="s">
        <v>430</v>
      </c>
      <c r="X116" s="31" t="s">
        <v>457</v>
      </c>
      <c r="Y116" s="50" t="s">
        <v>460</v>
      </c>
    </row>
    <row r="117" spans="1:25" ht="15" x14ac:dyDescent="0.25">
      <c r="A117" s="31">
        <v>2.09</v>
      </c>
      <c r="B117" s="31">
        <v>1.81</v>
      </c>
      <c r="C117" s="32">
        <f t="shared" si="17"/>
        <v>3.0955087366835166E-2</v>
      </c>
      <c r="D117" s="33">
        <f>IF(OR($A117="",$B117=""),"",A117*'MPTO_working_2-way'!$G116)</f>
        <v>2.1546961325966851</v>
      </c>
      <c r="E117" s="35">
        <f>IF(OR($A117="",$B117=""),"",B117*'MPTO_working_2-way'!$G116)</f>
        <v>1.8660287081339717</v>
      </c>
      <c r="F117" s="33">
        <f>IF(OR($A117="",$B117=""),"",'MPTO_working_2-way'!D116)</f>
        <v>2.159867538325388</v>
      </c>
      <c r="G117" s="35">
        <f>IF(OR($A117="",$B117=""),"",'MPTO_working_2-way'!E116)</f>
        <v>1.8621674173619833</v>
      </c>
      <c r="H117" s="33">
        <f>IF(OR($A117="",$B117=""),"",'OddsRatio_working_2-way'!M116)</f>
        <v>2.1600340565456171</v>
      </c>
      <c r="I117" s="33">
        <f>IF(OR($A117="",$B117=""),"",'OddsRatio_working_2-way'!N116)</f>
        <v>1.8620436566990362</v>
      </c>
      <c r="J117" s="33">
        <f>IF('Log_working_2-way'!$D116="","",A117^('Log_working_2-way'!$D116))</f>
        <v>2.1623937828196005</v>
      </c>
      <c r="K117" s="35">
        <f>IF('Log_working_2-way'!$D116="","",B117^('Log_working_2-way'!$D116))</f>
        <v>1.8602936584659731</v>
      </c>
      <c r="L117" s="41">
        <f t="shared" si="18"/>
        <v>0.46410256410256412</v>
      </c>
      <c r="M117" s="41">
        <f t="shared" si="19"/>
        <v>0.53589743589743577</v>
      </c>
      <c r="N117" s="42">
        <v>100</v>
      </c>
      <c r="O117" s="42">
        <f t="shared" si="20"/>
        <v>52.153110047846894</v>
      </c>
      <c r="P117" s="42">
        <f t="shared" si="21"/>
        <v>44.751381215469614</v>
      </c>
      <c r="Q117" s="42">
        <f t="shared" si="22"/>
        <v>55.248618784530393</v>
      </c>
      <c r="R117" s="42">
        <f t="shared" si="23"/>
        <v>47.846889952153113</v>
      </c>
      <c r="S117" s="43">
        <f t="shared" si="24"/>
        <v>-3.0955087366834988</v>
      </c>
      <c r="T117" s="43">
        <f t="shared" si="25"/>
        <v>-3.0955087366834988</v>
      </c>
      <c r="U117" s="31" t="s">
        <v>350</v>
      </c>
      <c r="V117" s="31" t="s">
        <v>435</v>
      </c>
      <c r="W117" s="31" t="s">
        <v>430</v>
      </c>
      <c r="X117" s="31" t="s">
        <v>457</v>
      </c>
      <c r="Y117" s="50" t="s">
        <v>474</v>
      </c>
    </row>
    <row r="118" spans="1:25" ht="15" x14ac:dyDescent="0.25">
      <c r="A118" s="31">
        <v>2.2599999999999998</v>
      </c>
      <c r="B118" s="31">
        <v>1.69</v>
      </c>
      <c r="C118" s="32">
        <f t="shared" si="17"/>
        <v>3.4193852437555794E-2</v>
      </c>
      <c r="D118" s="33">
        <f>IF(OR($A118="",$B118=""),"",A118*'MPTO_working_2-way'!$G117)</f>
        <v>2.3372781065088759</v>
      </c>
      <c r="E118" s="35">
        <f>IF(OR($A118="",$B118=""),"",B118*'MPTO_working_2-way'!$G117)</f>
        <v>1.7477876106194692</v>
      </c>
      <c r="F118" s="33">
        <f>IF(OR($A118="",$B118=""),"",'MPTO_working_2-way'!D117)</f>
        <v>2.3508340001231001</v>
      </c>
      <c r="G118" s="35">
        <f>IF(OR($A118="",$B118=""),"",'MPTO_working_2-way'!E117)</f>
        <v>1.740283410033262</v>
      </c>
      <c r="H118" s="33">
        <f>IF(OR($A118="",$B118=""),"",'OddsRatio_working_2-way'!M117)</f>
        <v>2.351327849384353</v>
      </c>
      <c r="I118" s="33">
        <f>IF(OR($A118="",$B118=""),"",'OddsRatio_working_2-way'!N117)</f>
        <v>1.7400128699009547</v>
      </c>
      <c r="J118" s="33">
        <f>IF('Log_working_2-way'!$D117="","",A118^('Log_working_2-way'!$D117))</f>
        <v>2.3575800032398484</v>
      </c>
      <c r="K118" s="35">
        <f>IF('Log_working_2-way'!$D117="","",B118^('Log_working_2-way'!$D117))</f>
        <v>1.7366048392090647</v>
      </c>
      <c r="L118" s="41">
        <f t="shared" si="18"/>
        <v>0.42784810126582273</v>
      </c>
      <c r="M118" s="41">
        <f t="shared" si="19"/>
        <v>0.57215189873417716</v>
      </c>
      <c r="N118" s="42">
        <v>100</v>
      </c>
      <c r="O118" s="42">
        <f t="shared" si="20"/>
        <v>55.752212389380524</v>
      </c>
      <c r="P118" s="42">
        <f t="shared" si="21"/>
        <v>40.828402366863905</v>
      </c>
      <c r="Q118" s="42">
        <f t="shared" si="22"/>
        <v>59.171597633136095</v>
      </c>
      <c r="R118" s="42">
        <f t="shared" si="23"/>
        <v>44.247787610619469</v>
      </c>
      <c r="S118" s="43">
        <f t="shared" si="24"/>
        <v>-3.4193852437555705</v>
      </c>
      <c r="T118" s="43">
        <f t="shared" si="25"/>
        <v>-3.4193852437555634</v>
      </c>
      <c r="U118" s="31" t="s">
        <v>351</v>
      </c>
      <c r="V118" s="31" t="s">
        <v>349</v>
      </c>
      <c r="W118" s="31" t="s">
        <v>430</v>
      </c>
      <c r="X118" s="31" t="s">
        <v>457</v>
      </c>
      <c r="Y118" s="50" t="s">
        <v>463</v>
      </c>
    </row>
    <row r="119" spans="1:25" ht="15" x14ac:dyDescent="0.25">
      <c r="A119" s="31">
        <v>2.39</v>
      </c>
      <c r="B119" s="31">
        <v>1.63</v>
      </c>
      <c r="C119" s="32">
        <f t="shared" si="17"/>
        <v>3.19069743563416E-2</v>
      </c>
      <c r="D119" s="33">
        <f>IF(OR($A119="",$B119=""),"",A119*'MPTO_working_2-way'!$G118)</f>
        <v>2.4662576687116564</v>
      </c>
      <c r="E119" s="35">
        <f>IF(OR($A119="",$B119=""),"",B119*'MPTO_working_2-way'!$G118)</f>
        <v>1.6820083682008367</v>
      </c>
      <c r="F119" s="33">
        <f>IF(OR($A119="",$B119=""),"",'MPTO_working_2-way'!D118)</f>
        <v>2.4847402493861024</v>
      </c>
      <c r="G119" s="35">
        <f>IF(OR($A119="",$B119=""),"",'MPTO_working_2-way'!E118)</f>
        <v>1.6735184827201064</v>
      </c>
      <c r="H119" s="33">
        <f>IF(OR($A119="",$B119=""),"",'OddsRatio_working_2-way'!M118)</f>
        <v>2.4853784724268779</v>
      </c>
      <c r="I119" s="33">
        <f>IF(OR($A119="",$B119=""),"",'OddsRatio_working_2-way'!N118)</f>
        <v>1.6732290918193764</v>
      </c>
      <c r="J119" s="33">
        <f>IF('Log_working_2-way'!$D118="","",A119^('Log_working_2-way'!$D118))</f>
        <v>2.4939306210789667</v>
      </c>
      <c r="K119" s="35">
        <f>IF('Log_working_2-way'!$D118="","",B119^('Log_working_2-way'!$D118))</f>
        <v>1.6693751275261461</v>
      </c>
      <c r="L119" s="41">
        <f t="shared" si="18"/>
        <v>0.40547263681592038</v>
      </c>
      <c r="M119" s="41">
        <f t="shared" si="19"/>
        <v>0.59452736318407962</v>
      </c>
      <c r="N119" s="42">
        <v>100</v>
      </c>
      <c r="O119" s="42">
        <f t="shared" si="20"/>
        <v>58.15899581589958</v>
      </c>
      <c r="P119" s="42">
        <f t="shared" si="21"/>
        <v>38.650306748466257</v>
      </c>
      <c r="Q119" s="42">
        <f t="shared" si="22"/>
        <v>61.349693251533743</v>
      </c>
      <c r="R119" s="42">
        <f t="shared" si="23"/>
        <v>41.841004184100413</v>
      </c>
      <c r="S119" s="43">
        <f t="shared" si="24"/>
        <v>-3.1906974356341635</v>
      </c>
      <c r="T119" s="43">
        <f t="shared" si="25"/>
        <v>-3.1906974356341564</v>
      </c>
      <c r="U119" s="31" t="s">
        <v>348</v>
      </c>
      <c r="V119" s="31" t="s">
        <v>434</v>
      </c>
      <c r="W119" s="31" t="s">
        <v>430</v>
      </c>
      <c r="X119" s="31" t="s">
        <v>457</v>
      </c>
      <c r="Y119" s="50" t="s">
        <v>460</v>
      </c>
    </row>
    <row r="120" spans="1:25" ht="15" x14ac:dyDescent="0.25">
      <c r="A120" s="31">
        <v>2.09</v>
      </c>
      <c r="B120" s="31">
        <v>1.77</v>
      </c>
      <c r="C120" s="32">
        <f t="shared" si="17"/>
        <v>4.3440650933960434E-2</v>
      </c>
      <c r="D120" s="33">
        <f>IF(OR($A120="",$B120=""),"",A120*'MPTO_working_2-way'!$G119)</f>
        <v>2.1807909604519771</v>
      </c>
      <c r="E120" s="35">
        <f>IF(OR($A120="",$B120=""),"",B120*'MPTO_working_2-way'!$G119)</f>
        <v>1.8468899521531099</v>
      </c>
      <c r="F120" s="33">
        <f>IF(OR($A120="",$B120=""),"",'MPTO_working_2-way'!D119)</f>
        <v>2.1893883348622492</v>
      </c>
      <c r="G120" s="35">
        <f>IF(OR($A120="",$B120=""),"",'MPTO_working_2-way'!E119)</f>
        <v>1.8407682929863407</v>
      </c>
      <c r="H120" s="33">
        <f>IF(OR($A120="",$B120=""),"",'OddsRatio_working_2-way'!M119)</f>
        <v>2.189783348170756</v>
      </c>
      <c r="I120" s="33">
        <f>IF(OR($A120="",$B120=""),"",'OddsRatio_working_2-way'!N119)</f>
        <v>1.8404891542123691</v>
      </c>
      <c r="J120" s="33">
        <f>IF('Log_working_2-way'!$D119="","",A120^('Log_working_2-way'!$D119))</f>
        <v>2.1937595056671091</v>
      </c>
      <c r="K120" s="35">
        <f>IF('Log_working_2-way'!$D119="","",B120^('Log_working_2-way'!$D119))</f>
        <v>1.8376896646706193</v>
      </c>
      <c r="L120" s="41">
        <f t="shared" si="18"/>
        <v>0.45854922279792754</v>
      </c>
      <c r="M120" s="41">
        <f t="shared" si="19"/>
        <v>0.54145077720207258</v>
      </c>
      <c r="N120" s="42">
        <v>100</v>
      </c>
      <c r="O120" s="42">
        <f t="shared" si="20"/>
        <v>52.153110047846894</v>
      </c>
      <c r="P120" s="42">
        <f t="shared" si="21"/>
        <v>43.502824858757066</v>
      </c>
      <c r="Q120" s="42">
        <f t="shared" si="22"/>
        <v>56.497175141242941</v>
      </c>
      <c r="R120" s="42">
        <f t="shared" si="23"/>
        <v>47.846889952153113</v>
      </c>
      <c r="S120" s="43">
        <f t="shared" si="24"/>
        <v>-4.344065093396047</v>
      </c>
      <c r="T120" s="43">
        <f t="shared" si="25"/>
        <v>-4.344065093396047</v>
      </c>
      <c r="U120" s="31" t="s">
        <v>453</v>
      </c>
      <c r="V120" s="31" t="s">
        <v>358</v>
      </c>
      <c r="W120" s="31" t="s">
        <v>431</v>
      </c>
      <c r="X120" s="31" t="s">
        <v>457</v>
      </c>
      <c r="Y120" s="50" t="s">
        <v>465</v>
      </c>
    </row>
    <row r="121" spans="1:25" ht="15" x14ac:dyDescent="0.25">
      <c r="A121" s="31">
        <v>1.88</v>
      </c>
      <c r="B121" s="31">
        <v>1.97</v>
      </c>
      <c r="C121" s="32">
        <f t="shared" si="17"/>
        <v>3.9529106814990778E-2</v>
      </c>
      <c r="D121" s="33">
        <f>IF(OR($A121="",$B121=""),"",A121*'MPTO_working_2-way'!$G120)</f>
        <v>1.9543147208121825</v>
      </c>
      <c r="E121" s="35">
        <f>IF(OR($A121="",$B121=""),"",B121*'MPTO_working_2-way'!$G120)</f>
        <v>2.0478723404255317</v>
      </c>
      <c r="F121" s="33">
        <f>IF(OR($A121="",$B121=""),"",'MPTO_working_2-way'!D120)</f>
        <v>1.9525516659637281</v>
      </c>
      <c r="G121" s="35">
        <f>IF(OR($A121="",$B121=""),"",'MPTO_working_2-way'!E120)</f>
        <v>2.049811822005756</v>
      </c>
      <c r="H121" s="33">
        <f>IF(OR($A121="",$B121=""),"",'OddsRatio_working_2-way'!M120)</f>
        <v>1.9524791309238021</v>
      </c>
      <c r="I121" s="33">
        <f>IF(OR($A121="",$B121=""),"",'OddsRatio_working_2-way'!N120)</f>
        <v>2.049891769313736</v>
      </c>
      <c r="J121" s="33">
        <f>IF('Log_working_2-way'!$D120="","",A121^('Log_working_2-way'!$D120))</f>
        <v>1.9516734382679068</v>
      </c>
      <c r="K121" s="35">
        <f>IF('Log_working_2-way'!$D120="","",B121^('Log_working_2-way'!$D120))</f>
        <v>2.0507806142198279</v>
      </c>
      <c r="L121" s="41">
        <f t="shared" si="18"/>
        <v>0.51168831168831175</v>
      </c>
      <c r="M121" s="41">
        <f t="shared" si="19"/>
        <v>0.48831168831168836</v>
      </c>
      <c r="N121" s="42">
        <v>100</v>
      </c>
      <c r="O121" s="42">
        <f t="shared" si="20"/>
        <v>46.808510638297875</v>
      </c>
      <c r="P121" s="42">
        <f t="shared" si="21"/>
        <v>49.238578680203041</v>
      </c>
      <c r="Q121" s="42">
        <f t="shared" si="22"/>
        <v>50.761421319796952</v>
      </c>
      <c r="R121" s="42">
        <f t="shared" si="23"/>
        <v>53.191489361702125</v>
      </c>
      <c r="S121" s="43">
        <f t="shared" si="24"/>
        <v>-3.9529106814990769</v>
      </c>
      <c r="T121" s="43">
        <f t="shared" si="25"/>
        <v>-3.952910681499084</v>
      </c>
      <c r="U121" s="31" t="s">
        <v>357</v>
      </c>
      <c r="V121" s="31" t="s">
        <v>454</v>
      </c>
      <c r="W121" s="31" t="s">
        <v>431</v>
      </c>
      <c r="X121" s="31" t="s">
        <v>457</v>
      </c>
      <c r="Y121" s="50" t="s">
        <v>462</v>
      </c>
    </row>
    <row r="122" spans="1:25" ht="15" x14ac:dyDescent="0.25">
      <c r="A122" s="31">
        <v>1.99</v>
      </c>
      <c r="B122" s="31">
        <v>1.86</v>
      </c>
      <c r="C122" s="32">
        <f t="shared" si="17"/>
        <v>4.0146971416220811E-2</v>
      </c>
      <c r="D122" s="33">
        <f>IF(OR($A122="",$B122=""),"",A122*'MPTO_working_2-way'!$G121)</f>
        <v>2.0698924731182795</v>
      </c>
      <c r="E122" s="35">
        <f>IF(OR($A122="",$B122=""),"",B122*'MPTO_working_2-way'!$G121)</f>
        <v>1.9346733668341709</v>
      </c>
      <c r="F122" s="33">
        <f>IF(OR($A122="",$B122=""),"",'MPTO_working_2-way'!D121)</f>
        <v>2.0728005824046591</v>
      </c>
      <c r="G122" s="35">
        <f>IF(OR($A122="",$B122=""),"",'MPTO_working_2-way'!E121)</f>
        <v>1.9321396878425641</v>
      </c>
      <c r="H122" s="33">
        <f>IF(OR($A122="",$B122=""),"",'OddsRatio_working_2-way'!M121)</f>
        <v>2.0729225464578858</v>
      </c>
      <c r="I122" s="33">
        <f>IF(OR($A122="",$B122=""),"",'OddsRatio_working_2-way'!N121)</f>
        <v>1.9320337272260424</v>
      </c>
      <c r="J122" s="33">
        <f>IF('Log_working_2-way'!$D121="","",A122^('Log_working_2-way'!$D121))</f>
        <v>2.0742570920821759</v>
      </c>
      <c r="K122" s="35">
        <f>IF('Log_working_2-way'!$D121="","",B122^('Log_working_2-way'!$D121))</f>
        <v>1.9308758651633173</v>
      </c>
      <c r="L122" s="41">
        <f t="shared" si="18"/>
        <v>0.48311688311688311</v>
      </c>
      <c r="M122" s="41">
        <f t="shared" si="19"/>
        <v>0.51688311688311683</v>
      </c>
      <c r="N122" s="42">
        <v>100</v>
      </c>
      <c r="O122" s="42">
        <f t="shared" si="20"/>
        <v>49.748743718592962</v>
      </c>
      <c r="P122" s="42">
        <f t="shared" si="21"/>
        <v>46.236559139784944</v>
      </c>
      <c r="Q122" s="42">
        <f t="shared" si="22"/>
        <v>53.763440860215049</v>
      </c>
      <c r="R122" s="42">
        <f t="shared" si="23"/>
        <v>50.251256281407031</v>
      </c>
      <c r="S122" s="43">
        <f t="shared" si="24"/>
        <v>-4.0146971416220865</v>
      </c>
      <c r="T122" s="43">
        <f t="shared" si="25"/>
        <v>-4.0146971416220865</v>
      </c>
      <c r="U122" s="31" t="s">
        <v>356</v>
      </c>
      <c r="V122" s="31" t="s">
        <v>455</v>
      </c>
      <c r="W122" s="31" t="s">
        <v>431</v>
      </c>
      <c r="X122" s="31" t="s">
        <v>457</v>
      </c>
      <c r="Y122" s="50" t="s">
        <v>460</v>
      </c>
    </row>
    <row r="123" spans="1:25" ht="15" x14ac:dyDescent="0.25">
      <c r="A123" s="31">
        <v>1.76</v>
      </c>
      <c r="B123" s="31">
        <v>2.11</v>
      </c>
      <c r="C123" s="32">
        <f t="shared" si="17"/>
        <v>4.2115467470917878E-2</v>
      </c>
      <c r="D123" s="33">
        <f>IF(OR($A123="",$B123=""),"",A123*'MPTO_working_2-way'!$G122)</f>
        <v>1.8341232227488156</v>
      </c>
      <c r="E123" s="35">
        <f>IF(OR($A123="",$B123=""),"",B123*'MPTO_working_2-way'!$G122)</f>
        <v>2.1988636363636367</v>
      </c>
      <c r="F123" s="33">
        <f>IF(OR($A123="",$B123=""),"",'MPTO_working_2-way'!D122)</f>
        <v>1.8277389506841228</v>
      </c>
      <c r="G123" s="35">
        <f>IF(OR($A123="",$B123=""),"",'MPTO_working_2-way'!E122)</f>
        <v>2.208110357949816</v>
      </c>
      <c r="H123" s="33">
        <f>IF(OR($A123="",$B123=""),"",'OddsRatio_working_2-way'!M122)</f>
        <v>1.82745675698775</v>
      </c>
      <c r="I123" s="33">
        <f>IF(OR($A123="",$B123=""),"",'OddsRatio_working_2-way'!N122)</f>
        <v>2.208522368758425</v>
      </c>
      <c r="J123" s="33">
        <f>IF('Log_working_2-way'!$D122="","",A123^('Log_working_2-way'!$D122))</f>
        <v>1.8245405741311078</v>
      </c>
      <c r="K123" s="35">
        <f>IF('Log_working_2-way'!$D122="","",B123^('Log_working_2-way'!$D122))</f>
        <v>2.2127965940954506</v>
      </c>
      <c r="L123" s="41">
        <f t="shared" si="18"/>
        <v>0.54521963824289399</v>
      </c>
      <c r="M123" s="41">
        <f t="shared" si="19"/>
        <v>0.4547803617571059</v>
      </c>
      <c r="N123" s="42">
        <v>100</v>
      </c>
      <c r="O123" s="42">
        <f t="shared" si="20"/>
        <v>43.181818181818187</v>
      </c>
      <c r="P123" s="42">
        <f t="shared" si="21"/>
        <v>52.606635071090047</v>
      </c>
      <c r="Q123" s="42">
        <f t="shared" si="22"/>
        <v>47.393364928909953</v>
      </c>
      <c r="R123" s="42">
        <f t="shared" si="23"/>
        <v>56.81818181818182</v>
      </c>
      <c r="S123" s="43">
        <f t="shared" si="24"/>
        <v>-4.2115467470917665</v>
      </c>
      <c r="T123" s="43">
        <f t="shared" si="25"/>
        <v>-4.2115467470917736</v>
      </c>
      <c r="U123" s="31" t="s">
        <v>452</v>
      </c>
      <c r="V123" s="31" t="s">
        <v>353</v>
      </c>
      <c r="W123" s="31" t="s">
        <v>431</v>
      </c>
      <c r="X123" s="31" t="s">
        <v>457</v>
      </c>
      <c r="Y123" s="50" t="s">
        <v>475</v>
      </c>
    </row>
    <row r="124" spans="1:25" ht="15" x14ac:dyDescent="0.25">
      <c r="A124" s="31">
        <v>2.44</v>
      </c>
      <c r="B124" s="31">
        <v>1.61</v>
      </c>
      <c r="C124" s="32">
        <f t="shared" si="17"/>
        <v>3.0954077996130813E-2</v>
      </c>
      <c r="D124" s="33">
        <f>IF(OR($A124="",$B124=""),"",A124*'MPTO_working_2-way'!$G123)</f>
        <v>2.5155279503105592</v>
      </c>
      <c r="E124" s="35">
        <f>IF(OR($A124="",$B124=""),"",B124*'MPTO_working_2-way'!$G123)</f>
        <v>1.6598360655737707</v>
      </c>
      <c r="F124" s="33">
        <f>IF(OR($A124="",$B124=""),"",'MPTO_working_2-way'!D123)</f>
        <v>2.5357603924606251</v>
      </c>
      <c r="G124" s="35">
        <f>IF(OR($A124="",$B124=""),"",'MPTO_working_2-way'!E123)</f>
        <v>1.6511432414256895</v>
      </c>
      <c r="H124" s="33">
        <f>IF(OR($A124="",$B124=""),"",'OddsRatio_working_2-way'!M123)</f>
        <v>2.5364425591947519</v>
      </c>
      <c r="I124" s="33">
        <f>IF(OR($A124="",$B124=""),"",'OddsRatio_working_2-way'!N123)</f>
        <v>1.6508541396588881</v>
      </c>
      <c r="J124" s="33">
        <f>IF('Log_working_2-way'!$D123="","",A124^('Log_working_2-way'!$D123))</f>
        <v>2.5458149976190665</v>
      </c>
      <c r="K124" s="35">
        <f>IF('Log_working_2-way'!$D123="","",B124^('Log_working_2-way'!$D123))</f>
        <v>1.6469079427617141</v>
      </c>
      <c r="L124" s="41">
        <f t="shared" si="18"/>
        <v>0.39753086419753081</v>
      </c>
      <c r="M124" s="41">
        <f t="shared" si="19"/>
        <v>0.60246913580246908</v>
      </c>
      <c r="N124" s="42">
        <v>100</v>
      </c>
      <c r="O124" s="42">
        <f t="shared" si="20"/>
        <v>59.016393442622956</v>
      </c>
      <c r="P124" s="42">
        <f t="shared" si="21"/>
        <v>37.888198757763973</v>
      </c>
      <c r="Q124" s="42">
        <f t="shared" si="22"/>
        <v>62.11180124223602</v>
      </c>
      <c r="R124" s="42">
        <f t="shared" si="23"/>
        <v>40.983606557377051</v>
      </c>
      <c r="S124" s="43">
        <f t="shared" si="24"/>
        <v>-3.0954077996130636</v>
      </c>
      <c r="T124" s="43">
        <f t="shared" si="25"/>
        <v>-3.0954077996130778</v>
      </c>
      <c r="U124" s="31" t="s">
        <v>142</v>
      </c>
      <c r="V124" s="31" t="s">
        <v>112</v>
      </c>
      <c r="W124" s="31" t="s">
        <v>417</v>
      </c>
      <c r="X124" s="31" t="s">
        <v>457</v>
      </c>
      <c r="Y124" s="50" t="s">
        <v>463</v>
      </c>
    </row>
    <row r="125" spans="1:25" ht="15" x14ac:dyDescent="0.25">
      <c r="A125" s="31">
        <v>1.66</v>
      </c>
      <c r="B125" s="31">
        <v>2.33</v>
      </c>
      <c r="C125" s="32">
        <f t="shared" si="17"/>
        <v>3.1594187910440219E-2</v>
      </c>
      <c r="D125" s="33">
        <f>IF(OR($A125="",$B125=""),"",A125*'MPTO_working_2-way'!$G124)</f>
        <v>1.7124463519313307</v>
      </c>
      <c r="E125" s="35">
        <f>IF(OR($A125="",$B125=""),"",B125*'MPTO_working_2-way'!$G124)</f>
        <v>2.4036144578313259</v>
      </c>
      <c r="F125" s="33">
        <f>IF(OR($A125="",$B125=""),"",'MPTO_working_2-way'!D124)</f>
        <v>1.7047027193794351</v>
      </c>
      <c r="G125" s="35">
        <f>IF(OR($A125="",$B125=""),"",'MPTO_working_2-way'!E124)</f>
        <v>2.4190380886859724</v>
      </c>
      <c r="H125" s="33">
        <f>IF(OR($A125="",$B125=""),"",'OddsRatio_working_2-way'!M124)</f>
        <v>1.7044434693456672</v>
      </c>
      <c r="I125" s="33">
        <f>IF(OR($A125="",$B125=""),"",'OddsRatio_working_2-way'!N124)</f>
        <v>2.4195603245905111</v>
      </c>
      <c r="J125" s="33">
        <f>IF('Log_working_2-way'!$D124="","",A125^('Log_working_2-way'!$D124))</f>
        <v>1.7009310320714472</v>
      </c>
      <c r="K125" s="35">
        <f>IF('Log_working_2-way'!$D124="","",B125^('Log_working_2-way'!$D124))</f>
        <v>2.4266738869367481</v>
      </c>
      <c r="L125" s="41">
        <f t="shared" si="18"/>
        <v>0.58395989974937335</v>
      </c>
      <c r="M125" s="41">
        <f t="shared" si="19"/>
        <v>0.41604010025062649</v>
      </c>
      <c r="N125" s="42">
        <v>100</v>
      </c>
      <c r="O125" s="42">
        <f t="shared" si="20"/>
        <v>39.759036144578317</v>
      </c>
      <c r="P125" s="42">
        <f t="shared" si="21"/>
        <v>57.081545064377686</v>
      </c>
      <c r="Q125" s="42">
        <f t="shared" si="22"/>
        <v>42.918454935622321</v>
      </c>
      <c r="R125" s="42">
        <f t="shared" si="23"/>
        <v>60.24096385542169</v>
      </c>
      <c r="S125" s="43">
        <f t="shared" si="24"/>
        <v>-3.1594187910440041</v>
      </c>
      <c r="T125" s="43">
        <f t="shared" si="25"/>
        <v>-3.1594187910440041</v>
      </c>
      <c r="U125" s="31" t="s">
        <v>147</v>
      </c>
      <c r="V125" s="31" t="s">
        <v>107</v>
      </c>
      <c r="W125" s="31" t="s">
        <v>417</v>
      </c>
      <c r="X125" s="31" t="s">
        <v>457</v>
      </c>
      <c r="Y125" s="50" t="s">
        <v>474</v>
      </c>
    </row>
    <row r="126" spans="1:25" ht="15" x14ac:dyDescent="0.25">
      <c r="A126" s="31">
        <v>2.65</v>
      </c>
      <c r="B126" s="31">
        <v>1.53</v>
      </c>
      <c r="C126" s="32">
        <f t="shared" si="17"/>
        <v>3.0953261807867838E-2</v>
      </c>
      <c r="D126" s="33">
        <f>IF(OR($A126="",$B126=""),"",A126*'MPTO_working_2-way'!$G125)</f>
        <v>2.7320261437908497</v>
      </c>
      <c r="E126" s="35">
        <f>IF(OR($A126="",$B126=""),"",B126*'MPTO_working_2-way'!$G125)</f>
        <v>1.5773584905660378</v>
      </c>
      <c r="F126" s="33">
        <f>IF(OR($A126="",$B126=""),"",'MPTO_working_2-way'!D125)</f>
        <v>2.7633327653774069</v>
      </c>
      <c r="G126" s="35">
        <f>IF(OR($A126="",$B126=""),"",'MPTO_working_2-way'!E125)</f>
        <v>1.5671079331336362</v>
      </c>
      <c r="H126" s="33">
        <f>IF(OR($A126="",$B126=""),"",'OddsRatio_working_2-way'!M125)</f>
        <v>2.7644283910575149</v>
      </c>
      <c r="I126" s="33">
        <f>IF(OR($A126="",$B126=""),"",'OddsRatio_working_2-way'!N125)</f>
        <v>1.5667557862184747</v>
      </c>
      <c r="J126" s="33">
        <f>IF('Log_working_2-way'!$D125="","",A126^('Log_working_2-way'!$D125))</f>
        <v>2.7790855114535944</v>
      </c>
      <c r="K126" s="35">
        <f>IF('Log_working_2-way'!$D125="","",B126^('Log_working_2-way'!$D125))</f>
        <v>1.5620865290409105</v>
      </c>
      <c r="L126" s="41">
        <f t="shared" si="18"/>
        <v>0.36602870813397126</v>
      </c>
      <c r="M126" s="41">
        <f t="shared" si="19"/>
        <v>0.63397129186602863</v>
      </c>
      <c r="N126" s="42">
        <v>100</v>
      </c>
      <c r="O126" s="42">
        <f t="shared" si="20"/>
        <v>62.264150943396231</v>
      </c>
      <c r="P126" s="42">
        <f t="shared" si="21"/>
        <v>34.640522875816991</v>
      </c>
      <c r="Q126" s="42">
        <f t="shared" si="22"/>
        <v>65.359477124183002</v>
      </c>
      <c r="R126" s="42">
        <f t="shared" si="23"/>
        <v>37.735849056603776</v>
      </c>
      <c r="S126" s="43">
        <f t="shared" si="24"/>
        <v>-3.0953261807867705</v>
      </c>
      <c r="T126" s="43">
        <f t="shared" si="25"/>
        <v>-3.0953261807867847</v>
      </c>
      <c r="U126" s="31" t="s">
        <v>168</v>
      </c>
      <c r="V126" s="31" t="s">
        <v>104</v>
      </c>
      <c r="W126" s="31" t="s">
        <v>417</v>
      </c>
      <c r="X126" s="31" t="s">
        <v>457</v>
      </c>
      <c r="Y126" s="50" t="s">
        <v>465</v>
      </c>
    </row>
    <row r="127" spans="1:25" ht="15" x14ac:dyDescent="0.25">
      <c r="A127" s="31">
        <v>2.83</v>
      </c>
      <c r="B127" s="31">
        <v>1.48</v>
      </c>
      <c r="C127" s="32">
        <f t="shared" si="17"/>
        <v>2.9032566135039684E-2</v>
      </c>
      <c r="D127" s="33">
        <f>IF(OR($A127="",$B127=""),"",A127*'MPTO_working_2-way'!$G126)</f>
        <v>2.9121621621621623</v>
      </c>
      <c r="E127" s="35">
        <f>IF(OR($A127="",$B127=""),"",B127*'MPTO_working_2-way'!$G126)</f>
        <v>1.5229681978798588</v>
      </c>
      <c r="F127" s="33">
        <f>IF(OR($A127="",$B127=""),"",'MPTO_working_2-way'!D126)</f>
        <v>2.951240135287486</v>
      </c>
      <c r="G127" s="35">
        <f>IF(OR($A127="",$B127=""),"",'MPTO_working_2-way'!E126)</f>
        <v>1.5124945832731476</v>
      </c>
      <c r="H127" s="33">
        <f>IF(OR($A127="",$B127=""),"",'OddsRatio_working_2-way'!M126)</f>
        <v>2.9525624189766639</v>
      </c>
      <c r="I127" s="33">
        <f>IF(OR($A127="",$B127=""),"",'OddsRatio_working_2-way'!N126)</f>
        <v>1.5121475197315839</v>
      </c>
      <c r="J127" s="33">
        <f>IF('Log_working_2-way'!$D126="","",A127^('Log_working_2-way'!$D126))</f>
        <v>2.9709720375026065</v>
      </c>
      <c r="K127" s="35">
        <f>IF('Log_working_2-way'!$D126="","",B127^('Log_working_2-way'!$D126))</f>
        <v>1.5073638696909246</v>
      </c>
      <c r="L127" s="41">
        <f t="shared" si="18"/>
        <v>0.3433874709976798</v>
      </c>
      <c r="M127" s="41">
        <f t="shared" si="19"/>
        <v>0.65661252900232014</v>
      </c>
      <c r="N127" s="42">
        <v>100</v>
      </c>
      <c r="O127" s="42">
        <f t="shared" si="20"/>
        <v>64.664310954063609</v>
      </c>
      <c r="P127" s="42">
        <f t="shared" si="21"/>
        <v>32.432432432432435</v>
      </c>
      <c r="Q127" s="42">
        <f t="shared" si="22"/>
        <v>67.567567567567565</v>
      </c>
      <c r="R127" s="42">
        <f t="shared" si="23"/>
        <v>35.335689045936398</v>
      </c>
      <c r="S127" s="43">
        <f t="shared" si="24"/>
        <v>-2.9032566135039559</v>
      </c>
      <c r="T127" s="43">
        <f t="shared" si="25"/>
        <v>-2.903256613503963</v>
      </c>
      <c r="U127" s="31" t="s">
        <v>105</v>
      </c>
      <c r="V127" s="31" t="s">
        <v>53</v>
      </c>
      <c r="W127" s="31" t="s">
        <v>417</v>
      </c>
      <c r="X127" s="31" t="s">
        <v>457</v>
      </c>
      <c r="Y127" s="50" t="s">
        <v>468</v>
      </c>
    </row>
    <row r="128" spans="1:25" ht="15" x14ac:dyDescent="0.25">
      <c r="A128" s="31">
        <v>2.4300000000000002</v>
      </c>
      <c r="B128" s="31">
        <v>1.6</v>
      </c>
      <c r="C128" s="32">
        <f t="shared" si="17"/>
        <v>3.652263374485587E-2</v>
      </c>
      <c r="D128" s="33">
        <f>IF(OR($A128="",$B128=""),"",A128*'MPTO_working_2-way'!$G127)</f>
        <v>2.5187499999999998</v>
      </c>
      <c r="E128" s="35">
        <f>IF(OR($A128="",$B128=""),"",B128*'MPTO_working_2-way'!$G127)</f>
        <v>1.6584362139917694</v>
      </c>
      <c r="F128" s="33">
        <f>IF(OR($A128="",$B128=""),"",'MPTO_working_2-way'!D127)</f>
        <v>2.5428384565075208</v>
      </c>
      <c r="G128" s="35">
        <f>IF(OR($A128="",$B128=""),"",'MPTO_working_2-way'!E127)</f>
        <v>1.6481559983043661</v>
      </c>
      <c r="H128" s="33">
        <f>IF(OR($A128="",$B128=""),"",'OddsRatio_working_2-way'!M127)</f>
        <v>2.5438048235879216</v>
      </c>
      <c r="I128" s="33">
        <f>IF(OR($A128="",$B128=""),"",'OddsRatio_working_2-way'!N127)</f>
        <v>1.6477502756312954</v>
      </c>
      <c r="J128" s="33">
        <f>IF('Log_working_2-way'!$D127="","",A128^('Log_working_2-way'!$D127))</f>
        <v>2.5550445268860318</v>
      </c>
      <c r="K128" s="35">
        <f>IF('Log_working_2-way'!$D127="","",B128^('Log_working_2-way'!$D127))</f>
        <v>1.6430684026793276</v>
      </c>
      <c r="L128" s="41">
        <f t="shared" si="18"/>
        <v>0.3970223325062035</v>
      </c>
      <c r="M128" s="41">
        <f t="shared" si="19"/>
        <v>0.60297766749379655</v>
      </c>
      <c r="N128" s="42">
        <v>100</v>
      </c>
      <c r="O128" s="42">
        <f t="shared" si="20"/>
        <v>58.847736625514408</v>
      </c>
      <c r="P128" s="42">
        <f t="shared" si="21"/>
        <v>37.5</v>
      </c>
      <c r="Q128" s="42">
        <f t="shared" si="22"/>
        <v>62.5</v>
      </c>
      <c r="R128" s="42">
        <f t="shared" si="23"/>
        <v>41.152263374485592</v>
      </c>
      <c r="S128" s="43">
        <f t="shared" si="24"/>
        <v>-3.6522633744855924</v>
      </c>
      <c r="T128" s="43">
        <f t="shared" si="25"/>
        <v>-3.6522633744855924</v>
      </c>
      <c r="U128" s="31" t="s">
        <v>150</v>
      </c>
      <c r="V128" s="31" t="s">
        <v>114</v>
      </c>
      <c r="W128" s="31" t="s">
        <v>418</v>
      </c>
      <c r="X128" s="31" t="s">
        <v>457</v>
      </c>
      <c r="Y128" s="50" t="s">
        <v>463</v>
      </c>
    </row>
    <row r="129" spans="1:25" s="38" customFormat="1" ht="15" x14ac:dyDescent="0.25">
      <c r="A129" s="31">
        <v>2.35</v>
      </c>
      <c r="B129" s="31">
        <v>1.63</v>
      </c>
      <c r="C129" s="32">
        <f t="shared" si="17"/>
        <v>3.9028847408954404E-2</v>
      </c>
      <c r="D129" s="33">
        <f>IF(OR($A129="",$B129=""),"",A129*'MPTO_working_2-way'!$G128)</f>
        <v>2.4417177914110431</v>
      </c>
      <c r="E129" s="35">
        <f>IF(OR($A129="",$B129=""),"",B129*'MPTO_working_2-way'!$G128)</f>
        <v>1.6936170212765955</v>
      </c>
      <c r="F129" s="33">
        <f>IF(OR($A129="",$B129=""),"",'MPTO_working_2-way'!D128)</f>
        <v>2.4629480790869636</v>
      </c>
      <c r="G129" s="35">
        <f>IF(OR($A129="",$B129=""),"",'MPTO_working_2-way'!E128)</f>
        <v>1.6835512581035048</v>
      </c>
      <c r="H129" s="33">
        <f>IF(OR($A129="",$B129=""),"",'OddsRatio_working_2-way'!M128)</f>
        <v>2.4638501094227996</v>
      </c>
      <c r="I129" s="33">
        <f>IF(OR($A129="",$B129=""),"",'OddsRatio_working_2-way'!N128)</f>
        <v>1.6831300510639733</v>
      </c>
      <c r="J129" s="33">
        <f>IF('Log_working_2-way'!$D128="","",A129^('Log_working_2-way'!$D128))</f>
        <v>2.4737476176576996</v>
      </c>
      <c r="K129" s="35">
        <f>IF('Log_working_2-way'!$D128="","",B129^('Log_working_2-way'!$D128))</f>
        <v>1.6785422334314666</v>
      </c>
      <c r="L129" s="41">
        <f t="shared" si="18"/>
        <v>0.40954773869346733</v>
      </c>
      <c r="M129" s="41">
        <f t="shared" si="19"/>
        <v>0.59045226130653272</v>
      </c>
      <c r="N129" s="42">
        <v>100</v>
      </c>
      <c r="O129" s="42">
        <f t="shared" si="20"/>
        <v>57.446808510638299</v>
      </c>
      <c r="P129" s="42">
        <f t="shared" si="21"/>
        <v>38.650306748466257</v>
      </c>
      <c r="Q129" s="42">
        <f t="shared" si="22"/>
        <v>61.349693251533743</v>
      </c>
      <c r="R129" s="42">
        <f t="shared" si="23"/>
        <v>42.553191489361701</v>
      </c>
      <c r="S129" s="43">
        <f t="shared" si="24"/>
        <v>-3.9028847408954448</v>
      </c>
      <c r="T129" s="43">
        <f t="shared" si="25"/>
        <v>-3.9028847408954448</v>
      </c>
      <c r="U129" s="31" t="s">
        <v>152</v>
      </c>
      <c r="V129" s="31" t="s">
        <v>115</v>
      </c>
      <c r="W129" s="31" t="s">
        <v>418</v>
      </c>
      <c r="X129" s="31" t="s">
        <v>457</v>
      </c>
      <c r="Y129" s="50" t="s">
        <v>467</v>
      </c>
    </row>
    <row r="130" spans="1:25" ht="15" x14ac:dyDescent="0.25">
      <c r="A130" s="31">
        <v>2.74</v>
      </c>
      <c r="B130" s="31">
        <v>1.48</v>
      </c>
      <c r="C130" s="32">
        <f t="shared" si="17"/>
        <v>4.0639179325310693E-2</v>
      </c>
      <c r="D130" s="33">
        <f>IF(OR($A130="",$B130=""),"",A130*'MPTO_working_2-way'!$G129)</f>
        <v>2.8513513513513513</v>
      </c>
      <c r="E130" s="35">
        <f>IF(OR($A130="",$B130=""),"",B130*'MPTO_working_2-way'!$G129)</f>
        <v>1.5401459854014599</v>
      </c>
      <c r="F130" s="33">
        <f>IF(OR($A130="",$B130=""),"",'MPTO_working_2-way'!D129)</f>
        <v>2.9015455065827136</v>
      </c>
      <c r="G130" s="35">
        <f>IF(OR($A130="",$B130=""),"",'MPTO_working_2-way'!E129)</f>
        <v>1.5258880192655027</v>
      </c>
      <c r="H130" s="33">
        <f>IF(OR($A130="",$B130=""),"",'OddsRatio_working_2-way'!M129)</f>
        <v>2.9039432764659772</v>
      </c>
      <c r="I130" s="33">
        <f>IF(OR($A130="",$B130=""),"",'OddsRatio_working_2-way'!N129)</f>
        <v>1.5252257314388904</v>
      </c>
      <c r="J130" s="33">
        <f>IF('Log_working_2-way'!$D129="","",A130^('Log_working_2-way'!$D129))</f>
        <v>2.9279456277931568</v>
      </c>
      <c r="K130" s="35">
        <f>IF('Log_working_2-way'!$D129="","",B130^('Log_working_2-way'!$D129))</f>
        <v>1.5186868268394949</v>
      </c>
      <c r="L130" s="41">
        <f t="shared" si="18"/>
        <v>0.35071090047393366</v>
      </c>
      <c r="M130" s="41">
        <f t="shared" si="19"/>
        <v>0.64928909952606639</v>
      </c>
      <c r="N130" s="42">
        <v>100</v>
      </c>
      <c r="O130" s="42">
        <f t="shared" si="20"/>
        <v>63.503649635036496</v>
      </c>
      <c r="P130" s="42">
        <f t="shared" si="21"/>
        <v>32.432432432432435</v>
      </c>
      <c r="Q130" s="42">
        <f t="shared" si="22"/>
        <v>67.567567567567565</v>
      </c>
      <c r="R130" s="42">
        <f t="shared" si="23"/>
        <v>36.496350364963504</v>
      </c>
      <c r="S130" s="43">
        <f t="shared" si="24"/>
        <v>-4.0639179325310693</v>
      </c>
      <c r="T130" s="43">
        <f t="shared" si="25"/>
        <v>-4.0639179325310693</v>
      </c>
      <c r="U130" s="31" t="s">
        <v>359</v>
      </c>
      <c r="V130" s="31" t="s">
        <v>111</v>
      </c>
      <c r="W130" s="31" t="s">
        <v>418</v>
      </c>
      <c r="X130" s="31" t="s">
        <v>457</v>
      </c>
      <c r="Y130" s="50" t="s">
        <v>478</v>
      </c>
    </row>
    <row r="131" spans="1:25" ht="15" x14ac:dyDescent="0.25">
      <c r="A131" s="31">
        <v>2.79</v>
      </c>
      <c r="B131" s="31">
        <v>1.47</v>
      </c>
      <c r="C131" s="32">
        <f t="shared" ref="C131:C194" si="26">IF(OR($A131="",$B131=""),"",(1/A131)+(1/B131)-1)</f>
        <v>3.8695047911637692E-2</v>
      </c>
      <c r="D131" s="33">
        <f>IF(OR($A131="",$B131=""),"",A131*'MPTO_working_2-way'!$G130)</f>
        <v>2.8979591836734691</v>
      </c>
      <c r="E131" s="35">
        <f>IF(OR($A131="",$B131=""),"",B131*'MPTO_working_2-way'!$G130)</f>
        <v>1.5268817204301073</v>
      </c>
      <c r="F131" s="33">
        <f>IF(OR($A131="",$B131=""),"",'MPTO_working_2-way'!D130)</f>
        <v>2.9491964189407831</v>
      </c>
      <c r="G131" s="35">
        <f>IF(OR($A131="",$B131=""),"",'MPTO_working_2-way'!E130)</f>
        <v>1.5130319296109787</v>
      </c>
      <c r="H131" s="33">
        <f>IF(OR($A131="",$B131=""),"",'OddsRatio_working_2-way'!M130)</f>
        <v>2.9515405807458559</v>
      </c>
      <c r="I131" s="33">
        <f>IF(OR($A131="",$B131=""),"",'OddsRatio_working_2-way'!N130)</f>
        <v>1.5124156832125992</v>
      </c>
      <c r="J131" s="33">
        <f>IF('Log_working_2-way'!$D130="","",A131^('Log_working_2-way'!$D130))</f>
        <v>2.9760334965497401</v>
      </c>
      <c r="K131" s="35">
        <f>IF('Log_working_2-way'!$D130="","",B131^('Log_working_2-way'!$D130))</f>
        <v>1.5060642958458816</v>
      </c>
      <c r="L131" s="41">
        <f t="shared" si="18"/>
        <v>0.34507042253521131</v>
      </c>
      <c r="M131" s="41">
        <f t="shared" si="19"/>
        <v>0.65492957746478886</v>
      </c>
      <c r="N131" s="42">
        <v>100</v>
      </c>
      <c r="O131" s="42">
        <f t="shared" si="20"/>
        <v>64.157706093189958</v>
      </c>
      <c r="P131" s="42">
        <f t="shared" si="21"/>
        <v>31.972789115646258</v>
      </c>
      <c r="Q131" s="42">
        <f t="shared" si="22"/>
        <v>68.027210884353735</v>
      </c>
      <c r="R131" s="42">
        <f t="shared" si="23"/>
        <v>35.842293906810035</v>
      </c>
      <c r="S131" s="43">
        <f t="shared" si="24"/>
        <v>-3.8695047911637772</v>
      </c>
      <c r="T131" s="43">
        <f t="shared" si="25"/>
        <v>-3.8695047911637772</v>
      </c>
      <c r="U131" s="31" t="s">
        <v>218</v>
      </c>
      <c r="V131" s="31" t="s">
        <v>144</v>
      </c>
      <c r="W131" s="31" t="s">
        <v>418</v>
      </c>
      <c r="X131" s="31" t="s">
        <v>457</v>
      </c>
      <c r="Y131" s="50" t="s">
        <v>465</v>
      </c>
    </row>
    <row r="132" spans="1:25" ht="15" x14ac:dyDescent="0.25">
      <c r="A132" s="31">
        <v>1.87</v>
      </c>
      <c r="B132" s="31">
        <v>1.99</v>
      </c>
      <c r="C132" s="32">
        <f t="shared" si="26"/>
        <v>3.7271921102840277E-2</v>
      </c>
      <c r="D132" s="33">
        <f>IF(OR($A132="",$B132=""),"",A132*'MPTO_working_2-way'!$G131)</f>
        <v>1.9396984924623115</v>
      </c>
      <c r="E132" s="35">
        <f>IF(OR($A132="",$B132=""),"",B132*'MPTO_working_2-way'!$G131)</f>
        <v>2.0641711229946522</v>
      </c>
      <c r="F132" s="33">
        <f>IF(OR($A132="",$B132=""),"",'MPTO_working_2-way'!D131)</f>
        <v>1.937521151693437</v>
      </c>
      <c r="G132" s="35">
        <f>IF(OR($A132="",$B132=""),"",'MPTO_working_2-way'!E131)</f>
        <v>2.06664260128287</v>
      </c>
      <c r="H132" s="33">
        <f>IF(OR($A132="",$B132=""),"",'OddsRatio_working_2-way'!M131)</f>
        <v>1.9374368665610926</v>
      </c>
      <c r="I132" s="33">
        <f>IF(OR($A132="",$B132=""),"",'OddsRatio_working_2-way'!N131)</f>
        <v>2.0667385033281396</v>
      </c>
      <c r="J132" s="33">
        <f>IF('Log_working_2-way'!$D131="","",A132^('Log_working_2-way'!$D131))</f>
        <v>1.9364440368013198</v>
      </c>
      <c r="K132" s="35">
        <f>IF('Log_working_2-way'!$D131="","",B132^('Log_working_2-way'!$D131))</f>
        <v>2.067869472921922</v>
      </c>
      <c r="L132" s="41">
        <f t="shared" si="18"/>
        <v>0.51554404145077726</v>
      </c>
      <c r="M132" s="41">
        <f t="shared" si="19"/>
        <v>0.48445595854922285</v>
      </c>
      <c r="N132" s="42">
        <v>100</v>
      </c>
      <c r="O132" s="42">
        <f t="shared" si="20"/>
        <v>46.524064171122987</v>
      </c>
      <c r="P132" s="42">
        <f t="shared" si="21"/>
        <v>49.748743718592962</v>
      </c>
      <c r="Q132" s="42">
        <f t="shared" si="22"/>
        <v>50.251256281407031</v>
      </c>
      <c r="R132" s="42">
        <f t="shared" si="23"/>
        <v>53.475935828876999</v>
      </c>
      <c r="S132" s="43">
        <f t="shared" si="24"/>
        <v>-3.7271921102840437</v>
      </c>
      <c r="T132" s="43">
        <f t="shared" si="25"/>
        <v>-3.7271921102840366</v>
      </c>
      <c r="U132" s="31" t="s">
        <v>360</v>
      </c>
      <c r="V132" s="31" t="s">
        <v>123</v>
      </c>
      <c r="W132" s="31" t="s">
        <v>423</v>
      </c>
      <c r="X132" s="31" t="s">
        <v>457</v>
      </c>
      <c r="Y132" s="50" t="s">
        <v>467</v>
      </c>
    </row>
    <row r="133" spans="1:25" ht="15" x14ac:dyDescent="0.25">
      <c r="A133" s="31">
        <v>1.8</v>
      </c>
      <c r="B133" s="31">
        <v>2.0499999999999998</v>
      </c>
      <c r="C133" s="32">
        <f t="shared" si="26"/>
        <v>4.3360433604336057E-2</v>
      </c>
      <c r="D133" s="33">
        <f>IF(OR($A133="",$B133=""),"",A133*'MPTO_working_2-way'!$G132)</f>
        <v>1.878048780487805</v>
      </c>
      <c r="E133" s="35">
        <f>IF(OR($A133="",$B133=""),"",B133*'MPTO_working_2-way'!$G132)</f>
        <v>2.1388888888888888</v>
      </c>
      <c r="F133" s="33">
        <f>IF(OR($A133="",$B133=""),"",'MPTO_working_2-way'!D132)</f>
        <v>1.8730964467005078</v>
      </c>
      <c r="G133" s="35">
        <f>IF(OR($A133="",$B133=""),"",'MPTO_working_2-way'!E132)</f>
        <v>2.1453488372093021</v>
      </c>
      <c r="H133" s="33">
        <f>IF(OR($A133="",$B133=""),"",'OddsRatio_working_2-way'!M132)</f>
        <v>1.8728715609439694</v>
      </c>
      <c r="I133" s="33">
        <f>IF(OR($A133="",$B133=""),"",'OddsRatio_working_2-way'!N132)</f>
        <v>2.1456439237389602</v>
      </c>
      <c r="J133" s="33">
        <f>IF('Log_working_2-way'!$D132="","",A133^('Log_working_2-way'!$D132))</f>
        <v>1.8706056173612808</v>
      </c>
      <c r="K133" s="35">
        <f>IF('Log_working_2-way'!$D132="","",B133^('Log_working_2-way'!$D132))</f>
        <v>2.1486257153159274</v>
      </c>
      <c r="L133" s="41">
        <f t="shared" si="18"/>
        <v>0.53246753246753242</v>
      </c>
      <c r="M133" s="41">
        <f t="shared" si="19"/>
        <v>0.46753246753246752</v>
      </c>
      <c r="N133" s="42">
        <v>100</v>
      </c>
      <c r="O133" s="42">
        <f t="shared" si="20"/>
        <v>44.444444444444443</v>
      </c>
      <c r="P133" s="42">
        <f t="shared" si="21"/>
        <v>51.219512195121943</v>
      </c>
      <c r="Q133" s="42">
        <f t="shared" si="22"/>
        <v>48.780487804878057</v>
      </c>
      <c r="R133" s="42">
        <f t="shared" si="23"/>
        <v>55.555555555555557</v>
      </c>
      <c r="S133" s="43">
        <f t="shared" si="24"/>
        <v>-4.3360433604336137</v>
      </c>
      <c r="T133" s="43">
        <f t="shared" si="25"/>
        <v>-4.3360433604336137</v>
      </c>
      <c r="U133" s="31" t="s">
        <v>232</v>
      </c>
      <c r="V133" s="31" t="s">
        <v>120</v>
      </c>
      <c r="W133" s="31" t="s">
        <v>423</v>
      </c>
      <c r="X133" s="31" t="s">
        <v>457</v>
      </c>
      <c r="Y133" s="50" t="s">
        <v>459</v>
      </c>
    </row>
    <row r="134" spans="1:25" ht="15" x14ac:dyDescent="0.25">
      <c r="A134" s="31">
        <v>2.2400000000000002</v>
      </c>
      <c r="B134" s="31">
        <v>1.68</v>
      </c>
      <c r="C134" s="32">
        <f t="shared" si="26"/>
        <v>4.1666666666666519E-2</v>
      </c>
      <c r="D134" s="33">
        <f>IF(OR($A134="",$B134=""),"",A134*'MPTO_working_2-way'!$G133)</f>
        <v>2.333333333333333</v>
      </c>
      <c r="E134" s="35">
        <f>IF(OR($A134="",$B134=""),"",B134*'MPTO_working_2-way'!$G133)</f>
        <v>1.7499999999999998</v>
      </c>
      <c r="F134" s="33">
        <f>IF(OR($A134="",$B134=""),"",'MPTO_working_2-way'!D133)</f>
        <v>2.3496503496503496</v>
      </c>
      <c r="G134" s="35">
        <f>IF(OR($A134="",$B134=""),"",'MPTO_working_2-way'!E133)</f>
        <v>1.7409326424870464</v>
      </c>
      <c r="H134" s="33">
        <f>IF(OR($A134="",$B134=""),"",'OddsRatio_working_2-way'!M133)</f>
        <v>2.3503812097939996</v>
      </c>
      <c r="I134" s="33">
        <f>IF(OR($A134="",$B134=""),"",'OddsRatio_working_2-way'!N133)</f>
        <v>1.7405316311773544</v>
      </c>
      <c r="J134" s="33">
        <f>IF('Log_working_2-way'!$D133="","",A134^('Log_working_2-way'!$D133))</f>
        <v>2.357969334439959</v>
      </c>
      <c r="K134" s="35">
        <f>IF('Log_working_2-way'!$D133="","",B134^('Log_working_2-way'!$D133))</f>
        <v>1.7363936538464513</v>
      </c>
      <c r="L134" s="41">
        <f t="shared" si="18"/>
        <v>0.4285714285714286</v>
      </c>
      <c r="M134" s="41">
        <f t="shared" si="19"/>
        <v>0.57142857142857151</v>
      </c>
      <c r="N134" s="42">
        <v>100</v>
      </c>
      <c r="O134" s="42">
        <f t="shared" si="20"/>
        <v>55.357142857142868</v>
      </c>
      <c r="P134" s="42">
        <f t="shared" si="21"/>
        <v>40.476190476190474</v>
      </c>
      <c r="Q134" s="42">
        <f t="shared" si="22"/>
        <v>59.523809523809526</v>
      </c>
      <c r="R134" s="42">
        <f t="shared" si="23"/>
        <v>44.642857142857139</v>
      </c>
      <c r="S134" s="43">
        <f t="shared" si="24"/>
        <v>-4.1666666666666572</v>
      </c>
      <c r="T134" s="43">
        <f t="shared" si="25"/>
        <v>-4.1666666666666643</v>
      </c>
      <c r="U134" s="31" t="s">
        <v>119</v>
      </c>
      <c r="V134" s="31" t="s">
        <v>63</v>
      </c>
      <c r="W134" s="31" t="s">
        <v>423</v>
      </c>
      <c r="X134" s="31" t="s">
        <v>457</v>
      </c>
      <c r="Y134" s="50" t="s">
        <v>466</v>
      </c>
    </row>
    <row r="135" spans="1:25" s="38" customFormat="1" ht="15" x14ac:dyDescent="0.25">
      <c r="A135" s="31">
        <v>2.2599999999999998</v>
      </c>
      <c r="B135" s="31">
        <v>1.67</v>
      </c>
      <c r="C135" s="32">
        <f t="shared" si="26"/>
        <v>4.1280271315775607E-2</v>
      </c>
      <c r="D135" s="33">
        <f>IF(OR($A135="",$B135=""),"",A135*'MPTO_working_2-way'!$G134)</f>
        <v>2.3532934131736525</v>
      </c>
      <c r="E135" s="35">
        <f>IF(OR($A135="",$B135=""),"",B135*'MPTO_working_2-way'!$G134)</f>
        <v>1.7389380530973453</v>
      </c>
      <c r="F135" s="33">
        <f>IF(OR($A135="",$B135=""),"",'MPTO_working_2-way'!D134)</f>
        <v>2.3705797374536774</v>
      </c>
      <c r="G135" s="35">
        <f>IF(OR($A135="",$B135=""),"",'MPTO_working_2-way'!E134)</f>
        <v>1.7296182576417214</v>
      </c>
      <c r="H135" s="33">
        <f>IF(OR($A135="",$B135=""),"",'OddsRatio_working_2-way'!M134)</f>
        <v>2.3713486117415123</v>
      </c>
      <c r="I135" s="33">
        <f>IF(OR($A135="",$B135=""),"",'OddsRatio_working_2-way'!N134)</f>
        <v>1.729209182433979</v>
      </c>
      <c r="J135" s="33">
        <f>IF('Log_working_2-way'!$D134="","",A135^('Log_working_2-way'!$D134))</f>
        <v>2.3793921576668016</v>
      </c>
      <c r="K135" s="35">
        <f>IF('Log_working_2-way'!$D134="","",B135^('Log_working_2-way'!$D134))</f>
        <v>1.7249569996766947</v>
      </c>
      <c r="L135" s="41">
        <f t="shared" si="18"/>
        <v>0.42493638676844786</v>
      </c>
      <c r="M135" s="41">
        <f t="shared" si="19"/>
        <v>0.57506361323155208</v>
      </c>
      <c r="N135" s="42">
        <v>100</v>
      </c>
      <c r="O135" s="42">
        <f t="shared" si="20"/>
        <v>55.752212389380524</v>
      </c>
      <c r="P135" s="42">
        <f t="shared" si="21"/>
        <v>40.119760479041922</v>
      </c>
      <c r="Q135" s="42">
        <f t="shared" si="22"/>
        <v>59.880239520958092</v>
      </c>
      <c r="R135" s="42">
        <f t="shared" si="23"/>
        <v>44.247787610619469</v>
      </c>
      <c r="S135" s="43">
        <f t="shared" si="24"/>
        <v>-4.1280271315775678</v>
      </c>
      <c r="T135" s="43">
        <f t="shared" si="25"/>
        <v>-4.1280271315775465</v>
      </c>
      <c r="U135" s="31" t="s">
        <v>155</v>
      </c>
      <c r="V135" s="31" t="s">
        <v>116</v>
      </c>
      <c r="W135" s="31" t="s">
        <v>423</v>
      </c>
      <c r="X135" s="31" t="s">
        <v>457</v>
      </c>
      <c r="Y135" s="50" t="s">
        <v>466</v>
      </c>
    </row>
    <row r="136" spans="1:25" ht="15" x14ac:dyDescent="0.25">
      <c r="A136" s="31">
        <v>1.53</v>
      </c>
      <c r="B136" s="31">
        <v>2.57</v>
      </c>
      <c r="C136" s="32">
        <f t="shared" si="26"/>
        <v>4.2699829607588891E-2</v>
      </c>
      <c r="D136" s="33">
        <f>IF(OR($A136="",$B136=""),"",A136*'MPTO_working_2-way'!$G135)</f>
        <v>1.595330739299611</v>
      </c>
      <c r="E136" s="35">
        <f>IF(OR($A136="",$B136=""),"",B136*'MPTO_working_2-way'!$G135)</f>
        <v>2.6797385620915031</v>
      </c>
      <c r="F136" s="33">
        <f>IF(OR($A136="",$B136=""),"",'MPTO_working_2-way'!D135)</f>
        <v>1.5816656945757326</v>
      </c>
      <c r="G136" s="35">
        <f>IF(OR($A136="",$B136=""),"",'MPTO_working_2-way'!E135)</f>
        <v>2.7192005808927768</v>
      </c>
      <c r="H136" s="33">
        <f>IF(OR($A136="",$B136=""),"",'OddsRatio_working_2-way'!M135)</f>
        <v>1.5810160220117813</v>
      </c>
      <c r="I136" s="33">
        <f>IF(OR($A136="",$B136=""),"",'OddsRatio_working_2-way'!N135)</f>
        <v>2.7211229331292399</v>
      </c>
      <c r="J136" s="33">
        <f>IF('Log_working_2-way'!$D135="","",A136^('Log_working_2-way'!$D135))</f>
        <v>1.5747593860945028</v>
      </c>
      <c r="K136" s="35">
        <f>IF('Log_working_2-way'!$D135="","",B136^('Log_working_2-way'!$D135))</f>
        <v>2.7398584941677284</v>
      </c>
      <c r="L136" s="41">
        <f t="shared" si="18"/>
        <v>0.62682926829268293</v>
      </c>
      <c r="M136" s="41">
        <f t="shared" si="19"/>
        <v>0.37317073170731713</v>
      </c>
      <c r="N136" s="42">
        <v>100</v>
      </c>
      <c r="O136" s="42">
        <f t="shared" si="20"/>
        <v>34.640522875816991</v>
      </c>
      <c r="P136" s="42">
        <f t="shared" si="21"/>
        <v>61.089494163424128</v>
      </c>
      <c r="Q136" s="42">
        <f t="shared" si="22"/>
        <v>38.910505836575879</v>
      </c>
      <c r="R136" s="42">
        <f t="shared" si="23"/>
        <v>65.359477124183002</v>
      </c>
      <c r="S136" s="43">
        <f t="shared" si="24"/>
        <v>-4.2699829607588882</v>
      </c>
      <c r="T136" s="43">
        <f t="shared" si="25"/>
        <v>-4.269982960758874</v>
      </c>
      <c r="U136" s="31" t="s">
        <v>121</v>
      </c>
      <c r="V136" s="31" t="s">
        <v>413</v>
      </c>
      <c r="W136" s="31" t="s">
        <v>423</v>
      </c>
      <c r="X136" s="31" t="s">
        <v>457</v>
      </c>
      <c r="Y136" s="50" t="s">
        <v>459</v>
      </c>
    </row>
    <row r="137" spans="1:25" s="38" customFormat="1" ht="15" x14ac:dyDescent="0.25">
      <c r="A137" s="31">
        <v>2.0499999999999998</v>
      </c>
      <c r="B137" s="31">
        <v>1.82</v>
      </c>
      <c r="C137" s="32">
        <f t="shared" si="26"/>
        <v>3.7255427499329974E-2</v>
      </c>
      <c r="D137" s="33">
        <f>IF(OR($A137="",$B137=""),"",A137*'MPTO_working_2-way'!$G136)</f>
        <v>2.1263736263736264</v>
      </c>
      <c r="E137" s="35">
        <f>IF(OR($A137="",$B137=""),"",B137*'MPTO_working_2-way'!$G136)</f>
        <v>1.8878048780487806</v>
      </c>
      <c r="F137" s="33">
        <f>IF(OR($A137="",$B137=""),"",'MPTO_working_2-way'!D136)</f>
        <v>2.1313910311339619</v>
      </c>
      <c r="G137" s="35">
        <f>IF(OR($A137="",$B137=""),"",'MPTO_working_2-way'!E136)</f>
        <v>1.8838677101741985</v>
      </c>
      <c r="H137" s="33">
        <f>IF(OR($A137="",$B137=""),"",'OddsRatio_working_2-way'!M136)</f>
        <v>2.1315864106987359</v>
      </c>
      <c r="I137" s="33">
        <f>IF(OR($A137="",$B137=""),"",'OddsRatio_working_2-way'!N136)</f>
        <v>1.883715101688537</v>
      </c>
      <c r="J137" s="33">
        <f>IF('Log_working_2-way'!$D136="","",A137^('Log_working_2-way'!$D136))</f>
        <v>2.1338875006808986</v>
      </c>
      <c r="K137" s="35">
        <f>IF('Log_working_2-way'!$D136="","",B137^('Log_working_2-way'!$D136))</f>
        <v>1.8819217068707428</v>
      </c>
      <c r="L137" s="41">
        <f t="shared" ref="L137:L186" si="27">(1/D137)</f>
        <v>0.47028423772609818</v>
      </c>
      <c r="M137" s="41">
        <f t="shared" ref="M137:M186" si="28">(1/E137)</f>
        <v>0.52971576227390182</v>
      </c>
      <c r="N137" s="42">
        <v>100</v>
      </c>
      <c r="O137" s="42">
        <f t="shared" ref="O137:O186" si="29">(1/A137)*((N137*A137)-N137)</f>
        <v>51.219512195121943</v>
      </c>
      <c r="P137" s="42">
        <f t="shared" ref="P137:P186" si="30">(1/B137)*((N137*B137)-N137)</f>
        <v>45.054945054945051</v>
      </c>
      <c r="Q137" s="42">
        <f t="shared" ref="Q137:Q186" si="31">(1/B137)*N137</f>
        <v>54.945054945054942</v>
      </c>
      <c r="R137" s="42">
        <f t="shared" ref="R137:R186" si="32">(1/A137)*N137</f>
        <v>48.780487804878057</v>
      </c>
      <c r="S137" s="43">
        <f t="shared" ref="S137:S186" si="33">O137-Q137</f>
        <v>-3.7255427499329983</v>
      </c>
      <c r="T137" s="43">
        <f t="shared" ref="T137:T186" si="34">P137-R137</f>
        <v>-3.7255427499330054</v>
      </c>
      <c r="U137" s="31" t="s">
        <v>362</v>
      </c>
      <c r="V137" s="31" t="s">
        <v>365</v>
      </c>
      <c r="W137" s="31" t="s">
        <v>419</v>
      </c>
      <c r="X137" s="31" t="s">
        <v>458</v>
      </c>
      <c r="Y137" s="50" t="s">
        <v>471</v>
      </c>
    </row>
    <row r="138" spans="1:25" ht="15" x14ac:dyDescent="0.25">
      <c r="A138" s="31">
        <v>1.86</v>
      </c>
      <c r="B138" s="31">
        <v>2</v>
      </c>
      <c r="C138" s="32">
        <f t="shared" si="26"/>
        <v>3.7634408602150504E-2</v>
      </c>
      <c r="D138" s="33">
        <f>IF(OR($A138="",$B138=""),"",A138*'MPTO_working_2-way'!$G137)</f>
        <v>1.93</v>
      </c>
      <c r="E138" s="35">
        <f>IF(OR($A138="",$B138=""),"",B138*'MPTO_working_2-way'!$G137)</f>
        <v>2.075268817204301</v>
      </c>
      <c r="F138" s="33">
        <f>IF(OR($A138="",$B138=""),"",'MPTO_working_2-way'!D137)</f>
        <v>1.927461139896373</v>
      </c>
      <c r="G138" s="35">
        <f>IF(OR($A138="",$B138=""),"",'MPTO_working_2-way'!E137)</f>
        <v>2.0782122905027931</v>
      </c>
      <c r="H138" s="33">
        <f>IF(OR($A138="",$B138=""),"",'OddsRatio_working_2-way'!M137)</f>
        <v>1.9273618495495706</v>
      </c>
      <c r="I138" s="33">
        <f>IF(OR($A138="",$B138=""),"",'OddsRatio_working_2-way'!N137)</f>
        <v>2.078327732034384</v>
      </c>
      <c r="J138" s="33">
        <f>IF('Log_working_2-way'!$D137="","",A138^('Log_working_2-way'!$D137))</f>
        <v>1.9262040880795479</v>
      </c>
      <c r="K138" s="35">
        <f>IF('Log_working_2-way'!$D137="","",B138^('Log_working_2-way'!$D137))</f>
        <v>2.079675649103816</v>
      </c>
      <c r="L138" s="41">
        <f t="shared" si="27"/>
        <v>0.5181347150259068</v>
      </c>
      <c r="M138" s="41">
        <f t="shared" si="28"/>
        <v>0.48186528497409326</v>
      </c>
      <c r="N138" s="42">
        <v>100</v>
      </c>
      <c r="O138" s="42">
        <f t="shared" si="29"/>
        <v>46.236559139784944</v>
      </c>
      <c r="P138" s="42">
        <f t="shared" si="30"/>
        <v>50</v>
      </c>
      <c r="Q138" s="42">
        <f t="shared" si="31"/>
        <v>50</v>
      </c>
      <c r="R138" s="42">
        <f t="shared" si="32"/>
        <v>53.763440860215049</v>
      </c>
      <c r="S138" s="43">
        <f t="shared" si="33"/>
        <v>-3.7634408602150557</v>
      </c>
      <c r="T138" s="43">
        <f t="shared" si="34"/>
        <v>-3.7634408602150486</v>
      </c>
      <c r="U138" s="31" t="s">
        <v>238</v>
      </c>
      <c r="V138" s="31" t="s">
        <v>236</v>
      </c>
      <c r="W138" s="31" t="s">
        <v>419</v>
      </c>
      <c r="X138" s="31" t="s">
        <v>458</v>
      </c>
      <c r="Y138" s="50" t="s">
        <v>462</v>
      </c>
    </row>
    <row r="139" spans="1:25" ht="15" x14ac:dyDescent="0.25">
      <c r="A139" s="31">
        <v>1.85</v>
      </c>
      <c r="B139" s="31">
        <v>2.0099999999999998</v>
      </c>
      <c r="C139" s="32">
        <f t="shared" si="26"/>
        <v>3.80529783514858E-2</v>
      </c>
      <c r="D139" s="33">
        <f>IF(OR($A139="",$B139=""),"",A139*'MPTO_working_2-way'!$G138)</f>
        <v>1.9203980099502489</v>
      </c>
      <c r="E139" s="35">
        <f>IF(OR($A139="",$B139=""),"",B139*'MPTO_working_2-way'!$G138)</f>
        <v>2.086486486486486</v>
      </c>
      <c r="F139" s="33">
        <f>IF(OR($A139="",$B139=""),"",'MPTO_working_2-way'!D138)</f>
        <v>1.9174938764986464</v>
      </c>
      <c r="G139" s="35">
        <f>IF(OR($A139="",$B139=""),"",'MPTO_working_2-way'!E138)</f>
        <v>2.0899255304201207</v>
      </c>
      <c r="H139" s="33">
        <f>IF(OR($A139="",$B139=""),"",'OddsRatio_working_2-way'!M138)</f>
        <v>1.91737896118008</v>
      </c>
      <c r="I139" s="33">
        <f>IF(OR($A139="",$B139=""),"",'OddsRatio_working_2-way'!N138)</f>
        <v>2.0900620597551534</v>
      </c>
      <c r="J139" s="33">
        <f>IF('Log_working_2-way'!$D138="","",A139^('Log_working_2-way'!$D138))</f>
        <v>1.9160544641822177</v>
      </c>
      <c r="K139" s="35">
        <f>IF('Log_working_2-way'!$D138="","",B139^('Log_working_2-way'!$D138))</f>
        <v>2.0916381493676872</v>
      </c>
      <c r="L139" s="41">
        <f t="shared" si="27"/>
        <v>0.52072538860103623</v>
      </c>
      <c r="M139" s="41">
        <f t="shared" si="28"/>
        <v>0.47927461139896382</v>
      </c>
      <c r="N139" s="42">
        <v>100</v>
      </c>
      <c r="O139" s="42">
        <f t="shared" si="29"/>
        <v>45.945945945945937</v>
      </c>
      <c r="P139" s="42">
        <f t="shared" si="30"/>
        <v>50.248756218905463</v>
      </c>
      <c r="Q139" s="42">
        <f t="shared" si="31"/>
        <v>49.751243781094537</v>
      </c>
      <c r="R139" s="42">
        <f t="shared" si="32"/>
        <v>54.054054054054049</v>
      </c>
      <c r="S139" s="43">
        <f t="shared" si="33"/>
        <v>-3.8052978351486004</v>
      </c>
      <c r="T139" s="43">
        <f t="shared" si="34"/>
        <v>-3.8052978351485862</v>
      </c>
      <c r="U139" s="31" t="s">
        <v>366</v>
      </c>
      <c r="V139" s="31" t="s">
        <v>361</v>
      </c>
      <c r="W139" s="31" t="s">
        <v>419</v>
      </c>
      <c r="X139" s="31" t="s">
        <v>458</v>
      </c>
      <c r="Y139" s="50" t="s">
        <v>479</v>
      </c>
    </row>
    <row r="140" spans="1:25" ht="15" x14ac:dyDescent="0.25">
      <c r="A140" s="31">
        <v>1.89</v>
      </c>
      <c r="B140" s="31">
        <v>1.96</v>
      </c>
      <c r="C140" s="32">
        <f t="shared" si="26"/>
        <v>3.9304610733182255E-2</v>
      </c>
      <c r="D140" s="33">
        <f>IF(OR($A140="",$B140=""),"",A140*'MPTO_working_2-way'!$G139)</f>
        <v>1.9642857142857144</v>
      </c>
      <c r="E140" s="35">
        <f>IF(OR($A140="",$B140=""),"",B140*'MPTO_working_2-way'!$G139)</f>
        <v>2.0370370370370372</v>
      </c>
      <c r="F140" s="33">
        <f>IF(OR($A140="",$B140=""),"",'MPTO_working_2-way'!D139)</f>
        <v>1.9629080118694364</v>
      </c>
      <c r="G140" s="35">
        <f>IF(OR($A140="",$B140=""),"",'MPTO_working_2-way'!E139)</f>
        <v>2.0385208012326657</v>
      </c>
      <c r="H140" s="33">
        <f>IF(OR($A140="",$B140=""),"",'OddsRatio_working_2-way'!M139)</f>
        <v>1.9628516673576117</v>
      </c>
      <c r="I140" s="33">
        <f>IF(OR($A140="",$B140=""),"",'OddsRatio_working_2-way'!N139)</f>
        <v>2.0385815737789974</v>
      </c>
      <c r="J140" s="33">
        <f>IF('Log_working_2-way'!$D139="","",A140^('Log_working_2-way'!$D139))</f>
        <v>1.9622220256096747</v>
      </c>
      <c r="K140" s="35">
        <f>IF('Log_working_2-way'!$D139="","",B140^('Log_working_2-way'!$D139))</f>
        <v>2.0392611823308071</v>
      </c>
      <c r="L140" s="41">
        <f t="shared" si="27"/>
        <v>0.50909090909090904</v>
      </c>
      <c r="M140" s="41">
        <f t="shared" si="28"/>
        <v>0.49090909090909085</v>
      </c>
      <c r="N140" s="42">
        <v>100</v>
      </c>
      <c r="O140" s="42">
        <f t="shared" si="29"/>
        <v>47.089947089947096</v>
      </c>
      <c r="P140" s="42">
        <f t="shared" si="30"/>
        <v>48.979591836734699</v>
      </c>
      <c r="Q140" s="42">
        <f t="shared" si="31"/>
        <v>51.020408163265309</v>
      </c>
      <c r="R140" s="42">
        <f t="shared" si="32"/>
        <v>52.910052910052919</v>
      </c>
      <c r="S140" s="43">
        <f t="shared" si="33"/>
        <v>-3.930461073318213</v>
      </c>
      <c r="T140" s="43">
        <f t="shared" si="34"/>
        <v>-3.9304610733182201</v>
      </c>
      <c r="U140" s="31" t="s">
        <v>367</v>
      </c>
      <c r="V140" s="31" t="s">
        <v>235</v>
      </c>
      <c r="W140" s="31" t="s">
        <v>419</v>
      </c>
      <c r="X140" s="31" t="s">
        <v>458</v>
      </c>
      <c r="Y140" s="50" t="s">
        <v>474</v>
      </c>
    </row>
    <row r="141" spans="1:25" ht="15" x14ac:dyDescent="0.25">
      <c r="A141" s="31">
        <v>1.87</v>
      </c>
      <c r="B141" s="31">
        <v>2.04</v>
      </c>
      <c r="C141" s="32">
        <f t="shared" si="26"/>
        <v>2.4955436720142554E-2</v>
      </c>
      <c r="D141" s="33">
        <f>IF(OR($A141="",$B141=""),"",A141*'MPTO_working_2-way'!$G140)</f>
        <v>1.9166666666666667</v>
      </c>
      <c r="E141" s="35">
        <f>IF(OR($A141="",$B141=""),"",B141*'MPTO_working_2-way'!$G140)</f>
        <v>2.0909090909090908</v>
      </c>
      <c r="F141" s="33">
        <f>IF(OR($A141="",$B141=""),"",'MPTO_working_2-way'!D140)</f>
        <v>1.9146757679180888</v>
      </c>
      <c r="G141" s="35">
        <f>IF(OR($A141="",$B141=""),"",'MPTO_working_2-way'!E140)</f>
        <v>2.0932835820895521</v>
      </c>
      <c r="H141" s="33">
        <f>IF(OR($A141="",$B141=""),"",'OddsRatio_working_2-way'!M140)</f>
        <v>1.9146247654303168</v>
      </c>
      <c r="I141" s="33">
        <f>IF(OR($A141="",$B141=""),"",'OddsRatio_working_2-way'!N140)</f>
        <v>2.0933445471810685</v>
      </c>
      <c r="J141" s="33">
        <f>IF('Log_working_2-way'!$D140="","",A141^('Log_working_2-way'!$D140))</f>
        <v>1.9137261145840778</v>
      </c>
      <c r="K141" s="35">
        <f>IF('Log_working_2-way'!$D140="","",B141^('Log_working_2-way'!$D140))</f>
        <v>2.0944198529941209</v>
      </c>
      <c r="L141" s="41">
        <f t="shared" si="27"/>
        <v>0.52173913043478259</v>
      </c>
      <c r="M141" s="41">
        <f t="shared" si="28"/>
        <v>0.47826086956521741</v>
      </c>
      <c r="N141" s="42">
        <v>100</v>
      </c>
      <c r="O141" s="42">
        <f t="shared" si="29"/>
        <v>46.524064171122987</v>
      </c>
      <c r="P141" s="42">
        <f t="shared" si="30"/>
        <v>50.980392156862742</v>
      </c>
      <c r="Q141" s="42">
        <f t="shared" si="31"/>
        <v>49.019607843137251</v>
      </c>
      <c r="R141" s="42">
        <f t="shared" si="32"/>
        <v>53.475935828876999</v>
      </c>
      <c r="S141" s="43">
        <f t="shared" si="33"/>
        <v>-2.4955436720142643</v>
      </c>
      <c r="T141" s="43">
        <f t="shared" si="34"/>
        <v>-2.4955436720142572</v>
      </c>
      <c r="U141" s="31" t="s">
        <v>246</v>
      </c>
      <c r="V141" s="31" t="s">
        <v>241</v>
      </c>
      <c r="W141" s="31" t="s">
        <v>211</v>
      </c>
      <c r="X141" s="31" t="s">
        <v>458</v>
      </c>
      <c r="Y141" s="50" t="s">
        <v>463</v>
      </c>
    </row>
    <row r="142" spans="1:25" ht="15" x14ac:dyDescent="0.25">
      <c r="A142" s="31">
        <v>2.04</v>
      </c>
      <c r="B142" s="31">
        <v>1.88</v>
      </c>
      <c r="C142" s="32">
        <f t="shared" si="26"/>
        <v>2.2110972048393851E-2</v>
      </c>
      <c r="D142" s="33">
        <f>IF(OR($A142="",$B142=""),"",A142*'MPTO_working_2-way'!$G141)</f>
        <v>2.0851063829787235</v>
      </c>
      <c r="E142" s="35">
        <f>IF(OR($A142="",$B142=""),"",B142*'MPTO_working_2-way'!$G141)</f>
        <v>1.9215686274509802</v>
      </c>
      <c r="F142" s="33">
        <f>IF(OR($A142="",$B142=""),"",'MPTO_working_2-way'!D141)</f>
        <v>2.087070091423596</v>
      </c>
      <c r="G142" s="35">
        <f>IF(OR($A142="",$B142=""),"",'MPTO_working_2-way'!E141)</f>
        <v>1.9199038846615937</v>
      </c>
      <c r="H142" s="33">
        <f>IF(OR($A142="",$B142=""),"",'OddsRatio_working_2-way'!M141)</f>
        <v>2.0871146130092182</v>
      </c>
      <c r="I142" s="33">
        <f>IF(OR($A142="",$B142=""),"",'OddsRatio_working_2-way'!N141)</f>
        <v>1.9198662110077995</v>
      </c>
      <c r="J142" s="33">
        <f>IF('Log_working_2-way'!$D141="","",A142^('Log_working_2-way'!$D141))</f>
        <v>2.0880014698245399</v>
      </c>
      <c r="K142" s="35">
        <f>IF('Log_working_2-way'!$D141="","",B142^('Log_working_2-way'!$D141))</f>
        <v>1.9191164053861676</v>
      </c>
      <c r="L142" s="41">
        <f t="shared" si="27"/>
        <v>0.47959183673469385</v>
      </c>
      <c r="M142" s="41">
        <f t="shared" si="28"/>
        <v>0.52040816326530615</v>
      </c>
      <c r="N142" s="42">
        <v>100</v>
      </c>
      <c r="O142" s="42">
        <f t="shared" si="29"/>
        <v>50.980392156862742</v>
      </c>
      <c r="P142" s="42">
        <f t="shared" si="30"/>
        <v>46.808510638297875</v>
      </c>
      <c r="Q142" s="42">
        <f t="shared" si="31"/>
        <v>53.191489361702125</v>
      </c>
      <c r="R142" s="42">
        <f t="shared" si="32"/>
        <v>49.019607843137251</v>
      </c>
      <c r="S142" s="43">
        <f t="shared" si="33"/>
        <v>-2.2110972048393833</v>
      </c>
      <c r="T142" s="43">
        <f t="shared" si="34"/>
        <v>-2.2110972048393762</v>
      </c>
      <c r="U142" s="31" t="s">
        <v>222</v>
      </c>
      <c r="V142" s="31" t="s">
        <v>243</v>
      </c>
      <c r="W142" s="31" t="s">
        <v>211</v>
      </c>
      <c r="X142" s="31" t="s">
        <v>458</v>
      </c>
      <c r="Y142" s="50" t="s">
        <v>465</v>
      </c>
    </row>
    <row r="143" spans="1:25" ht="15" x14ac:dyDescent="0.25">
      <c r="A143" s="31">
        <v>1.71</v>
      </c>
      <c r="B143" s="31">
        <v>2.2599999999999998</v>
      </c>
      <c r="C143" s="32">
        <f t="shared" si="26"/>
        <v>2.727319774362158E-2</v>
      </c>
      <c r="D143" s="33">
        <f>IF(OR($A143="",$B143=""),"",A143*'MPTO_working_2-way'!$G142)</f>
        <v>1.7566371681415929</v>
      </c>
      <c r="E143" s="35">
        <f>IF(OR($A143="",$B143=""),"",B143*'MPTO_working_2-way'!$G142)</f>
        <v>2.3216374269005846</v>
      </c>
      <c r="F143" s="33">
        <f>IF(OR($A143="",$B143=""),"",'MPTO_working_2-way'!D142)</f>
        <v>1.7508268019752637</v>
      </c>
      <c r="G143" s="35">
        <f>IF(OR($A143="",$B143=""),"",'MPTO_working_2-way'!E142)</f>
        <v>2.3318650817594881</v>
      </c>
      <c r="H143" s="33">
        <f>IF(OR($A143="",$B143=""),"",'OddsRatio_working_2-way'!M142)</f>
        <v>1.7506610843064021</v>
      </c>
      <c r="I143" s="33">
        <f>IF(OR($A143="",$B143=""),"",'OddsRatio_working_2-way'!N142)</f>
        <v>2.3321591073606571</v>
      </c>
      <c r="J143" s="33">
        <f>IF('Log_working_2-way'!$D142="","",A143^('Log_working_2-way'!$D142))</f>
        <v>1.7480343480821783</v>
      </c>
      <c r="K143" s="35">
        <f>IF('Log_working_2-way'!$D142="","",B143^('Log_working_2-way'!$D142))</f>
        <v>2.3368370083055718</v>
      </c>
      <c r="L143" s="41">
        <f t="shared" si="27"/>
        <v>0.5692695214105794</v>
      </c>
      <c r="M143" s="41">
        <f t="shared" si="28"/>
        <v>0.43073047858942071</v>
      </c>
      <c r="N143" s="42">
        <v>100</v>
      </c>
      <c r="O143" s="42">
        <f t="shared" si="29"/>
        <v>41.520467836257311</v>
      </c>
      <c r="P143" s="42">
        <f t="shared" si="30"/>
        <v>55.752212389380524</v>
      </c>
      <c r="Q143" s="42">
        <f t="shared" si="31"/>
        <v>44.247787610619469</v>
      </c>
      <c r="R143" s="42">
        <f t="shared" si="32"/>
        <v>58.479532163742689</v>
      </c>
      <c r="S143" s="43">
        <f t="shared" si="33"/>
        <v>-2.727319774362158</v>
      </c>
      <c r="T143" s="43">
        <f t="shared" si="34"/>
        <v>-2.7273197743621651</v>
      </c>
      <c r="U143" s="31" t="s">
        <v>251</v>
      </c>
      <c r="V143" s="31" t="s">
        <v>372</v>
      </c>
      <c r="W143" s="31" t="s">
        <v>211</v>
      </c>
      <c r="X143" s="31" t="s">
        <v>458</v>
      </c>
      <c r="Y143" s="50" t="s">
        <v>461</v>
      </c>
    </row>
    <row r="144" spans="1:25" ht="15" x14ac:dyDescent="0.25">
      <c r="A144" s="31">
        <v>2.12</v>
      </c>
      <c r="B144" s="31">
        <v>1.78</v>
      </c>
      <c r="C144" s="32">
        <f t="shared" si="26"/>
        <v>3.3495866016535869E-2</v>
      </c>
      <c r="D144" s="33">
        <f>IF(OR($A144="",$B144=""),"",A144*'MPTO_working_2-way'!$G143)</f>
        <v>2.191011235955056</v>
      </c>
      <c r="E144" s="35">
        <f>IF(OR($A144="",$B144=""),"",B144*'MPTO_working_2-way'!$G143)</f>
        <v>1.8396226415094339</v>
      </c>
      <c r="F144" s="33">
        <f>IF(OR($A144="",$B144=""),"",'MPTO_working_2-way'!D143)</f>
        <v>2.1980428704566637</v>
      </c>
      <c r="G144" s="35">
        <f>IF(OR($A144="",$B144=""),"",'MPTO_working_2-way'!E143)</f>
        <v>1.8346946713341112</v>
      </c>
      <c r="H144" s="33">
        <f>IF(OR($A144="",$B144=""),"",'OddsRatio_working_2-way'!M143)</f>
        <v>2.1982893790305562</v>
      </c>
      <c r="I144" s="33">
        <f>IF(OR($A144="",$B144=""),"",'OddsRatio_working_2-way'!N143)</f>
        <v>1.83452296039628</v>
      </c>
      <c r="J144" s="33">
        <f>IF('Log_working_2-way'!$D143="","",A144^('Log_working_2-way'!$D143))</f>
        <v>2.2015102621380289</v>
      </c>
      <c r="K144" s="35">
        <f>IF('Log_working_2-way'!$D143="","",B144^('Log_working_2-way'!$D143))</f>
        <v>1.8322858584832242</v>
      </c>
      <c r="L144" s="41">
        <f t="shared" si="27"/>
        <v>0.45641025641025645</v>
      </c>
      <c r="M144" s="41">
        <f t="shared" si="28"/>
        <v>0.54358974358974366</v>
      </c>
      <c r="N144" s="42">
        <v>100</v>
      </c>
      <c r="O144" s="42">
        <f t="shared" si="29"/>
        <v>52.830188679245275</v>
      </c>
      <c r="P144" s="42">
        <f t="shared" si="30"/>
        <v>43.820224719101127</v>
      </c>
      <c r="Q144" s="42">
        <f t="shared" si="31"/>
        <v>56.17977528089888</v>
      </c>
      <c r="R144" s="42">
        <f t="shared" si="32"/>
        <v>47.169811320754711</v>
      </c>
      <c r="S144" s="43">
        <f t="shared" si="33"/>
        <v>-3.3495866016536056</v>
      </c>
      <c r="T144" s="43">
        <f t="shared" si="34"/>
        <v>-3.3495866016535842</v>
      </c>
      <c r="U144" s="31" t="s">
        <v>210</v>
      </c>
      <c r="V144" s="31" t="s">
        <v>225</v>
      </c>
      <c r="W144" s="31" t="s">
        <v>212</v>
      </c>
      <c r="X144" s="31" t="s">
        <v>458</v>
      </c>
      <c r="Y144" s="50" t="s">
        <v>470</v>
      </c>
    </row>
    <row r="145" spans="1:25" ht="15" x14ac:dyDescent="0.25">
      <c r="A145" s="31">
        <v>1.94</v>
      </c>
      <c r="B145" s="31">
        <v>1.94</v>
      </c>
      <c r="C145" s="32">
        <f t="shared" si="26"/>
        <v>3.0927835051546504E-2</v>
      </c>
      <c r="D145" s="33">
        <f>IF(OR($A145="",$B145=""),"",A145*'MPTO_working_2-way'!$G144)</f>
        <v>2</v>
      </c>
      <c r="E145" s="35">
        <f>IF(OR($A145="",$B145=""),"",B145*'MPTO_working_2-way'!$G144)</f>
        <v>2</v>
      </c>
      <c r="F145" s="33">
        <f>IF(OR($A145="",$B145=""),"",'MPTO_working_2-way'!D144)</f>
        <v>2.0000000000000004</v>
      </c>
      <c r="G145" s="35">
        <f>IF(OR($A145="",$B145=""),"",'MPTO_working_2-way'!E144)</f>
        <v>2.0000000000000004</v>
      </c>
      <c r="H145" s="33">
        <f>IF(OR($A145="",$B145=""),"",'OddsRatio_working_2-way'!M144)</f>
        <v>2.0000000000000004</v>
      </c>
      <c r="I145" s="33">
        <f>IF(OR($A145="",$B145=""),"",'OddsRatio_working_2-way'!N144)</f>
        <v>2.0000000000000004</v>
      </c>
      <c r="J145" s="33">
        <f>IF('Log_working_2-way'!$D144="","",A145^('Log_working_2-way'!$D144))</f>
        <v>1.9999999999999891</v>
      </c>
      <c r="K145" s="35">
        <f>IF('Log_working_2-way'!$D144="","",B145^('Log_working_2-way'!$D144))</f>
        <v>1.9999999999999891</v>
      </c>
      <c r="L145" s="41">
        <f t="shared" si="27"/>
        <v>0.5</v>
      </c>
      <c r="M145" s="41">
        <f t="shared" si="28"/>
        <v>0.5</v>
      </c>
      <c r="N145" s="42">
        <v>100</v>
      </c>
      <c r="O145" s="42">
        <f t="shared" si="29"/>
        <v>48.453608247422686</v>
      </c>
      <c r="P145" s="42">
        <f t="shared" si="30"/>
        <v>48.453608247422686</v>
      </c>
      <c r="Q145" s="42">
        <f t="shared" si="31"/>
        <v>51.546391752577328</v>
      </c>
      <c r="R145" s="42">
        <f t="shared" si="32"/>
        <v>51.546391752577328</v>
      </c>
      <c r="S145" s="43">
        <f t="shared" si="33"/>
        <v>-3.0927835051546424</v>
      </c>
      <c r="T145" s="43">
        <f t="shared" si="34"/>
        <v>-3.0927835051546424</v>
      </c>
      <c r="U145" s="31" t="s">
        <v>375</v>
      </c>
      <c r="V145" s="31" t="s">
        <v>255</v>
      </c>
      <c r="W145" s="31" t="s">
        <v>212</v>
      </c>
      <c r="X145" s="31" t="s">
        <v>458</v>
      </c>
      <c r="Y145" s="50" t="s">
        <v>466</v>
      </c>
    </row>
    <row r="146" spans="1:25" s="38" customFormat="1" ht="15" x14ac:dyDescent="0.25">
      <c r="A146" s="31">
        <v>2.02</v>
      </c>
      <c r="B146" s="31">
        <v>1.88</v>
      </c>
      <c r="C146" s="32">
        <f t="shared" si="26"/>
        <v>2.6964398567516312E-2</v>
      </c>
      <c r="D146" s="33">
        <f>IF(OR($A146="",$B146=""),"",A146*'MPTO_working_2-way'!$G145)</f>
        <v>2.0744680851063828</v>
      </c>
      <c r="E146" s="35">
        <f>IF(OR($A146="",$B146=""),"",B146*'MPTO_working_2-way'!$G145)</f>
        <v>1.9306930693069306</v>
      </c>
      <c r="F146" s="33">
        <f>IF(OR($A146="",$B146=""),"",'MPTO_working_2-way'!D145)</f>
        <v>2.0765529308836395</v>
      </c>
      <c r="G146" s="35">
        <f>IF(OR($A146="",$B146=""),"",'MPTO_working_2-way'!E145)</f>
        <v>1.9288906948394962</v>
      </c>
      <c r="H146" s="33">
        <f>IF(OR($A146="",$B146=""),"",'OddsRatio_working_2-way'!M145)</f>
        <v>2.0766108438479098</v>
      </c>
      <c r="I146" s="33">
        <f>IF(OR($A146="",$B146=""),"",'OddsRatio_working_2-way'!N145)</f>
        <v>1.9288407280256479</v>
      </c>
      <c r="J146" s="33">
        <f>IF('Log_working_2-way'!$D145="","",A146^('Log_working_2-way'!$D145))</f>
        <v>2.0775563029751076</v>
      </c>
      <c r="K146" s="35">
        <f>IF('Log_working_2-way'!$D145="","",B146^('Log_working_2-way'!$D145))</f>
        <v>1.9280257534933587</v>
      </c>
      <c r="L146" s="41">
        <f t="shared" si="27"/>
        <v>0.48205128205128212</v>
      </c>
      <c r="M146" s="41">
        <f t="shared" si="28"/>
        <v>0.517948717948718</v>
      </c>
      <c r="N146" s="42">
        <v>100</v>
      </c>
      <c r="O146" s="42">
        <f t="shared" si="29"/>
        <v>50.495049504950494</v>
      </c>
      <c r="P146" s="42">
        <f t="shared" si="30"/>
        <v>46.808510638297875</v>
      </c>
      <c r="Q146" s="42">
        <f t="shared" si="31"/>
        <v>53.191489361702125</v>
      </c>
      <c r="R146" s="42">
        <f t="shared" si="32"/>
        <v>49.504950495049506</v>
      </c>
      <c r="S146" s="43">
        <f t="shared" si="33"/>
        <v>-2.6964398567516312</v>
      </c>
      <c r="T146" s="43">
        <f t="shared" si="34"/>
        <v>-2.6964398567516312</v>
      </c>
      <c r="U146" s="31" t="s">
        <v>209</v>
      </c>
      <c r="V146" s="31" t="s">
        <v>214</v>
      </c>
      <c r="W146" s="31" t="s">
        <v>212</v>
      </c>
      <c r="X146" s="31" t="s">
        <v>458</v>
      </c>
      <c r="Y146" s="50" t="s">
        <v>468</v>
      </c>
    </row>
    <row r="147" spans="1:25" ht="15" x14ac:dyDescent="0.25">
      <c r="A147" s="31">
        <v>2.42</v>
      </c>
      <c r="B147" s="31">
        <v>1.63</v>
      </c>
      <c r="C147" s="32">
        <f t="shared" si="26"/>
        <v>2.6720073011205159E-2</v>
      </c>
      <c r="D147" s="33">
        <f>IF(OR($A147="",$B147=""),"",A147*'MPTO_working_2-way'!$G146)</f>
        <v>2.4846625766871164</v>
      </c>
      <c r="E147" s="35">
        <f>IF(OR($A147="",$B147=""),"",B147*'MPTO_working_2-way'!$G146)</f>
        <v>1.6735537190082643</v>
      </c>
      <c r="F147" s="33">
        <f>IF(OR($A147="",$B147=""),"",'MPTO_working_2-way'!D146)</f>
        <v>2.5008558929816775</v>
      </c>
      <c r="G147" s="35">
        <f>IF(OR($A147="",$B147=""),"",'MPTO_working_2-way'!E146)</f>
        <v>1.6662864867148226</v>
      </c>
      <c r="H147" s="33">
        <f>IF(OR($A147="",$B147=""),"",'OddsRatio_working_2-way'!M146)</f>
        <v>2.5013221686128042</v>
      </c>
      <c r="I147" s="33">
        <f>IF(OR($A147="",$B147=""),"",'OddsRatio_working_2-way'!N146)</f>
        <v>1.6660795536803288</v>
      </c>
      <c r="J147" s="33">
        <f>IF('Log_working_2-way'!$D146="","",A147^('Log_working_2-way'!$D146))</f>
        <v>2.5087737592448787</v>
      </c>
      <c r="K147" s="35">
        <f>IF('Log_working_2-way'!$D146="","",B147^('Log_working_2-way'!$D146))</f>
        <v>1.6627898940265724</v>
      </c>
      <c r="L147" s="41">
        <f t="shared" si="27"/>
        <v>0.40246913580246918</v>
      </c>
      <c r="M147" s="41">
        <f t="shared" si="28"/>
        <v>0.59753086419753088</v>
      </c>
      <c r="N147" s="42">
        <v>100</v>
      </c>
      <c r="O147" s="42">
        <f t="shared" si="29"/>
        <v>58.677685950413228</v>
      </c>
      <c r="P147" s="42">
        <f t="shared" si="30"/>
        <v>38.650306748466257</v>
      </c>
      <c r="Q147" s="42">
        <f t="shared" si="31"/>
        <v>61.349693251533743</v>
      </c>
      <c r="R147" s="42">
        <f t="shared" si="32"/>
        <v>41.32231404958678</v>
      </c>
      <c r="S147" s="43">
        <f t="shared" si="33"/>
        <v>-2.6720073011205159</v>
      </c>
      <c r="T147" s="43">
        <f t="shared" si="34"/>
        <v>-2.672007301120523</v>
      </c>
      <c r="U147" s="31" t="s">
        <v>34</v>
      </c>
      <c r="V147" s="31" t="s">
        <v>40</v>
      </c>
      <c r="W147" s="31" t="s">
        <v>424</v>
      </c>
      <c r="X147" s="31" t="s">
        <v>458</v>
      </c>
      <c r="Y147" s="50" t="s">
        <v>466</v>
      </c>
    </row>
    <row r="148" spans="1:25" ht="15" x14ac:dyDescent="0.25">
      <c r="A148" s="31">
        <v>2.0299999999999998</v>
      </c>
      <c r="B148" s="31">
        <v>1.88</v>
      </c>
      <c r="C148" s="32">
        <f t="shared" si="26"/>
        <v>2.4525731055444977E-2</v>
      </c>
      <c r="D148" s="33">
        <f>IF(OR($A148="",$B148=""),"",A148*'MPTO_working_2-way'!$G147)</f>
        <v>2.0797872340425529</v>
      </c>
      <c r="E148" s="35">
        <f>IF(OR($A148="",$B148=""),"",B148*'MPTO_working_2-way'!$G147)</f>
        <v>1.9261083743842364</v>
      </c>
      <c r="F148" s="33">
        <f>IF(OR($A148="",$B148=""),"",'MPTO_working_2-way'!D147)</f>
        <v>2.0818241326641935</v>
      </c>
      <c r="G148" s="35">
        <f>IF(OR($A148="",$B148=""),"",'MPTO_working_2-way'!E147)</f>
        <v>1.9243646631706333</v>
      </c>
      <c r="H148" s="33">
        <f>IF(OR($A148="",$B148=""),"",'OddsRatio_working_2-way'!M147)</f>
        <v>2.081875475946537</v>
      </c>
      <c r="I148" s="33">
        <f>IF(OR($A148="",$B148=""),"",'OddsRatio_working_2-way'!N147)</f>
        <v>1.9243207949834495</v>
      </c>
      <c r="J148" s="33">
        <f>IF('Log_working_2-way'!$D147="","",A148^('Log_working_2-way'!$D147))</f>
        <v>2.0827972819225606</v>
      </c>
      <c r="K148" s="35">
        <f>IF('Log_working_2-way'!$D147="","",B148^('Log_working_2-way'!$D147))</f>
        <v>1.9235339030630429</v>
      </c>
      <c r="L148" s="41">
        <f t="shared" si="27"/>
        <v>0.4808184143222507</v>
      </c>
      <c r="M148" s="41">
        <f t="shared" si="28"/>
        <v>0.51918158567774941</v>
      </c>
      <c r="N148" s="42">
        <v>100</v>
      </c>
      <c r="O148" s="42">
        <f t="shared" si="29"/>
        <v>50.73891625615763</v>
      </c>
      <c r="P148" s="42">
        <f t="shared" si="30"/>
        <v>46.808510638297875</v>
      </c>
      <c r="Q148" s="42">
        <f t="shared" si="31"/>
        <v>53.191489361702125</v>
      </c>
      <c r="R148" s="42">
        <f t="shared" si="32"/>
        <v>49.26108374384237</v>
      </c>
      <c r="S148" s="43">
        <f t="shared" si="33"/>
        <v>-2.452573105544495</v>
      </c>
      <c r="T148" s="43">
        <f t="shared" si="34"/>
        <v>-2.452573105544495</v>
      </c>
      <c r="U148" s="31" t="s">
        <v>39</v>
      </c>
      <c r="V148" s="31" t="s">
        <v>38</v>
      </c>
      <c r="W148" s="31" t="s">
        <v>424</v>
      </c>
      <c r="X148" s="31" t="s">
        <v>458</v>
      </c>
      <c r="Y148" s="50" t="s">
        <v>471</v>
      </c>
    </row>
    <row r="149" spans="1:25" ht="15" x14ac:dyDescent="0.25">
      <c r="A149" s="31">
        <v>1.93</v>
      </c>
      <c r="B149" s="31">
        <v>1.98</v>
      </c>
      <c r="C149" s="32">
        <f t="shared" si="26"/>
        <v>2.3185220076411994E-2</v>
      </c>
      <c r="D149" s="33">
        <f>IF(OR($A149="",$B149=""),"",A149*'MPTO_working_2-way'!$G148)</f>
        <v>1.9747474747474751</v>
      </c>
      <c r="E149" s="35">
        <f>IF(OR($A149="",$B149=""),"",B149*'MPTO_working_2-way'!$G148)</f>
        <v>2.0259067357512959</v>
      </c>
      <c r="F149" s="33">
        <f>IF(OR($A149="",$B149=""),"",'MPTO_working_2-way'!D148)</f>
        <v>1.974169551066798</v>
      </c>
      <c r="G149" s="35">
        <f>IF(OR($A149="",$B149=""),"",'MPTO_working_2-way'!E148)</f>
        <v>2.0265153523890338</v>
      </c>
      <c r="H149" s="33">
        <f>IF(OR($A149="",$B149=""),"",'OddsRatio_working_2-way'!M148)</f>
        <v>1.9741558354989901</v>
      </c>
      <c r="I149" s="33">
        <f>IF(OR($A149="",$B149=""),"",'OddsRatio_working_2-way'!N148)</f>
        <v>2.0265298051494733</v>
      </c>
      <c r="J149" s="33">
        <f>IF('Log_working_2-way'!$D148="","",A149^('Log_working_2-way'!$D148))</f>
        <v>1.9738951466986834</v>
      </c>
      <c r="K149" s="35">
        <f>IF('Log_working_2-way'!$D148="","",B149^('Log_working_2-way'!$D148))</f>
        <v>2.0268045830085555</v>
      </c>
      <c r="L149" s="41">
        <f t="shared" si="27"/>
        <v>0.50639386189258306</v>
      </c>
      <c r="M149" s="41">
        <f t="shared" si="28"/>
        <v>0.49360613810741677</v>
      </c>
      <c r="N149" s="42">
        <v>100</v>
      </c>
      <c r="O149" s="42">
        <f t="shared" si="29"/>
        <v>48.186528497409334</v>
      </c>
      <c r="P149" s="42">
        <f t="shared" si="30"/>
        <v>49.494949494949495</v>
      </c>
      <c r="Q149" s="42">
        <f t="shared" si="31"/>
        <v>50.505050505050505</v>
      </c>
      <c r="R149" s="42">
        <f t="shared" si="32"/>
        <v>51.81347150259068</v>
      </c>
      <c r="S149" s="43">
        <f t="shared" si="33"/>
        <v>-2.318522007641171</v>
      </c>
      <c r="T149" s="43">
        <f t="shared" si="34"/>
        <v>-2.3185220076411852</v>
      </c>
      <c r="U149" s="31" t="s">
        <v>125</v>
      </c>
      <c r="V149" s="31" t="s">
        <v>70</v>
      </c>
      <c r="W149" s="31" t="s">
        <v>424</v>
      </c>
      <c r="X149" s="31" t="s">
        <v>458</v>
      </c>
      <c r="Y149" s="50" t="s">
        <v>478</v>
      </c>
    </row>
    <row r="150" spans="1:25" ht="15" x14ac:dyDescent="0.25">
      <c r="A150" s="31">
        <v>2.0099999999999998</v>
      </c>
      <c r="B150" s="31">
        <v>1.9</v>
      </c>
      <c r="C150" s="32">
        <f t="shared" si="26"/>
        <v>2.3828227284629522E-2</v>
      </c>
      <c r="D150" s="33">
        <f>IF(OR($A150="",$B150=""),"",A150*'MPTO_working_2-way'!$G149)</f>
        <v>2.0578947368421052</v>
      </c>
      <c r="E150" s="35">
        <f>IF(OR($A150="",$B150=""),"",B150*'MPTO_working_2-way'!$G149)</f>
        <v>1.9452736318407959</v>
      </c>
      <c r="F150" s="33">
        <f>IF(OR($A150="",$B150=""),"",'MPTO_working_2-way'!D149)</f>
        <v>2.05931517929361</v>
      </c>
      <c r="G150" s="35">
        <f>IF(OR($A150="",$B150=""),"",'MPTO_working_2-way'!E149)</f>
        <v>1.9440061084245355</v>
      </c>
      <c r="H150" s="33">
        <f>IF(OR($A150="",$B150=""),"",'OddsRatio_working_2-way'!M149)</f>
        <v>2.0593499054713802</v>
      </c>
      <c r="I150" s="33">
        <f>IF(OR($A150="",$B150=""),"",'OddsRatio_working_2-way'!N149)</f>
        <v>1.9439751632913294</v>
      </c>
      <c r="J150" s="33">
        <f>IF('Log_working_2-way'!$D149="","",A150^('Log_working_2-way'!$D149))</f>
        <v>2.0599919987911819</v>
      </c>
      <c r="K150" s="35">
        <f>IF('Log_working_2-way'!$D149="","",B150^('Log_working_2-way'!$D149))</f>
        <v>1.9434033475162076</v>
      </c>
      <c r="L150" s="41">
        <f t="shared" si="27"/>
        <v>0.48593350383631717</v>
      </c>
      <c r="M150" s="41">
        <f t="shared" si="28"/>
        <v>0.51406649616368294</v>
      </c>
      <c r="N150" s="42">
        <v>100</v>
      </c>
      <c r="O150" s="42">
        <f t="shared" si="29"/>
        <v>50.248756218905463</v>
      </c>
      <c r="P150" s="42">
        <f t="shared" si="30"/>
        <v>47.368421052631575</v>
      </c>
      <c r="Q150" s="42">
        <f t="shared" si="31"/>
        <v>52.631578947368418</v>
      </c>
      <c r="R150" s="42">
        <f t="shared" si="32"/>
        <v>49.751243781094537</v>
      </c>
      <c r="S150" s="43">
        <f t="shared" si="33"/>
        <v>-2.3828227284629548</v>
      </c>
      <c r="T150" s="43">
        <f t="shared" si="34"/>
        <v>-2.3828227284629619</v>
      </c>
      <c r="U150" s="31" t="s">
        <v>35</v>
      </c>
      <c r="V150" s="31" t="s">
        <v>129</v>
      </c>
      <c r="W150" s="31" t="s">
        <v>424</v>
      </c>
      <c r="X150" s="31" t="s">
        <v>458</v>
      </c>
      <c r="Y150" s="50" t="s">
        <v>466</v>
      </c>
    </row>
    <row r="151" spans="1:25" ht="15" x14ac:dyDescent="0.25">
      <c r="A151" s="31">
        <v>1.68</v>
      </c>
      <c r="B151" s="31">
        <v>2.29</v>
      </c>
      <c r="C151" s="32">
        <f t="shared" si="26"/>
        <v>3.1919317945518833E-2</v>
      </c>
      <c r="D151" s="33">
        <f>IF(OR($A151="",$B151=""),"",A151*'MPTO_working_2-way'!$G150)</f>
        <v>1.7336244541484715</v>
      </c>
      <c r="E151" s="35">
        <f>IF(OR($A151="",$B151=""),"",B151*'MPTO_working_2-way'!$G150)</f>
        <v>2.3630952380952381</v>
      </c>
      <c r="F151" s="33">
        <f>IF(OR($A151="",$B151=""),"",'MPTO_working_2-way'!D150)</f>
        <v>1.7262855604415328</v>
      </c>
      <c r="G151" s="35">
        <f>IF(OR($A151="",$B151=""),"",'MPTO_working_2-way'!E150)</f>
        <v>2.3768688990485605</v>
      </c>
      <c r="H151" s="33">
        <f>IF(OR($A151="",$B151=""),"",'OddsRatio_working_2-way'!M150)</f>
        <v>1.7260384169902692</v>
      </c>
      <c r="I151" s="33">
        <f>IF(OR($A151="",$B151=""),"",'OddsRatio_working_2-way'!N150)</f>
        <v>2.3773375851727168</v>
      </c>
      <c r="J151" s="33">
        <f>IF('Log_working_2-way'!$D150="","",A151^('Log_working_2-way'!$D150))</f>
        <v>1.7227098761530257</v>
      </c>
      <c r="K151" s="35">
        <f>IF('Log_working_2-way'!$D150="","",B151^('Log_working_2-way'!$D150))</f>
        <v>2.3836811049586637</v>
      </c>
      <c r="L151" s="41">
        <f t="shared" si="27"/>
        <v>0.57682619647355171</v>
      </c>
      <c r="M151" s="41">
        <f t="shared" si="28"/>
        <v>0.42317380352644834</v>
      </c>
      <c r="N151" s="42">
        <v>100</v>
      </c>
      <c r="O151" s="42">
        <f t="shared" si="29"/>
        <v>40.476190476190474</v>
      </c>
      <c r="P151" s="42">
        <f t="shared" si="30"/>
        <v>56.331877729257641</v>
      </c>
      <c r="Q151" s="42">
        <f t="shared" si="31"/>
        <v>43.668122270742359</v>
      </c>
      <c r="R151" s="42">
        <f t="shared" si="32"/>
        <v>59.523809523809526</v>
      </c>
      <c r="S151" s="43">
        <f t="shared" si="33"/>
        <v>-3.1919317945518841</v>
      </c>
      <c r="T151" s="43">
        <f t="shared" si="34"/>
        <v>-3.1919317945518841</v>
      </c>
      <c r="U151" s="31" t="s">
        <v>67</v>
      </c>
      <c r="V151" s="31" t="s">
        <v>72</v>
      </c>
      <c r="W151" s="31" t="s">
        <v>424</v>
      </c>
      <c r="X151" s="31" t="s">
        <v>458</v>
      </c>
      <c r="Y151" s="50" t="s">
        <v>474</v>
      </c>
    </row>
    <row r="152" spans="1:25" ht="15" x14ac:dyDescent="0.25">
      <c r="A152" s="31">
        <v>1.77</v>
      </c>
      <c r="B152" s="31">
        <v>2.14</v>
      </c>
      <c r="C152" s="32">
        <f t="shared" si="26"/>
        <v>3.2261471038597556E-2</v>
      </c>
      <c r="D152" s="33">
        <f>IF(OR($A152="",$B152=""),"",A152*'MPTO_working_2-way'!$G151)</f>
        <v>1.8271028037383177</v>
      </c>
      <c r="E152" s="35">
        <f>IF(OR($A152="",$B152=""),"",B152*'MPTO_working_2-way'!$G151)</f>
        <v>2.2090395480225991</v>
      </c>
      <c r="F152" s="33">
        <f>IF(OR($A152="",$B152=""),"",'MPTO_working_2-way'!D151)</f>
        <v>1.822021261243927</v>
      </c>
      <c r="G152" s="35">
        <f>IF(OR($A152="",$B152=""),"",'MPTO_working_2-way'!E151)</f>
        <v>2.216513546725964</v>
      </c>
      <c r="H152" s="33">
        <f>IF(OR($A152="",$B152=""),"",'OddsRatio_working_2-way'!M151)</f>
        <v>1.8218507142366114</v>
      </c>
      <c r="I152" s="33">
        <f>IF(OR($A152="",$B152=""),"",'OddsRatio_working_2-way'!N151)</f>
        <v>2.2167659925061516</v>
      </c>
      <c r="J152" s="33">
        <f>IF('Log_working_2-way'!$D151="","",A152^('Log_working_2-way'!$D151))</f>
        <v>1.8195461168991689</v>
      </c>
      <c r="K152" s="35">
        <f>IF('Log_working_2-way'!$D151="","",B152^('Log_working_2-way'!$D151))</f>
        <v>2.2201875884465903</v>
      </c>
      <c r="L152" s="41">
        <f t="shared" si="27"/>
        <v>0.54731457800511507</v>
      </c>
      <c r="M152" s="41">
        <f t="shared" si="28"/>
        <v>0.45268542199488487</v>
      </c>
      <c r="N152" s="42">
        <v>100</v>
      </c>
      <c r="O152" s="42">
        <f t="shared" si="29"/>
        <v>43.502824858757066</v>
      </c>
      <c r="P152" s="42">
        <f t="shared" si="30"/>
        <v>53.271028037383175</v>
      </c>
      <c r="Q152" s="42">
        <f t="shared" si="31"/>
        <v>46.728971962616825</v>
      </c>
      <c r="R152" s="42">
        <f t="shared" si="32"/>
        <v>56.497175141242941</v>
      </c>
      <c r="S152" s="43">
        <f t="shared" si="33"/>
        <v>-3.2261471038597591</v>
      </c>
      <c r="T152" s="43">
        <f t="shared" si="34"/>
        <v>-3.2261471038597662</v>
      </c>
      <c r="U152" s="31" t="s">
        <v>258</v>
      </c>
      <c r="V152" s="31" t="s">
        <v>37</v>
      </c>
      <c r="W152" s="31" t="s">
        <v>414</v>
      </c>
      <c r="X152" s="31" t="s">
        <v>458</v>
      </c>
      <c r="Y152" s="50" t="s">
        <v>474</v>
      </c>
    </row>
    <row r="153" spans="1:25" ht="15" x14ac:dyDescent="0.25">
      <c r="A153" s="31">
        <v>1.53</v>
      </c>
      <c r="B153" s="31">
        <v>2.67</v>
      </c>
      <c r="C153" s="32">
        <f t="shared" si="26"/>
        <v>2.81266064478225E-2</v>
      </c>
      <c r="D153" s="33">
        <f>IF(OR($A153="",$B153=""),"",A153*'MPTO_working_2-way'!$G152)</f>
        <v>1.5730337078651684</v>
      </c>
      <c r="E153" s="35">
        <f>IF(OR($A153="",$B153=""),"",B153*'MPTO_working_2-way'!$G152)</f>
        <v>2.7450980392156858</v>
      </c>
      <c r="F153" s="33">
        <f>IF(OR($A153="",$B153=""),"",'MPTO_working_2-way'!D152)</f>
        <v>1.5636447149336854</v>
      </c>
      <c r="G153" s="35">
        <f>IF(OR($A153="",$B153=""),"",'MPTO_working_2-way'!E152)</f>
        <v>2.7741672608739938</v>
      </c>
      <c r="H153" s="33">
        <f>IF(OR($A153="",$B153=""),"",'OddsRatio_working_2-way'!M152)</f>
        <v>1.5633518167726788</v>
      </c>
      <c r="I153" s="33">
        <f>IF(OR($A153="",$B153=""),"",'OddsRatio_working_2-way'!N152)</f>
        <v>2.7750896868120249</v>
      </c>
      <c r="J153" s="33">
        <f>IF('Log_working_2-way'!$D152="","",A153^('Log_working_2-way'!$D152))</f>
        <v>1.5590799638918429</v>
      </c>
      <c r="K153" s="35">
        <f>IF('Log_working_2-way'!$D152="","",B153^('Log_working_2-way'!$D152))</f>
        <v>2.7886529022410445</v>
      </c>
      <c r="L153" s="41">
        <f t="shared" si="27"/>
        <v>0.63571428571428579</v>
      </c>
      <c r="M153" s="41">
        <f t="shared" si="28"/>
        <v>0.36428571428571432</v>
      </c>
      <c r="N153" s="42">
        <v>100</v>
      </c>
      <c r="O153" s="42">
        <f t="shared" si="29"/>
        <v>34.640522875816991</v>
      </c>
      <c r="P153" s="42">
        <f t="shared" si="30"/>
        <v>62.546816479400754</v>
      </c>
      <c r="Q153" s="42">
        <f t="shared" si="31"/>
        <v>37.453183520599254</v>
      </c>
      <c r="R153" s="42">
        <f t="shared" si="32"/>
        <v>65.359477124183002</v>
      </c>
      <c r="S153" s="43">
        <f t="shared" si="33"/>
        <v>-2.8126606447822624</v>
      </c>
      <c r="T153" s="43">
        <f t="shared" si="34"/>
        <v>-2.8126606447822482</v>
      </c>
      <c r="U153" s="31" t="s">
        <v>389</v>
      </c>
      <c r="V153" s="31" t="s">
        <v>380</v>
      </c>
      <c r="W153" s="31" t="s">
        <v>421</v>
      </c>
      <c r="X153" s="31" t="s">
        <v>458</v>
      </c>
      <c r="Y153" s="50" t="s">
        <v>459</v>
      </c>
    </row>
    <row r="154" spans="1:25" ht="15" x14ac:dyDescent="0.25">
      <c r="A154" s="31">
        <v>2.41</v>
      </c>
      <c r="B154" s="31">
        <v>1.63</v>
      </c>
      <c r="C154" s="32">
        <f t="shared" si="26"/>
        <v>2.8434691851436877E-2</v>
      </c>
      <c r="D154" s="33">
        <f>IF(OR($A154="",$B154=""),"",A154*'MPTO_working_2-way'!$G153)</f>
        <v>2.4785276073619631</v>
      </c>
      <c r="E154" s="35">
        <f>IF(OR($A154="",$B154=""),"",B154*'MPTO_working_2-way'!$G153)</f>
        <v>1.6763485477178419</v>
      </c>
      <c r="F154" s="33">
        <f>IF(OR($A154="",$B154=""),"",'MPTO_working_2-way'!D153)</f>
        <v>2.4955055109106499</v>
      </c>
      <c r="G154" s="35">
        <f>IF(OR($A154="",$B154=""),"",'MPTO_working_2-way'!E153)</f>
        <v>1.6686702206741284</v>
      </c>
      <c r="H154" s="33">
        <f>IF(OR($A154="",$B154=""),"",'OddsRatio_working_2-way'!M153)</f>
        <v>2.4960264830861911</v>
      </c>
      <c r="I154" s="33">
        <f>IF(OR($A154="",$B154=""),"",'OddsRatio_working_2-way'!N153)</f>
        <v>1.6684373647831916</v>
      </c>
      <c r="J154" s="33">
        <f>IF('Log_working_2-way'!$D153="","",A154^('Log_working_2-way'!$D153))</f>
        <v>2.5038534406814188</v>
      </c>
      <c r="K154" s="35">
        <f>IF('Log_working_2-way'!$D153="","",B154^('Log_working_2-way'!$D153))</f>
        <v>1.6649584147953032</v>
      </c>
      <c r="L154" s="41">
        <f t="shared" si="27"/>
        <v>0.40346534653465349</v>
      </c>
      <c r="M154" s="41">
        <f t="shared" si="28"/>
        <v>0.59653465346534673</v>
      </c>
      <c r="N154" s="42">
        <v>100</v>
      </c>
      <c r="O154" s="42">
        <f t="shared" si="29"/>
        <v>58.50622406639004</v>
      </c>
      <c r="P154" s="42">
        <f t="shared" si="30"/>
        <v>38.650306748466257</v>
      </c>
      <c r="Q154" s="42">
        <f t="shared" si="31"/>
        <v>61.349693251533743</v>
      </c>
      <c r="R154" s="42">
        <f t="shared" si="32"/>
        <v>41.493775933609953</v>
      </c>
      <c r="S154" s="43">
        <f t="shared" si="33"/>
        <v>-2.8434691851437037</v>
      </c>
      <c r="T154" s="43">
        <f t="shared" si="34"/>
        <v>-2.8434691851436966</v>
      </c>
      <c r="U154" s="31" t="s">
        <v>378</v>
      </c>
      <c r="V154" s="31" t="s">
        <v>301</v>
      </c>
      <c r="W154" s="31" t="s">
        <v>421</v>
      </c>
      <c r="X154" s="31" t="s">
        <v>458</v>
      </c>
      <c r="Y154" s="50" t="s">
        <v>462</v>
      </c>
    </row>
    <row r="155" spans="1:25" ht="15" x14ac:dyDescent="0.25">
      <c r="A155" s="31">
        <v>2.09</v>
      </c>
      <c r="B155" s="31">
        <v>1.83</v>
      </c>
      <c r="C155" s="32">
        <f t="shared" si="26"/>
        <v>2.4916986953225084E-2</v>
      </c>
      <c r="D155" s="33">
        <f>IF(OR($A155="",$B155=""),"",A155*'MPTO_working_2-way'!$G154)</f>
        <v>2.1420765027322402</v>
      </c>
      <c r="E155" s="35">
        <f>IF(OR($A155="",$B155=""),"",B155*'MPTO_working_2-way'!$G154)</f>
        <v>1.8755980861244019</v>
      </c>
      <c r="F155" s="33">
        <f>IF(OR($A155="",$B155=""),"",'MPTO_working_2-way'!D154)</f>
        <v>2.1458748281762841</v>
      </c>
      <c r="G155" s="35">
        <f>IF(OR($A155="",$B155=""),"",'MPTO_working_2-way'!E154)</f>
        <v>1.8726956692045928</v>
      </c>
      <c r="H155" s="33">
        <f>IF(OR($A155="",$B155=""),"",'OddsRatio_working_2-way'!M154)</f>
        <v>2.145972518016114</v>
      </c>
      <c r="I155" s="33">
        <f>IF(OR($A155="",$B155=""),"",'OddsRatio_working_2-way'!N154)</f>
        <v>1.8726212751865827</v>
      </c>
      <c r="J155" s="33">
        <f>IF('Log_working_2-way'!$D154="","",A155^('Log_working_2-way'!$D154))</f>
        <v>2.1476949656411697</v>
      </c>
      <c r="K155" s="35">
        <f>IF('Log_working_2-way'!$D154="","",B155^('Log_working_2-way'!$D154))</f>
        <v>1.8713116550453253</v>
      </c>
      <c r="L155" s="41">
        <f t="shared" si="27"/>
        <v>0.4668367346938776</v>
      </c>
      <c r="M155" s="41">
        <f t="shared" si="28"/>
        <v>0.53316326530612246</v>
      </c>
      <c r="N155" s="42">
        <v>100</v>
      </c>
      <c r="O155" s="42">
        <f t="shared" si="29"/>
        <v>52.153110047846894</v>
      </c>
      <c r="P155" s="42">
        <f t="shared" si="30"/>
        <v>45.355191256830594</v>
      </c>
      <c r="Q155" s="42">
        <f t="shared" si="31"/>
        <v>54.644808743169392</v>
      </c>
      <c r="R155" s="42">
        <f t="shared" si="32"/>
        <v>47.846889952153113</v>
      </c>
      <c r="S155" s="43">
        <f t="shared" si="33"/>
        <v>-2.4916986953224978</v>
      </c>
      <c r="T155" s="43">
        <f t="shared" si="34"/>
        <v>-2.4916986953225191</v>
      </c>
      <c r="U155" s="31" t="s">
        <v>382</v>
      </c>
      <c r="V155" s="31" t="s">
        <v>377</v>
      </c>
      <c r="W155" s="31" t="s">
        <v>421</v>
      </c>
      <c r="X155" s="31" t="s">
        <v>458</v>
      </c>
      <c r="Y155" s="50" t="s">
        <v>464</v>
      </c>
    </row>
    <row r="156" spans="1:25" ht="15" x14ac:dyDescent="0.25">
      <c r="A156" s="31">
        <v>2.16</v>
      </c>
      <c r="B156" s="31">
        <v>1.77</v>
      </c>
      <c r="C156" s="32">
        <f t="shared" si="26"/>
        <v>2.79347143753923E-2</v>
      </c>
      <c r="D156" s="33">
        <f>IF(OR($A156="",$B156=""),"",A156*'MPTO_working_2-way'!$G155)</f>
        <v>2.2203389830508473</v>
      </c>
      <c r="E156" s="35">
        <f>IF(OR($A156="",$B156=""),"",B156*'MPTO_working_2-way'!$G155)</f>
        <v>1.8194444444444444</v>
      </c>
      <c r="F156" s="33">
        <f>IF(OR($A156="",$B156=""),"",'MPTO_working_2-way'!D155)</f>
        <v>2.2271932890597692</v>
      </c>
      <c r="G156" s="35">
        <f>IF(OR($A156="",$B156=""),"",'MPTO_working_2-way'!E155)</f>
        <v>1.8148675590999714</v>
      </c>
      <c r="H156" s="33">
        <f>IF(OR($A156="",$B156=""),"",'OddsRatio_working_2-way'!M155)</f>
        <v>2.2273929715024061</v>
      </c>
      <c r="I156" s="33">
        <f>IF(OR($A156="",$B156=""),"",'OddsRatio_working_2-way'!N155)</f>
        <v>1.8147349897041836</v>
      </c>
      <c r="J156" s="33">
        <f>IF('Log_working_2-way'!$D155="","",A156^('Log_working_2-way'!$D155))</f>
        <v>2.2305183638047077</v>
      </c>
      <c r="K156" s="35">
        <f>IF('Log_working_2-way'!$D155="","",B156^('Log_working_2-way'!$D155))</f>
        <v>1.8126656451578935</v>
      </c>
      <c r="L156" s="41">
        <f t="shared" si="27"/>
        <v>0.45038167938931301</v>
      </c>
      <c r="M156" s="41">
        <f t="shared" si="28"/>
        <v>0.54961832061068705</v>
      </c>
      <c r="N156" s="42">
        <v>100</v>
      </c>
      <c r="O156" s="42">
        <f t="shared" si="29"/>
        <v>53.703703703703695</v>
      </c>
      <c r="P156" s="42">
        <f t="shared" si="30"/>
        <v>43.502824858757066</v>
      </c>
      <c r="Q156" s="42">
        <f t="shared" si="31"/>
        <v>56.497175141242941</v>
      </c>
      <c r="R156" s="42">
        <f t="shared" si="32"/>
        <v>46.296296296296291</v>
      </c>
      <c r="S156" s="43">
        <f t="shared" si="33"/>
        <v>-2.793471437539246</v>
      </c>
      <c r="T156" s="43">
        <f t="shared" si="34"/>
        <v>-2.7934714375392247</v>
      </c>
      <c r="U156" s="31" t="s">
        <v>379</v>
      </c>
      <c r="V156" s="31" t="s">
        <v>388</v>
      </c>
      <c r="W156" s="31" t="s">
        <v>421</v>
      </c>
      <c r="X156" s="31" t="s">
        <v>458</v>
      </c>
      <c r="Y156" s="50" t="s">
        <v>463</v>
      </c>
    </row>
    <row r="157" spans="1:25" ht="15" x14ac:dyDescent="0.25">
      <c r="A157" s="31">
        <v>2.15</v>
      </c>
      <c r="B157" s="31">
        <v>1.78</v>
      </c>
      <c r="C157" s="32">
        <f t="shared" si="26"/>
        <v>2.6914031878756184E-2</v>
      </c>
      <c r="D157" s="33">
        <f>IF(OR($A157="",$B157=""),"",A157*'MPTO_working_2-way'!$G156)</f>
        <v>2.2078651685393256</v>
      </c>
      <c r="E157" s="35">
        <f>IF(OR($A157="",$B157=""),"",B157*'MPTO_working_2-way'!$G156)</f>
        <v>1.827906976744186</v>
      </c>
      <c r="F157" s="33">
        <f>IF(OR($A157="",$B157=""),"",'MPTO_working_2-way'!D156)</f>
        <v>2.2140584321666186</v>
      </c>
      <c r="G157" s="35">
        <f>IF(OR($A157="",$B157=""),"",'MPTO_working_2-way'!E156)</f>
        <v>1.8236835835120324</v>
      </c>
      <c r="H157" s="33">
        <f>IF(OR($A157="",$B157=""),"",'OddsRatio_working_2-way'!M156)</f>
        <v>2.214231845389905</v>
      </c>
      <c r="I157" s="33">
        <f>IF(OR($A157="",$B157=""),"",'OddsRatio_working_2-way'!N156)</f>
        <v>1.8235659473079355</v>
      </c>
      <c r="J157" s="33">
        <f>IF('Log_working_2-way'!$D156="","",A157^('Log_working_2-way'!$D156))</f>
        <v>2.2170516788166044</v>
      </c>
      <c r="K157" s="35">
        <f>IF('Log_working_2-way'!$D156="","",B157^('Log_working_2-way'!$D156))</f>
        <v>1.821657795971604</v>
      </c>
      <c r="L157" s="41">
        <f t="shared" si="27"/>
        <v>0.45292620865139954</v>
      </c>
      <c r="M157" s="41">
        <f t="shared" si="28"/>
        <v>0.54707379134860057</v>
      </c>
      <c r="N157" s="42">
        <v>100</v>
      </c>
      <c r="O157" s="42">
        <f t="shared" si="29"/>
        <v>53.488372093023258</v>
      </c>
      <c r="P157" s="42">
        <f t="shared" si="30"/>
        <v>43.820224719101127</v>
      </c>
      <c r="Q157" s="42">
        <f t="shared" si="31"/>
        <v>56.17977528089888</v>
      </c>
      <c r="R157" s="42">
        <f t="shared" si="32"/>
        <v>46.511627906976742</v>
      </c>
      <c r="S157" s="43">
        <f t="shared" si="33"/>
        <v>-2.6914031878756219</v>
      </c>
      <c r="T157" s="43">
        <f t="shared" si="34"/>
        <v>-2.6914031878756148</v>
      </c>
      <c r="U157" s="31" t="s">
        <v>385</v>
      </c>
      <c r="V157" s="31" t="s">
        <v>300</v>
      </c>
      <c r="W157" s="31" t="s">
        <v>421</v>
      </c>
      <c r="X157" s="31" t="s">
        <v>458</v>
      </c>
      <c r="Y157" s="50" t="s">
        <v>466</v>
      </c>
    </row>
    <row r="158" spans="1:25" ht="15" x14ac:dyDescent="0.25">
      <c r="A158" s="31">
        <v>2.2599999999999998</v>
      </c>
      <c r="B158" s="31">
        <v>1.71</v>
      </c>
      <c r="C158" s="32">
        <f t="shared" si="26"/>
        <v>2.727319774362158E-2</v>
      </c>
      <c r="D158" s="33">
        <f>IF(OR($A158="",$B158=""),"",A158*'MPTO_working_2-way'!$G157)</f>
        <v>2.3216374269005846</v>
      </c>
      <c r="E158" s="35">
        <f>IF(OR($A158="",$B158=""),"",B158*'MPTO_working_2-way'!$G157)</f>
        <v>1.7566371681415929</v>
      </c>
      <c r="F158" s="33">
        <f>IF(OR($A158="",$B158=""),"",'MPTO_working_2-way'!D157)</f>
        <v>2.3318650817594881</v>
      </c>
      <c r="G158" s="35">
        <f>IF(OR($A158="",$B158=""),"",'MPTO_working_2-way'!E157)</f>
        <v>1.7508268019752637</v>
      </c>
      <c r="H158" s="33">
        <f>IF(OR($A158="",$B158=""),"",'OddsRatio_working_2-way'!M157)</f>
        <v>2.3321591073606571</v>
      </c>
      <c r="I158" s="33">
        <f>IF(OR($A158="",$B158=""),"",'OddsRatio_working_2-way'!N157)</f>
        <v>1.7506610843064021</v>
      </c>
      <c r="J158" s="33">
        <f>IF('Log_working_2-way'!$D157="","",A158^('Log_working_2-way'!$D157))</f>
        <v>2.3368370083055718</v>
      </c>
      <c r="K158" s="35">
        <f>IF('Log_working_2-way'!$D157="","",B158^('Log_working_2-way'!$D157))</f>
        <v>1.7480343480821783</v>
      </c>
      <c r="L158" s="41">
        <f t="shared" si="27"/>
        <v>0.43073047858942071</v>
      </c>
      <c r="M158" s="41">
        <f t="shared" si="28"/>
        <v>0.5692695214105794</v>
      </c>
      <c r="N158" s="42">
        <v>100</v>
      </c>
      <c r="O158" s="42">
        <f t="shared" si="29"/>
        <v>55.752212389380524</v>
      </c>
      <c r="P158" s="42">
        <f t="shared" si="30"/>
        <v>41.520467836257311</v>
      </c>
      <c r="Q158" s="42">
        <f t="shared" si="31"/>
        <v>58.479532163742689</v>
      </c>
      <c r="R158" s="42">
        <f t="shared" si="32"/>
        <v>44.247787610619469</v>
      </c>
      <c r="S158" s="43">
        <f t="shared" si="33"/>
        <v>-2.7273197743621651</v>
      </c>
      <c r="T158" s="43">
        <f t="shared" si="34"/>
        <v>-2.727319774362158</v>
      </c>
      <c r="U158" s="31" t="s">
        <v>386</v>
      </c>
      <c r="V158" s="31" t="s">
        <v>384</v>
      </c>
      <c r="W158" s="31" t="s">
        <v>421</v>
      </c>
      <c r="X158" s="31" t="s">
        <v>458</v>
      </c>
      <c r="Y158" s="50" t="s">
        <v>463</v>
      </c>
    </row>
    <row r="159" spans="1:25" ht="15" x14ac:dyDescent="0.25">
      <c r="A159" s="31">
        <v>1.72</v>
      </c>
      <c r="B159" s="31">
        <v>2.23</v>
      </c>
      <c r="C159" s="32">
        <f t="shared" si="26"/>
        <v>2.982584211075201E-2</v>
      </c>
      <c r="D159" s="33">
        <f>IF(OR($A159="",$B159=""),"",A159*'MPTO_working_2-way'!$G158)</f>
        <v>1.7713004484304935</v>
      </c>
      <c r="E159" s="35">
        <f>IF(OR($A159="",$B159=""),"",B159*'MPTO_working_2-way'!$G158)</f>
        <v>2.2965116279069768</v>
      </c>
      <c r="F159" s="33">
        <f>IF(OR($A159="",$B159=""),"",'MPTO_working_2-way'!D158)</f>
        <v>1.7652798232695142</v>
      </c>
      <c r="G159" s="35">
        <f>IF(OR($A159="",$B159=""),"",'MPTO_working_2-way'!E158)</f>
        <v>2.3067115708443593</v>
      </c>
      <c r="H159" s="33">
        <f>IF(OR($A159="",$B159=""),"",'OddsRatio_working_2-way'!M158)</f>
        <v>1.7650920556760061</v>
      </c>
      <c r="I159" s="33">
        <f>IF(OR($A159="",$B159=""),"",'OddsRatio_working_2-way'!N158)</f>
        <v>2.3070322617798436</v>
      </c>
      <c r="J159" s="33">
        <f>IF('Log_working_2-way'!$D158="","",A159^('Log_working_2-way'!$D158))</f>
        <v>1.7623660397486636</v>
      </c>
      <c r="K159" s="35">
        <f>IF('Log_working_2-way'!$D158="","",B159^('Log_working_2-way'!$D158))</f>
        <v>2.3117058576345526</v>
      </c>
      <c r="L159" s="41">
        <f t="shared" si="27"/>
        <v>0.56455696202531636</v>
      </c>
      <c r="M159" s="41">
        <f t="shared" si="28"/>
        <v>0.43544303797468353</v>
      </c>
      <c r="N159" s="42">
        <v>100</v>
      </c>
      <c r="O159" s="42">
        <f t="shared" si="29"/>
        <v>41.860465116279073</v>
      </c>
      <c r="P159" s="42">
        <f t="shared" si="30"/>
        <v>55.156950672645742</v>
      </c>
      <c r="Q159" s="42">
        <f t="shared" si="31"/>
        <v>44.843049327354265</v>
      </c>
      <c r="R159" s="42">
        <f t="shared" si="32"/>
        <v>58.139534883720934</v>
      </c>
      <c r="S159" s="43">
        <f t="shared" si="33"/>
        <v>-2.9825842110751921</v>
      </c>
      <c r="T159" s="43">
        <f t="shared" si="34"/>
        <v>-2.9825842110751921</v>
      </c>
      <c r="U159" s="31" t="s">
        <v>302</v>
      </c>
      <c r="V159" s="31" t="s">
        <v>228</v>
      </c>
      <c r="W159" s="31" t="s">
        <v>421</v>
      </c>
      <c r="X159" s="31" t="s">
        <v>458</v>
      </c>
      <c r="Y159" s="50" t="s">
        <v>463</v>
      </c>
    </row>
    <row r="160" spans="1:25" ht="15" x14ac:dyDescent="0.25">
      <c r="A160" s="31">
        <v>2.31</v>
      </c>
      <c r="B160" s="31">
        <v>1.61</v>
      </c>
      <c r="C160" s="32">
        <f t="shared" si="26"/>
        <v>5.4018445322792985E-2</v>
      </c>
      <c r="D160" s="33">
        <f>IF(OR($A160="",$B160=""),"",A160*'MPTO_working_2-way'!$G159)</f>
        <v>2.4347826086956519</v>
      </c>
      <c r="E160" s="35">
        <f>IF(OR($A160="",$B160=""),"",B160*'MPTO_working_2-way'!$G159)</f>
        <v>1.6969696969696968</v>
      </c>
      <c r="F160" s="33">
        <f>IF(OR($A160="",$B160=""),"",'MPTO_working_2-way'!D159)</f>
        <v>2.4637143519591929</v>
      </c>
      <c r="G160" s="35">
        <f>IF(OR($A160="",$B160=""),"",'MPTO_working_2-way'!E159)</f>
        <v>1.6831934104229367</v>
      </c>
      <c r="H160" s="33">
        <f>IF(OR($A160="",$B160=""),"",'OddsRatio_working_2-way'!M159)</f>
        <v>2.4654490723346738</v>
      </c>
      <c r="I160" s="33">
        <f>IF(OR($A160="",$B160=""),"",'OddsRatio_working_2-way'!N159)</f>
        <v>1.6823846825375197</v>
      </c>
      <c r="J160" s="33">
        <f>IF('Log_working_2-way'!$D159="","",A160^('Log_working_2-way'!$D159))</f>
        <v>2.4791843192012233</v>
      </c>
      <c r="K160" s="35">
        <f>IF('Log_working_2-way'!$D159="","",B160^('Log_working_2-way'!$D159))</f>
        <v>1.6760482699931432</v>
      </c>
      <c r="L160" s="41">
        <f t="shared" si="27"/>
        <v>0.41071428571428575</v>
      </c>
      <c r="M160" s="41">
        <f t="shared" si="28"/>
        <v>0.5892857142857143</v>
      </c>
      <c r="N160" s="42">
        <v>100</v>
      </c>
      <c r="O160" s="42">
        <f t="shared" si="29"/>
        <v>56.709956709956707</v>
      </c>
      <c r="P160" s="42">
        <f t="shared" si="30"/>
        <v>37.888198757763973</v>
      </c>
      <c r="Q160" s="42">
        <f t="shared" si="31"/>
        <v>62.11180124223602</v>
      </c>
      <c r="R160" s="42">
        <f t="shared" si="32"/>
        <v>43.290043290043286</v>
      </c>
      <c r="S160" s="43">
        <f t="shared" si="33"/>
        <v>-5.4018445322793127</v>
      </c>
      <c r="T160" s="43">
        <f t="shared" si="34"/>
        <v>-5.4018445322793127</v>
      </c>
      <c r="U160" s="31" t="s">
        <v>85</v>
      </c>
      <c r="V160" s="31" t="s">
        <v>391</v>
      </c>
      <c r="W160" s="31" t="s">
        <v>428</v>
      </c>
      <c r="X160" s="31" t="s">
        <v>458</v>
      </c>
      <c r="Y160" s="50" t="s">
        <v>468</v>
      </c>
    </row>
    <row r="161" spans="1:25" ht="15" x14ac:dyDescent="0.25">
      <c r="A161" s="31">
        <v>2.78</v>
      </c>
      <c r="B161" s="31">
        <v>1.44</v>
      </c>
      <c r="C161" s="32">
        <f t="shared" si="26"/>
        <v>5.4156674660271742E-2</v>
      </c>
      <c r="D161" s="33">
        <f>IF(OR($A161="",$B161=""),"",A161*'MPTO_working_2-way'!$G160)</f>
        <v>2.9305555555555554</v>
      </c>
      <c r="E161" s="35">
        <f>IF(OR($A161="",$B161=""),"",B161*'MPTO_working_2-way'!$G160)</f>
        <v>1.5179856115107913</v>
      </c>
      <c r="F161" s="33">
        <f>IF(OR($A161="",$B161=""),"",'MPTO_working_2-way'!D160)</f>
        <v>3.0063082006608588</v>
      </c>
      <c r="G161" s="35">
        <f>IF(OR($A161="",$B161=""),"",'MPTO_working_2-way'!E160)</f>
        <v>1.4984279083695162</v>
      </c>
      <c r="H161" s="33">
        <f>IF(OR($A161="",$B161=""),"",'OddsRatio_working_2-way'!M160)</f>
        <v>3.0113315354397798</v>
      </c>
      <c r="I161" s="33">
        <f>IF(OR($A161="",$B161=""),"",'OddsRatio_working_2-way'!N160)</f>
        <v>1.4971830761761256</v>
      </c>
      <c r="J161" s="33">
        <f>IF('Log_working_2-way'!$D160="","",A161^('Log_working_2-way'!$D160))</f>
        <v>3.0485624939249862</v>
      </c>
      <c r="K161" s="35">
        <f>IF('Log_working_2-way'!$D160="","",B161^('Log_working_2-way'!$D160))</f>
        <v>1.4881471778159971</v>
      </c>
      <c r="L161" s="41">
        <f t="shared" si="27"/>
        <v>0.34123222748815168</v>
      </c>
      <c r="M161" s="41">
        <f t="shared" si="28"/>
        <v>0.65876777251184837</v>
      </c>
      <c r="N161" s="42">
        <v>100</v>
      </c>
      <c r="O161" s="42">
        <f t="shared" si="29"/>
        <v>64.02877697841727</v>
      </c>
      <c r="P161" s="42">
        <f t="shared" si="30"/>
        <v>30.555555555555554</v>
      </c>
      <c r="Q161" s="42">
        <f t="shared" si="31"/>
        <v>69.444444444444443</v>
      </c>
      <c r="R161" s="42">
        <f t="shared" si="32"/>
        <v>35.971223021582738</v>
      </c>
      <c r="S161" s="43">
        <f t="shared" si="33"/>
        <v>-5.4156674660271733</v>
      </c>
      <c r="T161" s="43">
        <f t="shared" si="34"/>
        <v>-5.415667466027184</v>
      </c>
      <c r="U161" s="31" t="s">
        <v>327</v>
      </c>
      <c r="V161" s="31" t="s">
        <v>390</v>
      </c>
      <c r="W161" s="31" t="s">
        <v>428</v>
      </c>
      <c r="X161" s="31" t="s">
        <v>458</v>
      </c>
      <c r="Y161" s="50" t="s">
        <v>466</v>
      </c>
    </row>
    <row r="162" spans="1:25" ht="15" x14ac:dyDescent="0.25">
      <c r="A162" s="31">
        <v>2.61</v>
      </c>
      <c r="B162" s="31">
        <v>1.49</v>
      </c>
      <c r="C162" s="32">
        <f t="shared" si="26"/>
        <v>5.428270204942276E-2</v>
      </c>
      <c r="D162" s="33">
        <f>IF(OR($A162="",$B162=""),"",A162*'MPTO_working_2-way'!$G161)</f>
        <v>2.7516778523489931</v>
      </c>
      <c r="E162" s="35">
        <f>IF(OR($A162="",$B162=""),"",B162*'MPTO_working_2-way'!$G161)</f>
        <v>1.57088122605364</v>
      </c>
      <c r="F162" s="33">
        <f>IF(OR($A162="",$B162=""),"",'MPTO_working_2-way'!D161)</f>
        <v>2.8089855177146159</v>
      </c>
      <c r="G162" s="35">
        <f>IF(OR($A162="",$B162=""),"",'MPTO_working_2-way'!E161)</f>
        <v>1.5527960230789197</v>
      </c>
      <c r="H162" s="33">
        <f>IF(OR($A162="",$B162=""),"",'OddsRatio_working_2-way'!M161)</f>
        <v>2.8126539343499313</v>
      </c>
      <c r="I162" s="33">
        <f>IF(OR($A162="",$B162=""),"",'OddsRatio_working_2-way'!N161)</f>
        <v>1.5516772843673707</v>
      </c>
      <c r="J162" s="33">
        <f>IF('Log_working_2-way'!$D161="","",A162^('Log_working_2-way'!$D161))</f>
        <v>2.8404654483866119</v>
      </c>
      <c r="K162" s="35">
        <f>IF('Log_working_2-way'!$D161="","",B162^('Log_working_2-way'!$D161))</f>
        <v>1.5433408167862104</v>
      </c>
      <c r="L162" s="41">
        <f t="shared" si="27"/>
        <v>0.36341463414634151</v>
      </c>
      <c r="M162" s="41">
        <f t="shared" si="28"/>
        <v>0.63658536585365844</v>
      </c>
      <c r="N162" s="42">
        <v>100</v>
      </c>
      <c r="O162" s="42">
        <f t="shared" si="29"/>
        <v>61.685823754789276</v>
      </c>
      <c r="P162" s="42">
        <f t="shared" si="30"/>
        <v>32.885906040268459</v>
      </c>
      <c r="Q162" s="42">
        <f t="shared" si="31"/>
        <v>67.114093959731548</v>
      </c>
      <c r="R162" s="42">
        <f t="shared" si="32"/>
        <v>38.314176245210732</v>
      </c>
      <c r="S162" s="43">
        <f t="shared" si="33"/>
        <v>-5.4282702049422724</v>
      </c>
      <c r="T162" s="43">
        <f t="shared" si="34"/>
        <v>-5.4282702049422724</v>
      </c>
      <c r="U162" s="31" t="s">
        <v>324</v>
      </c>
      <c r="V162" s="31" t="s">
        <v>392</v>
      </c>
      <c r="W162" s="31" t="s">
        <v>428</v>
      </c>
      <c r="X162" s="31" t="s">
        <v>458</v>
      </c>
      <c r="Y162" s="50" t="s">
        <v>460</v>
      </c>
    </row>
    <row r="163" spans="1:25" ht="15" x14ac:dyDescent="0.25">
      <c r="A163" s="31">
        <v>2.46</v>
      </c>
      <c r="B163" s="31">
        <v>1.55</v>
      </c>
      <c r="C163" s="32">
        <f t="shared" si="26"/>
        <v>5.1665355363231136E-2</v>
      </c>
      <c r="D163" s="33">
        <f>IF(OR($A163="",$B163=""),"",A163*'MPTO_working_2-way'!$G162)</f>
        <v>2.5870967741935487</v>
      </c>
      <c r="E163" s="35">
        <f>IF(OR($A163="",$B163=""),"",B163*'MPTO_working_2-way'!$G162)</f>
        <v>1.6300813008130084</v>
      </c>
      <c r="F163" s="33">
        <f>IF(OR($A163="",$B163=""),"",'MPTO_working_2-way'!D162)</f>
        <v>2.6269376507061666</v>
      </c>
      <c r="G163" s="35">
        <f>IF(OR($A163="",$B163=""),"",'MPTO_working_2-way'!E162)</f>
        <v>1.6146517044251538</v>
      </c>
      <c r="H163" s="33">
        <f>IF(OR($A163="",$B163=""),"",'OddsRatio_working_2-way'!M162)</f>
        <v>2.6292775867068987</v>
      </c>
      <c r="I163" s="33">
        <f>IF(OR($A163="",$B163=""),"",'OddsRatio_working_2-way'!N162)</f>
        <v>1.6137689538964348</v>
      </c>
      <c r="J163" s="33">
        <f>IF('Log_working_2-way'!$D162="","",A163^('Log_working_2-way'!$D162))</f>
        <v>2.6483223271120089</v>
      </c>
      <c r="K163" s="35">
        <f>IF('Log_working_2-way'!$D162="","",B163^('Log_working_2-way'!$D162))</f>
        <v>1.606677458376141</v>
      </c>
      <c r="L163" s="41">
        <f t="shared" si="27"/>
        <v>0.38653366583541143</v>
      </c>
      <c r="M163" s="41">
        <f t="shared" si="28"/>
        <v>0.6134663341645884</v>
      </c>
      <c r="N163" s="42">
        <v>100</v>
      </c>
      <c r="O163" s="42">
        <f t="shared" si="29"/>
        <v>59.349593495934961</v>
      </c>
      <c r="P163" s="42">
        <f t="shared" si="30"/>
        <v>35.483870967741936</v>
      </c>
      <c r="Q163" s="42">
        <f t="shared" si="31"/>
        <v>64.516129032258064</v>
      </c>
      <c r="R163" s="42">
        <f t="shared" si="32"/>
        <v>40.650406504065039</v>
      </c>
      <c r="S163" s="43">
        <f t="shared" si="33"/>
        <v>-5.1665355363231029</v>
      </c>
      <c r="T163" s="43">
        <f t="shared" si="34"/>
        <v>-5.1665355363231029</v>
      </c>
      <c r="U163" s="31" t="s">
        <v>88</v>
      </c>
      <c r="V163" s="31" t="s">
        <v>89</v>
      </c>
      <c r="W163" s="31" t="s">
        <v>428</v>
      </c>
      <c r="X163" s="31" t="s">
        <v>458</v>
      </c>
      <c r="Y163" s="50" t="s">
        <v>463</v>
      </c>
    </row>
    <row r="164" spans="1:25" ht="15" x14ac:dyDescent="0.25">
      <c r="A164" s="31">
        <v>1.59</v>
      </c>
      <c r="B164" s="31">
        <v>2.5</v>
      </c>
      <c r="C164" s="32">
        <f t="shared" si="26"/>
        <v>2.8930817610062887E-2</v>
      </c>
      <c r="D164" s="33">
        <f>IF(OR($A164="",$B164=""),"",A164*'MPTO_working_2-way'!$G163)</f>
        <v>1.6360000000000001</v>
      </c>
      <c r="E164" s="35">
        <f>IF(OR($A164="",$B164=""),"",B164*'MPTO_working_2-way'!$G163)</f>
        <v>2.5723270440251573</v>
      </c>
      <c r="F164" s="33">
        <f>IF(OR($A164="",$B164=""),"",'MPTO_working_2-way'!D163)</f>
        <v>1.6274309109518936</v>
      </c>
      <c r="G164" s="35">
        <f>IF(OR($A164="",$B164=""),"",'MPTO_working_2-way'!E163)</f>
        <v>2.5938009787928222</v>
      </c>
      <c r="H164" s="33">
        <f>IF(OR($A164="",$B164=""),"",'OddsRatio_working_2-way'!M163)</f>
        <v>1.6271629240742262</v>
      </c>
      <c r="I164" s="33">
        <f>IF(OR($A164="",$B164=""),"",'OddsRatio_working_2-way'!N163)</f>
        <v>2.594482010358202</v>
      </c>
      <c r="J164" s="33">
        <f>IF('Log_working_2-way'!$D163="","",A164^('Log_working_2-way'!$D163))</f>
        <v>1.6232742032249983</v>
      </c>
      <c r="K164" s="35">
        <f>IF('Log_working_2-way'!$D163="","",B164^('Log_working_2-way'!$D163))</f>
        <v>2.6044302729451743</v>
      </c>
      <c r="L164" s="41">
        <f t="shared" si="27"/>
        <v>0.6112469437652811</v>
      </c>
      <c r="M164" s="41">
        <f t="shared" si="28"/>
        <v>0.38875305623471879</v>
      </c>
      <c r="N164" s="42">
        <v>100</v>
      </c>
      <c r="O164" s="42">
        <f t="shared" si="29"/>
        <v>37.106918238993707</v>
      </c>
      <c r="P164" s="42">
        <f t="shared" si="30"/>
        <v>60</v>
      </c>
      <c r="Q164" s="42">
        <f t="shared" si="31"/>
        <v>40</v>
      </c>
      <c r="R164" s="42">
        <f t="shared" si="32"/>
        <v>62.893081761006286</v>
      </c>
      <c r="S164" s="43">
        <f t="shared" si="33"/>
        <v>-2.8930817610062931</v>
      </c>
      <c r="T164" s="43">
        <f t="shared" si="34"/>
        <v>-2.893081761006286</v>
      </c>
      <c r="U164" s="31" t="s">
        <v>96</v>
      </c>
      <c r="V164" s="31" t="s">
        <v>95</v>
      </c>
      <c r="W164" s="31" t="s">
        <v>422</v>
      </c>
      <c r="X164" s="31" t="s">
        <v>458</v>
      </c>
      <c r="Y164" s="50" t="s">
        <v>474</v>
      </c>
    </row>
    <row r="165" spans="1:25" ht="15" x14ac:dyDescent="0.25">
      <c r="A165" s="31">
        <v>1.93</v>
      </c>
      <c r="B165" s="31">
        <v>1.98</v>
      </c>
      <c r="C165" s="32">
        <f t="shared" si="26"/>
        <v>2.3185220076411994E-2</v>
      </c>
      <c r="D165" s="33">
        <f>IF(OR($A165="",$B165=""),"",A165*'MPTO_working_2-way'!$G164)</f>
        <v>1.9747474747474751</v>
      </c>
      <c r="E165" s="35">
        <f>IF(OR($A165="",$B165=""),"",B165*'MPTO_working_2-way'!$G164)</f>
        <v>2.0259067357512959</v>
      </c>
      <c r="F165" s="33">
        <f>IF(OR($A165="",$B165=""),"",'MPTO_working_2-way'!D164)</f>
        <v>1.974169551066798</v>
      </c>
      <c r="G165" s="35">
        <f>IF(OR($A165="",$B165=""),"",'MPTO_working_2-way'!E164)</f>
        <v>2.0265153523890338</v>
      </c>
      <c r="H165" s="33">
        <f>IF(OR($A165="",$B165=""),"",'OddsRatio_working_2-way'!M164)</f>
        <v>1.9741558354989901</v>
      </c>
      <c r="I165" s="33">
        <f>IF(OR($A165="",$B165=""),"",'OddsRatio_working_2-way'!N164)</f>
        <v>2.0265298051494733</v>
      </c>
      <c r="J165" s="33">
        <f>IF('Log_working_2-way'!$D164="","",A165^('Log_working_2-way'!$D164))</f>
        <v>1.9738951466986834</v>
      </c>
      <c r="K165" s="35">
        <f>IF('Log_working_2-way'!$D164="","",B165^('Log_working_2-way'!$D164))</f>
        <v>2.0268045830085555</v>
      </c>
      <c r="L165" s="41">
        <f t="shared" si="27"/>
        <v>0.50639386189258306</v>
      </c>
      <c r="M165" s="41">
        <f t="shared" si="28"/>
        <v>0.49360613810741677</v>
      </c>
      <c r="N165" s="42">
        <v>100</v>
      </c>
      <c r="O165" s="42">
        <f t="shared" si="29"/>
        <v>48.186528497409334</v>
      </c>
      <c r="P165" s="42">
        <f t="shared" si="30"/>
        <v>49.494949494949495</v>
      </c>
      <c r="Q165" s="42">
        <f t="shared" si="31"/>
        <v>50.505050505050505</v>
      </c>
      <c r="R165" s="42">
        <f t="shared" si="32"/>
        <v>51.81347150259068</v>
      </c>
      <c r="S165" s="43">
        <f t="shared" si="33"/>
        <v>-2.318522007641171</v>
      </c>
      <c r="T165" s="43">
        <f t="shared" si="34"/>
        <v>-2.3185220076411852</v>
      </c>
      <c r="U165" s="31" t="s">
        <v>395</v>
      </c>
      <c r="V165" s="31" t="s">
        <v>92</v>
      </c>
      <c r="W165" s="31" t="s">
        <v>422</v>
      </c>
      <c r="X165" s="31" t="s">
        <v>458</v>
      </c>
      <c r="Y165" s="50" t="s">
        <v>474</v>
      </c>
    </row>
    <row r="166" spans="1:25" ht="15" x14ac:dyDescent="0.25">
      <c r="A166" s="31">
        <v>1.5</v>
      </c>
      <c r="B166" s="31">
        <v>2.68</v>
      </c>
      <c r="C166" s="32">
        <f t="shared" si="26"/>
        <v>3.9800995024875441E-2</v>
      </c>
      <c r="D166" s="33">
        <f>IF(OR($A166="",$B166=""),"",A166*'MPTO_working_2-way'!$G165)</f>
        <v>1.5597014925373132</v>
      </c>
      <c r="E166" s="35">
        <f>IF(OR($A166="",$B166=""),"",B166*'MPTO_working_2-way'!$G165)</f>
        <v>2.7866666666666662</v>
      </c>
      <c r="F166" s="33">
        <f>IF(OR($A166="",$B166=""),"",'MPTO_working_2-way'!D165)</f>
        <v>1.546153846153846</v>
      </c>
      <c r="G166" s="35">
        <f>IF(OR($A166="",$B166=""),"",'MPTO_working_2-way'!E165)</f>
        <v>2.8309859154929571</v>
      </c>
      <c r="H166" s="33">
        <f>IF(OR($A166="",$B166=""),"",'OddsRatio_working_2-way'!M165)</f>
        <v>1.545544725589981</v>
      </c>
      <c r="I166" s="33">
        <f>IF(OR($A166="",$B166=""),"",'OddsRatio_working_2-way'!N165)</f>
        <v>2.8330302779823358</v>
      </c>
      <c r="J166" s="33">
        <f>IF('Log_working_2-way'!$D165="","",A166^('Log_working_2-way'!$D165))</f>
        <v>1.5393408620921092</v>
      </c>
      <c r="K166" s="35">
        <f>IF('Log_working_2-way'!$D165="","",B166^('Log_working_2-way'!$D165))</f>
        <v>2.8541150324126194</v>
      </c>
      <c r="L166" s="41">
        <f t="shared" si="27"/>
        <v>0.6411483253588518</v>
      </c>
      <c r="M166" s="41">
        <f t="shared" si="28"/>
        <v>0.35885167464114837</v>
      </c>
      <c r="N166" s="42">
        <v>100</v>
      </c>
      <c r="O166" s="42">
        <f t="shared" si="29"/>
        <v>33.333333333333329</v>
      </c>
      <c r="P166" s="42">
        <f t="shared" si="30"/>
        <v>62.686567164179095</v>
      </c>
      <c r="Q166" s="42">
        <f t="shared" si="31"/>
        <v>37.31343283582089</v>
      </c>
      <c r="R166" s="42">
        <f t="shared" si="32"/>
        <v>66.666666666666657</v>
      </c>
      <c r="S166" s="43">
        <f t="shared" si="33"/>
        <v>-3.9800995024875618</v>
      </c>
      <c r="T166" s="43">
        <f t="shared" si="34"/>
        <v>-3.9800995024875618</v>
      </c>
      <c r="U166" s="31" t="s">
        <v>135</v>
      </c>
      <c r="V166" s="31" t="s">
        <v>93</v>
      </c>
      <c r="W166" s="31" t="s">
        <v>422</v>
      </c>
      <c r="X166" s="31" t="s">
        <v>458</v>
      </c>
      <c r="Y166" s="50" t="s">
        <v>468</v>
      </c>
    </row>
    <row r="167" spans="1:25" s="38" customFormat="1" ht="15" x14ac:dyDescent="0.25">
      <c r="A167" s="31">
        <v>2.2599999999999998</v>
      </c>
      <c r="B167" s="31">
        <v>1.7</v>
      </c>
      <c r="C167" s="32">
        <f t="shared" si="26"/>
        <v>3.0713170223841679E-2</v>
      </c>
      <c r="D167" s="33">
        <f>IF(OR($A167="",$B167=""),"",A167*'MPTO_working_2-way'!$G166)</f>
        <v>2.3294117647058821</v>
      </c>
      <c r="E167" s="35">
        <f>IF(OR($A167="",$B167=""),"",B167*'MPTO_working_2-way'!$G166)</f>
        <v>1.7522123893805308</v>
      </c>
      <c r="F167" s="33">
        <f>IF(OR($A167="",$B167=""),"",'MPTO_working_2-way'!D166)</f>
        <v>2.3412553321145642</v>
      </c>
      <c r="G167" s="35">
        <f>IF(OR($A167="",$B167=""),"",'MPTO_working_2-way'!E166)</f>
        <v>1.7455701953657428</v>
      </c>
      <c r="H167" s="33">
        <f>IF(OR($A167="",$B167=""),"",'OddsRatio_working_2-way'!M166)</f>
        <v>2.3416407864998732</v>
      </c>
      <c r="I167" s="33">
        <f>IF(OR($A167="",$B167=""),"",'OddsRatio_working_2-way'!N166)</f>
        <v>1.7453559924999296</v>
      </c>
      <c r="J167" s="33">
        <f>IF('Log_working_2-way'!$D166="","",A167^('Log_working_2-way'!$D166))</f>
        <v>2.3470801072340981</v>
      </c>
      <c r="K167" s="35">
        <f>IF('Log_working_2-way'!$D166="","",B167^('Log_working_2-way'!$D166))</f>
        <v>1.7423463494336857</v>
      </c>
      <c r="L167" s="41">
        <f t="shared" si="27"/>
        <v>0.42929292929292934</v>
      </c>
      <c r="M167" s="41">
        <f t="shared" si="28"/>
        <v>0.57070707070707072</v>
      </c>
      <c r="N167" s="42">
        <v>100</v>
      </c>
      <c r="O167" s="42">
        <f t="shared" si="29"/>
        <v>55.752212389380524</v>
      </c>
      <c r="P167" s="42">
        <f t="shared" si="30"/>
        <v>41.176470588235297</v>
      </c>
      <c r="Q167" s="42">
        <f t="shared" si="31"/>
        <v>58.82352941176471</v>
      </c>
      <c r="R167" s="42">
        <f t="shared" si="32"/>
        <v>44.247787610619469</v>
      </c>
      <c r="S167" s="43">
        <f t="shared" si="33"/>
        <v>-3.0713170223841857</v>
      </c>
      <c r="T167" s="43">
        <f t="shared" si="34"/>
        <v>-3.0713170223841715</v>
      </c>
      <c r="U167" s="31" t="s">
        <v>133</v>
      </c>
      <c r="V167" s="31" t="s">
        <v>91</v>
      </c>
      <c r="W167" s="31" t="s">
        <v>422</v>
      </c>
      <c r="X167" s="31" t="s">
        <v>458</v>
      </c>
      <c r="Y167" s="50" t="s">
        <v>460</v>
      </c>
    </row>
    <row r="168" spans="1:25" ht="15" x14ac:dyDescent="0.25">
      <c r="A168" s="31">
        <v>1.61</v>
      </c>
      <c r="B168" s="31">
        <v>2.44</v>
      </c>
      <c r="C168" s="32">
        <f t="shared" si="26"/>
        <v>3.0954077996130813E-2</v>
      </c>
      <c r="D168" s="33">
        <f>IF(OR($A168="",$B168=""),"",A168*'MPTO_working_2-way'!$G167)</f>
        <v>1.6598360655737707</v>
      </c>
      <c r="E168" s="35">
        <f>IF(OR($A168="",$B168=""),"",B168*'MPTO_working_2-way'!$G167)</f>
        <v>2.5155279503105592</v>
      </c>
      <c r="F168" s="33">
        <f>IF(OR($A168="",$B168=""),"",'MPTO_working_2-way'!D167)</f>
        <v>1.6511432414256895</v>
      </c>
      <c r="G168" s="35">
        <f>IF(OR($A168="",$B168=""),"",'MPTO_working_2-way'!E167)</f>
        <v>2.5357603924606251</v>
      </c>
      <c r="H168" s="33">
        <f>IF(OR($A168="",$B168=""),"",'OddsRatio_working_2-way'!M167)</f>
        <v>1.6508541396588881</v>
      </c>
      <c r="I168" s="33">
        <f>IF(OR($A168="",$B168=""),"",'OddsRatio_working_2-way'!N167)</f>
        <v>2.5364425591947519</v>
      </c>
      <c r="J168" s="33">
        <f>IF('Log_working_2-way'!$D167="","",A168^('Log_working_2-way'!$D167))</f>
        <v>1.6469079427617141</v>
      </c>
      <c r="K168" s="35">
        <f>IF('Log_working_2-way'!$D167="","",B168^('Log_working_2-way'!$D167))</f>
        <v>2.5458149976190665</v>
      </c>
      <c r="L168" s="41">
        <f t="shared" si="27"/>
        <v>0.60246913580246908</v>
      </c>
      <c r="M168" s="41">
        <f t="shared" si="28"/>
        <v>0.39753086419753081</v>
      </c>
      <c r="N168" s="42">
        <v>100</v>
      </c>
      <c r="O168" s="42">
        <f t="shared" si="29"/>
        <v>37.888198757763973</v>
      </c>
      <c r="P168" s="42">
        <f t="shared" si="30"/>
        <v>59.016393442622956</v>
      </c>
      <c r="Q168" s="42">
        <f t="shared" si="31"/>
        <v>40.983606557377051</v>
      </c>
      <c r="R168" s="42">
        <f t="shared" si="32"/>
        <v>62.11180124223602</v>
      </c>
      <c r="S168" s="43">
        <f t="shared" si="33"/>
        <v>-3.0954077996130778</v>
      </c>
      <c r="T168" s="43">
        <f t="shared" si="34"/>
        <v>-3.0954077996130636</v>
      </c>
      <c r="U168" s="31" t="s">
        <v>94</v>
      </c>
      <c r="V168" s="31" t="s">
        <v>328</v>
      </c>
      <c r="W168" s="31" t="s">
        <v>422</v>
      </c>
      <c r="X168" s="31" t="s">
        <v>458</v>
      </c>
      <c r="Y168" s="50" t="s">
        <v>459</v>
      </c>
    </row>
    <row r="169" spans="1:25" ht="15" x14ac:dyDescent="0.25">
      <c r="A169" s="31">
        <v>1.63</v>
      </c>
      <c r="B169" s="31">
        <v>2.4</v>
      </c>
      <c r="C169" s="32">
        <f t="shared" si="26"/>
        <v>3.0163599182004175E-2</v>
      </c>
      <c r="D169" s="33">
        <f>IF(OR($A169="",$B169=""),"",A169*'MPTO_working_2-way'!$G168)</f>
        <v>1.6791666666666667</v>
      </c>
      <c r="E169" s="35">
        <f>IF(OR($A169="",$B169=""),"",B169*'MPTO_working_2-way'!$G168)</f>
        <v>2.4723926380368098</v>
      </c>
      <c r="F169" s="33">
        <f>IF(OR($A169="",$B169=""),"",'MPTO_working_2-way'!D168)</f>
        <v>1.6710807347287484</v>
      </c>
      <c r="G169" s="35">
        <f>IF(OR($A169="",$B169=""),"",'MPTO_working_2-way'!E168)</f>
        <v>2.49013367281986</v>
      </c>
      <c r="H169" s="33">
        <f>IF(OR($A169="",$B169=""),"",'OddsRatio_working_2-way'!M168)</f>
        <v>1.670820393249937</v>
      </c>
      <c r="I169" s="33">
        <f>IF(OR($A169="",$B169=""),"",'OddsRatio_working_2-way'!N168)</f>
        <v>2.4907119849998605</v>
      </c>
      <c r="J169" s="33">
        <f>IF('Log_working_2-way'!$D168="","",A169^('Log_working_2-way'!$D168))</f>
        <v>1.6671533200634385</v>
      </c>
      <c r="K169" s="35">
        <f>IF('Log_working_2-way'!$D168="","",B169^('Log_working_2-way'!$D168))</f>
        <v>2.4989058285805683</v>
      </c>
      <c r="L169" s="41">
        <f t="shared" si="27"/>
        <v>0.59553349875930517</v>
      </c>
      <c r="M169" s="41">
        <f t="shared" si="28"/>
        <v>0.40446650124069478</v>
      </c>
      <c r="N169" s="42">
        <v>100</v>
      </c>
      <c r="O169" s="42">
        <f t="shared" si="29"/>
        <v>38.650306748466257</v>
      </c>
      <c r="P169" s="42">
        <f t="shared" si="30"/>
        <v>58.333333333333336</v>
      </c>
      <c r="Q169" s="42">
        <f t="shared" si="31"/>
        <v>41.666666666666671</v>
      </c>
      <c r="R169" s="42">
        <f t="shared" si="32"/>
        <v>61.349693251533743</v>
      </c>
      <c r="S169" s="43">
        <f t="shared" si="33"/>
        <v>-3.0163599182004148</v>
      </c>
      <c r="T169" s="43">
        <f t="shared" si="34"/>
        <v>-3.0163599182004077</v>
      </c>
      <c r="U169" s="31" t="s">
        <v>98</v>
      </c>
      <c r="V169" s="31" t="s">
        <v>51</v>
      </c>
      <c r="W169" s="31" t="s">
        <v>422</v>
      </c>
      <c r="X169" s="31" t="s">
        <v>458</v>
      </c>
      <c r="Y169" s="50" t="s">
        <v>461</v>
      </c>
    </row>
    <row r="170" spans="1:25" ht="15" x14ac:dyDescent="0.25">
      <c r="A170" s="31">
        <v>1.69</v>
      </c>
      <c r="B170" s="31">
        <v>2.23</v>
      </c>
      <c r="C170" s="32">
        <f t="shared" si="26"/>
        <v>4.0146469604903645E-2</v>
      </c>
      <c r="D170" s="33">
        <f>IF(OR($A170="",$B170=""),"",A170*'MPTO_working_2-way'!$G169)</f>
        <v>1.7578475336322872</v>
      </c>
      <c r="E170" s="35">
        <f>IF(OR($A170="",$B170=""),"",B170*'MPTO_working_2-way'!$G169)</f>
        <v>2.3195266272189352</v>
      </c>
      <c r="F170" s="33">
        <f>IF(OR($A170="",$B170=""),"",'MPTO_working_2-way'!D169)</f>
        <v>1.7493443498038854</v>
      </c>
      <c r="G170" s="35">
        <f>IF(OR($A170="",$B170=""),"",'MPTO_working_2-way'!E169)</f>
        <v>2.3344999535416733</v>
      </c>
      <c r="H170" s="33">
        <f>IF(OR($A170="",$B170=""),"",'OddsRatio_working_2-way'!M169)</f>
        <v>1.7489830503797115</v>
      </c>
      <c r="I170" s="33">
        <f>IF(OR($A170="",$B170=""),"",'OddsRatio_working_2-way'!N169)</f>
        <v>2.3351436985029639</v>
      </c>
      <c r="J170" s="33">
        <f>IF('Log_working_2-way'!$D169="","",A170^('Log_working_2-way'!$D169))</f>
        <v>1.7451064167640695</v>
      </c>
      <c r="K170" s="35">
        <f>IF('Log_working_2-way'!$D169="","",B170^('Log_working_2-way'!$D169))</f>
        <v>2.3420901732972235</v>
      </c>
      <c r="L170" s="41">
        <f t="shared" si="27"/>
        <v>0.56887755102040816</v>
      </c>
      <c r="M170" s="41">
        <f t="shared" si="28"/>
        <v>0.43112244897959179</v>
      </c>
      <c r="N170" s="42">
        <v>100</v>
      </c>
      <c r="O170" s="42">
        <f t="shared" si="29"/>
        <v>40.828402366863905</v>
      </c>
      <c r="P170" s="42">
        <f t="shared" si="30"/>
        <v>55.156950672645742</v>
      </c>
      <c r="Q170" s="42">
        <f t="shared" si="31"/>
        <v>44.843049327354265</v>
      </c>
      <c r="R170" s="42">
        <f t="shared" si="32"/>
        <v>59.171597633136095</v>
      </c>
      <c r="S170" s="43">
        <f t="shared" si="33"/>
        <v>-4.0146469604903601</v>
      </c>
      <c r="T170" s="43">
        <f t="shared" si="34"/>
        <v>-4.014646960490353</v>
      </c>
      <c r="U170" s="31" t="s">
        <v>410</v>
      </c>
      <c r="V170" s="31" t="s">
        <v>405</v>
      </c>
      <c r="W170" s="31" t="s">
        <v>429</v>
      </c>
      <c r="X170" s="31" t="s">
        <v>458</v>
      </c>
      <c r="Y170" s="50" t="s">
        <v>474</v>
      </c>
    </row>
    <row r="171" spans="1:25" ht="15" x14ac:dyDescent="0.25">
      <c r="A171" s="31">
        <v>1.89</v>
      </c>
      <c r="B171" s="31">
        <v>2</v>
      </c>
      <c r="C171" s="32">
        <f t="shared" si="26"/>
        <v>2.9100529100529293E-2</v>
      </c>
      <c r="D171" s="33">
        <f>IF(OR($A171="",$B171=""),"",A171*'MPTO_working_2-way'!$G170)</f>
        <v>1.9450000000000003</v>
      </c>
      <c r="E171" s="35">
        <f>IF(OR($A171="",$B171=""),"",B171*'MPTO_working_2-way'!$G170)</f>
        <v>2.0582010582010586</v>
      </c>
      <c r="F171" s="33">
        <f>IF(OR($A171="",$B171=""),"",'MPTO_working_2-way'!D170)</f>
        <v>1.9434447300771212</v>
      </c>
      <c r="G171" s="35">
        <f>IF(OR($A171="",$B171=""),"",'MPTO_working_2-way'!E170)</f>
        <v>2.0599455040871937</v>
      </c>
      <c r="H171" s="33">
        <f>IF(OR($A171="",$B171=""),"",'OddsRatio_working_2-way'!M170)</f>
        <v>1.9433981132056606</v>
      </c>
      <c r="I171" s="33">
        <f>IF(OR($A171="",$B171=""),"",'OddsRatio_working_2-way'!N170)</f>
        <v>2.0599978800063603</v>
      </c>
      <c r="J171" s="33">
        <f>IF('Log_working_2-way'!$D170="","",A171^('Log_working_2-way'!$D170))</f>
        <v>1.9426935194379702</v>
      </c>
      <c r="K171" s="35">
        <f>IF('Log_working_2-way'!$D170="","",B171^('Log_working_2-way'!$D170))</f>
        <v>2.0607901501181232</v>
      </c>
      <c r="L171" s="41">
        <f t="shared" si="27"/>
        <v>0.51413881748071977</v>
      </c>
      <c r="M171" s="41">
        <f t="shared" si="28"/>
        <v>0.48586118251928012</v>
      </c>
      <c r="N171" s="42">
        <v>100</v>
      </c>
      <c r="O171" s="42">
        <f t="shared" si="29"/>
        <v>47.089947089947096</v>
      </c>
      <c r="P171" s="42">
        <f t="shared" si="30"/>
        <v>50</v>
      </c>
      <c r="Q171" s="42">
        <f t="shared" si="31"/>
        <v>50</v>
      </c>
      <c r="R171" s="42">
        <f t="shared" si="32"/>
        <v>52.910052910052919</v>
      </c>
      <c r="S171" s="43">
        <f t="shared" si="33"/>
        <v>-2.9100529100529045</v>
      </c>
      <c r="T171" s="43">
        <f t="shared" si="34"/>
        <v>-2.9100529100529187</v>
      </c>
      <c r="U171" s="31" t="s">
        <v>338</v>
      </c>
      <c r="V171" s="31" t="s">
        <v>341</v>
      </c>
      <c r="W171" s="31" t="s">
        <v>429</v>
      </c>
      <c r="X171" s="31" t="s">
        <v>458</v>
      </c>
      <c r="Y171" s="50" t="s">
        <v>460</v>
      </c>
    </row>
    <row r="172" spans="1:25" ht="15" x14ac:dyDescent="0.25">
      <c r="A172" s="31">
        <v>1.53</v>
      </c>
      <c r="B172" s="31">
        <v>2.64</v>
      </c>
      <c r="C172" s="32">
        <f t="shared" si="26"/>
        <v>3.2382650029708859E-2</v>
      </c>
      <c r="D172" s="33">
        <f>IF(OR($A172="",$B172=""),"",A172*'MPTO_working_2-way'!$G171)</f>
        <v>1.5795454545454546</v>
      </c>
      <c r="E172" s="35">
        <f>IF(OR($A172="",$B172=""),"",B172*'MPTO_working_2-way'!$G171)</f>
        <v>2.7254901960784315</v>
      </c>
      <c r="F172" s="33">
        <f>IF(OR($A172="",$B172=""),"",'MPTO_working_2-way'!D171)</f>
        <v>1.5688650664180843</v>
      </c>
      <c r="G172" s="35">
        <f>IF(OR($A172="",$B172=""),"",'MPTO_working_2-way'!E171)</f>
        <v>2.7578861122490785</v>
      </c>
      <c r="H172" s="33">
        <f>IF(OR($A172="",$B172=""),"",'OddsRatio_working_2-way'!M171)</f>
        <v>1.5684810741856909</v>
      </c>
      <c r="I172" s="33">
        <f>IF(OR($A172="",$B172=""),"",'OddsRatio_working_2-way'!N171)</f>
        <v>2.7590735125745902</v>
      </c>
      <c r="J172" s="33">
        <f>IF('Log_working_2-way'!$D171="","",A172^('Log_working_2-way'!$D171))</f>
        <v>1.5636131180728405</v>
      </c>
      <c r="K172" s="35">
        <f>IF('Log_working_2-way'!$D171="","",B172^('Log_working_2-way'!$D171))</f>
        <v>2.774266722923675</v>
      </c>
      <c r="L172" s="41">
        <f t="shared" si="27"/>
        <v>0.63309352517985606</v>
      </c>
      <c r="M172" s="41">
        <f t="shared" si="28"/>
        <v>0.36690647482014388</v>
      </c>
      <c r="N172" s="42">
        <v>100</v>
      </c>
      <c r="O172" s="42">
        <f t="shared" si="29"/>
        <v>34.640522875816991</v>
      </c>
      <c r="P172" s="42">
        <f t="shared" si="30"/>
        <v>62.121212121212118</v>
      </c>
      <c r="Q172" s="42">
        <f t="shared" si="31"/>
        <v>37.878787878787875</v>
      </c>
      <c r="R172" s="42">
        <f t="shared" si="32"/>
        <v>65.359477124183002</v>
      </c>
      <c r="S172" s="43">
        <f t="shared" si="33"/>
        <v>-3.2382650029708842</v>
      </c>
      <c r="T172" s="43">
        <f t="shared" si="34"/>
        <v>-3.2382650029708842</v>
      </c>
      <c r="U172" s="31" t="s">
        <v>404</v>
      </c>
      <c r="V172" s="31" t="s">
        <v>408</v>
      </c>
      <c r="W172" s="31" t="s">
        <v>429</v>
      </c>
      <c r="X172" s="31" t="s">
        <v>458</v>
      </c>
      <c r="Y172" s="50" t="s">
        <v>463</v>
      </c>
    </row>
    <row r="173" spans="1:25" ht="15" x14ac:dyDescent="0.25">
      <c r="A173" s="31">
        <v>1.58</v>
      </c>
      <c r="B173" s="31">
        <v>2.48</v>
      </c>
      <c r="C173" s="32">
        <f t="shared" si="26"/>
        <v>3.61371988566761E-2</v>
      </c>
      <c r="D173" s="33">
        <f>IF(OR($A173="",$B173=""),"",A173*'MPTO_working_2-way'!$G172)</f>
        <v>1.6370967741935483</v>
      </c>
      <c r="E173" s="35">
        <f>IF(OR($A173="",$B173=""),"",B173*'MPTO_working_2-way'!$G172)</f>
        <v>2.5696202531645569</v>
      </c>
      <c r="F173" s="33">
        <f>IF(OR($A173="",$B173=""),"",'MPTO_working_2-way'!D172)</f>
        <v>1.6264320106259338</v>
      </c>
      <c r="G173" s="35">
        <f>IF(OR($A173="",$B173=""),"",'MPTO_working_2-way'!E172)</f>
        <v>2.5963424330771265</v>
      </c>
      <c r="H173" s="33">
        <f>IF(OR($A173="",$B173=""),"",'OddsRatio_working_2-way'!M172)</f>
        <v>1.6260126930757011</v>
      </c>
      <c r="I173" s="33">
        <f>IF(OR($A173="",$B173=""),"",'OddsRatio_working_2-way'!N172)</f>
        <v>2.5974116995724779</v>
      </c>
      <c r="J173" s="33">
        <f>IF('Log_working_2-way'!$D172="","",A173^('Log_working_2-way'!$D172))</f>
        <v>1.6211538390924995</v>
      </c>
      <c r="K173" s="35">
        <f>IF('Log_working_2-way'!$D172="","",B173^('Log_working_2-way'!$D172))</f>
        <v>2.6099071390443571</v>
      </c>
      <c r="L173" s="41">
        <f t="shared" si="27"/>
        <v>0.61083743842364535</v>
      </c>
      <c r="M173" s="41">
        <f t="shared" si="28"/>
        <v>0.3891625615763547</v>
      </c>
      <c r="N173" s="42">
        <v>100</v>
      </c>
      <c r="O173" s="42">
        <f t="shared" si="29"/>
        <v>36.708860759493668</v>
      </c>
      <c r="P173" s="42">
        <f t="shared" si="30"/>
        <v>59.677419354838712</v>
      </c>
      <c r="Q173" s="42">
        <f t="shared" si="31"/>
        <v>40.322580645161295</v>
      </c>
      <c r="R173" s="42">
        <f t="shared" si="32"/>
        <v>63.291139240506325</v>
      </c>
      <c r="S173" s="43">
        <f t="shared" si="33"/>
        <v>-3.6137198856676278</v>
      </c>
      <c r="T173" s="43">
        <f t="shared" si="34"/>
        <v>-3.6137198856676136</v>
      </c>
      <c r="U173" s="31" t="s">
        <v>407</v>
      </c>
      <c r="V173" s="31" t="s">
        <v>403</v>
      </c>
      <c r="W173" s="31" t="s">
        <v>429</v>
      </c>
      <c r="X173" s="31" t="s">
        <v>458</v>
      </c>
      <c r="Y173" s="50" t="s">
        <v>480</v>
      </c>
    </row>
    <row r="174" spans="1:25" ht="15" x14ac:dyDescent="0.25">
      <c r="A174" s="31">
        <v>2.48</v>
      </c>
      <c r="B174" s="31">
        <v>1.58</v>
      </c>
      <c r="C174" s="32">
        <f t="shared" si="26"/>
        <v>3.61371988566761E-2</v>
      </c>
      <c r="D174" s="33">
        <f>IF(OR($A174="",$B174=""),"",A174*'MPTO_working_2-way'!$G173)</f>
        <v>2.5696202531645569</v>
      </c>
      <c r="E174" s="35">
        <f>IF(OR($A174="",$B174=""),"",B174*'MPTO_working_2-way'!$G173)</f>
        <v>1.6370967741935483</v>
      </c>
      <c r="F174" s="33">
        <f>IF(OR($A174="",$B174=""),"",'MPTO_working_2-way'!D173)</f>
        <v>2.5963424330771265</v>
      </c>
      <c r="G174" s="35">
        <f>IF(OR($A174="",$B174=""),"",'MPTO_working_2-way'!E173)</f>
        <v>1.6264320106259338</v>
      </c>
      <c r="H174" s="33">
        <f>IF(OR($A174="",$B174=""),"",'OddsRatio_working_2-way'!M173)</f>
        <v>2.5974116995724779</v>
      </c>
      <c r="I174" s="33">
        <f>IF(OR($A174="",$B174=""),"",'OddsRatio_working_2-way'!N173)</f>
        <v>1.6260126930757011</v>
      </c>
      <c r="J174" s="33">
        <f>IF('Log_working_2-way'!$D173="","",A174^('Log_working_2-way'!$D173))</f>
        <v>2.6099071390443571</v>
      </c>
      <c r="K174" s="35">
        <f>IF('Log_working_2-way'!$D173="","",B174^('Log_working_2-way'!$D173))</f>
        <v>1.6211538390924995</v>
      </c>
      <c r="L174" s="41">
        <f t="shared" si="27"/>
        <v>0.3891625615763547</v>
      </c>
      <c r="M174" s="41">
        <f t="shared" si="28"/>
        <v>0.61083743842364535</v>
      </c>
      <c r="N174" s="42">
        <v>100</v>
      </c>
      <c r="O174" s="42">
        <f t="shared" si="29"/>
        <v>59.677419354838712</v>
      </c>
      <c r="P174" s="42">
        <f t="shared" si="30"/>
        <v>36.708860759493668</v>
      </c>
      <c r="Q174" s="42">
        <f t="shared" si="31"/>
        <v>63.291139240506325</v>
      </c>
      <c r="R174" s="42">
        <f t="shared" si="32"/>
        <v>40.322580645161295</v>
      </c>
      <c r="S174" s="43">
        <f t="shared" si="33"/>
        <v>-3.6137198856676136</v>
      </c>
      <c r="T174" s="43">
        <f t="shared" si="34"/>
        <v>-3.6137198856676278</v>
      </c>
      <c r="U174" s="31" t="s">
        <v>137</v>
      </c>
      <c r="V174" s="31" t="s">
        <v>102</v>
      </c>
      <c r="W174" s="31" t="s">
        <v>416</v>
      </c>
      <c r="X174" s="31" t="s">
        <v>458</v>
      </c>
      <c r="Y174" s="50" t="s">
        <v>466</v>
      </c>
    </row>
    <row r="175" spans="1:25" ht="15" x14ac:dyDescent="0.25">
      <c r="A175" s="31">
        <v>2.52</v>
      </c>
      <c r="B175" s="31">
        <v>1.57</v>
      </c>
      <c r="C175" s="32">
        <f t="shared" si="26"/>
        <v>3.3768071984632497E-2</v>
      </c>
      <c r="D175" s="33">
        <f>IF(OR($A175="",$B175=""),"",A175*'MPTO_working_2-way'!$G174)</f>
        <v>2.605095541401274</v>
      </c>
      <c r="E175" s="35">
        <f>IF(OR($A175="",$B175=""),"",B175*'MPTO_working_2-way'!$G174)</f>
        <v>1.623015873015873</v>
      </c>
      <c r="F175" s="33">
        <f>IF(OR($A175="",$B175=""),"",'MPTO_working_2-way'!D174)</f>
        <v>2.6319850984566258</v>
      </c>
      <c r="G175" s="35">
        <f>IF(OR($A175="",$B175=""),"",'MPTO_working_2-way'!E174)</f>
        <v>1.6127506929724442</v>
      </c>
      <c r="H175" s="33">
        <f>IF(OR($A175="",$B175=""),"",'OddsRatio_working_2-way'!M174)</f>
        <v>2.6329931618554516</v>
      </c>
      <c r="I175" s="33">
        <f>IF(OR($A175="",$B175=""),"",'OddsRatio_working_2-way'!N174)</f>
        <v>1.6123724356957947</v>
      </c>
      <c r="J175" s="33">
        <f>IF('Log_working_2-way'!$D174="","",A175^('Log_working_2-way'!$D174))</f>
        <v>2.6455503097461972</v>
      </c>
      <c r="K175" s="35">
        <f>IF('Log_working_2-way'!$D174="","",B175^('Log_working_2-way'!$D174))</f>
        <v>1.6076994389518999</v>
      </c>
      <c r="L175" s="41">
        <f t="shared" si="27"/>
        <v>0.38386308068459657</v>
      </c>
      <c r="M175" s="41">
        <f t="shared" si="28"/>
        <v>0.61613691931540338</v>
      </c>
      <c r="N175" s="42">
        <v>100</v>
      </c>
      <c r="O175" s="42">
        <f t="shared" si="29"/>
        <v>60.317460317460316</v>
      </c>
      <c r="P175" s="42">
        <f t="shared" si="30"/>
        <v>36.30573248407643</v>
      </c>
      <c r="Q175" s="42">
        <f t="shared" si="31"/>
        <v>63.694267515923563</v>
      </c>
      <c r="R175" s="42">
        <f t="shared" si="32"/>
        <v>39.682539682539684</v>
      </c>
      <c r="S175" s="43">
        <f t="shared" si="33"/>
        <v>-3.3768071984632471</v>
      </c>
      <c r="T175" s="43">
        <f t="shared" si="34"/>
        <v>-3.3768071984632542</v>
      </c>
      <c r="U175" s="31" t="s">
        <v>138</v>
      </c>
      <c r="V175" s="31" t="s">
        <v>160</v>
      </c>
      <c r="W175" s="31" t="s">
        <v>416</v>
      </c>
      <c r="X175" s="31" t="s">
        <v>458</v>
      </c>
      <c r="Y175" s="50" t="s">
        <v>460</v>
      </c>
    </row>
    <row r="176" spans="1:25" ht="15" x14ac:dyDescent="0.25">
      <c r="A176" s="31">
        <v>1.93</v>
      </c>
      <c r="B176" s="31">
        <v>1.95</v>
      </c>
      <c r="C176" s="32">
        <f t="shared" si="26"/>
        <v>3.0955227846419575E-2</v>
      </c>
      <c r="D176" s="33">
        <f>IF(OR($A176="",$B176=""),"",A176*'MPTO_working_2-way'!$G175)</f>
        <v>1.9897435897435898</v>
      </c>
      <c r="E176" s="35">
        <f>IF(OR($A176="",$B176=""),"",B176*'MPTO_working_2-way'!$G175)</f>
        <v>2.0103626943005182</v>
      </c>
      <c r="F176" s="33">
        <f>IF(OR($A176="",$B176=""),"",'MPTO_working_2-way'!D175)</f>
        <v>1.9894277785119598</v>
      </c>
      <c r="G176" s="35">
        <f>IF(OR($A176="",$B176=""),"",'MPTO_working_2-way'!E175)</f>
        <v>2.0106851876586083</v>
      </c>
      <c r="H176" s="33">
        <f>IF(OR($A176="",$B176=""),"",'OddsRatio_working_2-way'!M175)</f>
        <v>1.9894176915848294</v>
      </c>
      <c r="I176" s="33">
        <f>IF(OR($A176="",$B176=""),"",'OddsRatio_working_2-way'!N175)</f>
        <v>2.0106954914038573</v>
      </c>
      <c r="J176" s="33">
        <f>IF('Log_working_2-way'!$D175="","",A176^('Log_working_2-way'!$D175))</f>
        <v>1.9892742724695103</v>
      </c>
      <c r="K176" s="35">
        <f>IF('Log_working_2-way'!$D175="","",B176^('Log_working_2-way'!$D175))</f>
        <v>2.0108420160403986</v>
      </c>
      <c r="L176" s="41">
        <f t="shared" si="27"/>
        <v>0.50257731958762886</v>
      </c>
      <c r="M176" s="41">
        <f t="shared" si="28"/>
        <v>0.49742268041237114</v>
      </c>
      <c r="N176" s="42">
        <v>100</v>
      </c>
      <c r="O176" s="42">
        <f t="shared" si="29"/>
        <v>48.186528497409334</v>
      </c>
      <c r="P176" s="42">
        <f t="shared" si="30"/>
        <v>48.717948717948723</v>
      </c>
      <c r="Q176" s="42">
        <f t="shared" si="31"/>
        <v>51.282051282051292</v>
      </c>
      <c r="R176" s="42">
        <f t="shared" si="32"/>
        <v>51.81347150259068</v>
      </c>
      <c r="S176" s="43">
        <f t="shared" si="33"/>
        <v>-3.0955227846419575</v>
      </c>
      <c r="T176" s="43">
        <f t="shared" si="34"/>
        <v>-3.0955227846419575</v>
      </c>
      <c r="U176" s="31" t="s">
        <v>345</v>
      </c>
      <c r="V176" s="31" t="s">
        <v>164</v>
      </c>
      <c r="W176" s="31" t="s">
        <v>416</v>
      </c>
      <c r="X176" s="31" t="s">
        <v>458</v>
      </c>
      <c r="Y176" s="50" t="s">
        <v>461</v>
      </c>
    </row>
    <row r="177" spans="1:25" ht="15" x14ac:dyDescent="0.25">
      <c r="A177" s="31">
        <v>2.1</v>
      </c>
      <c r="B177" s="31">
        <v>1.81</v>
      </c>
      <c r="C177" s="32">
        <f t="shared" si="26"/>
        <v>2.8676664035780064E-2</v>
      </c>
      <c r="D177" s="33">
        <f>IF(OR($A177="",$B177=""),"",A177*'MPTO_working_2-way'!$G176)</f>
        <v>2.160220994475138</v>
      </c>
      <c r="E177" s="35">
        <f>IF(OR($A177="",$B177=""),"",B177*'MPTO_working_2-way'!$G176)</f>
        <v>1.861904761904762</v>
      </c>
      <c r="F177" s="33">
        <f>IF(OR($A177="",$B177=""),"",'MPTO_working_2-way'!D176)</f>
        <v>2.1651951011107946</v>
      </c>
      <c r="G177" s="35">
        <f>IF(OR($A177="",$B177=""),"",'MPTO_working_2-way'!E176)</f>
        <v>1.858225372769494</v>
      </c>
      <c r="H177" s="33">
        <f>IF(OR($A177="",$B177=""),"",'OddsRatio_working_2-way'!M176)</f>
        <v>2.1653431646335015</v>
      </c>
      <c r="I177" s="33">
        <f>IF(OR($A177="",$B177=""),"",'OddsRatio_working_2-way'!N176)</f>
        <v>1.8581163303210331</v>
      </c>
      <c r="J177" s="33">
        <f>IF('Log_working_2-way'!$D176="","",A177^('Log_working_2-way'!$D176))</f>
        <v>2.1676082555034109</v>
      </c>
      <c r="K177" s="35">
        <f>IF('Log_working_2-way'!$D176="","",B177^('Log_working_2-way'!$D176))</f>
        <v>1.8564516354578522</v>
      </c>
      <c r="L177" s="41">
        <f t="shared" si="27"/>
        <v>0.46291560102301793</v>
      </c>
      <c r="M177" s="41">
        <f t="shared" si="28"/>
        <v>0.53708439897698212</v>
      </c>
      <c r="N177" s="42">
        <v>100</v>
      </c>
      <c r="O177" s="42">
        <f t="shared" si="29"/>
        <v>52.38095238095238</v>
      </c>
      <c r="P177" s="42">
        <f t="shared" si="30"/>
        <v>44.751381215469614</v>
      </c>
      <c r="Q177" s="42">
        <f t="shared" si="31"/>
        <v>55.248618784530393</v>
      </c>
      <c r="R177" s="42">
        <f t="shared" si="32"/>
        <v>47.619047619047613</v>
      </c>
      <c r="S177" s="43">
        <f t="shared" si="33"/>
        <v>-2.8676664035780135</v>
      </c>
      <c r="T177" s="43">
        <f t="shared" si="34"/>
        <v>-2.8676664035779993</v>
      </c>
      <c r="U177" s="31" t="s">
        <v>55</v>
      </c>
      <c r="V177" s="31" t="s">
        <v>54</v>
      </c>
      <c r="W177" s="31" t="s">
        <v>417</v>
      </c>
      <c r="X177" s="31" t="s">
        <v>458</v>
      </c>
      <c r="Y177" s="50" t="s">
        <v>463</v>
      </c>
    </row>
    <row r="178" spans="1:25" ht="15" x14ac:dyDescent="0.25">
      <c r="A178" s="31">
        <v>2.2200000000000002</v>
      </c>
      <c r="B178" s="31">
        <v>1.73</v>
      </c>
      <c r="C178" s="32">
        <f t="shared" si="26"/>
        <v>2.8485132531375301E-2</v>
      </c>
      <c r="D178" s="33">
        <f>IF(OR($A178="",$B178=""),"",A178*'MPTO_working_2-way'!$G177)</f>
        <v>2.2832369942196533</v>
      </c>
      <c r="E178" s="35">
        <f>IF(OR($A178="",$B178=""),"",B178*'MPTO_working_2-way'!$G177)</f>
        <v>1.7792792792792793</v>
      </c>
      <c r="F178" s="33">
        <f>IF(OR($A178="",$B178=""),"",'MPTO_working_2-way'!D177)</f>
        <v>2.2924849280725841</v>
      </c>
      <c r="G178" s="35">
        <f>IF(OR($A178="",$B178=""),"",'MPTO_working_2-way'!E177)</f>
        <v>1.7737034129219971</v>
      </c>
      <c r="H178" s="33">
        <f>IF(OR($A178="",$B178=""),"",'OddsRatio_working_2-way'!M177)</f>
        <v>2.2927617246470167</v>
      </c>
      <c r="I178" s="33">
        <f>IF(OR($A178="",$B178=""),"",'OddsRatio_working_2-way'!N177)</f>
        <v>1.7735377532723946</v>
      </c>
      <c r="J178" s="33">
        <f>IF('Log_working_2-way'!$D177="","",A178^('Log_working_2-way'!$D177))</f>
        <v>2.2969907932831721</v>
      </c>
      <c r="K178" s="35">
        <f>IF('Log_working_2-way'!$D177="","",B178^('Log_working_2-way'!$D177))</f>
        <v>1.771015496161394</v>
      </c>
      <c r="L178" s="41">
        <f t="shared" si="27"/>
        <v>0.43797468354430374</v>
      </c>
      <c r="M178" s="41">
        <f t="shared" si="28"/>
        <v>0.5620253164556962</v>
      </c>
      <c r="N178" s="42">
        <v>100</v>
      </c>
      <c r="O178" s="42">
        <f t="shared" si="29"/>
        <v>54.954954954954964</v>
      </c>
      <c r="P178" s="42">
        <f t="shared" si="30"/>
        <v>42.196531791907518</v>
      </c>
      <c r="Q178" s="42">
        <f t="shared" si="31"/>
        <v>57.80346820809249</v>
      </c>
      <c r="R178" s="42">
        <f t="shared" si="32"/>
        <v>45.045045045045043</v>
      </c>
      <c r="S178" s="43">
        <f t="shared" si="33"/>
        <v>-2.8485132531375257</v>
      </c>
      <c r="T178" s="43">
        <f t="shared" si="34"/>
        <v>-2.8485132531375257</v>
      </c>
      <c r="U178" s="31" t="s">
        <v>60</v>
      </c>
      <c r="V178" s="31" t="s">
        <v>103</v>
      </c>
      <c r="W178" s="31" t="s">
        <v>417</v>
      </c>
      <c r="X178" s="31" t="s">
        <v>458</v>
      </c>
      <c r="Y178" s="50" t="s">
        <v>465</v>
      </c>
    </row>
    <row r="179" spans="1:25" ht="15" x14ac:dyDescent="0.25">
      <c r="A179" s="31">
        <v>2.38</v>
      </c>
      <c r="B179" s="31">
        <v>1.64</v>
      </c>
      <c r="C179" s="32">
        <f t="shared" si="26"/>
        <v>2.9924164787866303E-2</v>
      </c>
      <c r="D179" s="33">
        <f>IF(OR($A179="",$B179=""),"",A179*'MPTO_working_2-way'!$G178)</f>
        <v>2.4512195121951219</v>
      </c>
      <c r="E179" s="35">
        <f>IF(OR($A179="",$B179=""),"",B179*'MPTO_working_2-way'!$G178)</f>
        <v>1.6890756302521006</v>
      </c>
      <c r="F179" s="33">
        <f>IF(OR($A179="",$B179=""),"",'MPTO_working_2-way'!D178)</f>
        <v>2.4678806272129488</v>
      </c>
      <c r="G179" s="35">
        <f>IF(OR($A179="",$B179=""),"",'MPTO_working_2-way'!E178)</f>
        <v>1.6812543073742245</v>
      </c>
      <c r="H179" s="33">
        <f>IF(OR($A179="",$B179=""),"",'OddsRatio_working_2-way'!M178)</f>
        <v>2.468417515558841</v>
      </c>
      <c r="I179" s="33">
        <f>IF(OR($A179="",$B179=""),"",'OddsRatio_working_2-way'!N178)</f>
        <v>1.6810052246069986</v>
      </c>
      <c r="J179" s="33">
        <f>IF('Log_working_2-way'!$D178="","",A179^('Log_working_2-way'!$D178))</f>
        <v>2.4761029855560022</v>
      </c>
      <c r="K179" s="35">
        <f>IF('Log_working_2-way'!$D178="","",B179^('Log_working_2-way'!$D178))</f>
        <v>1.6774595064065265</v>
      </c>
      <c r="L179" s="41">
        <f t="shared" si="27"/>
        <v>0.40796019900497515</v>
      </c>
      <c r="M179" s="41">
        <f t="shared" si="28"/>
        <v>0.59203980099502496</v>
      </c>
      <c r="N179" s="42">
        <v>100</v>
      </c>
      <c r="O179" s="42">
        <f t="shared" si="29"/>
        <v>57.983193277310924</v>
      </c>
      <c r="P179" s="42">
        <f t="shared" si="30"/>
        <v>39.024390243902438</v>
      </c>
      <c r="Q179" s="42">
        <f t="shared" si="31"/>
        <v>60.975609756097562</v>
      </c>
      <c r="R179" s="42">
        <f t="shared" si="32"/>
        <v>42.016806722689076</v>
      </c>
      <c r="S179" s="43">
        <f t="shared" si="33"/>
        <v>-2.9924164787866374</v>
      </c>
      <c r="T179" s="43">
        <f t="shared" si="34"/>
        <v>-2.9924164787866374</v>
      </c>
      <c r="U179" s="31" t="s">
        <v>166</v>
      </c>
      <c r="V179" s="31" t="s">
        <v>58</v>
      </c>
      <c r="W179" s="31" t="s">
        <v>417</v>
      </c>
      <c r="X179" s="31" t="s">
        <v>458</v>
      </c>
      <c r="Y179" s="50" t="s">
        <v>464</v>
      </c>
    </row>
    <row r="180" spans="1:25" ht="15" x14ac:dyDescent="0.25">
      <c r="A180" s="31">
        <v>2.5299999999999998</v>
      </c>
      <c r="B180" s="31">
        <v>1.58</v>
      </c>
      <c r="C180" s="32">
        <f t="shared" si="26"/>
        <v>2.8168309401110703E-2</v>
      </c>
      <c r="D180" s="33">
        <f>IF(OR($A180="",$B180=""),"",A180*'MPTO_working_2-way'!$G179)</f>
        <v>2.6012658227848098</v>
      </c>
      <c r="E180" s="35">
        <f>IF(OR($A180="",$B180=""),"",B180*'MPTO_working_2-way'!$G179)</f>
        <v>1.6245059288537549</v>
      </c>
      <c r="F180" s="33">
        <f>IF(OR($A180="",$B180=""),"",'MPTO_working_2-way'!D179)</f>
        <v>2.6234823127912317</v>
      </c>
      <c r="G180" s="35">
        <f>IF(OR($A180="",$B180=""),"",'MPTO_working_2-way'!E179)</f>
        <v>1.6159598981283099</v>
      </c>
      <c r="H180" s="33">
        <f>IF(OR($A180="",$B180=""),"",'OddsRatio_working_2-way'!M179)</f>
        <v>2.6241708760111284</v>
      </c>
      <c r="I180" s="33">
        <f>IF(OR($A180="",$B180=""),"",'OddsRatio_working_2-way'!N179)</f>
        <v>1.6156987634551996</v>
      </c>
      <c r="J180" s="33">
        <f>IF('Log_working_2-way'!$D179="","",A180^('Log_working_2-way'!$D179))</f>
        <v>2.6344667221475415</v>
      </c>
      <c r="K180" s="35">
        <f>IF('Log_working_2-way'!$D179="","",B180^('Log_working_2-way'!$D179))</f>
        <v>1.6118203487716556</v>
      </c>
      <c r="L180" s="41">
        <f t="shared" si="27"/>
        <v>0.38442822384428227</v>
      </c>
      <c r="M180" s="41">
        <f t="shared" si="28"/>
        <v>0.61557177615571779</v>
      </c>
      <c r="N180" s="42">
        <v>100</v>
      </c>
      <c r="O180" s="42">
        <f t="shared" si="29"/>
        <v>60.474308300395251</v>
      </c>
      <c r="P180" s="42">
        <f t="shared" si="30"/>
        <v>36.708860759493668</v>
      </c>
      <c r="Q180" s="42">
        <f t="shared" si="31"/>
        <v>63.291139240506325</v>
      </c>
      <c r="R180" s="42">
        <f t="shared" si="32"/>
        <v>39.525691699604749</v>
      </c>
      <c r="S180" s="43">
        <f t="shared" si="33"/>
        <v>-2.8168309401110747</v>
      </c>
      <c r="T180" s="43">
        <f t="shared" si="34"/>
        <v>-2.8168309401110818</v>
      </c>
      <c r="U180" s="31" t="s">
        <v>106</v>
      </c>
      <c r="V180" s="31" t="s">
        <v>56</v>
      </c>
      <c r="W180" s="31" t="s">
        <v>417</v>
      </c>
      <c r="X180" s="31" t="s">
        <v>458</v>
      </c>
      <c r="Y180" s="50" t="s">
        <v>474</v>
      </c>
    </row>
    <row r="181" spans="1:25" s="38" customFormat="1" ht="15" x14ac:dyDescent="0.25">
      <c r="A181" s="31">
        <v>2.76</v>
      </c>
      <c r="B181" s="31">
        <v>1.48</v>
      </c>
      <c r="C181" s="32">
        <f t="shared" si="26"/>
        <v>3.7994516255385857E-2</v>
      </c>
      <c r="D181" s="33">
        <f>IF(OR($A181="",$B181=""),"",A181*'MPTO_working_2-way'!$G180)</f>
        <v>2.8648648648648649</v>
      </c>
      <c r="E181" s="35">
        <f>IF(OR($A181="",$B181=""),"",B181*'MPTO_working_2-way'!$G180)</f>
        <v>1.536231884057971</v>
      </c>
      <c r="F181" s="33">
        <f>IF(OR($A181="",$B181=""),"",'MPTO_working_2-way'!D180)</f>
        <v>2.9127210496292069</v>
      </c>
      <c r="G181" s="35">
        <f>IF(OR($A181="",$B181=""),"",'MPTO_working_2-way'!E180)</f>
        <v>1.5228153892036982</v>
      </c>
      <c r="H181" s="33">
        <f>IF(OR($A181="",$B181=""),"",'OddsRatio_working_2-way'!M180)</f>
        <v>2.9148542155126762</v>
      </c>
      <c r="I181" s="33">
        <f>IF(OR($A181="",$B181=""),"",'OddsRatio_working_2-way'!N180)</f>
        <v>1.5222329678670938</v>
      </c>
      <c r="J181" s="33">
        <f>IF('Log_working_2-way'!$D180="","",A181^('Log_working_2-way'!$D180))</f>
        <v>2.9376615335149099</v>
      </c>
      <c r="K181" s="35">
        <f>IF('Log_working_2-way'!$D180="","",B181^('Log_working_2-way'!$D180))</f>
        <v>1.5160860050648084</v>
      </c>
      <c r="L181" s="41">
        <f t="shared" si="27"/>
        <v>0.34905660377358488</v>
      </c>
      <c r="M181" s="41">
        <f t="shared" si="28"/>
        <v>0.65094339622641517</v>
      </c>
      <c r="N181" s="42">
        <v>100</v>
      </c>
      <c r="O181" s="42">
        <f t="shared" si="29"/>
        <v>63.768115942028999</v>
      </c>
      <c r="P181" s="42">
        <f t="shared" si="30"/>
        <v>32.432432432432435</v>
      </c>
      <c r="Q181" s="42">
        <f t="shared" si="31"/>
        <v>67.567567567567565</v>
      </c>
      <c r="R181" s="42">
        <f t="shared" si="32"/>
        <v>36.231884057971023</v>
      </c>
      <c r="S181" s="43">
        <f t="shared" si="33"/>
        <v>-3.7994516255385662</v>
      </c>
      <c r="T181" s="43">
        <f t="shared" si="34"/>
        <v>-3.7994516255385875</v>
      </c>
      <c r="U181" s="31" t="s">
        <v>59</v>
      </c>
      <c r="V181" s="31" t="s">
        <v>151</v>
      </c>
      <c r="W181" s="31" t="s">
        <v>418</v>
      </c>
      <c r="X181" s="31" t="s">
        <v>458</v>
      </c>
      <c r="Y181" s="50" t="s">
        <v>463</v>
      </c>
    </row>
    <row r="182" spans="1:25" ht="15" x14ac:dyDescent="0.25">
      <c r="A182" s="31">
        <v>2.65</v>
      </c>
      <c r="B182" s="31">
        <v>1.51</v>
      </c>
      <c r="C182" s="32">
        <f t="shared" si="26"/>
        <v>3.9610146195176998E-2</v>
      </c>
      <c r="D182" s="33">
        <f>IF(OR($A182="",$B182=""),"",A182*'MPTO_working_2-way'!$G181)</f>
        <v>2.7549668874172188</v>
      </c>
      <c r="E182" s="35">
        <f>IF(OR($A182="",$B182=""),"",B182*'MPTO_working_2-way'!$G181)</f>
        <v>1.5698113207547173</v>
      </c>
      <c r="F182" s="33">
        <f>IF(OR($A182="",$B182=""),"",'MPTO_working_2-way'!D181)</f>
        <v>2.7967849030228904</v>
      </c>
      <c r="G182" s="35">
        <f>IF(OR($A182="",$B182=""),"",'MPTO_working_2-way'!E181)</f>
        <v>1.5565496450452205</v>
      </c>
      <c r="H182" s="33">
        <f>IF(OR($A182="",$B182=""),"",'OddsRatio_working_2-way'!M181)</f>
        <v>2.7986923354612547</v>
      </c>
      <c r="I182" s="33">
        <f>IF(OR($A182="",$B182=""),"",'OddsRatio_working_2-way'!N181)</f>
        <v>1.5559594491425695</v>
      </c>
      <c r="J182" s="33">
        <f>IF('Log_working_2-way'!$D181="","",A182^('Log_working_2-way'!$D181))</f>
        <v>2.8185447427650114</v>
      </c>
      <c r="K182" s="35">
        <f>IF('Log_working_2-way'!$D181="","",B182^('Log_working_2-way'!$D181))</f>
        <v>1.5498902372228578</v>
      </c>
      <c r="L182" s="41">
        <f t="shared" si="27"/>
        <v>0.36298076923076922</v>
      </c>
      <c r="M182" s="41">
        <f t="shared" si="28"/>
        <v>0.63701923076923062</v>
      </c>
      <c r="N182" s="42">
        <v>100</v>
      </c>
      <c r="O182" s="42">
        <f t="shared" si="29"/>
        <v>62.264150943396231</v>
      </c>
      <c r="P182" s="42">
        <f t="shared" si="30"/>
        <v>33.774834437086092</v>
      </c>
      <c r="Q182" s="42">
        <f t="shared" si="31"/>
        <v>66.225165562913915</v>
      </c>
      <c r="R182" s="42">
        <f t="shared" si="32"/>
        <v>37.735849056603776</v>
      </c>
      <c r="S182" s="43">
        <f t="shared" si="33"/>
        <v>-3.9610146195176839</v>
      </c>
      <c r="T182" s="43">
        <f t="shared" si="34"/>
        <v>-3.9610146195176839</v>
      </c>
      <c r="U182" s="31" t="s">
        <v>149</v>
      </c>
      <c r="V182" s="31" t="s">
        <v>108</v>
      </c>
      <c r="W182" s="31" t="s">
        <v>418</v>
      </c>
      <c r="X182" s="31" t="s">
        <v>458</v>
      </c>
      <c r="Y182" s="50" t="s">
        <v>463</v>
      </c>
    </row>
    <row r="183" spans="1:25" ht="15" x14ac:dyDescent="0.25">
      <c r="A183" s="31">
        <v>2.96</v>
      </c>
      <c r="B183" s="31">
        <v>1.42</v>
      </c>
      <c r="C183" s="32">
        <f t="shared" si="26"/>
        <v>4.2063189950513946E-2</v>
      </c>
      <c r="D183" s="33">
        <f>IF(OR($A183="",$B183=""),"",A183*'MPTO_working_2-way'!$G182)</f>
        <v>3.0845070422535215</v>
      </c>
      <c r="E183" s="35">
        <f>IF(OR($A183="",$B183=""),"",B183*'MPTO_working_2-way'!$G182)</f>
        <v>1.4797297297297298</v>
      </c>
      <c r="F183" s="33">
        <f>IF(OR($A183="",$B183=""),"",'MPTO_working_2-way'!D182)</f>
        <v>3.1565034544908381</v>
      </c>
      <c r="G183" s="35">
        <f>IF(OR($A183="",$B183=""),"",'MPTO_working_2-way'!E182)</f>
        <v>1.4637136091377629</v>
      </c>
      <c r="H183" s="33">
        <f>IF(OR($A183="",$B183=""),"",'OddsRatio_working_2-way'!M182)</f>
        <v>3.1602468994692869</v>
      </c>
      <c r="I183" s="33">
        <f>IF(OR($A183="",$B183=""),"",'OddsRatio_working_2-way'!N182)</f>
        <v>1.4629100498862757</v>
      </c>
      <c r="J183" s="33">
        <f>IF('Log_working_2-way'!$D182="","",A183^('Log_working_2-way'!$D182))</f>
        <v>3.1952534404945467</v>
      </c>
      <c r="K183" s="35">
        <f>IF('Log_working_2-way'!$D182="","",B183^('Log_working_2-way'!$D182))</f>
        <v>1.4555282691061644</v>
      </c>
      <c r="L183" s="41">
        <f t="shared" si="27"/>
        <v>0.32420091324200911</v>
      </c>
      <c r="M183" s="41">
        <f t="shared" si="28"/>
        <v>0.67579908675799083</v>
      </c>
      <c r="N183" s="42">
        <v>100</v>
      </c>
      <c r="O183" s="42">
        <f t="shared" si="29"/>
        <v>66.21621621621621</v>
      </c>
      <c r="P183" s="42">
        <f t="shared" si="30"/>
        <v>29.577464788732396</v>
      </c>
      <c r="Q183" s="42">
        <f t="shared" si="31"/>
        <v>70.422535211267615</v>
      </c>
      <c r="R183" s="42">
        <f t="shared" si="32"/>
        <v>33.783783783783782</v>
      </c>
      <c r="S183" s="43">
        <f t="shared" si="33"/>
        <v>-4.2063189950514044</v>
      </c>
      <c r="T183" s="43">
        <f t="shared" si="34"/>
        <v>-4.2063189950513866</v>
      </c>
      <c r="U183" s="31" t="s">
        <v>153</v>
      </c>
      <c r="V183" s="31" t="s">
        <v>113</v>
      </c>
      <c r="W183" s="31" t="s">
        <v>418</v>
      </c>
      <c r="X183" s="31" t="s">
        <v>458</v>
      </c>
      <c r="Y183" s="50" t="s">
        <v>475</v>
      </c>
    </row>
    <row r="184" spans="1:25" ht="15" x14ac:dyDescent="0.25">
      <c r="A184" s="31">
        <v>2.85</v>
      </c>
      <c r="B184" s="31">
        <v>1.45</v>
      </c>
      <c r="C184" s="32">
        <f t="shared" si="26"/>
        <v>4.053236539624927E-2</v>
      </c>
      <c r="D184" s="33">
        <f>IF(OR($A184="",$B184=""),"",A184*'MPTO_working_2-way'!$G183)</f>
        <v>2.9655172413793105</v>
      </c>
      <c r="E184" s="35">
        <f>IF(OR($A184="",$B184=""),"",B184*'MPTO_working_2-way'!$G183)</f>
        <v>1.5087719298245614</v>
      </c>
      <c r="F184" s="33">
        <f>IF(OR($A184="",$B184=""),"",'MPTO_working_2-way'!D183)</f>
        <v>3.0247026532479415</v>
      </c>
      <c r="G184" s="35">
        <f>IF(OR($A184="",$B184=""),"",'MPTO_working_2-way'!E183)</f>
        <v>1.4938996836873024</v>
      </c>
      <c r="H184" s="33">
        <f>IF(OR($A184="",$B184=""),"",'OddsRatio_working_2-way'!M183)</f>
        <v>3.0275875100994072</v>
      </c>
      <c r="I184" s="33">
        <f>IF(OR($A184="",$B184=""),"",'OddsRatio_working_2-way'!N183)</f>
        <v>1.4931969619160719</v>
      </c>
      <c r="J184" s="33">
        <f>IF('Log_working_2-way'!$D183="","",A184^('Log_working_2-way'!$D183))</f>
        <v>3.0560796001049746</v>
      </c>
      <c r="K184" s="35">
        <f>IF('Log_working_2-way'!$D183="","",B184^('Log_working_2-way'!$D183))</f>
        <v>1.4863624929442267</v>
      </c>
      <c r="L184" s="41">
        <f t="shared" si="27"/>
        <v>0.33720930232558138</v>
      </c>
      <c r="M184" s="41">
        <f t="shared" si="28"/>
        <v>0.66279069767441856</v>
      </c>
      <c r="N184" s="42">
        <v>100</v>
      </c>
      <c r="O184" s="42">
        <f t="shared" si="29"/>
        <v>64.912280701754383</v>
      </c>
      <c r="P184" s="42">
        <f t="shared" si="30"/>
        <v>31.03448275862069</v>
      </c>
      <c r="Q184" s="42">
        <f t="shared" si="31"/>
        <v>68.965517241379317</v>
      </c>
      <c r="R184" s="42">
        <f t="shared" si="32"/>
        <v>35.087719298245609</v>
      </c>
      <c r="S184" s="43">
        <f t="shared" si="33"/>
        <v>-4.0532365396249332</v>
      </c>
      <c r="T184" s="43">
        <f t="shared" si="34"/>
        <v>-4.053236539624919</v>
      </c>
      <c r="U184" s="31" t="s">
        <v>110</v>
      </c>
      <c r="V184" s="31" t="s">
        <v>154</v>
      </c>
      <c r="W184" s="31" t="s">
        <v>418</v>
      </c>
      <c r="X184" s="31" t="s">
        <v>458</v>
      </c>
      <c r="Y184" s="50" t="s">
        <v>460</v>
      </c>
    </row>
    <row r="185" spans="1:25" ht="15" x14ac:dyDescent="0.25">
      <c r="A185" s="31">
        <v>1.79</v>
      </c>
      <c r="B185" s="31">
        <v>2.0699999999999998</v>
      </c>
      <c r="C185" s="32">
        <f t="shared" si="26"/>
        <v>4.17510053167085E-2</v>
      </c>
      <c r="D185" s="33">
        <f>IF(OR($A185="",$B185=""),"",A185*'MPTO_working_2-way'!$G184)</f>
        <v>1.8647342995169083</v>
      </c>
      <c r="E185" s="35">
        <f>IF(OR($A185="",$B185=""),"",B185*'MPTO_working_2-way'!$G184)</f>
        <v>2.1564245810055866</v>
      </c>
      <c r="F185" s="33">
        <f>IF(OR($A185="",$B185=""),"",'MPTO_working_2-way'!D184)</f>
        <v>1.8594836022382255</v>
      </c>
      <c r="G185" s="35">
        <f>IF(OR($A185="",$B185=""),"",'MPTO_working_2-way'!E184)</f>
        <v>2.1634893294018038</v>
      </c>
      <c r="H185" s="33">
        <f>IF(OR($A185="",$B185=""),"",'OddsRatio_working_2-way'!M184)</f>
        <v>1.8592541864950944</v>
      </c>
      <c r="I185" s="33">
        <f>IF(OR($A185="",$B185=""),"",'OddsRatio_working_2-way'!N184)</f>
        <v>2.1637999741136076</v>
      </c>
      <c r="J185" s="33">
        <f>IF('Log_working_2-way'!$D184="","",A185^('Log_working_2-way'!$D184))</f>
        <v>1.8568552701777588</v>
      </c>
      <c r="K185" s="35">
        <f>IF('Log_working_2-way'!$D184="","",B185^('Log_working_2-way'!$D184))</f>
        <v>2.167058235858538</v>
      </c>
      <c r="L185" s="41">
        <f t="shared" si="27"/>
        <v>0.53626943005181349</v>
      </c>
      <c r="M185" s="41">
        <f t="shared" si="28"/>
        <v>0.46373056994818651</v>
      </c>
      <c r="N185" s="42">
        <v>100</v>
      </c>
      <c r="O185" s="42">
        <f t="shared" si="29"/>
        <v>44.134078212290497</v>
      </c>
      <c r="P185" s="42">
        <f t="shared" si="30"/>
        <v>51.690821256038639</v>
      </c>
      <c r="Q185" s="42">
        <f t="shared" si="31"/>
        <v>48.309178743961354</v>
      </c>
      <c r="R185" s="42">
        <f t="shared" si="32"/>
        <v>55.865921787709496</v>
      </c>
      <c r="S185" s="43">
        <f t="shared" si="33"/>
        <v>-4.1751005316708572</v>
      </c>
      <c r="T185" s="43">
        <f t="shared" si="34"/>
        <v>-4.1751005316708572</v>
      </c>
      <c r="U185" s="31" t="s">
        <v>122</v>
      </c>
      <c r="V185" s="31" t="s">
        <v>157</v>
      </c>
      <c r="W185" s="31" t="s">
        <v>423</v>
      </c>
      <c r="X185" s="31" t="s">
        <v>458</v>
      </c>
      <c r="Y185" s="50" t="s">
        <v>460</v>
      </c>
    </row>
    <row r="186" spans="1:25" s="49" customFormat="1" ht="15" x14ac:dyDescent="0.25">
      <c r="A186" s="45">
        <v>1.96</v>
      </c>
      <c r="B186" s="45">
        <v>1.89</v>
      </c>
      <c r="C186" s="46">
        <f t="shared" si="26"/>
        <v>3.9304610733182255E-2</v>
      </c>
      <c r="D186" s="47">
        <f>IF(OR($A186="",$B186=""),"",A186*'MPTO_working_2-way'!$G185)</f>
        <v>2.0370370370370372</v>
      </c>
      <c r="E186" s="48">
        <f>IF(OR($A186="",$B186=""),"",B186*'MPTO_working_2-way'!$G185)</f>
        <v>1.9642857142857144</v>
      </c>
      <c r="F186" s="47">
        <f>IF(OR($A186="",$B186=""),"",'MPTO_working_2-way'!D185)</f>
        <v>2.0385208012326657</v>
      </c>
      <c r="G186" s="48">
        <f>IF(OR($A186="",$B186=""),"",'MPTO_working_2-way'!E185)</f>
        <v>1.9629080118694364</v>
      </c>
      <c r="H186" s="47">
        <f>IF(OR($A186="",$B186=""),"",'OddsRatio_working_2-way'!M185)</f>
        <v>2.0385815737789974</v>
      </c>
      <c r="I186" s="47">
        <f>IF(OR($A186="",$B186=""),"",'OddsRatio_working_2-way'!N185)</f>
        <v>1.9628516673576117</v>
      </c>
      <c r="J186" s="47">
        <f>IF('Log_working_2-way'!$D185="","",A186^('Log_working_2-way'!$D185))</f>
        <v>2.0392611823308071</v>
      </c>
      <c r="K186" s="48">
        <f>IF('Log_working_2-way'!$D185="","",B186^('Log_working_2-way'!$D185))</f>
        <v>1.9622220256096747</v>
      </c>
      <c r="L186" s="56">
        <f t="shared" si="27"/>
        <v>0.49090909090909085</v>
      </c>
      <c r="M186" s="56">
        <f t="shared" si="28"/>
        <v>0.50909090909090904</v>
      </c>
      <c r="N186" s="57">
        <v>100</v>
      </c>
      <c r="O186" s="57">
        <f t="shared" si="29"/>
        <v>48.979591836734699</v>
      </c>
      <c r="P186" s="57">
        <f t="shared" si="30"/>
        <v>47.089947089947096</v>
      </c>
      <c r="Q186" s="57">
        <f t="shared" si="31"/>
        <v>52.910052910052919</v>
      </c>
      <c r="R186" s="57">
        <f t="shared" si="32"/>
        <v>51.020408163265309</v>
      </c>
      <c r="S186" s="58">
        <f t="shared" si="33"/>
        <v>-3.9304610733182201</v>
      </c>
      <c r="T186" s="58">
        <f t="shared" si="34"/>
        <v>-3.930461073318213</v>
      </c>
      <c r="U186" s="45" t="s">
        <v>118</v>
      </c>
      <c r="V186" s="45" t="s">
        <v>62</v>
      </c>
      <c r="W186" s="45" t="s">
        <v>423</v>
      </c>
      <c r="X186" s="45" t="s">
        <v>458</v>
      </c>
      <c r="Y186" s="59" t="s">
        <v>465</v>
      </c>
    </row>
    <row r="187" spans="1:25" ht="15" x14ac:dyDescent="0.25">
      <c r="A187">
        <v>1.71</v>
      </c>
      <c r="B187">
        <v>2.1800000000000002</v>
      </c>
      <c r="C187" s="32">
        <f t="shared" si="26"/>
        <v>4.3510917967702012E-2</v>
      </c>
      <c r="D187" s="33">
        <f>IF(OR($A187="",$B187=""),"",A187*'MPTO_working_2-way'!$G186)</f>
        <v>1.7844036697247705</v>
      </c>
      <c r="E187" s="35">
        <f>IF(OR($A187="",$B187=""),"",B187*'MPTO_working_2-way'!$G186)</f>
        <v>2.2748538011695905</v>
      </c>
      <c r="F187" s="33">
        <f>IF(OR($A187="",$B187=""),"",'MPTO_working_2-way'!D186)</f>
        <v>1.7760731811901471</v>
      </c>
      <c r="G187" s="35">
        <f>IF(OR($A187="",$B187=""),"",'MPTO_working_2-way'!E186)</f>
        <v>2.2885382773650926</v>
      </c>
      <c r="H187" s="33">
        <f>IF(OR($A187="",$B187=""),"",'OddsRatio_working_2-way'!M186)</f>
        <v>1.7756899607795869</v>
      </c>
      <c r="I187" s="33">
        <f>IF(OR($A187="",$B187=""),"",'OddsRatio_working_2-way'!N186)</f>
        <v>2.2891748643942433</v>
      </c>
      <c r="J187" s="33">
        <f>IF('Log_working_2-way'!$D186="","",A187^('Log_working_2-way'!$D186))</f>
        <v>1.7718830893109678</v>
      </c>
      <c r="K187" s="35">
        <f>IF('Log_working_2-way'!$D186="","",B187^('Log_working_2-way'!$D186))</f>
        <v>2.2955329814159455</v>
      </c>
      <c r="L187" s="41">
        <f t="shared" ref="L187:L234" si="35">(1/D187)</f>
        <v>0.56041131105398467</v>
      </c>
      <c r="M187" s="41">
        <f t="shared" ref="M187:M234" si="36">(1/E187)</f>
        <v>0.43958868894601544</v>
      </c>
      <c r="N187" s="42">
        <v>101</v>
      </c>
      <c r="O187" s="42">
        <f t="shared" ref="O187:O234" si="37">(1/A187)*((N187*A187)-N187)</f>
        <v>41.935672514619888</v>
      </c>
      <c r="P187" s="42">
        <f t="shared" ref="P187:P234" si="38">(1/B187)*((N187*B187)-N187)</f>
        <v>54.669724770642205</v>
      </c>
      <c r="Q187" s="42">
        <f t="shared" ref="Q187:Q234" si="39">(1/B187)*N187</f>
        <v>46.330275229357795</v>
      </c>
      <c r="R187" s="42">
        <f t="shared" ref="R187:R234" si="40">(1/A187)*N187</f>
        <v>59.064327485380112</v>
      </c>
      <c r="S187" s="43">
        <f t="shared" ref="S187:S234" si="41">O187-Q187</f>
        <v>-4.394602714737907</v>
      </c>
      <c r="T187" s="43">
        <f t="shared" ref="T187:T234" si="42">P187-R187</f>
        <v>-4.394602714737907</v>
      </c>
      <c r="U187" t="s">
        <v>485</v>
      </c>
      <c r="V187" t="s">
        <v>361</v>
      </c>
      <c r="W187" t="s">
        <v>419</v>
      </c>
      <c r="X187" s="28">
        <v>44204</v>
      </c>
      <c r="Y187" s="50"/>
    </row>
    <row r="188" spans="1:25" s="38" customFormat="1" ht="15" x14ac:dyDescent="0.25">
      <c r="A188">
        <v>1.68</v>
      </c>
      <c r="B188">
        <v>2.2400000000000002</v>
      </c>
      <c r="C188" s="32">
        <f t="shared" si="26"/>
        <v>4.1666666666666519E-2</v>
      </c>
      <c r="D188" s="33">
        <f>IF(OR($A188="",$B188=""),"",A188*'MPTO_working_2-way'!$G187)</f>
        <v>1.7499999999999998</v>
      </c>
      <c r="E188" s="35">
        <f>IF(OR($A188="",$B188=""),"",B188*'MPTO_working_2-way'!$G187)</f>
        <v>2.333333333333333</v>
      </c>
      <c r="F188" s="33">
        <f>IF(OR($A188="",$B188=""),"",'MPTO_working_2-way'!D187)</f>
        <v>1.7409326424870464</v>
      </c>
      <c r="G188" s="35">
        <f>IF(OR($A188="",$B188=""),"",'MPTO_working_2-way'!E187)</f>
        <v>2.3496503496503496</v>
      </c>
      <c r="H188" s="33">
        <f>IF(OR($A188="",$B188=""),"",'OddsRatio_working_2-way'!M187)</f>
        <v>1.7405316311773544</v>
      </c>
      <c r="I188" s="33">
        <f>IF(OR($A188="",$B188=""),"",'OddsRatio_working_2-way'!N187)</f>
        <v>2.3503812097939996</v>
      </c>
      <c r="J188" s="33">
        <f>IF('Log_working_2-way'!$D187="","",A188^('Log_working_2-way'!$D187))</f>
        <v>1.7363936538464513</v>
      </c>
      <c r="K188" s="35">
        <f>IF('Log_working_2-way'!$D187="","",B188^('Log_working_2-way'!$D187))</f>
        <v>2.357969334439959</v>
      </c>
      <c r="L188" s="41">
        <f t="shared" si="35"/>
        <v>0.57142857142857151</v>
      </c>
      <c r="M188" s="41">
        <f t="shared" si="36"/>
        <v>0.4285714285714286</v>
      </c>
      <c r="N188" s="42">
        <v>102</v>
      </c>
      <c r="O188" s="42">
        <f t="shared" si="37"/>
        <v>41.285714285714278</v>
      </c>
      <c r="P188" s="42">
        <f t="shared" si="38"/>
        <v>56.464285714285715</v>
      </c>
      <c r="Q188" s="42">
        <f t="shared" si="39"/>
        <v>45.535714285714285</v>
      </c>
      <c r="R188" s="42">
        <f t="shared" si="40"/>
        <v>60.714285714285715</v>
      </c>
      <c r="S188" s="43">
        <f t="shared" si="41"/>
        <v>-4.2500000000000071</v>
      </c>
      <c r="T188" s="43">
        <f t="shared" si="42"/>
        <v>-4.25</v>
      </c>
      <c r="U188" t="s">
        <v>363</v>
      </c>
      <c r="V188" t="s">
        <v>362</v>
      </c>
      <c r="W188" t="s">
        <v>419</v>
      </c>
      <c r="X188" s="28">
        <v>44204</v>
      </c>
      <c r="Y188" s="50"/>
    </row>
    <row r="189" spans="1:25" s="38" customFormat="1" ht="15" x14ac:dyDescent="0.25">
      <c r="A189">
        <v>1.65</v>
      </c>
      <c r="B189">
        <v>2.2799999999999998</v>
      </c>
      <c r="C189" s="32">
        <f t="shared" si="26"/>
        <v>4.4657097288676173E-2</v>
      </c>
      <c r="D189" s="33">
        <f>IF(OR($A189="",$B189=""),"",A189*'MPTO_working_2-way'!$G188)</f>
        <v>1.7236842105263155</v>
      </c>
      <c r="E189" s="35">
        <f>IF(OR($A189="",$B189=""),"",B189*'MPTO_working_2-way'!$G188)</f>
        <v>2.3818181818181814</v>
      </c>
      <c r="F189" s="33">
        <f>IF(OR($A189="",$B189=""),"",'MPTO_working_2-way'!D188)</f>
        <v>1.7131147540983604</v>
      </c>
      <c r="G189" s="35">
        <f>IF(OR($A189="",$B189=""),"",'MPTO_working_2-way'!E188)</f>
        <v>2.402298850574712</v>
      </c>
      <c r="H189" s="33">
        <f>IF(OR($A189="",$B189=""),"",'OddsRatio_working_2-way'!M188)</f>
        <v>1.7126096406869604</v>
      </c>
      <c r="I189" s="33">
        <f>IF(OR($A189="",$B189=""),"",'OddsRatio_working_2-way'!N188)</f>
        <v>2.4032928308912465</v>
      </c>
      <c r="J189" s="33">
        <f>IF('Log_working_2-way'!$D188="","",A189^('Log_working_2-way'!$D188))</f>
        <v>1.7077766851929645</v>
      </c>
      <c r="K189" s="35">
        <f>IF('Log_working_2-way'!$D188="","",B189^('Log_working_2-way'!$D188))</f>
        <v>2.4128750224751347</v>
      </c>
      <c r="L189" s="41">
        <f t="shared" si="35"/>
        <v>0.58015267175572527</v>
      </c>
      <c r="M189" s="41">
        <f t="shared" si="36"/>
        <v>0.4198473282442749</v>
      </c>
      <c r="N189" s="42">
        <v>103</v>
      </c>
      <c r="O189" s="42">
        <f t="shared" si="37"/>
        <v>40.575757575757571</v>
      </c>
      <c r="P189" s="42">
        <f t="shared" si="38"/>
        <v>57.824561403508767</v>
      </c>
      <c r="Q189" s="42">
        <f t="shared" si="39"/>
        <v>45.175438596491233</v>
      </c>
      <c r="R189" s="42">
        <f t="shared" si="40"/>
        <v>62.424242424242429</v>
      </c>
      <c r="S189" s="43">
        <f t="shared" si="41"/>
        <v>-4.5996810207336623</v>
      </c>
      <c r="T189" s="43">
        <f t="shared" si="42"/>
        <v>-4.5996810207336623</v>
      </c>
      <c r="U189" t="s">
        <v>366</v>
      </c>
      <c r="V189" t="s">
        <v>238</v>
      </c>
      <c r="W189" t="s">
        <v>419</v>
      </c>
      <c r="X189" s="28">
        <v>44204</v>
      </c>
      <c r="Y189" s="50"/>
    </row>
    <row r="190" spans="1:25" s="38" customFormat="1" ht="15" x14ac:dyDescent="0.25">
      <c r="A190">
        <v>1.84</v>
      </c>
      <c r="B190">
        <v>2.02</v>
      </c>
      <c r="C190" s="32">
        <f t="shared" si="26"/>
        <v>3.8527765820060234E-2</v>
      </c>
      <c r="D190" s="33">
        <f>IF(OR($A190="",$B190=""),"",A190*'MPTO_working_2-way'!$G189)</f>
        <v>1.9108910891089108</v>
      </c>
      <c r="E190" s="35">
        <f>IF(OR($A190="",$B190=""),"",B190*'MPTO_working_2-way'!$G189)</f>
        <v>2.0978260869565215</v>
      </c>
      <c r="F190" s="33">
        <f>IF(OR($A190="",$B190=""),"",'MPTO_working_2-way'!D189)</f>
        <v>1.9076165058509547</v>
      </c>
      <c r="G190" s="35">
        <f>IF(OR($A190="",$B190=""),"",'MPTO_working_2-way'!E189)</f>
        <v>2.1017869260348339</v>
      </c>
      <c r="H190" s="33">
        <f>IF(OR($A190="",$B190=""),"",'OddsRatio_working_2-way'!M189)</f>
        <v>1.9074852129730298</v>
      </c>
      <c r="I190" s="33">
        <f>IF(OR($A190="",$B190=""),"",'OddsRatio_working_2-way'!N189)</f>
        <v>2.1019463300386789</v>
      </c>
      <c r="J190" s="33">
        <f>IF('Log_working_2-way'!$D189="","",A190^('Log_working_2-way'!$D189))</f>
        <v>1.9059915032763037</v>
      </c>
      <c r="K190" s="35">
        <f>IF('Log_working_2-way'!$D189="","",B190^('Log_working_2-way'!$D189))</f>
        <v>2.1037631107837189</v>
      </c>
      <c r="L190" s="41">
        <f t="shared" si="35"/>
        <v>0.52331606217616577</v>
      </c>
      <c r="M190" s="41">
        <f t="shared" si="36"/>
        <v>0.47668393782383423</v>
      </c>
      <c r="N190" s="42">
        <v>104</v>
      </c>
      <c r="O190" s="42">
        <f t="shared" si="37"/>
        <v>47.478260869565226</v>
      </c>
      <c r="P190" s="42">
        <f t="shared" si="38"/>
        <v>52.514851485148519</v>
      </c>
      <c r="Q190" s="42">
        <f t="shared" si="39"/>
        <v>51.485148514851488</v>
      </c>
      <c r="R190" s="42">
        <f t="shared" si="40"/>
        <v>56.521739130434781</v>
      </c>
      <c r="S190" s="43">
        <f t="shared" si="41"/>
        <v>-4.0068876452862625</v>
      </c>
      <c r="T190" s="43">
        <f t="shared" si="42"/>
        <v>-4.0068876452862625</v>
      </c>
      <c r="U190" t="s">
        <v>219</v>
      </c>
      <c r="V190" t="s">
        <v>239</v>
      </c>
      <c r="W190" t="s">
        <v>419</v>
      </c>
      <c r="X190" s="28">
        <v>44204</v>
      </c>
      <c r="Y190" s="50"/>
    </row>
    <row r="191" spans="1:25" ht="15" x14ac:dyDescent="0.25">
      <c r="A191">
        <v>1.83</v>
      </c>
      <c r="B191">
        <v>2.0499999999999998</v>
      </c>
      <c r="C191" s="32">
        <f t="shared" si="26"/>
        <v>3.4252965480474407E-2</v>
      </c>
      <c r="D191" s="33">
        <f>IF(OR($A191="",$B191=""),"",A191*'MPTO_working_2-way'!$G190)</f>
        <v>1.8926829268292682</v>
      </c>
      <c r="E191" s="35">
        <f>IF(OR($A191="",$B191=""),"",B191*'MPTO_working_2-way'!$G190)</f>
        <v>2.1202185792349724</v>
      </c>
      <c r="F191" s="33">
        <f>IF(OR($A191="",$B191=""),"",'MPTO_working_2-way'!D190)</f>
        <v>1.8892106257081707</v>
      </c>
      <c r="G191" s="35">
        <f>IF(OR($A191="",$B191=""),"",'MPTO_working_2-way'!E190)</f>
        <v>2.1245929491717397</v>
      </c>
      <c r="H191" s="33">
        <f>IF(OR($A191="",$B191=""),"",'OddsRatio_working_2-way'!M190)</f>
        <v>1.8890872794479689</v>
      </c>
      <c r="I191" s="33">
        <f>IF(OR($A191="",$B191=""),"",'OddsRatio_working_2-way'!N190)</f>
        <v>2.1247489679763456</v>
      </c>
      <c r="J191" s="33">
        <f>IF('Log_working_2-way'!$D190="","",A191^('Log_working_2-way'!$D190))</f>
        <v>1.8875091450726849</v>
      </c>
      <c r="K191" s="35">
        <f>IF('Log_working_2-way'!$D190="","",B191^('Log_working_2-way'!$D190))</f>
        <v>2.1267489530128172</v>
      </c>
      <c r="L191" s="41">
        <f t="shared" si="35"/>
        <v>0.52835051546391754</v>
      </c>
      <c r="M191" s="41">
        <f t="shared" si="36"/>
        <v>0.47164948453608252</v>
      </c>
      <c r="N191" s="42">
        <v>105</v>
      </c>
      <c r="O191" s="42">
        <f t="shared" si="37"/>
        <v>47.622950819672127</v>
      </c>
      <c r="P191" s="42">
        <f t="shared" si="38"/>
        <v>53.780487804878042</v>
      </c>
      <c r="Q191" s="42">
        <f t="shared" si="39"/>
        <v>51.219512195121958</v>
      </c>
      <c r="R191" s="42">
        <f t="shared" si="40"/>
        <v>57.377049180327866</v>
      </c>
      <c r="S191" s="43">
        <f t="shared" si="41"/>
        <v>-3.5965613754498307</v>
      </c>
      <c r="T191" s="43">
        <f t="shared" si="42"/>
        <v>-3.5965613754498236</v>
      </c>
      <c r="U191" t="s">
        <v>223</v>
      </c>
      <c r="V191" t="s">
        <v>374</v>
      </c>
      <c r="W191" t="s">
        <v>212</v>
      </c>
      <c r="X191" s="28">
        <v>44204</v>
      </c>
      <c r="Y191" s="50"/>
    </row>
    <row r="192" spans="1:25" s="38" customFormat="1" ht="15" x14ac:dyDescent="0.25">
      <c r="A192">
        <v>1.66</v>
      </c>
      <c r="B192">
        <v>2.31</v>
      </c>
      <c r="C192" s="32">
        <f t="shared" si="26"/>
        <v>3.5310071454649705E-2</v>
      </c>
      <c r="D192" s="33">
        <f>IF(OR($A192="",$B192=""),"",A192*'MPTO_working_2-way'!$G191)</f>
        <v>1.7186147186147185</v>
      </c>
      <c r="E192" s="35">
        <f>IF(OR($A192="",$B192=""),"",B192*'MPTO_working_2-way'!$G191)</f>
        <v>2.3915662650602409</v>
      </c>
      <c r="F192" s="33">
        <f>IF(OR($A192="",$B192=""),"",'MPTO_working_2-way'!D191)</f>
        <v>1.7101190741649199</v>
      </c>
      <c r="G192" s="35">
        <f>IF(OR($A192="",$B192=""),"",'MPTO_working_2-way'!E191)</f>
        <v>2.4082145324373547</v>
      </c>
      <c r="H192" s="33">
        <f>IF(OR($A192="",$B192=""),"",'OddsRatio_working_2-way'!M191)</f>
        <v>1.7098005310600506</v>
      </c>
      <c r="I192" s="33">
        <f>IF(OR($A192="",$B192=""),"",'OddsRatio_working_2-way'!N191)</f>
        <v>2.4088465086191913</v>
      </c>
      <c r="J192" s="33">
        <f>IF('Log_working_2-way'!$D191="","",A192^('Log_working_2-way'!$D191))</f>
        <v>1.7059384368003565</v>
      </c>
      <c r="K192" s="35">
        <f>IF('Log_working_2-way'!$D191="","",B192^('Log_working_2-way'!$D191))</f>
        <v>2.4165541184191208</v>
      </c>
      <c r="L192" s="41">
        <f t="shared" si="35"/>
        <v>0.58186397984886651</v>
      </c>
      <c r="M192" s="41">
        <f t="shared" si="36"/>
        <v>0.41813602015113349</v>
      </c>
      <c r="N192" s="42">
        <v>106</v>
      </c>
      <c r="O192" s="42">
        <f t="shared" si="37"/>
        <v>42.144578313253007</v>
      </c>
      <c r="P192" s="42">
        <f t="shared" si="38"/>
        <v>60.112554112554115</v>
      </c>
      <c r="Q192" s="42">
        <f t="shared" si="39"/>
        <v>45.887445887445885</v>
      </c>
      <c r="R192" s="42">
        <f t="shared" si="40"/>
        <v>63.855421686746993</v>
      </c>
      <c r="S192" s="43">
        <f t="shared" si="41"/>
        <v>-3.7428675741928785</v>
      </c>
      <c r="T192" s="43">
        <f t="shared" si="42"/>
        <v>-3.7428675741928785</v>
      </c>
      <c r="U192" t="s">
        <v>252</v>
      </c>
      <c r="V192" t="s">
        <v>482</v>
      </c>
      <c r="W192" t="s">
        <v>212</v>
      </c>
      <c r="X192" s="28">
        <v>44204</v>
      </c>
      <c r="Y192" s="50"/>
    </row>
    <row r="193" spans="1:25" ht="15" x14ac:dyDescent="0.25">
      <c r="A193">
        <v>1.85</v>
      </c>
      <c r="B193">
        <v>2.04</v>
      </c>
      <c r="C193" s="32">
        <f t="shared" si="26"/>
        <v>3.0736618971912932E-2</v>
      </c>
      <c r="D193" s="33">
        <f>IF(OR($A193="",$B193=""),"",A193*'MPTO_working_2-way'!$G192)</f>
        <v>1.9068627450980391</v>
      </c>
      <c r="E193" s="35">
        <f>IF(OR($A193="",$B193=""),"",B193*'MPTO_working_2-way'!$G192)</f>
        <v>2.1027027027027025</v>
      </c>
      <c r="F193" s="33">
        <f>IF(OR($A193="",$B193=""),"",'MPTO_working_2-way'!D192)</f>
        <v>1.9041372351160444</v>
      </c>
      <c r="G193" s="35">
        <f>IF(OR($A193="",$B193=""),"",'MPTO_working_2-way'!E192)</f>
        <v>2.1060267857142851</v>
      </c>
      <c r="H193" s="33">
        <f>IF(OR($A193="",$B193=""),"",'OddsRatio_working_2-way'!M192)</f>
        <v>1.904050713349474</v>
      </c>
      <c r="I193" s="33">
        <f>IF(OR($A193="",$B193=""),"",'OddsRatio_working_2-way'!N192)</f>
        <v>2.1061326375099441</v>
      </c>
      <c r="J193" s="33">
        <f>IF('Log_working_2-way'!$D192="","",A193^('Log_working_2-way'!$D192))</f>
        <v>1.9028150891340896</v>
      </c>
      <c r="K193" s="35">
        <f>IF('Log_working_2-way'!$D192="","",B193^('Log_working_2-way'!$D192))</f>
        <v>2.1076465292124213</v>
      </c>
      <c r="L193" s="41">
        <f t="shared" si="35"/>
        <v>0.52442159383033427</v>
      </c>
      <c r="M193" s="41">
        <f t="shared" si="36"/>
        <v>0.47557840616966585</v>
      </c>
      <c r="N193" s="42">
        <v>107</v>
      </c>
      <c r="O193" s="42">
        <f t="shared" si="37"/>
        <v>49.162162162162161</v>
      </c>
      <c r="P193" s="42">
        <f t="shared" si="38"/>
        <v>54.549019607843135</v>
      </c>
      <c r="Q193" s="42">
        <f t="shared" si="39"/>
        <v>52.450980392156858</v>
      </c>
      <c r="R193" s="42">
        <f t="shared" si="40"/>
        <v>57.837837837837832</v>
      </c>
      <c r="S193" s="43">
        <f t="shared" si="41"/>
        <v>-3.2888182299946962</v>
      </c>
      <c r="T193" s="43">
        <f t="shared" si="42"/>
        <v>-3.2888182299946962</v>
      </c>
      <c r="U193" t="s">
        <v>254</v>
      </c>
      <c r="V193" t="s">
        <v>249</v>
      </c>
      <c r="W193" t="s">
        <v>212</v>
      </c>
      <c r="X193" s="28">
        <v>44204</v>
      </c>
      <c r="Y193" s="50"/>
    </row>
    <row r="194" spans="1:25" ht="15" x14ac:dyDescent="0.25">
      <c r="A194">
        <v>2.37</v>
      </c>
      <c r="B194">
        <v>1.63</v>
      </c>
      <c r="C194" s="32">
        <f t="shared" si="26"/>
        <v>3.5437860785379582E-2</v>
      </c>
      <c r="D194" s="33">
        <f>IF(OR($A194="",$B194=""),"",A194*'MPTO_working_2-way'!$G193)</f>
        <v>2.4539877300613497</v>
      </c>
      <c r="E194" s="35">
        <f>IF(OR($A194="",$B194=""),"",B194*'MPTO_working_2-way'!$G193)</f>
        <v>1.6877637130801686</v>
      </c>
      <c r="F194" s="33">
        <f>IF(OR($A194="",$B194=""),"",'MPTO_working_2-way'!D193)</f>
        <v>2.4738881239793793</v>
      </c>
      <c r="G194" s="35">
        <f>IF(OR($A194="",$B194=""),"",'MPTO_working_2-way'!E193)</f>
        <v>1.6784775477395666</v>
      </c>
      <c r="H194" s="33">
        <f>IF(OR($A194="",$B194=""),"",'OddsRatio_working_2-way'!M193)</f>
        <v>2.4746535778287639</v>
      </c>
      <c r="I194" s="33">
        <f>IF(OR($A194="",$B194=""),"",'OddsRatio_working_2-way'!N193)</f>
        <v>1.6781253679066579</v>
      </c>
      <c r="J194" s="33">
        <f>IF('Log_working_2-way'!$D193="","",A194^('Log_working_2-way'!$D193))</f>
        <v>2.4838961866439853</v>
      </c>
      <c r="K194" s="35">
        <f>IF('Log_working_2-way'!$D193="","",B194^('Log_working_2-way'!$D193))</f>
        <v>1.6739015902867895</v>
      </c>
      <c r="L194" s="41">
        <f t="shared" si="35"/>
        <v>0.40749999999999997</v>
      </c>
      <c r="M194" s="41">
        <f t="shared" si="36"/>
        <v>0.59250000000000003</v>
      </c>
      <c r="N194" s="42">
        <v>108</v>
      </c>
      <c r="O194" s="42">
        <f t="shared" si="37"/>
        <v>62.430379746835442</v>
      </c>
      <c r="P194" s="42">
        <f t="shared" si="38"/>
        <v>41.742331288343557</v>
      </c>
      <c r="Q194" s="42">
        <f t="shared" si="39"/>
        <v>66.257668711656436</v>
      </c>
      <c r="R194" s="42">
        <f t="shared" si="40"/>
        <v>45.569620253164551</v>
      </c>
      <c r="S194" s="43">
        <f t="shared" si="41"/>
        <v>-3.827288964820994</v>
      </c>
      <c r="T194" s="43">
        <f t="shared" si="42"/>
        <v>-3.827288964820994</v>
      </c>
      <c r="U194" t="s">
        <v>352</v>
      </c>
      <c r="V194" t="s">
        <v>349</v>
      </c>
      <c r="W194" t="s">
        <v>430</v>
      </c>
      <c r="X194" s="28">
        <v>44204</v>
      </c>
      <c r="Y194" s="50"/>
    </row>
    <row r="195" spans="1:25" ht="15" x14ac:dyDescent="0.25">
      <c r="A195">
        <v>2.13</v>
      </c>
      <c r="B195">
        <v>1.78</v>
      </c>
      <c r="C195" s="32">
        <f t="shared" ref="C195:C234" si="43">IF(OR($A195="",$B195=""),"",(1/A195)+(1/B195)-1)</f>
        <v>3.128132088410629E-2</v>
      </c>
      <c r="D195" s="33">
        <f>IF(OR($A195="",$B195=""),"",A195*'MPTO_working_2-way'!$G194)</f>
        <v>2.1966292134831464</v>
      </c>
      <c r="E195" s="35">
        <f>IF(OR($A195="",$B195=""),"",B195*'MPTO_working_2-way'!$G194)</f>
        <v>1.8356807511737092</v>
      </c>
      <c r="F195" s="33">
        <f>IF(OR($A195="",$B195=""),"",'MPTO_working_2-way'!D194)</f>
        <v>2.2034055907479515</v>
      </c>
      <c r="G195" s="35">
        <f>IF(OR($A195="",$B195=""),"",'MPTO_working_2-way'!E194)</f>
        <v>1.8309750325976726</v>
      </c>
      <c r="H195" s="33">
        <f>IF(OR($A195="",$B195=""),"",'OddsRatio_working_2-way'!M194)</f>
        <v>2.2036269973367788</v>
      </c>
      <c r="I195" s="33">
        <f>IF(OR($A195="",$B195=""),"",'OddsRatio_working_2-way'!N194)</f>
        <v>1.8308221751528204</v>
      </c>
      <c r="J195" s="33">
        <f>IF('Log_working_2-way'!$D194="","",A195^('Log_working_2-way'!$D194))</f>
        <v>2.2067247005110642</v>
      </c>
      <c r="K195" s="35">
        <f>IF('Log_working_2-way'!$D194="","",B195^('Log_working_2-way'!$D194))</f>
        <v>1.8286894264917752</v>
      </c>
      <c r="L195" s="41">
        <f t="shared" si="35"/>
        <v>0.45524296675191805</v>
      </c>
      <c r="M195" s="41">
        <f t="shared" si="36"/>
        <v>0.54475703324808178</v>
      </c>
      <c r="N195" s="42">
        <v>109</v>
      </c>
      <c r="O195" s="42">
        <f t="shared" si="37"/>
        <v>57.826291079812201</v>
      </c>
      <c r="P195" s="42">
        <f t="shared" si="38"/>
        <v>47.764044943820231</v>
      </c>
      <c r="Q195" s="42">
        <f t="shared" si="39"/>
        <v>61.235955056179776</v>
      </c>
      <c r="R195" s="42">
        <f t="shared" si="40"/>
        <v>51.173708920187792</v>
      </c>
      <c r="S195" s="43">
        <f t="shared" si="41"/>
        <v>-3.4096639763675753</v>
      </c>
      <c r="T195" s="43">
        <f t="shared" si="42"/>
        <v>-3.4096639763675611</v>
      </c>
      <c r="U195" t="s">
        <v>435</v>
      </c>
      <c r="V195" t="s">
        <v>350</v>
      </c>
      <c r="W195" t="s">
        <v>430</v>
      </c>
      <c r="X195" s="28">
        <v>44204</v>
      </c>
      <c r="Y195" s="50"/>
    </row>
    <row r="196" spans="1:25" ht="15" x14ac:dyDescent="0.25">
      <c r="A196">
        <v>2.15</v>
      </c>
      <c r="B196">
        <v>1.73</v>
      </c>
      <c r="C196" s="32">
        <f t="shared" si="43"/>
        <v>4.3150961150692391E-2</v>
      </c>
      <c r="D196" s="33">
        <f>IF(OR($A196="",$B196=""),"",A196*'MPTO_working_2-way'!$G195)</f>
        <v>2.2427745664739884</v>
      </c>
      <c r="E196" s="35">
        <f>IF(OR($A196="",$B196=""),"",B196*'MPTO_working_2-way'!$G195)</f>
        <v>1.8046511627906978</v>
      </c>
      <c r="F196" s="33">
        <f>IF(OR($A196="",$B196=""),"",'MPTO_working_2-way'!D195)</f>
        <v>2.2545840278830127</v>
      </c>
      <c r="G196" s="35">
        <f>IF(OR($A196="",$B196=""),"",'MPTO_working_2-way'!E195)</f>
        <v>1.7970769416596208</v>
      </c>
      <c r="H196" s="33">
        <f>IF(OR($A196="",$B196=""),"",'OddsRatio_working_2-way'!M195)</f>
        <v>2.2551264740070716</v>
      </c>
      <c r="I196" s="33">
        <f>IF(OR($A196="",$B196=""),"",'OddsRatio_working_2-way'!N195)</f>
        <v>1.7967324574131842</v>
      </c>
      <c r="J196" s="33">
        <f>IF('Log_working_2-way'!$D195="","",A196^('Log_working_2-way'!$D195))</f>
        <v>2.2606025771636125</v>
      </c>
      <c r="K196" s="35">
        <f>IF('Log_working_2-way'!$D195="","",B196^('Log_working_2-way'!$D195))</f>
        <v>1.7932714228219797</v>
      </c>
      <c r="L196" s="41">
        <f t="shared" si="35"/>
        <v>0.44587628865979384</v>
      </c>
      <c r="M196" s="41">
        <f t="shared" si="36"/>
        <v>0.5541237113402061</v>
      </c>
      <c r="N196" s="42">
        <v>110</v>
      </c>
      <c r="O196" s="42">
        <f t="shared" si="37"/>
        <v>58.837209302325583</v>
      </c>
      <c r="P196" s="42">
        <f t="shared" si="38"/>
        <v>46.416184971098275</v>
      </c>
      <c r="Q196" s="42">
        <f t="shared" si="39"/>
        <v>63.583815028901739</v>
      </c>
      <c r="R196" s="42">
        <f t="shared" si="40"/>
        <v>51.162790697674417</v>
      </c>
      <c r="S196" s="43">
        <f t="shared" si="41"/>
        <v>-4.7466057265761563</v>
      </c>
      <c r="T196" s="43">
        <f t="shared" si="42"/>
        <v>-4.7466057265761421</v>
      </c>
      <c r="U196" t="s">
        <v>307</v>
      </c>
      <c r="V196" t="s">
        <v>309</v>
      </c>
      <c r="W196" t="s">
        <v>427</v>
      </c>
      <c r="X196" s="28">
        <v>44235</v>
      </c>
      <c r="Y196" s="50"/>
    </row>
    <row r="197" spans="1:25" ht="15" x14ac:dyDescent="0.25">
      <c r="A197">
        <v>1.83</v>
      </c>
      <c r="B197">
        <v>2</v>
      </c>
      <c r="C197" s="32">
        <f t="shared" si="43"/>
        <v>4.644808743169393E-2</v>
      </c>
      <c r="D197" s="33">
        <f>IF(OR($A197="",$B197=""),"",A197*'MPTO_working_2-way'!$G196)</f>
        <v>1.915</v>
      </c>
      <c r="E197" s="35">
        <f>IF(OR($A197="",$B197=""),"",B197*'MPTO_working_2-way'!$G196)</f>
        <v>2.0928961748633879</v>
      </c>
      <c r="F197" s="33">
        <f>IF(OR($A197="",$B197=""),"",'MPTO_working_2-way'!D196)</f>
        <v>1.9112271540469974</v>
      </c>
      <c r="G197" s="35">
        <f>IF(OR($A197="",$B197=""),"",'MPTO_working_2-way'!E196)</f>
        <v>2.0974212034383952</v>
      </c>
      <c r="H197" s="33">
        <f>IF(OR($A197="",$B197=""),"",'OddsRatio_working_2-way'!M196)</f>
        <v>1.9110433579144297</v>
      </c>
      <c r="I197" s="33">
        <f>IF(OR($A197="",$B197=""),"",'OddsRatio_working_2-way'!N196)</f>
        <v>2.0976425998969033</v>
      </c>
      <c r="J197" s="33">
        <f>IF('Log_working_2-way'!$D196="","",A197^('Log_working_2-way'!$D196))</f>
        <v>1.9093113656463092</v>
      </c>
      <c r="K197" s="35">
        <f>IF('Log_working_2-way'!$D196="","",B197^('Log_working_2-way'!$D196))</f>
        <v>2.0997333122397319</v>
      </c>
      <c r="L197" s="41">
        <f t="shared" si="35"/>
        <v>0.5221932114882506</v>
      </c>
      <c r="M197" s="41">
        <f t="shared" si="36"/>
        <v>0.47780678851174935</v>
      </c>
      <c r="N197" s="42">
        <v>111</v>
      </c>
      <c r="O197" s="42">
        <f t="shared" si="37"/>
        <v>50.344262295081961</v>
      </c>
      <c r="P197" s="42">
        <f t="shared" si="38"/>
        <v>55.5</v>
      </c>
      <c r="Q197" s="42">
        <f t="shared" si="39"/>
        <v>55.5</v>
      </c>
      <c r="R197" s="42">
        <f t="shared" si="40"/>
        <v>60.655737704918025</v>
      </c>
      <c r="S197" s="43">
        <f t="shared" si="41"/>
        <v>-5.1557377049180388</v>
      </c>
      <c r="T197" s="43">
        <f t="shared" si="42"/>
        <v>-5.1557377049180246</v>
      </c>
      <c r="U197" t="s">
        <v>351</v>
      </c>
      <c r="V197" t="s">
        <v>453</v>
      </c>
      <c r="W197" t="s">
        <v>431</v>
      </c>
      <c r="X197" s="28">
        <v>44235</v>
      </c>
      <c r="Y197" s="50"/>
    </row>
    <row r="198" spans="1:25" ht="15" x14ac:dyDescent="0.25">
      <c r="A198">
        <v>1.59</v>
      </c>
      <c r="B198">
        <v>2.4500000000000002</v>
      </c>
      <c r="C198" s="32">
        <f t="shared" si="43"/>
        <v>3.7094082916185211E-2</v>
      </c>
      <c r="D198" s="33">
        <f>IF(OR($A198="",$B198=""),"",A198*'MPTO_working_2-way'!$G197)</f>
        <v>1.6489795918367345</v>
      </c>
      <c r="E198" s="35">
        <f>IF(OR($A198="",$B198=""),"",B198*'MPTO_working_2-way'!$G197)</f>
        <v>2.540880503144654</v>
      </c>
      <c r="F198" s="33">
        <f>IF(OR($A198="",$B198=""),"",'MPTO_working_2-way'!D197)</f>
        <v>1.6383135317001365</v>
      </c>
      <c r="G198" s="35">
        <f>IF(OR($A198="",$B198=""),"",'MPTO_working_2-way'!E197)</f>
        <v>2.5666282325811234</v>
      </c>
      <c r="H198" s="33">
        <f>IF(OR($A198="",$B198=""),"",'OddsRatio_working_2-way'!M197)</f>
        <v>1.6378844344582628</v>
      </c>
      <c r="I198" s="33">
        <f>IF(OR($A198="",$B198=""),"",'OddsRatio_working_2-way'!N197)</f>
        <v>2.5676820846855613</v>
      </c>
      <c r="J198" s="33">
        <f>IF('Log_working_2-way'!$D197="","",A198^('Log_working_2-way'!$D197))</f>
        <v>1.6330240672116592</v>
      </c>
      <c r="K198" s="35">
        <f>IF('Log_working_2-way'!$D197="","",B198^('Log_working_2-way'!$D197))</f>
        <v>2.5797187686790384</v>
      </c>
      <c r="L198" s="41">
        <f t="shared" si="35"/>
        <v>0.60643564356435653</v>
      </c>
      <c r="M198" s="41">
        <f t="shared" si="36"/>
        <v>0.39356435643564358</v>
      </c>
      <c r="N198" s="42">
        <v>112</v>
      </c>
      <c r="O198" s="42">
        <f t="shared" si="37"/>
        <v>41.559748427672965</v>
      </c>
      <c r="P198" s="42">
        <f t="shared" si="38"/>
        <v>66.285714285714292</v>
      </c>
      <c r="Q198" s="42">
        <f t="shared" si="39"/>
        <v>45.714285714285708</v>
      </c>
      <c r="R198" s="42">
        <f t="shared" si="40"/>
        <v>70.440251572327043</v>
      </c>
      <c r="S198" s="43">
        <f t="shared" si="41"/>
        <v>-4.1545372866127437</v>
      </c>
      <c r="T198" s="43">
        <f t="shared" si="42"/>
        <v>-4.1545372866127508</v>
      </c>
      <c r="U198" t="s">
        <v>234</v>
      </c>
      <c r="V198" t="s">
        <v>364</v>
      </c>
      <c r="W198" t="s">
        <v>419</v>
      </c>
      <c r="X198" t="s">
        <v>510</v>
      </c>
      <c r="Y198" s="50"/>
    </row>
    <row r="199" spans="1:25" ht="15" x14ac:dyDescent="0.25">
      <c r="A199">
        <v>1.81</v>
      </c>
      <c r="B199">
        <v>1.9</v>
      </c>
      <c r="C199" s="32">
        <f t="shared" si="43"/>
        <v>7.8801977318988081E-2</v>
      </c>
      <c r="D199" s="33">
        <f>IF(OR($A199="",$B199=""),"",A199*'MPTO_working_2-way'!$G198)</f>
        <v>1.9526315789473685</v>
      </c>
      <c r="E199" s="35">
        <f>IF(OR($A199="",$B199=""),"",B199*'MPTO_working_2-way'!$G198)</f>
        <v>2.0497237569060771</v>
      </c>
      <c r="F199" s="33">
        <f>IF(OR($A199="",$B199=""),"",'MPTO_working_2-way'!D198)</f>
        <v>1.9489940493057525</v>
      </c>
      <c r="G199" s="35">
        <f>IF(OR($A199="",$B199=""),"",'MPTO_working_2-way'!E198)</f>
        <v>2.0537473872797851</v>
      </c>
      <c r="H199" s="33">
        <f>IF(OR($A199="",$B199=""),"",'OddsRatio_working_2-way'!M198)</f>
        <v>1.9486832980505138</v>
      </c>
      <c r="I199" s="33">
        <f>IF(OR($A199="",$B199=""),"",'OddsRatio_working_2-way'!N198)</f>
        <v>2.0540925533894598</v>
      </c>
      <c r="J199" s="33">
        <f>IF('Log_working_2-way'!$D198="","",A199^('Log_working_2-way'!$D198))</f>
        <v>1.9469650760211039</v>
      </c>
      <c r="K199" s="35">
        <f>IF('Log_working_2-way'!$D198="","",B199^('Log_working_2-way'!$D198))</f>
        <v>2.0560051529782664</v>
      </c>
      <c r="L199" s="41">
        <f t="shared" si="35"/>
        <v>0.51212938005390829</v>
      </c>
      <c r="M199" s="41">
        <f t="shared" si="36"/>
        <v>0.48787061994609171</v>
      </c>
      <c r="N199" s="42">
        <v>113</v>
      </c>
      <c r="O199" s="42">
        <f t="shared" si="37"/>
        <v>50.569060773480665</v>
      </c>
      <c r="P199" s="42">
        <f t="shared" si="38"/>
        <v>53.526315789473678</v>
      </c>
      <c r="Q199" s="42">
        <f t="shared" si="39"/>
        <v>59.473684210526315</v>
      </c>
      <c r="R199" s="42">
        <f t="shared" si="40"/>
        <v>62.430939226519342</v>
      </c>
      <c r="S199" s="43">
        <f t="shared" si="41"/>
        <v>-8.9046234370456503</v>
      </c>
      <c r="T199" s="43">
        <f t="shared" si="42"/>
        <v>-8.9046234370456645</v>
      </c>
      <c r="U199" t="s">
        <v>207</v>
      </c>
      <c r="V199" t="s">
        <v>257</v>
      </c>
      <c r="W199" t="s">
        <v>212</v>
      </c>
      <c r="X199" t="s">
        <v>510</v>
      </c>
      <c r="Y199" s="50"/>
    </row>
    <row r="200" spans="1:25" ht="15" x14ac:dyDescent="0.25">
      <c r="A200">
        <v>1.93</v>
      </c>
      <c r="B200">
        <v>1.95</v>
      </c>
      <c r="C200" s="32">
        <f t="shared" si="43"/>
        <v>3.0955227846419575E-2</v>
      </c>
      <c r="D200" s="33">
        <f>IF(OR($A200="",$B200=""),"",A200*'MPTO_working_2-way'!$G199)</f>
        <v>1.9897435897435898</v>
      </c>
      <c r="E200" s="35">
        <f>IF(OR($A200="",$B200=""),"",B200*'MPTO_working_2-way'!$G199)</f>
        <v>2.0103626943005182</v>
      </c>
      <c r="F200" s="33">
        <f>IF(OR($A200="",$B200=""),"",'MPTO_working_2-way'!D199)</f>
        <v>1.9894277785119598</v>
      </c>
      <c r="G200" s="35">
        <f>IF(OR($A200="",$B200=""),"",'MPTO_working_2-way'!E199)</f>
        <v>2.0106851876586083</v>
      </c>
      <c r="H200" s="33">
        <f>IF(OR($A200="",$B200=""),"",'OddsRatio_working_2-way'!M199)</f>
        <v>1.9894176915848294</v>
      </c>
      <c r="I200" s="33">
        <f>IF(OR($A200="",$B200=""),"",'OddsRatio_working_2-way'!N199)</f>
        <v>2.0106954914038573</v>
      </c>
      <c r="J200" s="33">
        <f>IF('Log_working_2-way'!$D199="","",A200^('Log_working_2-way'!$D199))</f>
        <v>1.9892742724695103</v>
      </c>
      <c r="K200" s="35">
        <f>IF('Log_working_2-way'!$D199="","",B200^('Log_working_2-way'!$D199))</f>
        <v>2.0108420160403986</v>
      </c>
      <c r="L200" s="41">
        <f t="shared" si="35"/>
        <v>0.50257731958762886</v>
      </c>
      <c r="M200" s="41">
        <f t="shared" si="36"/>
        <v>0.49742268041237114</v>
      </c>
      <c r="N200" s="42">
        <v>114</v>
      </c>
      <c r="O200" s="42">
        <f t="shared" si="37"/>
        <v>54.932642487046628</v>
      </c>
      <c r="P200" s="42">
        <f t="shared" si="38"/>
        <v>55.53846153846154</v>
      </c>
      <c r="Q200" s="42">
        <f t="shared" si="39"/>
        <v>58.461538461538467</v>
      </c>
      <c r="R200" s="42">
        <f t="shared" si="40"/>
        <v>59.067357512953379</v>
      </c>
      <c r="S200" s="43">
        <f t="shared" si="41"/>
        <v>-3.5288959744918387</v>
      </c>
      <c r="T200" s="43">
        <f t="shared" si="42"/>
        <v>-3.5288959744918387</v>
      </c>
      <c r="U200" t="s">
        <v>253</v>
      </c>
      <c r="V200" t="s">
        <v>375</v>
      </c>
      <c r="W200" t="s">
        <v>212</v>
      </c>
      <c r="X200" t="s">
        <v>510</v>
      </c>
      <c r="Y200" s="50"/>
    </row>
    <row r="201" spans="1:25" ht="15" x14ac:dyDescent="0.25">
      <c r="A201">
        <v>1.84</v>
      </c>
      <c r="B201">
        <v>2.02</v>
      </c>
      <c r="C201" s="32">
        <f t="shared" si="43"/>
        <v>3.8527765820060234E-2</v>
      </c>
      <c r="D201" s="33">
        <f>IF(OR($A201="",$B201=""),"",A201*'MPTO_working_2-way'!$G200)</f>
        <v>1.9108910891089108</v>
      </c>
      <c r="E201" s="35">
        <f>IF(OR($A201="",$B201=""),"",B201*'MPTO_working_2-way'!$G200)</f>
        <v>2.0978260869565215</v>
      </c>
      <c r="F201" s="33">
        <f>IF(OR($A201="",$B201=""),"",'MPTO_working_2-way'!D200)</f>
        <v>1.9076165058509547</v>
      </c>
      <c r="G201" s="35">
        <f>IF(OR($A201="",$B201=""),"",'MPTO_working_2-way'!E200)</f>
        <v>2.1017869260348339</v>
      </c>
      <c r="H201" s="33">
        <f>IF(OR($A201="",$B201=""),"",'OddsRatio_working_2-way'!M200)</f>
        <v>1.9074852129730298</v>
      </c>
      <c r="I201" s="33">
        <f>IF(OR($A201="",$B201=""),"",'OddsRatio_working_2-way'!N200)</f>
        <v>2.1019463300386789</v>
      </c>
      <c r="J201" s="33">
        <f>IF('Log_working_2-way'!$D200="","",A201^('Log_working_2-way'!$D200))</f>
        <v>1.9059915032763037</v>
      </c>
      <c r="K201" s="35">
        <f>IF('Log_working_2-way'!$D200="","",B201^('Log_working_2-way'!$D200))</f>
        <v>2.1037631107837189</v>
      </c>
      <c r="L201" s="41">
        <f t="shared" si="35"/>
        <v>0.52331606217616577</v>
      </c>
      <c r="M201" s="41">
        <f t="shared" si="36"/>
        <v>0.47668393782383423</v>
      </c>
      <c r="N201" s="42">
        <v>115</v>
      </c>
      <c r="O201" s="42">
        <f t="shared" si="37"/>
        <v>52.500000000000007</v>
      </c>
      <c r="P201" s="42">
        <f t="shared" si="38"/>
        <v>58.069306930693074</v>
      </c>
      <c r="Q201" s="42">
        <f t="shared" si="39"/>
        <v>56.930693069306933</v>
      </c>
      <c r="R201" s="42">
        <f t="shared" si="40"/>
        <v>62.5</v>
      </c>
      <c r="S201" s="43">
        <f t="shared" si="41"/>
        <v>-4.4306930693069262</v>
      </c>
      <c r="T201" s="43">
        <f t="shared" si="42"/>
        <v>-4.4306930693069262</v>
      </c>
      <c r="U201" t="s">
        <v>240</v>
      </c>
      <c r="V201" t="s">
        <v>367</v>
      </c>
      <c r="W201" t="s">
        <v>419</v>
      </c>
      <c r="X201" t="s">
        <v>511</v>
      </c>
      <c r="Y201" s="50"/>
    </row>
    <row r="202" spans="1:25" ht="15" x14ac:dyDescent="0.25">
      <c r="A202">
        <v>1.71</v>
      </c>
      <c r="B202">
        <v>2.1800000000000002</v>
      </c>
      <c r="C202" s="32">
        <f t="shared" si="43"/>
        <v>4.3510917967702012E-2</v>
      </c>
      <c r="D202" s="33">
        <f>IF(OR($A202="",$B202=""),"",A202*'MPTO_working_2-way'!$G201)</f>
        <v>1.7844036697247705</v>
      </c>
      <c r="E202" s="35">
        <f>IF(OR($A202="",$B202=""),"",B202*'MPTO_working_2-way'!$G201)</f>
        <v>2.2748538011695905</v>
      </c>
      <c r="F202" s="33">
        <f>IF(OR($A202="",$B202=""),"",'MPTO_working_2-way'!D201)</f>
        <v>1.7760731811901471</v>
      </c>
      <c r="G202" s="35">
        <f>IF(OR($A202="",$B202=""),"",'MPTO_working_2-way'!E201)</f>
        <v>2.2885382773650926</v>
      </c>
      <c r="H202" s="33">
        <f>IF(OR($A202="",$B202=""),"",'OddsRatio_working_2-way'!M201)</f>
        <v>1.7756899607795869</v>
      </c>
      <c r="I202" s="33">
        <f>IF(OR($A202="",$B202=""),"",'OddsRatio_working_2-way'!N201)</f>
        <v>2.2891748643942433</v>
      </c>
      <c r="J202" s="33">
        <f>IF('Log_working_2-way'!$D201="","",A202^('Log_working_2-way'!$D201))</f>
        <v>1.7718830893109678</v>
      </c>
      <c r="K202" s="35">
        <f>IF('Log_working_2-way'!$D201="","",B202^('Log_working_2-way'!$D201))</f>
        <v>2.2955329814159455</v>
      </c>
      <c r="L202" s="41">
        <f t="shared" si="35"/>
        <v>0.56041131105398467</v>
      </c>
      <c r="M202" s="41">
        <f t="shared" si="36"/>
        <v>0.43958868894601544</v>
      </c>
      <c r="N202" s="42">
        <v>116</v>
      </c>
      <c r="O202" s="42">
        <f t="shared" si="37"/>
        <v>48.16374269005847</v>
      </c>
      <c r="P202" s="42">
        <f t="shared" si="38"/>
        <v>62.788990825688082</v>
      </c>
      <c r="Q202" s="42">
        <f t="shared" si="39"/>
        <v>53.211009174311926</v>
      </c>
      <c r="R202" s="42">
        <f t="shared" si="40"/>
        <v>67.836257309941516</v>
      </c>
      <c r="S202" s="43">
        <f t="shared" si="41"/>
        <v>-5.0472664842534556</v>
      </c>
      <c r="T202" s="43">
        <f t="shared" si="42"/>
        <v>-5.0472664842534343</v>
      </c>
      <c r="U202" t="s">
        <v>368</v>
      </c>
      <c r="V202" t="s">
        <v>237</v>
      </c>
      <c r="W202" t="s">
        <v>419</v>
      </c>
      <c r="X202" t="s">
        <v>511</v>
      </c>
      <c r="Y202" s="50"/>
    </row>
    <row r="203" spans="1:25" ht="15" x14ac:dyDescent="0.25">
      <c r="A203">
        <v>1.74</v>
      </c>
      <c r="B203">
        <v>2.14</v>
      </c>
      <c r="C203" s="32">
        <f t="shared" si="43"/>
        <v>4.200236330432916E-2</v>
      </c>
      <c r="D203" s="33">
        <f>IF(OR($A203="",$B203=""),"",A203*'MPTO_working_2-way'!$G202)</f>
        <v>1.8130841121495327</v>
      </c>
      <c r="E203" s="35">
        <f>IF(OR($A203="",$B203=""),"",B203*'MPTO_working_2-way'!$G202)</f>
        <v>2.2298850574712645</v>
      </c>
      <c r="F203" s="33">
        <f>IF(OR($A203="",$B203=""),"",'MPTO_working_2-way'!D202)</f>
        <v>1.8059947618585701</v>
      </c>
      <c r="G203" s="35">
        <f>IF(OR($A203="",$B203=""),"",'MPTO_working_2-way'!E202)</f>
        <v>2.2407028523288002</v>
      </c>
      <c r="H203" s="33">
        <f>IF(OR($A203="",$B203=""),"",'OddsRatio_working_2-way'!M202)</f>
        <v>1.8056815791722833</v>
      </c>
      <c r="I203" s="33">
        <f>IF(OR($A203="",$B203=""),"",'OddsRatio_working_2-way'!N202)</f>
        <v>2.2411851354816257</v>
      </c>
      <c r="J203" s="33">
        <f>IF('Log_working_2-way'!$D202="","",A203^('Log_working_2-way'!$D202))</f>
        <v>1.8024444377303941</v>
      </c>
      <c r="K203" s="35">
        <f>IF('Log_working_2-way'!$D202="","",B203^('Log_working_2-way'!$D202))</f>
        <v>2.2461922009554618</v>
      </c>
      <c r="L203" s="41">
        <f t="shared" si="35"/>
        <v>0.55154639175257736</v>
      </c>
      <c r="M203" s="41">
        <f t="shared" si="36"/>
        <v>0.44845360824742264</v>
      </c>
      <c r="N203" s="42">
        <v>117</v>
      </c>
      <c r="O203" s="42">
        <f t="shared" si="37"/>
        <v>49.758620689655174</v>
      </c>
      <c r="P203" s="42">
        <f t="shared" si="38"/>
        <v>62.327102803738327</v>
      </c>
      <c r="Q203" s="42">
        <f t="shared" si="39"/>
        <v>54.67289719626168</v>
      </c>
      <c r="R203" s="42">
        <f t="shared" si="40"/>
        <v>67.241379310344826</v>
      </c>
      <c r="S203" s="43">
        <f t="shared" si="41"/>
        <v>-4.9142765066065053</v>
      </c>
      <c r="T203" s="43">
        <f t="shared" si="42"/>
        <v>-4.9142765066064982</v>
      </c>
      <c r="U203" t="s">
        <v>481</v>
      </c>
      <c r="V203" t="s">
        <v>233</v>
      </c>
      <c r="W203" t="s">
        <v>419</v>
      </c>
      <c r="X203" t="s">
        <v>511</v>
      </c>
      <c r="Y203" s="50"/>
    </row>
    <row r="204" spans="1:25" ht="15" x14ac:dyDescent="0.25">
      <c r="A204">
        <v>1.83</v>
      </c>
      <c r="B204">
        <v>2.0299999999999998</v>
      </c>
      <c r="C204" s="32">
        <f t="shared" si="43"/>
        <v>3.9058924870117639E-2</v>
      </c>
      <c r="D204" s="33">
        <f>IF(OR($A204="",$B204=""),"",A204*'MPTO_working_2-way'!$G203)</f>
        <v>1.9014778325123154</v>
      </c>
      <c r="E204" s="35">
        <f>IF(OR($A204="",$B204=""),"",B204*'MPTO_working_2-way'!$G203)</f>
        <v>2.1092896174863385</v>
      </c>
      <c r="F204" s="33">
        <f>IF(OR($A204="",$B204=""),"",'MPTO_working_2-way'!D203)</f>
        <v>1.8978262535441519</v>
      </c>
      <c r="G204" s="35">
        <f>IF(OR($A204="",$B204=""),"",'MPTO_working_2-way'!E203)</f>
        <v>2.1138012461236451</v>
      </c>
      <c r="H204" s="33">
        <f>IF(OR($A204="",$B204=""),"",'OddsRatio_working_2-way'!M203)</f>
        <v>1.8976776942301987</v>
      </c>
      <c r="I204" s="33">
        <f>IF(OR($A204="",$B204=""),"",'OddsRatio_working_2-way'!N203)</f>
        <v>2.113985572357957</v>
      </c>
      <c r="J204" s="33">
        <f>IF('Log_working_2-way'!$D203="","",A204^('Log_working_2-way'!$D203))</f>
        <v>1.8960116450582052</v>
      </c>
      <c r="K204" s="35">
        <f>IF('Log_working_2-way'!$D203="","",B204^('Log_working_2-way'!$D203))</f>
        <v>2.1160569234955591</v>
      </c>
      <c r="L204" s="41">
        <f t="shared" si="35"/>
        <v>0.52590673575129532</v>
      </c>
      <c r="M204" s="41">
        <f t="shared" si="36"/>
        <v>0.47409326424870474</v>
      </c>
      <c r="N204" s="42">
        <v>118</v>
      </c>
      <c r="O204" s="42">
        <f t="shared" si="37"/>
        <v>53.519125683060103</v>
      </c>
      <c r="P204" s="42">
        <f t="shared" si="38"/>
        <v>59.871921182266</v>
      </c>
      <c r="Q204" s="42">
        <f t="shared" si="39"/>
        <v>58.128078817734</v>
      </c>
      <c r="R204" s="42">
        <f t="shared" si="40"/>
        <v>64.480874316939889</v>
      </c>
      <c r="S204" s="43">
        <f t="shared" si="41"/>
        <v>-4.6089531346738966</v>
      </c>
      <c r="T204" s="43">
        <f t="shared" si="42"/>
        <v>-4.6089531346738895</v>
      </c>
      <c r="U204" t="s">
        <v>235</v>
      </c>
      <c r="V204" t="s">
        <v>365</v>
      </c>
      <c r="W204" t="s">
        <v>419</v>
      </c>
      <c r="X204" t="s">
        <v>511</v>
      </c>
      <c r="Y204" s="50"/>
    </row>
    <row r="205" spans="1:25" ht="15" x14ac:dyDescent="0.25">
      <c r="A205">
        <v>1.78</v>
      </c>
      <c r="B205">
        <v>2.12</v>
      </c>
      <c r="C205" s="32">
        <f t="shared" si="43"/>
        <v>3.3495866016535869E-2</v>
      </c>
      <c r="D205" s="33">
        <f>IF(OR($A205="",$B205=""),"",A205*'MPTO_working_2-way'!$G204)</f>
        <v>1.8396226415094339</v>
      </c>
      <c r="E205" s="35">
        <f>IF(OR($A205="",$B205=""),"",B205*'MPTO_working_2-way'!$G204)</f>
        <v>2.191011235955056</v>
      </c>
      <c r="F205" s="33">
        <f>IF(OR($A205="",$B205=""),"",'MPTO_working_2-way'!D204)</f>
        <v>1.8346946713341112</v>
      </c>
      <c r="G205" s="35">
        <f>IF(OR($A205="",$B205=""),"",'MPTO_working_2-way'!E204)</f>
        <v>2.1980428704566637</v>
      </c>
      <c r="H205" s="33">
        <f>IF(OR($A205="",$B205=""),"",'OddsRatio_working_2-way'!M204)</f>
        <v>1.83452296039628</v>
      </c>
      <c r="I205" s="33">
        <f>IF(OR($A205="",$B205=""),"",'OddsRatio_working_2-way'!N204)</f>
        <v>2.1982893790305562</v>
      </c>
      <c r="J205" s="33">
        <f>IF('Log_working_2-way'!$D204="","",A205^('Log_working_2-way'!$D204))</f>
        <v>1.8322858584832242</v>
      </c>
      <c r="K205" s="35">
        <f>IF('Log_working_2-way'!$D204="","",B205^('Log_working_2-way'!$D204))</f>
        <v>2.2015102621380289</v>
      </c>
      <c r="L205" s="41">
        <f t="shared" si="35"/>
        <v>0.54358974358974366</v>
      </c>
      <c r="M205" s="41">
        <f t="shared" si="36"/>
        <v>0.45641025641025645</v>
      </c>
      <c r="N205" s="42">
        <v>119</v>
      </c>
      <c r="O205" s="42">
        <f t="shared" si="37"/>
        <v>52.146067415730336</v>
      </c>
      <c r="P205" s="42">
        <f t="shared" si="38"/>
        <v>62.867924528301877</v>
      </c>
      <c r="Q205" s="42">
        <f t="shared" si="39"/>
        <v>56.132075471698109</v>
      </c>
      <c r="R205" s="42">
        <f t="shared" si="40"/>
        <v>66.853932584269671</v>
      </c>
      <c r="S205" s="43">
        <f t="shared" si="41"/>
        <v>-3.9860080559677726</v>
      </c>
      <c r="T205" s="43">
        <f t="shared" si="42"/>
        <v>-3.986008055967794</v>
      </c>
      <c r="U205" t="s">
        <v>213</v>
      </c>
      <c r="V205" t="s">
        <v>484</v>
      </c>
      <c r="W205" t="s">
        <v>212</v>
      </c>
      <c r="X205" t="s">
        <v>511</v>
      </c>
      <c r="Y205" s="50"/>
    </row>
    <row r="206" spans="1:25" ht="15" x14ac:dyDescent="0.25">
      <c r="A206">
        <v>1.88</v>
      </c>
      <c r="B206">
        <v>2</v>
      </c>
      <c r="C206" s="32">
        <f t="shared" si="43"/>
        <v>3.1914893617021267E-2</v>
      </c>
      <c r="D206" s="33">
        <f>IF(OR($A206="",$B206=""),"",A206*'MPTO_working_2-way'!$G205)</f>
        <v>1.94</v>
      </c>
      <c r="E206" s="35">
        <f>IF(OR($A206="",$B206=""),"",B206*'MPTO_working_2-way'!$G205)</f>
        <v>2.0638297872340425</v>
      </c>
      <c r="F206" s="33">
        <f>IF(OR($A206="",$B206=""),"",'MPTO_working_2-way'!D205)</f>
        <v>1.9381443298969072</v>
      </c>
      <c r="G206" s="35">
        <f>IF(OR($A206="",$B206=""),"",'MPTO_working_2-way'!E205)</f>
        <v>2.0659340659340657</v>
      </c>
      <c r="H206" s="33">
        <f>IF(OR($A206="",$B206=""),"",'OddsRatio_working_2-way'!M205)</f>
        <v>1.9380831519646857</v>
      </c>
      <c r="I206" s="33">
        <f>IF(OR($A206="",$B206=""),"",'OddsRatio_working_2-way'!N205)</f>
        <v>2.0660035817780522</v>
      </c>
      <c r="J206" s="33">
        <f>IF('Log_working_2-way'!$D205="","",A206^('Log_working_2-way'!$D205))</f>
        <v>1.9372406373367297</v>
      </c>
      <c r="K206" s="35">
        <f>IF('Log_working_2-way'!$D205="","",B206^('Log_working_2-way'!$D205))</f>
        <v>2.0669618454035223</v>
      </c>
      <c r="L206" s="41">
        <f t="shared" si="35"/>
        <v>0.51546391752577325</v>
      </c>
      <c r="M206" s="41">
        <f t="shared" si="36"/>
        <v>0.4845360824742268</v>
      </c>
      <c r="N206" s="42">
        <v>120</v>
      </c>
      <c r="O206" s="42">
        <f t="shared" si="37"/>
        <v>56.170212765957444</v>
      </c>
      <c r="P206" s="42">
        <f t="shared" si="38"/>
        <v>60</v>
      </c>
      <c r="Q206" s="42">
        <f t="shared" si="39"/>
        <v>60</v>
      </c>
      <c r="R206" s="42">
        <f t="shared" si="40"/>
        <v>63.829787234042556</v>
      </c>
      <c r="S206" s="43">
        <f t="shared" si="41"/>
        <v>-3.8297872340425556</v>
      </c>
      <c r="T206" s="43">
        <f t="shared" si="42"/>
        <v>-3.8297872340425556</v>
      </c>
      <c r="U206" t="s">
        <v>483</v>
      </c>
      <c r="V206" t="s">
        <v>210</v>
      </c>
      <c r="W206" t="s">
        <v>212</v>
      </c>
      <c r="X206" t="s">
        <v>511</v>
      </c>
      <c r="Y206" s="50"/>
    </row>
    <row r="207" spans="1:25" ht="15" x14ac:dyDescent="0.25">
      <c r="A207">
        <v>1.97</v>
      </c>
      <c r="B207">
        <v>1.92</v>
      </c>
      <c r="C207" s="32">
        <f t="shared" si="43"/>
        <v>2.844754653130277E-2</v>
      </c>
      <c r="D207" s="33">
        <f>IF(OR($A207="",$B207=""),"",A207*'MPTO_working_2-way'!$G206)</f>
        <v>2.0260416666666665</v>
      </c>
      <c r="E207" s="35">
        <f>IF(OR($A207="",$B207=""),"",B207*'MPTO_working_2-way'!$G206)</f>
        <v>1.9746192893401013</v>
      </c>
      <c r="F207" s="33">
        <f>IF(OR($A207="",$B207=""),"",'MPTO_working_2-way'!D206)</f>
        <v>2.0267924123888115</v>
      </c>
      <c r="G207" s="35">
        <f>IF(OR($A207="",$B207=""),"",'MPTO_working_2-way'!E206)</f>
        <v>1.9739066903246005</v>
      </c>
      <c r="H207" s="33">
        <f>IF(OR($A207="",$B207=""),"",'OddsRatio_working_2-way'!M206)</f>
        <v>2.0268144068364817</v>
      </c>
      <c r="I207" s="33">
        <f>IF(OR($A207="",$B207=""),"",'OddsRatio_working_2-way'!N206)</f>
        <v>1.9738858291644976</v>
      </c>
      <c r="J207" s="33">
        <f>IF('Log_working_2-way'!$D206="","",A207^('Log_working_2-way'!$D206))</f>
        <v>2.0271548987306875</v>
      </c>
      <c r="K207" s="35">
        <f>IF('Log_working_2-way'!$D206="","",B207^('Log_working_2-way'!$D206))</f>
        <v>1.9735629954505829</v>
      </c>
      <c r="L207" s="41">
        <f t="shared" si="35"/>
        <v>0.49357326478149105</v>
      </c>
      <c r="M207" s="41">
        <f t="shared" si="36"/>
        <v>0.50642673521850901</v>
      </c>
      <c r="N207" s="42">
        <v>121</v>
      </c>
      <c r="O207" s="42">
        <f t="shared" si="37"/>
        <v>59.578680203045685</v>
      </c>
      <c r="P207" s="42">
        <f t="shared" si="38"/>
        <v>57.979166666666664</v>
      </c>
      <c r="Q207" s="42">
        <f t="shared" si="39"/>
        <v>63.020833333333336</v>
      </c>
      <c r="R207" s="42">
        <f t="shared" si="40"/>
        <v>61.421319796954307</v>
      </c>
      <c r="S207" s="43">
        <f t="shared" si="41"/>
        <v>-3.4421531302876502</v>
      </c>
      <c r="T207" s="43">
        <f t="shared" si="42"/>
        <v>-3.4421531302876431</v>
      </c>
      <c r="U207" t="s">
        <v>256</v>
      </c>
      <c r="V207" t="s">
        <v>209</v>
      </c>
      <c r="W207" t="s">
        <v>212</v>
      </c>
      <c r="X207" t="s">
        <v>511</v>
      </c>
      <c r="Y207" s="50"/>
    </row>
    <row r="208" spans="1:25" ht="15" x14ac:dyDescent="0.25">
      <c r="A208">
        <v>1.88</v>
      </c>
      <c r="B208">
        <v>2.0099999999999998</v>
      </c>
      <c r="C208" s="32">
        <f t="shared" si="43"/>
        <v>2.9427331427966497E-2</v>
      </c>
      <c r="D208" s="33">
        <f>IF(OR($A208="",$B208=""),"",A208*'MPTO_working_2-way'!$G207)</f>
        <v>1.9353233830845769</v>
      </c>
      <c r="E208" s="35">
        <f>IF(OR($A208="",$B208=""),"",B208*'MPTO_working_2-way'!$G207)</f>
        <v>2.0691489361702122</v>
      </c>
      <c r="F208" s="33">
        <f>IF(OR($A208="",$B208=""),"",'MPTO_working_2-way'!D207)</f>
        <v>1.9334834220221038</v>
      </c>
      <c r="G208" s="35">
        <f>IF(OR($A208="",$B208=""),"",'MPTO_working_2-way'!E207)</f>
        <v>2.0712563034422273</v>
      </c>
      <c r="H208" s="33">
        <f>IF(OR($A208="",$B208=""),"",'OddsRatio_working_2-way'!M207)</f>
        <v>1.9334276237142709</v>
      </c>
      <c r="I208" s="33">
        <f>IF(OR($A208="",$B208=""),"",'OddsRatio_working_2-way'!N207)</f>
        <v>2.0713203408538785</v>
      </c>
      <c r="J208" s="33">
        <f>IF('Log_working_2-way'!$D207="","",A208^('Log_working_2-way'!$D207))</f>
        <v>1.9325939690668699</v>
      </c>
      <c r="K208" s="35">
        <f>IF('Log_working_2-way'!$D207="","",B208^('Log_working_2-way'!$D207))</f>
        <v>2.0722780043286777</v>
      </c>
      <c r="L208" s="41">
        <f t="shared" si="35"/>
        <v>0.5167095115681235</v>
      </c>
      <c r="M208" s="41">
        <f t="shared" si="36"/>
        <v>0.48329048843187672</v>
      </c>
      <c r="N208" s="42">
        <v>122</v>
      </c>
      <c r="O208" s="42">
        <f t="shared" si="37"/>
        <v>57.106382978723396</v>
      </c>
      <c r="P208" s="42">
        <f t="shared" si="38"/>
        <v>61.303482587064671</v>
      </c>
      <c r="Q208" s="42">
        <f t="shared" si="39"/>
        <v>60.696517412935329</v>
      </c>
      <c r="R208" s="42">
        <f t="shared" si="40"/>
        <v>64.893617021276597</v>
      </c>
      <c r="S208" s="43">
        <f t="shared" si="41"/>
        <v>-3.590134434211933</v>
      </c>
      <c r="T208" s="43">
        <f t="shared" si="42"/>
        <v>-3.5901344342119259</v>
      </c>
      <c r="U208" t="s">
        <v>225</v>
      </c>
      <c r="V208" t="s">
        <v>248</v>
      </c>
      <c r="W208" t="s">
        <v>212</v>
      </c>
      <c r="X208" t="s">
        <v>511</v>
      </c>
      <c r="Y208" s="50"/>
    </row>
    <row r="209" spans="1:25" ht="15" x14ac:dyDescent="0.25">
      <c r="A209">
        <v>2.0499999999999998</v>
      </c>
      <c r="B209">
        <v>1.82</v>
      </c>
      <c r="C209" s="32">
        <f t="shared" si="43"/>
        <v>3.7255427499329974E-2</v>
      </c>
      <c r="D209" s="33">
        <f>IF(OR($A209="",$B209=""),"",A209*'MPTO_working_2-way'!$G208)</f>
        <v>2.1263736263736264</v>
      </c>
      <c r="E209" s="35">
        <f>IF(OR($A209="",$B209=""),"",B209*'MPTO_working_2-way'!$G208)</f>
        <v>1.8878048780487806</v>
      </c>
      <c r="F209" s="33">
        <f>IF(OR($A209="",$B209=""),"",'MPTO_working_2-way'!D208)</f>
        <v>2.1313910311339619</v>
      </c>
      <c r="G209" s="35">
        <f>IF(OR($A209="",$B209=""),"",'MPTO_working_2-way'!E208)</f>
        <v>1.8838677101741985</v>
      </c>
      <c r="H209" s="33">
        <f>IF(OR($A209="",$B209=""),"",'OddsRatio_working_2-way'!M208)</f>
        <v>2.1315864106987359</v>
      </c>
      <c r="I209" s="33">
        <f>IF(OR($A209="",$B209=""),"",'OddsRatio_working_2-way'!N208)</f>
        <v>1.883715101688537</v>
      </c>
      <c r="J209" s="33">
        <f>IF('Log_working_2-way'!$D208="","",A209^('Log_working_2-way'!$D208))</f>
        <v>2.1338875006808986</v>
      </c>
      <c r="K209" s="35">
        <f>IF('Log_working_2-way'!$D208="","",B209^('Log_working_2-way'!$D208))</f>
        <v>1.8819217068707428</v>
      </c>
      <c r="L209" s="41">
        <f t="shared" si="35"/>
        <v>0.47028423772609818</v>
      </c>
      <c r="M209" s="41">
        <f t="shared" si="36"/>
        <v>0.52971576227390182</v>
      </c>
      <c r="N209" s="42">
        <v>123</v>
      </c>
      <c r="O209" s="42">
        <f t="shared" si="37"/>
        <v>62.999999999999993</v>
      </c>
      <c r="P209" s="42">
        <f t="shared" si="38"/>
        <v>55.417582417582416</v>
      </c>
      <c r="Q209" s="42">
        <f t="shared" si="39"/>
        <v>67.582417582417577</v>
      </c>
      <c r="R209" s="42">
        <f t="shared" si="40"/>
        <v>60.000000000000007</v>
      </c>
      <c r="S209" s="43">
        <f t="shared" si="41"/>
        <v>-4.5824175824175839</v>
      </c>
      <c r="T209" s="43">
        <f t="shared" si="42"/>
        <v>-4.582417582417591</v>
      </c>
      <c r="U209" t="s">
        <v>379</v>
      </c>
      <c r="V209" t="s">
        <v>387</v>
      </c>
      <c r="W209" t="s">
        <v>427</v>
      </c>
      <c r="X209" t="s">
        <v>511</v>
      </c>
      <c r="Y209" s="50"/>
    </row>
    <row r="210" spans="1:25" ht="15" x14ac:dyDescent="0.25">
      <c r="A210">
        <v>2.2599999999999998</v>
      </c>
      <c r="B210">
        <v>1.66</v>
      </c>
      <c r="C210" s="32">
        <f t="shared" si="43"/>
        <v>4.4887514660411743E-2</v>
      </c>
      <c r="D210" s="33">
        <f>IF(OR($A210="",$B210=""),"",A210*'MPTO_working_2-way'!$G209)</f>
        <v>2.3614457831325302</v>
      </c>
      <c r="E210" s="35">
        <f>IF(OR($A210="",$B210=""),"",B210*'MPTO_working_2-way'!$G209)</f>
        <v>1.7345132743362834</v>
      </c>
      <c r="F210" s="33">
        <f>IF(OR($A210="",$B210=""),"",'MPTO_working_2-way'!D209)</f>
        <v>2.3807589795659352</v>
      </c>
      <c r="G210" s="35">
        <f>IF(OR($A210="",$B210=""),"",'MPTO_working_2-way'!E209)</f>
        <v>1.7242393602353159</v>
      </c>
      <c r="H210" s="33">
        <f>IF(OR($A210="",$B210=""),"",'OddsRatio_working_2-way'!M209)</f>
        <v>2.3816985594155153</v>
      </c>
      <c r="I210" s="33">
        <f>IF(OR($A210="",$B210=""),"",'OddsRatio_working_2-way'!N209)</f>
        <v>1.7237468644557461</v>
      </c>
      <c r="J210" s="33">
        <f>IF('Log_working_2-way'!$D209="","",A210^('Log_working_2-way'!$D209))</f>
        <v>2.3907268876280061</v>
      </c>
      <c r="K210" s="35">
        <f>IF('Log_working_2-way'!$D209="","",B210^('Log_working_2-way'!$D209))</f>
        <v>1.7190484407078408</v>
      </c>
      <c r="L210" s="41">
        <f t="shared" si="35"/>
        <v>0.42346938775510201</v>
      </c>
      <c r="M210" s="41">
        <f t="shared" si="36"/>
        <v>0.57653061224489788</v>
      </c>
      <c r="N210" s="42">
        <v>124</v>
      </c>
      <c r="O210" s="42">
        <f t="shared" si="37"/>
        <v>69.132743362831846</v>
      </c>
      <c r="P210" s="42">
        <f t="shared" si="38"/>
        <v>49.301204819277118</v>
      </c>
      <c r="Q210" s="42">
        <f t="shared" si="39"/>
        <v>74.698795180722897</v>
      </c>
      <c r="R210" s="42">
        <f t="shared" si="40"/>
        <v>54.867256637168147</v>
      </c>
      <c r="S210" s="43">
        <f t="shared" si="41"/>
        <v>-5.5660518178910507</v>
      </c>
      <c r="T210" s="43">
        <f t="shared" si="42"/>
        <v>-5.5660518178910294</v>
      </c>
      <c r="U210" t="s">
        <v>308</v>
      </c>
      <c r="V210" t="s">
        <v>310</v>
      </c>
      <c r="W210" t="s">
        <v>427</v>
      </c>
      <c r="X210" t="s">
        <v>511</v>
      </c>
      <c r="Y210" s="50"/>
    </row>
    <row r="211" spans="1:25" ht="15" x14ac:dyDescent="0.25">
      <c r="A211">
        <v>2.2799999999999998</v>
      </c>
      <c r="B211">
        <v>1.65</v>
      </c>
      <c r="C211" s="32">
        <f t="shared" si="43"/>
        <v>4.4657097288676173E-2</v>
      </c>
      <c r="D211" s="33">
        <f>IF(OR($A211="",$B211=""),"",A211*'MPTO_working_2-way'!$G210)</f>
        <v>2.3818181818181814</v>
      </c>
      <c r="E211" s="35">
        <f>IF(OR($A211="",$B211=""),"",B211*'MPTO_working_2-way'!$G210)</f>
        <v>1.7236842105263155</v>
      </c>
      <c r="F211" s="33">
        <f>IF(OR($A211="",$B211=""),"",'MPTO_working_2-way'!D210)</f>
        <v>2.402298850574712</v>
      </c>
      <c r="G211" s="35">
        <f>IF(OR($A211="",$B211=""),"",'MPTO_working_2-way'!E210)</f>
        <v>1.7131147540983604</v>
      </c>
      <c r="H211" s="33">
        <f>IF(OR($A211="",$B211=""),"",'OddsRatio_working_2-way'!M210)</f>
        <v>2.4032928308912465</v>
      </c>
      <c r="I211" s="33">
        <f>IF(OR($A211="",$B211=""),"",'OddsRatio_working_2-way'!N210)</f>
        <v>1.7126096406869604</v>
      </c>
      <c r="J211" s="33">
        <f>IF('Log_working_2-way'!$D210="","",A211^('Log_working_2-way'!$D210))</f>
        <v>2.4128750224751347</v>
      </c>
      <c r="K211" s="35">
        <f>IF('Log_working_2-way'!$D210="","",B211^('Log_working_2-way'!$D210))</f>
        <v>1.7077766851929645</v>
      </c>
      <c r="L211" s="41">
        <f t="shared" si="35"/>
        <v>0.4198473282442749</v>
      </c>
      <c r="M211" s="41">
        <f t="shared" si="36"/>
        <v>0.58015267175572527</v>
      </c>
      <c r="N211" s="42">
        <v>125</v>
      </c>
      <c r="O211" s="42">
        <f t="shared" si="37"/>
        <v>70.175438596491233</v>
      </c>
      <c r="P211" s="42">
        <f t="shared" si="38"/>
        <v>49.242424242424242</v>
      </c>
      <c r="Q211" s="42">
        <f t="shared" si="39"/>
        <v>75.757575757575765</v>
      </c>
      <c r="R211" s="42">
        <f t="shared" si="40"/>
        <v>54.824561403508774</v>
      </c>
      <c r="S211" s="43">
        <f t="shared" si="41"/>
        <v>-5.5821371610845318</v>
      </c>
      <c r="T211" s="43">
        <f t="shared" si="42"/>
        <v>-5.5821371610845318</v>
      </c>
      <c r="U211" t="s">
        <v>314</v>
      </c>
      <c r="V211" t="s">
        <v>322</v>
      </c>
      <c r="W211" t="s">
        <v>427</v>
      </c>
      <c r="X211" t="s">
        <v>511</v>
      </c>
      <c r="Y211" s="50"/>
    </row>
    <row r="212" spans="1:25" ht="15" x14ac:dyDescent="0.25">
      <c r="A212">
        <v>1.98</v>
      </c>
      <c r="B212">
        <v>1.88</v>
      </c>
      <c r="C212" s="32">
        <f t="shared" si="43"/>
        <v>3.6965398667526461E-2</v>
      </c>
      <c r="D212" s="33">
        <f>IF(OR($A212="",$B212=""),"",A212*'MPTO_working_2-way'!$G211)</f>
        <v>2.0531914893617023</v>
      </c>
      <c r="E212" s="35">
        <f>IF(OR($A212="",$B212=""),"",B212*'MPTO_working_2-way'!$G211)</f>
        <v>1.9494949494949496</v>
      </c>
      <c r="F212" s="33">
        <f>IF(OR($A212="",$B212=""),"",'MPTO_working_2-way'!D211)</f>
        <v>2.0552120141342756</v>
      </c>
      <c r="G212" s="35">
        <f>IF(OR($A212="",$B212=""),"",'MPTO_working_2-way'!E211)</f>
        <v>1.9476768522394308</v>
      </c>
      <c r="H212" s="33">
        <f>IF(OR($A212="",$B212=""),"",'OddsRatio_working_2-way'!M211)</f>
        <v>2.0552897060221729</v>
      </c>
      <c r="I212" s="33">
        <f>IF(OR($A212="",$B212=""),"",'OddsRatio_working_2-way'!N211)</f>
        <v>1.947607082958686</v>
      </c>
      <c r="J212" s="33">
        <f>IF('Log_working_2-way'!$D211="","",A212^('Log_working_2-way'!$D211))</f>
        <v>2.0562137224842738</v>
      </c>
      <c r="K212" s="35">
        <f>IF('Log_working_2-way'!$D211="","",B212^('Log_working_2-way'!$D211))</f>
        <v>1.9467780797695502</v>
      </c>
      <c r="L212" s="41">
        <f t="shared" si="35"/>
        <v>0.48704663212435229</v>
      </c>
      <c r="M212" s="41">
        <f t="shared" si="36"/>
        <v>0.5129533678756476</v>
      </c>
      <c r="N212" s="42">
        <v>126</v>
      </c>
      <c r="O212" s="42">
        <f t="shared" si="37"/>
        <v>62.36363636363636</v>
      </c>
      <c r="P212" s="42">
        <f t="shared" si="38"/>
        <v>58.978723404255312</v>
      </c>
      <c r="Q212" s="42">
        <f t="shared" si="39"/>
        <v>67.021276595744681</v>
      </c>
      <c r="R212" s="42">
        <f t="shared" si="40"/>
        <v>63.63636363636364</v>
      </c>
      <c r="S212" s="43">
        <f t="shared" si="41"/>
        <v>-4.6576402321083208</v>
      </c>
      <c r="T212" s="43">
        <f t="shared" si="42"/>
        <v>-4.6576402321083279</v>
      </c>
      <c r="U212" t="s">
        <v>316</v>
      </c>
      <c r="V212" t="s">
        <v>304</v>
      </c>
      <c r="W212" t="s">
        <v>427</v>
      </c>
      <c r="X212" t="s">
        <v>511</v>
      </c>
      <c r="Y212" s="50"/>
    </row>
    <row r="213" spans="1:25" ht="15" x14ac:dyDescent="0.25">
      <c r="A213">
        <v>2.15</v>
      </c>
      <c r="B213">
        <v>1.73</v>
      </c>
      <c r="C213" s="32">
        <f t="shared" si="43"/>
        <v>4.3150961150692391E-2</v>
      </c>
      <c r="D213" s="33">
        <f>IF(OR($A213="",$B213=""),"",A213*'MPTO_working_2-way'!$G212)</f>
        <v>2.2427745664739884</v>
      </c>
      <c r="E213" s="35">
        <f>IF(OR($A213="",$B213=""),"",B213*'MPTO_working_2-way'!$G212)</f>
        <v>1.8046511627906978</v>
      </c>
      <c r="F213" s="33">
        <f>IF(OR($A213="",$B213=""),"",'MPTO_working_2-way'!D212)</f>
        <v>2.2545840278830127</v>
      </c>
      <c r="G213" s="35">
        <f>IF(OR($A213="",$B213=""),"",'MPTO_working_2-way'!E212)</f>
        <v>1.7970769416596208</v>
      </c>
      <c r="H213" s="33">
        <f>IF(OR($A213="",$B213=""),"",'OddsRatio_working_2-way'!M212)</f>
        <v>2.2551264740070716</v>
      </c>
      <c r="I213" s="33">
        <f>IF(OR($A213="",$B213=""),"",'OddsRatio_working_2-way'!N212)</f>
        <v>1.7967324574131842</v>
      </c>
      <c r="J213" s="33">
        <f>IF('Log_working_2-way'!$D212="","",A213^('Log_working_2-way'!$D212))</f>
        <v>2.2606025771636125</v>
      </c>
      <c r="K213" s="35">
        <f>IF('Log_working_2-way'!$D212="","",B213^('Log_working_2-way'!$D212))</f>
        <v>1.7932714228219797</v>
      </c>
      <c r="L213" s="41">
        <f t="shared" si="35"/>
        <v>0.44587628865979384</v>
      </c>
      <c r="M213" s="41">
        <f t="shared" si="36"/>
        <v>0.5541237113402061</v>
      </c>
      <c r="N213" s="42">
        <v>127</v>
      </c>
      <c r="O213" s="42">
        <f t="shared" si="37"/>
        <v>67.930232558139537</v>
      </c>
      <c r="P213" s="42">
        <f t="shared" si="38"/>
        <v>53.589595375722553</v>
      </c>
      <c r="Q213" s="42">
        <f t="shared" si="39"/>
        <v>73.410404624277461</v>
      </c>
      <c r="R213" s="42">
        <f t="shared" si="40"/>
        <v>59.069767441860463</v>
      </c>
      <c r="S213" s="43">
        <f t="shared" si="41"/>
        <v>-5.480172066137925</v>
      </c>
      <c r="T213" s="43">
        <f t="shared" si="42"/>
        <v>-5.4801720661379107</v>
      </c>
      <c r="U213" t="s">
        <v>318</v>
      </c>
      <c r="V213" t="s">
        <v>313</v>
      </c>
      <c r="W213" t="s">
        <v>427</v>
      </c>
      <c r="X213" t="s">
        <v>511</v>
      </c>
      <c r="Y213" s="50"/>
    </row>
    <row r="214" spans="1:25" ht="15" x14ac:dyDescent="0.25">
      <c r="A214">
        <v>2.16</v>
      </c>
      <c r="B214">
        <v>1.72</v>
      </c>
      <c r="C214" s="32">
        <f t="shared" si="43"/>
        <v>4.4358311800172245E-2</v>
      </c>
      <c r="D214" s="33">
        <f>IF(OR($A214="",$B214=""),"",A214*'MPTO_working_2-way'!$G213)</f>
        <v>2.2558139534883721</v>
      </c>
      <c r="E214" s="35">
        <f>IF(OR($A214="",$B214=""),"",B214*'MPTO_working_2-way'!$G213)</f>
        <v>1.7962962962962963</v>
      </c>
      <c r="F214" s="33">
        <f>IF(OR($A214="",$B214=""),"",'MPTO_working_2-way'!D213)</f>
        <v>2.2686858817782118</v>
      </c>
      <c r="G214" s="35">
        <f>IF(OR($A214="",$B214=""),"",'MPTO_working_2-way'!E213)</f>
        <v>1.7882171736619177</v>
      </c>
      <c r="H214" s="33">
        <f>IF(OR($A214="",$B214=""),"",'OddsRatio_working_2-way'!M213)</f>
        <v>2.2692955176439846</v>
      </c>
      <c r="I214" s="33">
        <f>IF(OR($A214="",$B214=""),"",'OddsRatio_working_2-way'!N213)</f>
        <v>1.7878385971583355</v>
      </c>
      <c r="J214" s="33">
        <f>IF('Log_working_2-way'!$D213="","",A214^('Log_working_2-way'!$D213))</f>
        <v>2.2752758866273552</v>
      </c>
      <c r="K214" s="35">
        <f>IF('Log_working_2-way'!$D213="","",B214^('Log_working_2-way'!$D213))</f>
        <v>1.7841440510917015</v>
      </c>
      <c r="L214" s="41">
        <f t="shared" si="35"/>
        <v>0.44329896907216493</v>
      </c>
      <c r="M214" s="41">
        <f t="shared" si="36"/>
        <v>0.55670103092783507</v>
      </c>
      <c r="N214" s="42">
        <v>128</v>
      </c>
      <c r="O214" s="42">
        <f t="shared" si="37"/>
        <v>68.740740740740748</v>
      </c>
      <c r="P214" s="42">
        <f t="shared" si="38"/>
        <v>53.581395348837212</v>
      </c>
      <c r="Q214" s="42">
        <f t="shared" si="39"/>
        <v>74.418604651162795</v>
      </c>
      <c r="R214" s="42">
        <f t="shared" si="40"/>
        <v>59.259259259259252</v>
      </c>
      <c r="S214" s="43">
        <f t="shared" si="41"/>
        <v>-5.6778639104220474</v>
      </c>
      <c r="T214" s="43">
        <f t="shared" si="42"/>
        <v>-5.6778639104220403</v>
      </c>
      <c r="U214" t="s">
        <v>317</v>
      </c>
      <c r="V214" t="s">
        <v>323</v>
      </c>
      <c r="W214" t="s">
        <v>427</v>
      </c>
      <c r="X214" t="s">
        <v>511</v>
      </c>
      <c r="Y214" s="50"/>
    </row>
    <row r="215" spans="1:25" ht="15" x14ac:dyDescent="0.25">
      <c r="A215">
        <v>2.23</v>
      </c>
      <c r="B215">
        <v>1.68</v>
      </c>
      <c r="C215" s="32">
        <f t="shared" si="43"/>
        <v>4.3668588511637907E-2</v>
      </c>
      <c r="D215" s="33">
        <f>IF(OR($A215="",$B215=""),"",A215*'MPTO_working_2-way'!$G214)</f>
        <v>2.3273809523809526</v>
      </c>
      <c r="E215" s="35">
        <f>IF(OR($A215="",$B215=""),"",B215*'MPTO_working_2-way'!$G214)</f>
        <v>1.7533632286995515</v>
      </c>
      <c r="F215" s="33">
        <f>IF(OR($A215="",$B215=""),"",'MPTO_working_2-way'!D214)</f>
        <v>2.3441371542985863</v>
      </c>
      <c r="G215" s="35">
        <f>IF(OR($A215="",$B215=""),"",'MPTO_working_2-way'!E214)</f>
        <v>1.7439716972348942</v>
      </c>
      <c r="H215" s="33">
        <f>IF(OR($A215="",$B215=""),"",'OddsRatio_working_2-way'!M214)</f>
        <v>2.3449251017851385</v>
      </c>
      <c r="I215" s="33">
        <f>IF(OR($A215="",$B215=""),"",'OddsRatio_working_2-way'!N214)</f>
        <v>1.743535828629182</v>
      </c>
      <c r="J215" s="33">
        <f>IF('Log_working_2-way'!$D214="","",A215^('Log_working_2-way'!$D214))</f>
        <v>2.3527328444015367</v>
      </c>
      <c r="K215" s="35">
        <f>IF('Log_working_2-way'!$D214="","",B215^('Log_working_2-way'!$D214))</f>
        <v>1.7392442669948964</v>
      </c>
      <c r="L215" s="41">
        <f t="shared" si="35"/>
        <v>0.42966751918158563</v>
      </c>
      <c r="M215" s="41">
        <f t="shared" si="36"/>
        <v>0.57033248081841437</v>
      </c>
      <c r="N215" s="42">
        <v>129</v>
      </c>
      <c r="O215" s="42">
        <f t="shared" si="37"/>
        <v>71.152466367713018</v>
      </c>
      <c r="P215" s="42">
        <f t="shared" si="38"/>
        <v>52.214285714285715</v>
      </c>
      <c r="Q215" s="42">
        <f t="shared" si="39"/>
        <v>76.785714285714292</v>
      </c>
      <c r="R215" s="42">
        <f t="shared" si="40"/>
        <v>57.847533632286996</v>
      </c>
      <c r="S215" s="43">
        <f t="shared" si="41"/>
        <v>-5.633247918001274</v>
      </c>
      <c r="T215" s="43">
        <f t="shared" si="42"/>
        <v>-5.6332479180012811</v>
      </c>
      <c r="U215" t="s">
        <v>320</v>
      </c>
      <c r="V215" t="s">
        <v>315</v>
      </c>
      <c r="W215" t="s">
        <v>427</v>
      </c>
      <c r="X215" t="s">
        <v>511</v>
      </c>
      <c r="Y215" s="50"/>
    </row>
    <row r="216" spans="1:25" ht="15" x14ac:dyDescent="0.25">
      <c r="A216">
        <v>2.38</v>
      </c>
      <c r="B216">
        <v>1.6</v>
      </c>
      <c r="C216" s="32">
        <f t="shared" si="43"/>
        <v>4.5168067226890818E-2</v>
      </c>
      <c r="D216" s="33">
        <f>IF(OR($A216="",$B216=""),"",A216*'MPTO_working_2-way'!$G215)</f>
        <v>2.4874999999999998</v>
      </c>
      <c r="E216" s="35">
        <f>IF(OR($A216="",$B216=""),"",B216*'MPTO_working_2-way'!$G215)</f>
        <v>1.6722689075630255</v>
      </c>
      <c r="F216" s="33">
        <f>IF(OR($A216="",$B216=""),"",'MPTO_working_2-way'!D215)</f>
        <v>2.5151915455746368</v>
      </c>
      <c r="G216" s="35">
        <f>IF(OR($A216="",$B216=""),"",'MPTO_working_2-way'!E215)</f>
        <v>1.65998256320837</v>
      </c>
      <c r="H216" s="33">
        <f>IF(OR($A216="",$B216=""),"",'OddsRatio_working_2-way'!M215)</f>
        <v>2.5165750888103107</v>
      </c>
      <c r="I216" s="33">
        <f>IF(OR($A216="",$B216=""),"",'OddsRatio_working_2-way'!N215)</f>
        <v>1.6593804733957871</v>
      </c>
      <c r="J216" s="33">
        <f>IF('Log_working_2-way'!$D215="","",A216^('Log_working_2-way'!$D215))</f>
        <v>2.5296171842695241</v>
      </c>
      <c r="K216" s="35">
        <f>IF('Log_working_2-way'!$D215="","",B216^('Log_working_2-way'!$D215))</f>
        <v>1.6537583457371505</v>
      </c>
      <c r="L216" s="41">
        <f t="shared" si="35"/>
        <v>0.4020100502512563</v>
      </c>
      <c r="M216" s="41">
        <f t="shared" si="36"/>
        <v>0.59798994974874364</v>
      </c>
      <c r="N216" s="42">
        <v>130</v>
      </c>
      <c r="O216" s="42">
        <f t="shared" si="37"/>
        <v>75.378151260504197</v>
      </c>
      <c r="P216" s="42">
        <f t="shared" si="38"/>
        <v>48.75</v>
      </c>
      <c r="Q216" s="42">
        <f t="shared" si="39"/>
        <v>81.25</v>
      </c>
      <c r="R216" s="42">
        <f t="shared" si="40"/>
        <v>54.621848739495796</v>
      </c>
      <c r="S216" s="43">
        <f t="shared" si="41"/>
        <v>-5.8718487394958032</v>
      </c>
      <c r="T216" s="43">
        <f t="shared" si="42"/>
        <v>-5.8718487394957961</v>
      </c>
      <c r="U216" t="s">
        <v>321</v>
      </c>
      <c r="V216" t="s">
        <v>319</v>
      </c>
      <c r="W216" t="s">
        <v>427</v>
      </c>
      <c r="X216" t="s">
        <v>511</v>
      </c>
      <c r="Y216" s="50"/>
    </row>
    <row r="217" spans="1:25" ht="15" x14ac:dyDescent="0.25">
      <c r="A217">
        <v>1.66</v>
      </c>
      <c r="B217">
        <v>2.29</v>
      </c>
      <c r="C217" s="32">
        <f t="shared" si="43"/>
        <v>3.9090861261640519E-2</v>
      </c>
      <c r="D217" s="33">
        <f>IF(OR($A217="",$B217=""),"",A217*'MPTO_working_2-way'!$G216)</f>
        <v>1.7248908296943233</v>
      </c>
      <c r="E217" s="35">
        <f>IF(OR($A217="",$B217=""),"",B217*'MPTO_working_2-way'!$G216)</f>
        <v>2.3795180722891569</v>
      </c>
      <c r="F217" s="33">
        <f>IF(OR($A217="",$B217=""),"",'MPTO_working_2-way'!D216)</f>
        <v>1.7156654781784539</v>
      </c>
      <c r="G217" s="35">
        <f>IF(OR($A217="",$B217=""),"",'MPTO_working_2-way'!E216)</f>
        <v>2.3973008765844739</v>
      </c>
      <c r="H217" s="33">
        <f>IF(OR($A217="",$B217=""),"",'OddsRatio_working_2-way'!M216)</f>
        <v>1.7152816976385905</v>
      </c>
      <c r="I217" s="33">
        <f>IF(OR($A217="",$B217=""),"",'OddsRatio_working_2-way'!N216)</f>
        <v>2.3980505908390635</v>
      </c>
      <c r="J217" s="33">
        <f>IF('Log_working_2-way'!$D216="","",A217^('Log_working_2-way'!$D216))</f>
        <v>1.7110781784678428</v>
      </c>
      <c r="K217" s="35">
        <f>IF('Log_working_2-way'!$D216="","",B217^('Log_working_2-way'!$D216))</f>
        <v>2.4063151286043962</v>
      </c>
      <c r="L217" s="41">
        <f t="shared" si="35"/>
        <v>0.57974683544303796</v>
      </c>
      <c r="M217" s="41">
        <f t="shared" si="36"/>
        <v>0.42025316455696199</v>
      </c>
      <c r="N217" s="42">
        <v>131</v>
      </c>
      <c r="O217" s="42">
        <f t="shared" si="37"/>
        <v>52.084337349397586</v>
      </c>
      <c r="P217" s="42">
        <f t="shared" si="38"/>
        <v>73.794759825327517</v>
      </c>
      <c r="Q217" s="42">
        <f t="shared" si="39"/>
        <v>57.20524017467249</v>
      </c>
      <c r="R217" s="42">
        <f t="shared" si="40"/>
        <v>78.915662650602414</v>
      </c>
      <c r="S217" s="43">
        <f t="shared" si="41"/>
        <v>-5.1209028252749036</v>
      </c>
      <c r="T217" s="43">
        <f t="shared" si="42"/>
        <v>-5.1209028252748965</v>
      </c>
      <c r="U217" t="s">
        <v>486</v>
      </c>
      <c r="V217" t="s">
        <v>487</v>
      </c>
      <c r="W217" t="s">
        <v>430</v>
      </c>
      <c r="X217" t="s">
        <v>511</v>
      </c>
      <c r="Y217" s="50"/>
    </row>
    <row r="218" spans="1:25" ht="15" x14ac:dyDescent="0.25">
      <c r="A218">
        <v>2.2200000000000002</v>
      </c>
      <c r="B218">
        <v>1.71</v>
      </c>
      <c r="C218" s="32">
        <f t="shared" si="43"/>
        <v>3.5245772087877381E-2</v>
      </c>
      <c r="D218" s="33">
        <f>IF(OR($A218="",$B218=""),"",A218*'MPTO_working_2-way'!$G217)</f>
        <v>2.2982456140350882</v>
      </c>
      <c r="E218" s="35">
        <f>IF(OR($A218="",$B218=""),"",B218*'MPTO_working_2-way'!$G217)</f>
        <v>1.7702702702702702</v>
      </c>
      <c r="F218" s="33">
        <f>IF(OR($A218="",$B218=""),"",'MPTO_working_2-way'!D217)</f>
        <v>2.3103888990323171</v>
      </c>
      <c r="G218" s="35">
        <f>IF(OR($A218="",$B218=""),"",'MPTO_working_2-way'!E217)</f>
        <v>1.7631322279503969</v>
      </c>
      <c r="H218" s="33">
        <f>IF(OR($A218="",$B218=""),"",'OddsRatio_working_2-way'!M217)</f>
        <v>2.310843186332725</v>
      </c>
      <c r="I218" s="33">
        <f>IF(OR($A218="",$B218=""),"",'OddsRatio_working_2-way'!N217)</f>
        <v>1.7628677559805201</v>
      </c>
      <c r="J218" s="33">
        <f>IF('Log_working_2-way'!$D217="","",A218^('Log_working_2-way'!$D217))</f>
        <v>2.3164405926032319</v>
      </c>
      <c r="K218" s="35">
        <f>IF('Log_working_2-way'!$D217="","",B218^('Log_working_2-way'!$D217))</f>
        <v>1.7596240997267032</v>
      </c>
      <c r="L218" s="41">
        <f t="shared" si="35"/>
        <v>0.43511450381679379</v>
      </c>
      <c r="M218" s="41">
        <f t="shared" si="36"/>
        <v>0.56488549618320616</v>
      </c>
      <c r="N218" s="42">
        <v>132</v>
      </c>
      <c r="O218" s="42">
        <f t="shared" si="37"/>
        <v>72.540540540540547</v>
      </c>
      <c r="P218" s="42">
        <f t="shared" si="38"/>
        <v>54.807017543859644</v>
      </c>
      <c r="Q218" s="42">
        <f t="shared" si="39"/>
        <v>77.192982456140342</v>
      </c>
      <c r="R218" s="42">
        <f t="shared" si="40"/>
        <v>59.459459459459453</v>
      </c>
      <c r="S218" s="43">
        <f t="shared" si="41"/>
        <v>-4.6524419155997947</v>
      </c>
      <c r="T218" s="43">
        <f t="shared" si="42"/>
        <v>-4.6524419155998089</v>
      </c>
      <c r="U218" t="s">
        <v>454</v>
      </c>
      <c r="V218" t="s">
        <v>348</v>
      </c>
      <c r="W218" t="s">
        <v>430</v>
      </c>
      <c r="X218" t="s">
        <v>511</v>
      </c>
      <c r="Y218" s="50"/>
    </row>
    <row r="219" spans="1:25" ht="15" x14ac:dyDescent="0.25">
      <c r="A219">
        <v>2.2999999999999998</v>
      </c>
      <c r="B219">
        <v>1.67</v>
      </c>
      <c r="C219" s="32">
        <f t="shared" si="43"/>
        <v>3.3585003905233002E-2</v>
      </c>
      <c r="D219" s="33">
        <f>IF(OR($A219="",$B219=""),"",A219*'MPTO_working_2-way'!$G218)</f>
        <v>2.3772455089820359</v>
      </c>
      <c r="E219" s="35">
        <f>IF(OR($A219="",$B219=""),"",B219*'MPTO_working_2-way'!$G218)</f>
        <v>1.7260869565217389</v>
      </c>
      <c r="F219" s="33">
        <f>IF(OR($A219="",$B219=""),"",'MPTO_working_2-way'!D218)</f>
        <v>2.3924011211460603</v>
      </c>
      <c r="G219" s="35">
        <f>IF(OR($A219="",$B219=""),"",'MPTO_working_2-way'!E218)</f>
        <v>1.7181838514873629</v>
      </c>
      <c r="H219" s="33">
        <f>IF(OR($A219="",$B219=""),"",'OddsRatio_working_2-way'!M218)</f>
        <v>2.3929459815307572</v>
      </c>
      <c r="I219" s="33">
        <f>IF(OR($A219="",$B219=""),"",'OddsRatio_working_2-way'!N218)</f>
        <v>1.7179029289427752</v>
      </c>
      <c r="J219" s="33">
        <f>IF('Log_working_2-way'!$D218="","",A219^('Log_working_2-way'!$D218))</f>
        <v>2.399943779582375</v>
      </c>
      <c r="K219" s="35">
        <f>IF('Log_working_2-way'!$D218="","",B219^('Log_working_2-way'!$D218))</f>
        <v>1.7143143993241288</v>
      </c>
      <c r="L219" s="41">
        <f t="shared" si="35"/>
        <v>0.42065491183879095</v>
      </c>
      <c r="M219" s="41">
        <f t="shared" si="36"/>
        <v>0.57934508816120911</v>
      </c>
      <c r="N219" s="42">
        <v>133</v>
      </c>
      <c r="O219" s="42">
        <f t="shared" si="37"/>
        <v>75.173913043478265</v>
      </c>
      <c r="P219" s="42">
        <f t="shared" si="38"/>
        <v>53.359281437125745</v>
      </c>
      <c r="Q219" s="42">
        <f t="shared" si="39"/>
        <v>79.640718562874255</v>
      </c>
      <c r="R219" s="42">
        <f t="shared" si="40"/>
        <v>57.826086956521742</v>
      </c>
      <c r="S219" s="43">
        <f t="shared" si="41"/>
        <v>-4.4668055193959901</v>
      </c>
      <c r="T219" s="43">
        <f t="shared" si="42"/>
        <v>-4.4668055193959972</v>
      </c>
      <c r="U219" t="s">
        <v>434</v>
      </c>
      <c r="V219" t="s">
        <v>488</v>
      </c>
      <c r="W219" t="s">
        <v>430</v>
      </c>
      <c r="X219" t="s">
        <v>511</v>
      </c>
      <c r="Y219" s="50"/>
    </row>
    <row r="220" spans="1:25" ht="15" x14ac:dyDescent="0.25">
      <c r="A220">
        <v>1.88</v>
      </c>
      <c r="B220">
        <v>2.0099999999999998</v>
      </c>
      <c r="C220" s="32">
        <f t="shared" si="43"/>
        <v>2.9427331427966497E-2</v>
      </c>
      <c r="D220" s="33">
        <f>IF(OR($A220="",$B220=""),"",A220*'MPTO_working_2-way'!$G219)</f>
        <v>1.9353233830845769</v>
      </c>
      <c r="E220" s="35">
        <f>IF(OR($A220="",$B220=""),"",B220*'MPTO_working_2-way'!$G219)</f>
        <v>2.0691489361702122</v>
      </c>
      <c r="F220" s="33">
        <f>IF(OR($A220="",$B220=""),"",'MPTO_working_2-way'!D219)</f>
        <v>1.9334834220221038</v>
      </c>
      <c r="G220" s="35">
        <f>IF(OR($A220="",$B220=""),"",'MPTO_working_2-way'!E219)</f>
        <v>2.0712563034422273</v>
      </c>
      <c r="H220" s="33">
        <f>IF(OR($A220="",$B220=""),"",'OddsRatio_working_2-way'!M219)</f>
        <v>1.9334276237142709</v>
      </c>
      <c r="I220" s="33">
        <f>IF(OR($A220="",$B220=""),"",'OddsRatio_working_2-way'!N219)</f>
        <v>2.0713203408538785</v>
      </c>
      <c r="J220" s="33">
        <f>IF('Log_working_2-way'!$D219="","",A220^('Log_working_2-way'!$D219))</f>
        <v>1.9325939690668699</v>
      </c>
      <c r="K220" s="35">
        <f>IF('Log_working_2-way'!$D219="","",B220^('Log_working_2-way'!$D219))</f>
        <v>2.0722780043286777</v>
      </c>
      <c r="L220" s="41">
        <f t="shared" si="35"/>
        <v>0.5167095115681235</v>
      </c>
      <c r="M220" s="41">
        <f t="shared" si="36"/>
        <v>0.48329048843187672</v>
      </c>
      <c r="N220" s="42">
        <v>134</v>
      </c>
      <c r="O220" s="42">
        <f t="shared" si="37"/>
        <v>62.723404255319139</v>
      </c>
      <c r="P220" s="42">
        <f t="shared" si="38"/>
        <v>67.333333333333329</v>
      </c>
      <c r="Q220" s="42">
        <f t="shared" si="39"/>
        <v>66.666666666666671</v>
      </c>
      <c r="R220" s="42">
        <f t="shared" si="40"/>
        <v>71.276595744680847</v>
      </c>
      <c r="S220" s="43">
        <f t="shared" si="41"/>
        <v>-3.9432624113475327</v>
      </c>
      <c r="T220" s="43">
        <f t="shared" si="42"/>
        <v>-3.9432624113475185</v>
      </c>
      <c r="U220" t="s">
        <v>354</v>
      </c>
      <c r="V220" t="s">
        <v>347</v>
      </c>
      <c r="W220" t="s">
        <v>430</v>
      </c>
      <c r="X220" t="s">
        <v>511</v>
      </c>
      <c r="Y220" s="50"/>
    </row>
    <row r="221" spans="1:25" ht="15" x14ac:dyDescent="0.25">
      <c r="A221">
        <v>2.09</v>
      </c>
      <c r="B221">
        <v>1.75</v>
      </c>
      <c r="C221" s="32">
        <f t="shared" si="43"/>
        <v>4.9897470950102552E-2</v>
      </c>
      <c r="D221" s="33">
        <f>IF(OR($A221="",$B221=""),"",A221*'MPTO_working_2-way'!$G220)</f>
        <v>2.1942857142857144</v>
      </c>
      <c r="E221" s="35">
        <f>IF(OR($A221="",$B221=""),"",B221*'MPTO_working_2-way'!$G220)</f>
        <v>1.8373205741626795</v>
      </c>
      <c r="F221" s="33">
        <f>IF(OR($A221="",$B221=""),"",'MPTO_working_2-way'!D220)</f>
        <v>2.2049736247174074</v>
      </c>
      <c r="G221" s="35">
        <f>IF(OR($A221="",$B221=""),"",'MPTO_working_2-way'!E220)</f>
        <v>1.8298936835522202</v>
      </c>
      <c r="H221" s="33">
        <f>IF(OR($A221="",$B221=""),"",'OddsRatio_working_2-way'!M220)</f>
        <v>2.2055427546683419</v>
      </c>
      <c r="I221" s="33">
        <f>IF(OR($A221="",$B221=""),"",'OddsRatio_working_2-way'!N220)</f>
        <v>1.8295018954139968</v>
      </c>
      <c r="J221" s="33">
        <f>IF('Log_working_2-way'!$D220="","",A221^('Log_working_2-way'!$D220))</f>
        <v>2.2105219251271992</v>
      </c>
      <c r="K221" s="35">
        <f>IF('Log_working_2-way'!$D220="","",B221^('Log_working_2-way'!$D220))</f>
        <v>1.8260899528059844</v>
      </c>
      <c r="L221" s="41">
        <f t="shared" si="35"/>
        <v>0.45572916666666663</v>
      </c>
      <c r="M221" s="41">
        <f t="shared" si="36"/>
        <v>0.54427083333333337</v>
      </c>
      <c r="N221" s="42">
        <v>135</v>
      </c>
      <c r="O221" s="42">
        <f t="shared" si="37"/>
        <v>70.406698564593299</v>
      </c>
      <c r="P221" s="42">
        <f t="shared" si="38"/>
        <v>57.857142857142854</v>
      </c>
      <c r="Q221" s="42">
        <f t="shared" si="39"/>
        <v>77.142857142857139</v>
      </c>
      <c r="R221" s="42">
        <f t="shared" si="40"/>
        <v>64.593301435406701</v>
      </c>
      <c r="S221" s="43">
        <f t="shared" si="41"/>
        <v>-6.73615857826384</v>
      </c>
      <c r="T221" s="43">
        <f t="shared" si="42"/>
        <v>-6.7361585782638471</v>
      </c>
      <c r="U221" t="s">
        <v>358</v>
      </c>
      <c r="V221" t="s">
        <v>355</v>
      </c>
      <c r="W221" t="s">
        <v>431</v>
      </c>
      <c r="X221" t="s">
        <v>511</v>
      </c>
      <c r="Y221" s="50"/>
    </row>
    <row r="222" spans="1:25" ht="15" x14ac:dyDescent="0.25">
      <c r="A222">
        <v>2.04</v>
      </c>
      <c r="B222">
        <v>1.78</v>
      </c>
      <c r="C222" s="32">
        <f t="shared" si="43"/>
        <v>5.1993831240361388E-2</v>
      </c>
      <c r="D222" s="33">
        <f>IF(OR($A222="",$B222=""),"",A222*'MPTO_working_2-way'!$G221)</f>
        <v>2.1460674157303372</v>
      </c>
      <c r="E222" s="35">
        <f>IF(OR($A222="",$B222=""),"",B222*'MPTO_working_2-way'!$G221)</f>
        <v>1.8725490196078434</v>
      </c>
      <c r="F222" s="33">
        <f>IF(OR($A222="",$B222=""),"",'MPTO_working_2-way'!D221)</f>
        <v>2.1542477456098719</v>
      </c>
      <c r="G222" s="35">
        <f>IF(OR($A222="",$B222=""),"",'MPTO_working_2-way'!E221)</f>
        <v>1.8663651315789476</v>
      </c>
      <c r="H222" s="33">
        <f>IF(OR($A222="",$B222=""),"",'OddsRatio_working_2-way'!M221)</f>
        <v>2.1547005383792519</v>
      </c>
      <c r="I222" s="33">
        <f>IF(OR($A222="",$B222=""),"",'OddsRatio_working_2-way'!N221)</f>
        <v>1.8660254037844388</v>
      </c>
      <c r="J222" s="33">
        <f>IF('Log_working_2-way'!$D221="","",A222^('Log_working_2-way'!$D221))</f>
        <v>2.1585101502976682</v>
      </c>
      <c r="K222" s="35">
        <f>IF('Log_working_2-way'!$D221="","",B222^('Log_working_2-way'!$D221))</f>
        <v>1.8631775904092678</v>
      </c>
      <c r="L222" s="41">
        <f t="shared" si="35"/>
        <v>0.46596858638743455</v>
      </c>
      <c r="M222" s="41">
        <f t="shared" si="36"/>
        <v>0.53403141361256534</v>
      </c>
      <c r="N222" s="42">
        <v>136</v>
      </c>
      <c r="O222" s="42">
        <f t="shared" si="37"/>
        <v>69.333333333333329</v>
      </c>
      <c r="P222" s="42">
        <f t="shared" si="38"/>
        <v>59.595505617977537</v>
      </c>
      <c r="Q222" s="42">
        <f t="shared" si="39"/>
        <v>76.404494382022477</v>
      </c>
      <c r="R222" s="42">
        <f t="shared" si="40"/>
        <v>66.666666666666657</v>
      </c>
      <c r="S222" s="43">
        <f t="shared" si="41"/>
        <v>-7.0711610486891487</v>
      </c>
      <c r="T222" s="43">
        <f t="shared" si="42"/>
        <v>-7.0711610486891203</v>
      </c>
      <c r="U222" t="s">
        <v>357</v>
      </c>
      <c r="V222" t="s">
        <v>455</v>
      </c>
      <c r="W222" t="s">
        <v>431</v>
      </c>
      <c r="X222" t="s">
        <v>511</v>
      </c>
      <c r="Y222" s="50"/>
    </row>
    <row r="223" spans="1:25" ht="15" x14ac:dyDescent="0.25">
      <c r="A223">
        <v>1.87</v>
      </c>
      <c r="B223">
        <v>1.95</v>
      </c>
      <c r="C223" s="32">
        <f t="shared" si="43"/>
        <v>4.7579871109282745E-2</v>
      </c>
      <c r="D223" s="33">
        <f>IF(OR($A223="",$B223=""),"",A223*'MPTO_working_2-way'!$G222)</f>
        <v>1.9589743589743589</v>
      </c>
      <c r="E223" s="35">
        <f>IF(OR($A223="",$B223=""),"",B223*'MPTO_working_2-way'!$G222)</f>
        <v>2.0427807486631013</v>
      </c>
      <c r="F223" s="33">
        <f>IF(OR($A223="",$B223=""),"",'MPTO_working_2-way'!D222)</f>
        <v>1.9570642694217093</v>
      </c>
      <c r="G223" s="35">
        <f>IF(OR($A223="",$B223=""),"",'MPTO_working_2-way'!E222)</f>
        <v>2.0448619094350202</v>
      </c>
      <c r="H223" s="33">
        <f>IF(OR($A223="",$B223=""),"",'OddsRatio_working_2-way'!M222)</f>
        <v>1.9569688990161649</v>
      </c>
      <c r="I223" s="33">
        <f>IF(OR($A223="",$B223=""),"",'OddsRatio_working_2-way'!N222)</f>
        <v>2.0449660391555815</v>
      </c>
      <c r="J223" s="33">
        <f>IF('Log_working_2-way'!$D222="","",A223^('Log_working_2-way'!$D222))</f>
        <v>1.9560900444564779</v>
      </c>
      <c r="K223" s="35">
        <f>IF('Log_working_2-way'!$D222="","",B223^('Log_working_2-way'!$D222))</f>
        <v>2.0459265900711681</v>
      </c>
      <c r="L223" s="41">
        <f t="shared" si="35"/>
        <v>0.51047120418848169</v>
      </c>
      <c r="M223" s="41">
        <f t="shared" si="36"/>
        <v>0.48952879581151837</v>
      </c>
      <c r="N223" s="42">
        <v>137</v>
      </c>
      <c r="O223" s="42">
        <f t="shared" si="37"/>
        <v>63.737967914438492</v>
      </c>
      <c r="P223" s="42">
        <f t="shared" si="38"/>
        <v>66.743589743589737</v>
      </c>
      <c r="Q223" s="42">
        <f t="shared" si="39"/>
        <v>70.256410256410263</v>
      </c>
      <c r="R223" s="42">
        <f t="shared" si="40"/>
        <v>73.262032085561486</v>
      </c>
      <c r="S223" s="43">
        <f t="shared" si="41"/>
        <v>-6.5184423419717703</v>
      </c>
      <c r="T223" s="43">
        <f t="shared" si="42"/>
        <v>-6.518442341971749</v>
      </c>
      <c r="U223" t="s">
        <v>489</v>
      </c>
      <c r="V223" t="s">
        <v>356</v>
      </c>
      <c r="W223" t="s">
        <v>431</v>
      </c>
      <c r="X223" t="s">
        <v>511</v>
      </c>
      <c r="Y223" s="50"/>
    </row>
    <row r="224" spans="1:25" ht="15" x14ac:dyDescent="0.25">
      <c r="A224">
        <v>2.09</v>
      </c>
      <c r="B224">
        <v>1.75</v>
      </c>
      <c r="C224" s="32">
        <f t="shared" si="43"/>
        <v>4.9897470950102552E-2</v>
      </c>
      <c r="D224" s="33">
        <f>IF(OR($A224="",$B224=""),"",A224*'MPTO_working_2-way'!$G223)</f>
        <v>2.1942857142857144</v>
      </c>
      <c r="E224" s="35">
        <f>IF(OR($A224="",$B224=""),"",B224*'MPTO_working_2-way'!$G223)</f>
        <v>1.8373205741626795</v>
      </c>
      <c r="F224" s="33">
        <f>IF(OR($A224="",$B224=""),"",'MPTO_working_2-way'!D223)</f>
        <v>2.2049736247174074</v>
      </c>
      <c r="G224" s="35">
        <f>IF(OR($A224="",$B224=""),"",'MPTO_working_2-way'!E223)</f>
        <v>1.8298936835522202</v>
      </c>
      <c r="H224" s="33">
        <f>IF(OR($A224="",$B224=""),"",'OddsRatio_working_2-way'!M223)</f>
        <v>2.2055427546683419</v>
      </c>
      <c r="I224" s="33">
        <f>IF(OR($A224="",$B224=""),"",'OddsRatio_working_2-way'!N223)</f>
        <v>1.8295018954139968</v>
      </c>
      <c r="J224" s="33">
        <f>IF('Log_working_2-way'!$D223="","",A224^('Log_working_2-way'!$D223))</f>
        <v>2.2105219251271992</v>
      </c>
      <c r="K224" s="35">
        <f>IF('Log_working_2-way'!$D223="","",B224^('Log_working_2-way'!$D223))</f>
        <v>1.8260899528059844</v>
      </c>
      <c r="L224" s="41">
        <f t="shared" si="35"/>
        <v>0.45572916666666663</v>
      </c>
      <c r="M224" s="41">
        <f t="shared" si="36"/>
        <v>0.54427083333333337</v>
      </c>
      <c r="N224" s="42">
        <v>138</v>
      </c>
      <c r="O224" s="42">
        <f t="shared" si="37"/>
        <v>71.971291866028693</v>
      </c>
      <c r="P224" s="42">
        <f t="shared" si="38"/>
        <v>59.142857142857139</v>
      </c>
      <c r="Q224" s="42">
        <f t="shared" si="39"/>
        <v>78.857142857142847</v>
      </c>
      <c r="R224" s="42">
        <f t="shared" si="40"/>
        <v>66.028708133971293</v>
      </c>
      <c r="S224" s="43">
        <f t="shared" si="41"/>
        <v>-6.8858509911141539</v>
      </c>
      <c r="T224" s="43">
        <f t="shared" si="42"/>
        <v>-6.8858509911141539</v>
      </c>
      <c r="U224" t="s">
        <v>452</v>
      </c>
      <c r="V224" t="s">
        <v>490</v>
      </c>
      <c r="W224" t="s">
        <v>431</v>
      </c>
      <c r="X224" t="s">
        <v>511</v>
      </c>
      <c r="Y224" s="50"/>
    </row>
    <row r="225" spans="1:25" ht="15" x14ac:dyDescent="0.25">
      <c r="A225">
        <v>1.88</v>
      </c>
      <c r="B225">
        <v>1.9</v>
      </c>
      <c r="C225" s="32">
        <f t="shared" si="43"/>
        <v>5.8230683090705337E-2</v>
      </c>
      <c r="D225" s="33">
        <f>IF(OR($A225="",$B225=""),"",A225*'MPTO_working_2-way'!$G224)</f>
        <v>1.9894736842105258</v>
      </c>
      <c r="E225" s="35">
        <f>IF(OR($A225="",$B225=""),"",B225*'MPTO_working_2-way'!$G224)</f>
        <v>2.0106382978723398</v>
      </c>
      <c r="F225" s="33">
        <f>IF(OR($A225="",$B225=""),"",'MPTO_working_2-way'!D224)</f>
        <v>1.988864142538975</v>
      </c>
      <c r="G225" s="35">
        <f>IF(OR($A225="",$B225=""),"",'MPTO_working_2-way'!E224)</f>
        <v>2.0112612612612608</v>
      </c>
      <c r="H225" s="33">
        <f>IF(OR($A225="",$B225=""),"",'OddsRatio_working_2-way'!M224)</f>
        <v>1.9888264649460878</v>
      </c>
      <c r="I225" s="33">
        <f>IF(OR($A225="",$B225=""),"",'OddsRatio_working_2-way'!N224)</f>
        <v>2.0112997936948624</v>
      </c>
      <c r="J225" s="33">
        <f>IF('Log_working_2-way'!$D224="","",A225^('Log_working_2-way'!$D224))</f>
        <v>1.9885431022981777</v>
      </c>
      <c r="K225" s="35">
        <f>IF('Log_working_2-way'!$D224="","",B225^('Log_working_2-way'!$D224))</f>
        <v>2.0115896794708648</v>
      </c>
      <c r="L225" s="41">
        <f t="shared" si="35"/>
        <v>0.50264550264550278</v>
      </c>
      <c r="M225" s="41">
        <f t="shared" si="36"/>
        <v>0.49735449735449749</v>
      </c>
      <c r="N225" s="42">
        <v>139</v>
      </c>
      <c r="O225" s="42">
        <f t="shared" si="37"/>
        <v>65.063829787234042</v>
      </c>
      <c r="P225" s="42">
        <f t="shared" si="38"/>
        <v>65.842105263157876</v>
      </c>
      <c r="Q225" s="42">
        <f t="shared" si="39"/>
        <v>73.157894736842096</v>
      </c>
      <c r="R225" s="42">
        <f t="shared" si="40"/>
        <v>73.936170212765958</v>
      </c>
      <c r="S225" s="43">
        <f t="shared" si="41"/>
        <v>-8.0940649496080539</v>
      </c>
      <c r="T225" s="43">
        <f t="shared" si="42"/>
        <v>-8.0940649496080823</v>
      </c>
      <c r="U225" t="s">
        <v>491</v>
      </c>
      <c r="V225" t="s">
        <v>492</v>
      </c>
      <c r="W225" t="s">
        <v>512</v>
      </c>
      <c r="X225" t="s">
        <v>511</v>
      </c>
      <c r="Y225" s="50"/>
    </row>
    <row r="226" spans="1:25" ht="15" x14ac:dyDescent="0.25">
      <c r="A226">
        <v>1.87</v>
      </c>
      <c r="B226">
        <v>1.92</v>
      </c>
      <c r="C226" s="32">
        <f t="shared" si="43"/>
        <v>5.5592691622103452E-2</v>
      </c>
      <c r="D226" s="33">
        <f>IF(OR($A226="",$B226=""),"",A226*'MPTO_working_2-way'!$G225)</f>
        <v>1.9739583333333335</v>
      </c>
      <c r="E226" s="35">
        <f>IF(OR($A226="",$B226=""),"",B226*'MPTO_working_2-way'!$G225)</f>
        <v>2.0267379679144386</v>
      </c>
      <c r="F226" s="33">
        <f>IF(OR($A226="",$B226=""),"",'MPTO_working_2-way'!D225)</f>
        <v>1.9725304911548183</v>
      </c>
      <c r="G226" s="35">
        <f>IF(OR($A226="",$B226=""),"",'MPTO_working_2-way'!E225)</f>
        <v>2.0282453960004521</v>
      </c>
      <c r="H226" s="33">
        <f>IF(OR($A226="",$B226=""),"",'OddsRatio_working_2-way'!M225)</f>
        <v>1.9724464889715241</v>
      </c>
      <c r="I226" s="33">
        <f>IF(OR($A226="",$B226=""),"",'OddsRatio_working_2-way'!N225)</f>
        <v>2.0283342182227599</v>
      </c>
      <c r="J226" s="33">
        <f>IF('Log_working_2-way'!$D225="","",A226^('Log_working_2-way'!$D225))</f>
        <v>1.9717846778914458</v>
      </c>
      <c r="K226" s="35">
        <f>IF('Log_working_2-way'!$D225="","",B226^('Log_working_2-way'!$D225))</f>
        <v>2.0290345410339614</v>
      </c>
      <c r="L226" s="41">
        <f t="shared" si="35"/>
        <v>0.50659630606860151</v>
      </c>
      <c r="M226" s="41">
        <f t="shared" si="36"/>
        <v>0.49340369393139838</v>
      </c>
      <c r="N226" s="42">
        <v>140</v>
      </c>
      <c r="O226" s="42">
        <f t="shared" si="37"/>
        <v>65.133689839572185</v>
      </c>
      <c r="P226" s="42">
        <f t="shared" si="38"/>
        <v>67.083333333333343</v>
      </c>
      <c r="Q226" s="42">
        <f t="shared" si="39"/>
        <v>72.916666666666671</v>
      </c>
      <c r="R226" s="42">
        <f t="shared" si="40"/>
        <v>74.866310160427801</v>
      </c>
      <c r="S226" s="43">
        <f t="shared" si="41"/>
        <v>-7.7829768270944868</v>
      </c>
      <c r="T226" s="43">
        <f t="shared" si="42"/>
        <v>-7.7829768270944584</v>
      </c>
      <c r="U226" t="s">
        <v>493</v>
      </c>
      <c r="V226" t="s">
        <v>494</v>
      </c>
      <c r="W226" t="s">
        <v>512</v>
      </c>
      <c r="X226" t="s">
        <v>511</v>
      </c>
      <c r="Y226" s="50"/>
    </row>
    <row r="227" spans="1:25" ht="15" x14ac:dyDescent="0.25">
      <c r="A227">
        <v>1.89</v>
      </c>
      <c r="B227">
        <v>1.89</v>
      </c>
      <c r="C227" s="32">
        <f t="shared" si="43"/>
        <v>5.8201058201058364E-2</v>
      </c>
      <c r="D227" s="33">
        <f>IF(OR($A227="",$B227=""),"",A227*'MPTO_working_2-way'!$G226)</f>
        <v>2</v>
      </c>
      <c r="E227" s="35">
        <f>IF(OR($A227="",$B227=""),"",B227*'MPTO_working_2-way'!$G226)</f>
        <v>2</v>
      </c>
      <c r="F227" s="33">
        <f>IF(OR($A227="",$B227=""),"",'MPTO_working_2-way'!D226)</f>
        <v>2.0000000000000004</v>
      </c>
      <c r="G227" s="35">
        <f>IF(OR($A227="",$B227=""),"",'MPTO_working_2-way'!E226)</f>
        <v>2.0000000000000004</v>
      </c>
      <c r="H227" s="33">
        <f>IF(OR($A227="",$B227=""),"",'OddsRatio_working_2-way'!M226)</f>
        <v>2.0000000000000004</v>
      </c>
      <c r="I227" s="33">
        <f>IF(OR($A227="",$B227=""),"",'OddsRatio_working_2-way'!N226)</f>
        <v>2.0000000000000004</v>
      </c>
      <c r="J227" s="33">
        <f>IF('Log_working_2-way'!$D226="","",A227^('Log_working_2-way'!$D226))</f>
        <v>1.9999999999984814</v>
      </c>
      <c r="K227" s="35">
        <f>IF('Log_working_2-way'!$D226="","",B227^('Log_working_2-way'!$D226))</f>
        <v>1.9999999999984814</v>
      </c>
      <c r="L227" s="41">
        <f t="shared" si="35"/>
        <v>0.5</v>
      </c>
      <c r="M227" s="41">
        <f t="shared" si="36"/>
        <v>0.5</v>
      </c>
      <c r="N227" s="42">
        <v>141</v>
      </c>
      <c r="O227" s="42">
        <f t="shared" si="37"/>
        <v>66.396825396825406</v>
      </c>
      <c r="P227" s="42">
        <f t="shared" si="38"/>
        <v>66.396825396825406</v>
      </c>
      <c r="Q227" s="42">
        <f t="shared" si="39"/>
        <v>74.603174603174608</v>
      </c>
      <c r="R227" s="42">
        <f t="shared" si="40"/>
        <v>74.603174603174608</v>
      </c>
      <c r="S227" s="43">
        <f t="shared" si="41"/>
        <v>-8.2063492063492021</v>
      </c>
      <c r="T227" s="43">
        <f t="shared" si="42"/>
        <v>-8.2063492063492021</v>
      </c>
      <c r="U227" t="s">
        <v>495</v>
      </c>
      <c r="V227" t="s">
        <v>496</v>
      </c>
      <c r="W227" t="s">
        <v>512</v>
      </c>
      <c r="X227" t="s">
        <v>511</v>
      </c>
      <c r="Y227" s="50"/>
    </row>
    <row r="228" spans="1:25" s="38" customFormat="1" ht="15" x14ac:dyDescent="0.25">
      <c r="A228">
        <v>1.93</v>
      </c>
      <c r="B228">
        <v>1.86</v>
      </c>
      <c r="C228" s="32">
        <f t="shared" si="43"/>
        <v>5.5769123628057304E-2</v>
      </c>
      <c r="D228" s="33">
        <f>IF(OR($A228="",$B228=""),"",A228*'MPTO_working_2-way'!$G227)</f>
        <v>2.0376344086021505</v>
      </c>
      <c r="E228" s="35">
        <f>IF(OR($A228="",$B228=""),"",B228*'MPTO_working_2-way'!$G227)</f>
        <v>1.9637305699481866</v>
      </c>
      <c r="F228" s="33">
        <f>IF(OR($A228="",$B228=""),"",'MPTO_working_2-way'!D227)</f>
        <v>2.0397749872151825</v>
      </c>
      <c r="G228" s="35">
        <f>IF(OR($A228="",$B228=""),"",'MPTO_working_2-way'!E227)</f>
        <v>1.9617465435269688</v>
      </c>
      <c r="H228" s="33">
        <f>IF(OR($A228="",$B228=""),"",'OddsRatio_working_2-way'!M227)</f>
        <v>2.0399016053633199</v>
      </c>
      <c r="I228" s="33">
        <f>IF(OR($A228="",$B228=""),"",'OddsRatio_working_2-way'!N227)</f>
        <v>1.9616294415187687</v>
      </c>
      <c r="J228" s="33">
        <f>IF('Log_working_2-way'!$D227="","",A228^('Log_working_2-way'!$D227))</f>
        <v>2.0408967437418535</v>
      </c>
      <c r="K228" s="35">
        <f>IF('Log_working_2-way'!$D227="","",B228^('Log_working_2-way'!$D227))</f>
        <v>1.9607100858082853</v>
      </c>
      <c r="L228" s="41">
        <f t="shared" si="35"/>
        <v>0.49076517150395776</v>
      </c>
      <c r="M228" s="41">
        <f t="shared" si="36"/>
        <v>0.50923482849604218</v>
      </c>
      <c r="N228" s="42">
        <v>142</v>
      </c>
      <c r="O228" s="42">
        <f t="shared" si="37"/>
        <v>68.424870466321252</v>
      </c>
      <c r="P228" s="42">
        <f t="shared" si="38"/>
        <v>65.655913978494624</v>
      </c>
      <c r="Q228" s="42">
        <f t="shared" si="39"/>
        <v>76.344086021505376</v>
      </c>
      <c r="R228" s="42">
        <f t="shared" si="40"/>
        <v>73.575129533678762</v>
      </c>
      <c r="S228" s="43">
        <f t="shared" si="41"/>
        <v>-7.9192155551841239</v>
      </c>
      <c r="T228" s="43">
        <f t="shared" si="42"/>
        <v>-7.9192155551841381</v>
      </c>
      <c r="U228" t="s">
        <v>497</v>
      </c>
      <c r="V228" t="s">
        <v>498</v>
      </c>
      <c r="W228" t="s">
        <v>512</v>
      </c>
      <c r="X228" t="s">
        <v>511</v>
      </c>
      <c r="Y228" s="50"/>
    </row>
    <row r="229" spans="1:25" ht="15" x14ac:dyDescent="0.25">
      <c r="A229">
        <v>2</v>
      </c>
      <c r="B229">
        <v>1.79</v>
      </c>
      <c r="C229" s="32">
        <f t="shared" si="43"/>
        <v>5.8659217877095049E-2</v>
      </c>
      <c r="D229" s="33">
        <f>IF(OR($A229="",$B229=""),"",A229*'MPTO_working_2-way'!$G228)</f>
        <v>2.1173184357541901</v>
      </c>
      <c r="E229" s="35">
        <f>IF(OR($A229="",$B229=""),"",B229*'MPTO_working_2-way'!$G228)</f>
        <v>1.8950000000000002</v>
      </c>
      <c r="F229" s="33">
        <f>IF(OR($A229="",$B229=""),"",'MPTO_working_2-way'!D228)</f>
        <v>2.1246290801186944</v>
      </c>
      <c r="G229" s="35">
        <f>IF(OR($A229="",$B229=""),"",'MPTO_working_2-way'!E228)</f>
        <v>1.8891820580474936</v>
      </c>
      <c r="H229" s="33">
        <f>IF(OR($A229="",$B229=""),"",'OddsRatio_working_2-way'!M228)</f>
        <v>2.1250879009260242</v>
      </c>
      <c r="I229" s="33">
        <f>IF(OR($A229="",$B229=""),"",'OddsRatio_working_2-way'!N228)</f>
        <v>1.8888194417315589</v>
      </c>
      <c r="J229" s="33">
        <f>IF('Log_working_2-way'!$D228="","",A229^('Log_working_2-way'!$D228))</f>
        <v>2.1285098799616855</v>
      </c>
      <c r="K229" s="35">
        <f>IF('Log_working_2-way'!$D228="","",B229^('Log_working_2-way'!$D228))</f>
        <v>1.8861242756957874</v>
      </c>
      <c r="L229" s="41">
        <f t="shared" si="35"/>
        <v>0.47229551451187329</v>
      </c>
      <c r="M229" s="41">
        <f t="shared" si="36"/>
        <v>0.52770448548812654</v>
      </c>
      <c r="N229" s="42">
        <v>143</v>
      </c>
      <c r="O229" s="42">
        <f t="shared" si="37"/>
        <v>71.5</v>
      </c>
      <c r="P229" s="42">
        <f t="shared" si="38"/>
        <v>63.111731843575413</v>
      </c>
      <c r="Q229" s="42">
        <f t="shared" si="39"/>
        <v>79.888268156424573</v>
      </c>
      <c r="R229" s="42">
        <f t="shared" si="40"/>
        <v>71.5</v>
      </c>
      <c r="S229" s="43">
        <f t="shared" si="41"/>
        <v>-8.3882681564245729</v>
      </c>
      <c r="T229" s="43">
        <f t="shared" si="42"/>
        <v>-8.3882681564245871</v>
      </c>
      <c r="U229" t="s">
        <v>499</v>
      </c>
      <c r="V229" t="s">
        <v>353</v>
      </c>
      <c r="W229" t="s">
        <v>512</v>
      </c>
      <c r="X229" t="s">
        <v>511</v>
      </c>
      <c r="Y229" s="50"/>
    </row>
    <row r="230" spans="1:25" ht="15" x14ac:dyDescent="0.25">
      <c r="A230">
        <v>1.6</v>
      </c>
      <c r="B230">
        <v>2.31</v>
      </c>
      <c r="C230" s="32">
        <f t="shared" si="43"/>
        <v>5.7900432900432897E-2</v>
      </c>
      <c r="D230" s="33">
        <f>IF(OR($A230="",$B230=""),"",A230*'MPTO_working_2-way'!$G229)</f>
        <v>1.6926406926406927</v>
      </c>
      <c r="E230" s="35">
        <f>IF(OR($A230="",$B230=""),"",B230*'MPTO_working_2-way'!$G229)</f>
        <v>2.4437500000000001</v>
      </c>
      <c r="F230" s="33">
        <f>IF(OR($A230="",$B230=""),"",'MPTO_working_2-way'!D229)</f>
        <v>1.6777122106218794</v>
      </c>
      <c r="G230" s="35">
        <f>IF(OR($A230="",$B230=""),"",'MPTO_working_2-way'!E229)</f>
        <v>2.475552578700603</v>
      </c>
      <c r="H230" s="33">
        <f>IF(OR($A230="",$B230=""),"",'OddsRatio_working_2-way'!M229)</f>
        <v>1.6767682521924121</v>
      </c>
      <c r="I230" s="33">
        <f>IF(OR($A230="",$B230=""),"",'OddsRatio_working_2-way'!N229)</f>
        <v>2.4776106839534338</v>
      </c>
      <c r="J230" s="33">
        <f>IF('Log_working_2-way'!$D229="","",A230^('Log_working_2-way'!$D229))</f>
        <v>1.6698855782444526</v>
      </c>
      <c r="K230" s="35">
        <f>IF('Log_working_2-way'!$D229="","",B230^('Log_working_2-way'!$D229))</f>
        <v>2.4927922506039937</v>
      </c>
      <c r="L230" s="41">
        <f t="shared" si="35"/>
        <v>0.59079283887468026</v>
      </c>
      <c r="M230" s="41">
        <f t="shared" si="36"/>
        <v>0.40920716112531969</v>
      </c>
      <c r="N230" s="42">
        <v>144</v>
      </c>
      <c r="O230" s="42">
        <f t="shared" si="37"/>
        <v>54</v>
      </c>
      <c r="P230" s="42">
        <f t="shared" si="38"/>
        <v>81.662337662337649</v>
      </c>
      <c r="Q230" s="42">
        <f t="shared" si="39"/>
        <v>62.337662337662337</v>
      </c>
      <c r="R230" s="42">
        <f t="shared" si="40"/>
        <v>90</v>
      </c>
      <c r="S230" s="43">
        <f t="shared" si="41"/>
        <v>-8.3376623376623371</v>
      </c>
      <c r="T230" s="43">
        <f t="shared" si="42"/>
        <v>-8.3376623376623513</v>
      </c>
      <c r="U230" t="s">
        <v>500</v>
      </c>
      <c r="V230" t="s">
        <v>501</v>
      </c>
      <c r="W230" t="s">
        <v>513</v>
      </c>
      <c r="X230" t="s">
        <v>511</v>
      </c>
      <c r="Y230" s="50"/>
    </row>
    <row r="231" spans="1:25" s="38" customFormat="1" ht="15" x14ac:dyDescent="0.25">
      <c r="A231">
        <v>1.69</v>
      </c>
      <c r="B231">
        <v>2.13</v>
      </c>
      <c r="C231" s="32">
        <f t="shared" si="43"/>
        <v>6.1199544406478346E-2</v>
      </c>
      <c r="D231" s="33">
        <f>IF(OR($A231="",$B231=""),"",A231*'MPTO_working_2-way'!$G230)</f>
        <v>1.7934272300469483</v>
      </c>
      <c r="E231" s="35">
        <f>IF(OR($A231="",$B231=""),"",B231*'MPTO_working_2-way'!$G230)</f>
        <v>2.2603550295857988</v>
      </c>
      <c r="F231" s="33">
        <f>IF(OR($A231="",$B231=""),"",'MPTO_working_2-way'!D230)</f>
        <v>1.7821620417357724</v>
      </c>
      <c r="G231" s="35">
        <f>IF(OR($A231="",$B231=""),"",'MPTO_working_2-way'!E230)</f>
        <v>2.2785074532392318</v>
      </c>
      <c r="H231" s="33">
        <f>IF(OR($A231="",$B231=""),"",'OddsRatio_working_2-way'!M230)</f>
        <v>1.7814214413660203</v>
      </c>
      <c r="I231" s="33">
        <f>IF(OR($A231="",$B231=""),"",'OddsRatio_working_2-way'!N230)</f>
        <v>2.2797191720921779</v>
      </c>
      <c r="J231" s="33">
        <f>IF('Log_working_2-way'!$D230="","",A231^('Log_working_2-way'!$D230))</f>
        <v>1.7762091016511248</v>
      </c>
      <c r="K231" s="35">
        <f>IF('Log_working_2-way'!$D230="","",B231^('Log_working_2-way'!$D230))</f>
        <v>2.2883126439346553</v>
      </c>
      <c r="L231" s="41">
        <f t="shared" si="35"/>
        <v>0.55759162303664922</v>
      </c>
      <c r="M231" s="41">
        <f t="shared" si="36"/>
        <v>0.44240837696335078</v>
      </c>
      <c r="N231" s="42">
        <v>145</v>
      </c>
      <c r="O231" s="42">
        <f t="shared" si="37"/>
        <v>59.201183431952657</v>
      </c>
      <c r="P231" s="42">
        <f t="shared" si="38"/>
        <v>76.924882629107969</v>
      </c>
      <c r="Q231" s="42">
        <f t="shared" si="39"/>
        <v>68.075117370892016</v>
      </c>
      <c r="R231" s="42">
        <f t="shared" si="40"/>
        <v>85.798816568047343</v>
      </c>
      <c r="S231" s="43">
        <f t="shared" si="41"/>
        <v>-8.8739339389393592</v>
      </c>
      <c r="T231" s="43">
        <f t="shared" si="42"/>
        <v>-8.8739339389393734</v>
      </c>
      <c r="U231" t="s">
        <v>502</v>
      </c>
      <c r="V231" t="s">
        <v>503</v>
      </c>
      <c r="W231" t="s">
        <v>513</v>
      </c>
      <c r="X231" t="s">
        <v>511</v>
      </c>
      <c r="Y231" s="50"/>
    </row>
    <row r="232" spans="1:25" ht="15" x14ac:dyDescent="0.25">
      <c r="A232">
        <v>1.66</v>
      </c>
      <c r="B232">
        <v>2.16</v>
      </c>
      <c r="C232" s="32">
        <f t="shared" si="43"/>
        <v>6.5372601517179829E-2</v>
      </c>
      <c r="D232" s="33">
        <f>IF(OR($A232="",$B232=""),"",A232*'MPTO_working_2-way'!$G231)</f>
        <v>1.7685185185185184</v>
      </c>
      <c r="E232" s="35">
        <f>IF(OR($A232="",$B232=""),"",B232*'MPTO_working_2-way'!$G231)</f>
        <v>2.3012048192771086</v>
      </c>
      <c r="F232" s="33">
        <f>IF(OR($A232="",$B232=""),"",'MPTO_working_2-way'!D231)</f>
        <v>1.7552379087526921</v>
      </c>
      <c r="G232" s="35">
        <f>IF(OR($A232="",$B232=""),"",'MPTO_working_2-way'!E231)</f>
        <v>2.324086077262121</v>
      </c>
      <c r="H232" s="33">
        <f>IF(OR($A232="",$B232=""),"",'OddsRatio_working_2-way'!M231)</f>
        <v>1.7542980294561157</v>
      </c>
      <c r="I232" s="33">
        <f>IF(OR($A232="",$B232=""),"",'OddsRatio_working_2-way'!N231)</f>
        <v>2.3257359305592336</v>
      </c>
      <c r="J232" s="33">
        <f>IF('Log_working_2-way'!$D231="","",A232^('Log_working_2-way'!$D231))</f>
        <v>1.7481390444376868</v>
      </c>
      <c r="K232" s="35">
        <f>IF('Log_working_2-way'!$D231="","",B232^('Log_working_2-way'!$D231))</f>
        <v>2.3366499281446229</v>
      </c>
      <c r="L232" s="41">
        <f t="shared" si="35"/>
        <v>0.56544502617801051</v>
      </c>
      <c r="M232" s="41">
        <f t="shared" si="36"/>
        <v>0.43455497382198949</v>
      </c>
      <c r="N232" s="42">
        <v>146</v>
      </c>
      <c r="O232" s="42">
        <f t="shared" si="37"/>
        <v>58.048192771084331</v>
      </c>
      <c r="P232" s="42">
        <f t="shared" si="38"/>
        <v>78.407407407407405</v>
      </c>
      <c r="Q232" s="42">
        <f t="shared" si="39"/>
        <v>67.592592592592581</v>
      </c>
      <c r="R232" s="42">
        <f t="shared" si="40"/>
        <v>87.951807228915669</v>
      </c>
      <c r="S232" s="43">
        <f t="shared" si="41"/>
        <v>-9.5443998215082502</v>
      </c>
      <c r="T232" s="43">
        <f t="shared" si="42"/>
        <v>-9.5443998215082644</v>
      </c>
      <c r="U232" t="s">
        <v>504</v>
      </c>
      <c r="V232" t="s">
        <v>505</v>
      </c>
      <c r="W232" t="s">
        <v>513</v>
      </c>
      <c r="X232" t="s">
        <v>511</v>
      </c>
      <c r="Y232" s="50"/>
    </row>
    <row r="233" spans="1:25" ht="15" x14ac:dyDescent="0.25">
      <c r="A233">
        <v>1.73</v>
      </c>
      <c r="B233">
        <v>2.0499999999999998</v>
      </c>
      <c r="C233" s="32">
        <f t="shared" si="43"/>
        <v>6.5839560129705488E-2</v>
      </c>
      <c r="D233" s="33">
        <f>IF(OR($A233="",$B233=""),"",A233*'MPTO_working_2-way'!$G232)</f>
        <v>1.8439024390243905</v>
      </c>
      <c r="E233" s="35">
        <f>IF(OR($A233="",$B233=""),"",B233*'MPTO_working_2-way'!$G232)</f>
        <v>2.1849710982658959</v>
      </c>
      <c r="F233" s="33">
        <f>IF(OR($A233="",$B233=""),"",'MPTO_working_2-way'!D232)</f>
        <v>1.8344756239493085</v>
      </c>
      <c r="G233" s="35">
        <f>IF(OR($A233="",$B233=""),"",'MPTO_working_2-way'!E232)</f>
        <v>2.1983573531690688</v>
      </c>
      <c r="H233" s="33">
        <f>IF(OR($A233="",$B233=""),"",'OddsRatio_working_2-way'!M232)</f>
        <v>1.8338093878327919</v>
      </c>
      <c r="I233" s="33">
        <f>IF(OR($A233="",$B233=""),"",'OddsRatio_working_2-way'!N232)</f>
        <v>2.1993148729101804</v>
      </c>
      <c r="J233" s="33">
        <f>IF('Log_working_2-way'!$D232="","",A233^('Log_working_2-way'!$D232))</f>
        <v>1.8294261817476967</v>
      </c>
      <c r="K233" s="35">
        <f>IF('Log_working_2-way'!$D232="","",B233^('Log_working_2-way'!$D232))</f>
        <v>2.205652801897259</v>
      </c>
      <c r="L233" s="41">
        <f t="shared" si="35"/>
        <v>0.54232804232804221</v>
      </c>
      <c r="M233" s="41">
        <f t="shared" si="36"/>
        <v>0.45767195767195767</v>
      </c>
      <c r="N233" s="42">
        <v>147</v>
      </c>
      <c r="O233" s="42">
        <f t="shared" si="37"/>
        <v>62.028901734104053</v>
      </c>
      <c r="P233" s="42">
        <f t="shared" si="38"/>
        <v>75.292682926829258</v>
      </c>
      <c r="Q233" s="42">
        <f t="shared" si="39"/>
        <v>71.707317073170742</v>
      </c>
      <c r="R233" s="42">
        <f t="shared" si="40"/>
        <v>84.971098265895961</v>
      </c>
      <c r="S233" s="43">
        <f t="shared" si="41"/>
        <v>-9.6784153390666887</v>
      </c>
      <c r="T233" s="43">
        <f t="shared" si="42"/>
        <v>-9.6784153390667029</v>
      </c>
      <c r="U233" t="s">
        <v>506</v>
      </c>
      <c r="V233" t="s">
        <v>507</v>
      </c>
      <c r="W233" t="s">
        <v>513</v>
      </c>
      <c r="X233" t="s">
        <v>511</v>
      </c>
      <c r="Y233" s="50"/>
    </row>
    <row r="234" spans="1:25" ht="15" x14ac:dyDescent="0.25">
      <c r="A234">
        <v>1.69</v>
      </c>
      <c r="B234">
        <v>2.11</v>
      </c>
      <c r="C234" s="32">
        <f t="shared" si="43"/>
        <v>6.5649625620460395E-2</v>
      </c>
      <c r="D234" s="33">
        <f>IF(OR($A234="",$B234=""),"",A234*'MPTO_working_2-way'!$G233)</f>
        <v>1.8009478672985779</v>
      </c>
      <c r="E234" s="35">
        <f>IF(OR($A234="",$B234=""),"",B234*'MPTO_working_2-way'!$G233)</f>
        <v>2.2485207100591711</v>
      </c>
      <c r="F234" s="33">
        <f>IF(OR($A234="",$B234=""),"",'MPTO_working_2-way'!D233)</f>
        <v>1.7892571313881429</v>
      </c>
      <c r="G234" s="35">
        <f>IF(OR($A234="",$B234=""),"",'MPTO_working_2-way'!E233)</f>
        <v>2.2670142089704055</v>
      </c>
      <c r="H234" s="33">
        <f>IF(OR($A234="",$B234=""),"",'OddsRatio_working_2-way'!M233)</f>
        <v>1.7884298457197199</v>
      </c>
      <c r="I234" s="33">
        <f>IF(OR($A234="",$B234=""),"",'OddsRatio_working_2-way'!N233)</f>
        <v>2.2683436648534623</v>
      </c>
      <c r="J234" s="33">
        <f>IF('Log_working_2-way'!$D233="","",A234^('Log_working_2-way'!$D233))</f>
        <v>1.7830023998710038</v>
      </c>
      <c r="K234" s="35">
        <f>IF('Log_working_2-way'!$D233="","",B234^('Log_working_2-way'!$D233))</f>
        <v>2.2771352937808902</v>
      </c>
      <c r="L234" s="41">
        <f t="shared" si="35"/>
        <v>0.5552631578947369</v>
      </c>
      <c r="M234" s="41">
        <f t="shared" si="36"/>
        <v>0.44473684210526326</v>
      </c>
      <c r="N234" s="42">
        <v>148</v>
      </c>
      <c r="O234" s="42">
        <f t="shared" si="37"/>
        <v>60.426035502958584</v>
      </c>
      <c r="P234" s="42">
        <f t="shared" si="38"/>
        <v>77.857819905213262</v>
      </c>
      <c r="Q234" s="42">
        <f t="shared" si="39"/>
        <v>70.142180094786738</v>
      </c>
      <c r="R234" s="42">
        <f t="shared" si="40"/>
        <v>87.57396449704143</v>
      </c>
      <c r="S234" s="43">
        <f t="shared" si="41"/>
        <v>-9.7161445918281544</v>
      </c>
      <c r="T234" s="43">
        <f t="shared" si="42"/>
        <v>-9.7161445918281686</v>
      </c>
      <c r="U234" t="s">
        <v>508</v>
      </c>
      <c r="V234" t="s">
        <v>509</v>
      </c>
      <c r="W234" t="s">
        <v>513</v>
      </c>
      <c r="X234" t="s">
        <v>511</v>
      </c>
      <c r="Y234" s="50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/>
      <c r="Y235" s="50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/>
      <c r="Y236" s="50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/>
      <c r="Y237" s="50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/>
      <c r="Y238" s="50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/>
      <c r="Y239" s="50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/>
      <c r="Y240" s="50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/>
      <c r="Y241" s="50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/>
      <c r="Y242" s="50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/>
      <c r="Y243" s="50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50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50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50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50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50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50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50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50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50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50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50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50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50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50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50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50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50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50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50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50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50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50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50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50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50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50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50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50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50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50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50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50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50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50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50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50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50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50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50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50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50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50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50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50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50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50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50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50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50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50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50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50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50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50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50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50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50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50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50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50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50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50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50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50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50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50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50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50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50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50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 s="28"/>
      <c r="Y314" s="50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 s="28"/>
      <c r="Y315" s="50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 s="28"/>
      <c r="Y316" s="50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 s="28"/>
      <c r="Y317" s="50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 s="28"/>
      <c r="Y318" s="50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 s="28"/>
      <c r="Y319" s="50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 s="28"/>
      <c r="Y320" s="50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 s="28"/>
      <c r="Y321" s="50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 s="28"/>
      <c r="Y322" s="50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 s="28"/>
      <c r="Y323" s="50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 s="28"/>
      <c r="Y324" s="50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 s="28"/>
      <c r="Y325" s="50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 s="28"/>
      <c r="Y326" s="50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 s="28"/>
      <c r="Y327" s="50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 s="28"/>
      <c r="Y328" s="50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 s="28"/>
      <c r="Y329" s="50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 s="28"/>
      <c r="Y330" s="50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 s="28"/>
      <c r="Y331" s="50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 s="28"/>
      <c r="Y332" s="50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 s="28"/>
      <c r="Y333" s="50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 s="28"/>
      <c r="Y334" s="50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 s="28"/>
      <c r="Y335" s="50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 s="28"/>
      <c r="Y336" s="50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 s="28"/>
      <c r="Y337" s="50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 s="28"/>
      <c r="Y338" s="50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 s="28"/>
      <c r="Y339" s="50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 s="28"/>
      <c r="Y340" s="50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 s="28"/>
      <c r="Y341" s="50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 s="28"/>
      <c r="Y342" s="50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 s="28"/>
      <c r="Y343" s="50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 s="28"/>
      <c r="Y344" s="50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 s="28"/>
      <c r="Y345" s="50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 s="28"/>
      <c r="Y346" s="50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 s="28"/>
      <c r="Y347" s="50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 s="28"/>
      <c r="Y348" s="50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 s="28"/>
      <c r="Y349" s="50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 s="28"/>
      <c r="Y350" s="50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 s="28"/>
      <c r="Y351" s="50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 s="28"/>
      <c r="Y352" s="50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 s="28"/>
      <c r="Y353" s="50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50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50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50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 s="28"/>
      <c r="Y357" s="50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 s="28"/>
      <c r="Y358" s="50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 s="28"/>
      <c r="Y359" s="50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 s="28"/>
      <c r="Y360" s="50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 s="28"/>
      <c r="Y361" s="50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 s="28"/>
      <c r="Y362" s="50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 s="28"/>
      <c r="Y363" s="50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 s="28"/>
      <c r="Y364" s="50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 s="28"/>
      <c r="Y365" s="50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 s="28"/>
      <c r="Y366" s="50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 s="28"/>
      <c r="Y367" s="50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 s="28"/>
      <c r="Y368" s="50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 s="28"/>
      <c r="Y369" s="50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 s="28"/>
      <c r="Y370" s="50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 s="28"/>
      <c r="Y371" s="50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 s="28"/>
      <c r="Y372" s="50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 s="28"/>
      <c r="Y373" s="50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 s="28"/>
      <c r="Y374" s="50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 s="28"/>
      <c r="Y375" s="50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 s="28"/>
      <c r="Y376" s="50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50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50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50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50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50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50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50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50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50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50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50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50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50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50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50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50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50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50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50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50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50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50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50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50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50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50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50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50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50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50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50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50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50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50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50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50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50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50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50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50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50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50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50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50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50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50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50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50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50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50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50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50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50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50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50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50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50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50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50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50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50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50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50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50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50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50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50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50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50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50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50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50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50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50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50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50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50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50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50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50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50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50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50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50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50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50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50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50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50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50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50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50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50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50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50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50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50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50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50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50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50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50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50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50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50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50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50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50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50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50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50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50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50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50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50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50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50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50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50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50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50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50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50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50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50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50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50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50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50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50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50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50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50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50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50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50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50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50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50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50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50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50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50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50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50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50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50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50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50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50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50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50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50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50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50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50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50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50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50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50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50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50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50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50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50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50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50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50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50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50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50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50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50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50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50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50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50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50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50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50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50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50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50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50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50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50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50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50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50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50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50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50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50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50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50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50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50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50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50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50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50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50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50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50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50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50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50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50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50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50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50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50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50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50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50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50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50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50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50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50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50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50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50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50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50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50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50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50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50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50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50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50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50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50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50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50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50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50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50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50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50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50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50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50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50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50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50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50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50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50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50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50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50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50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50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50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50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50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50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50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50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50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50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50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50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50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50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50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50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50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50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50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50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50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50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50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50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50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50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5"/>
  <sheetViews>
    <sheetView tabSelected="1" zoomScale="80" zoomScaleNormal="80" workbookViewId="0">
      <pane ySplit="2" topLeftCell="A3" activePane="bottomLeft" state="frozen"/>
      <selection pane="bottomLeft" activeCell="AH18" sqref="AH1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81" t="s">
        <v>9</v>
      </c>
      <c r="B1" s="81"/>
      <c r="C1" s="82"/>
      <c r="D1" s="18"/>
      <c r="E1" s="83" t="s">
        <v>25</v>
      </c>
      <c r="F1" s="81"/>
      <c r="G1" s="82"/>
      <c r="H1" s="83" t="s">
        <v>23</v>
      </c>
      <c r="I1" s="81"/>
      <c r="J1" s="82"/>
      <c r="K1" s="83" t="s">
        <v>11</v>
      </c>
      <c r="L1" s="81"/>
      <c r="M1" s="82"/>
      <c r="N1" s="83" t="s">
        <v>170</v>
      </c>
      <c r="O1" s="81"/>
      <c r="P1" s="81"/>
      <c r="Q1" s="13" t="s">
        <v>32</v>
      </c>
      <c r="R1" s="13" t="s">
        <v>33</v>
      </c>
      <c r="S1" s="26" t="s">
        <v>169</v>
      </c>
      <c r="T1" s="13" t="s">
        <v>182</v>
      </c>
      <c r="U1" s="13" t="s">
        <v>173</v>
      </c>
      <c r="V1" s="13" t="s">
        <v>174</v>
      </c>
      <c r="W1" s="13" t="s">
        <v>175</v>
      </c>
      <c r="X1" s="13" t="s">
        <v>176</v>
      </c>
      <c r="Y1" s="13" t="s">
        <v>177</v>
      </c>
      <c r="Z1" s="13" t="s">
        <v>178</v>
      </c>
      <c r="AA1" s="13" t="s">
        <v>179</v>
      </c>
      <c r="AB1" s="13" t="s">
        <v>180</v>
      </c>
      <c r="AC1" s="13" t="s">
        <v>181</v>
      </c>
      <c r="AD1" s="29" t="s">
        <v>194</v>
      </c>
      <c r="AE1" s="29" t="s">
        <v>195</v>
      </c>
      <c r="AF1" s="13" t="s">
        <v>192</v>
      </c>
      <c r="AG1" s="13" t="s">
        <v>193</v>
      </c>
      <c r="AH1" s="52" t="s">
        <v>191</v>
      </c>
      <c r="AI1" s="29" t="s">
        <v>196</v>
      </c>
      <c r="AJ1" s="13" t="s">
        <v>205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2.41</v>
      </c>
      <c r="B3">
        <v>3.42</v>
      </c>
      <c r="C3">
        <v>3.86</v>
      </c>
      <c r="D3" s="20">
        <f>IF(OR($A3="",$B3="",$C3=""),"",(1/A3)+(1/B3)+(1/C3)-1)</f>
        <v>-3.3597222332233612E-2</v>
      </c>
      <c r="E3" s="17">
        <f>IF(OR($A3="",$B3="",$C3=""),"",A3*'MPTO_working_3-way'!$I2)</f>
        <v>2.3290306941793171</v>
      </c>
      <c r="F3" s="21">
        <f>IF(OR($A3="",$B3="",$C3=""),"",B3*'MPTO_working_3-way'!$I2)</f>
        <v>3.305097499623761</v>
      </c>
      <c r="G3" s="22">
        <f>IF(OR($A3="",$B3="",$C3=""),"",C3*'MPTO_working_3-way'!$I2)</f>
        <v>3.7303147217975781</v>
      </c>
      <c r="H3" s="17">
        <f>IF(OR($A3="",$B3="",$C3=""),"",'MPTO_working_3-way'!E2)</f>
        <v>2.3466640794962847</v>
      </c>
      <c r="I3" s="21">
        <f>IF(OR($A3="",$B3="",$C3=""),"",'MPTO_working_3-way'!F2)</f>
        <v>3.2938430653160822</v>
      </c>
      <c r="J3" s="22">
        <f>IF(OR($A3="",$B3="",$C3=""),"",'MPTO_working_3-way'!G2)</f>
        <v>3.7000525518179685</v>
      </c>
      <c r="K3" s="17">
        <f>IF(OR($A3="",$B3="",$C3=""),"",'OddsRatio_working_3-way'!H2)</f>
        <v>2.338675421429949</v>
      </c>
      <c r="L3" s="21">
        <f>IF(OR($A3="",$B3="",$C3=""),"",'OddsRatio_working_3-way'!I2)</f>
        <v>3.297584765858494</v>
      </c>
      <c r="M3" s="22">
        <f>IF(OR($A3="",$B3="",$C3=""),"",'OddsRatio_working_3-way'!J2)</f>
        <v>3.7153274505600371</v>
      </c>
      <c r="N3" s="23">
        <f>(1/E3)* 100</f>
        <v>42.936316919274056</v>
      </c>
      <c r="O3" s="24">
        <f>(1/F3)* 100</f>
        <v>30.256293501593706</v>
      </c>
      <c r="P3" s="24">
        <f>(1/G3)* 100</f>
        <v>26.807389579132245</v>
      </c>
      <c r="Q3" t="s">
        <v>514</v>
      </c>
      <c r="R3" t="s">
        <v>515</v>
      </c>
      <c r="S3" t="s">
        <v>746</v>
      </c>
      <c r="AD3" s="30"/>
      <c r="AE3" s="30"/>
      <c r="AH3" s="39"/>
      <c r="AI3" s="30"/>
      <c r="AJ3" t="s">
        <v>733</v>
      </c>
    </row>
    <row r="4" spans="1:36" s="12" customFormat="1" ht="15" x14ac:dyDescent="0.25">
      <c r="A4">
        <v>5.6</v>
      </c>
      <c r="B4">
        <v>4.42</v>
      </c>
      <c r="C4">
        <v>1.6</v>
      </c>
      <c r="D4" s="20">
        <f>IF(OR($A4="",$B4="",$C4=""),"",(1/A4)+(1/B4)+(1/C4)-1)</f>
        <v>2.981577246283118E-2</v>
      </c>
      <c r="E4" s="17">
        <f>IF(OR($A4="",$B4="",$C4=""),"",A4*'MPTO_working_3-way'!$I3)</f>
        <v>5.7669683257918543</v>
      </c>
      <c r="F4" s="21">
        <f>IF(OR($A4="",$B4="",$C4=""),"",B4*'MPTO_working_3-way'!$I3)</f>
        <v>4.5517857142857139</v>
      </c>
      <c r="G4" s="22">
        <f>IF(OR($A4="",$B4="",$C4=""),"",C4*'MPTO_working_3-way'!$I3)</f>
        <v>1.64770523594053</v>
      </c>
      <c r="H4" s="17">
        <f>IF(OR($A4="",$B4="",$C4=""),"",'MPTO_working_3-way'!E3)</f>
        <v>5.9300431241015792</v>
      </c>
      <c r="I4" s="21">
        <f>IF(OR($A4="",$B4="",$C4=""),"",'MPTO_working_3-way'!F3)</f>
        <v>4.6230855435188634</v>
      </c>
      <c r="J4" s="22">
        <f>IF(OR($A4="",$B4="",$C4=""),"",'MPTO_working_3-way'!G3)</f>
        <v>1.6258539148712561</v>
      </c>
      <c r="K4" s="17">
        <f>IF(OR($A4="",$B4="",$C4=""),"",'OddsRatio_working_3-way'!H3)</f>
        <v>5.8550480431524603</v>
      </c>
      <c r="L4" s="21">
        <f>IF(OR($A4="",$B4="",$C4=""),"",'OddsRatio_working_3-way'!I3)</f>
        <v>4.6096226755611776</v>
      </c>
      <c r="M4" s="22">
        <f>IF(OR($A4="",$B4="",$C4=""),"",'OddsRatio_working_3-way'!J3)</f>
        <v>1.6332671360633644</v>
      </c>
      <c r="N4" s="23">
        <f t="shared" ref="N4:N13" si="0">(1/E4)* 100</f>
        <v>17.340133385641433</v>
      </c>
      <c r="O4" s="24">
        <f t="shared" ref="O4:O13" si="1">(1/F4)* 100</f>
        <v>21.969399764613577</v>
      </c>
      <c r="P4" s="24">
        <f t="shared" ref="P4:P13" si="2">(1/G4)* 100</f>
        <v>60.690466849745007</v>
      </c>
      <c r="Q4" t="s">
        <v>516</v>
      </c>
      <c r="R4" t="s">
        <v>517</v>
      </c>
      <c r="S4" t="s">
        <v>746</v>
      </c>
      <c r="AD4" s="30"/>
      <c r="AE4" s="30"/>
      <c r="AH4" s="39"/>
      <c r="AI4" s="30"/>
      <c r="AJ4" t="s">
        <v>734</v>
      </c>
    </row>
    <row r="5" spans="1:36" s="12" customFormat="1" ht="15" x14ac:dyDescent="0.25">
      <c r="A5">
        <v>1.51</v>
      </c>
      <c r="B5">
        <v>4.07</v>
      </c>
      <c r="C5">
        <v>8.07</v>
      </c>
      <c r="D5" s="20">
        <f t="shared" ref="D5:D68" si="3">IF(OR($A5="",$B5="",$C5=""),"",(1/A5)+(1/B5)+(1/C5)-1)</f>
        <v>3.1867638628021666E-2</v>
      </c>
      <c r="E5" s="17">
        <f>IF(OR($A5="",$B5="",$C5=""),"",A5*'MPTO_working_3-way'!$I4)</f>
        <v>1.5581201343283126</v>
      </c>
      <c r="F5" s="21">
        <f>IF(OR($A5="",$B5="",$C5=""),"",B5*'MPTO_working_3-way'!$I4)</f>
        <v>4.1997012892160486</v>
      </c>
      <c r="G5" s="22">
        <f>IF(OR($A5="",$B5="",$C5=""),"",C5*'MPTO_working_3-way'!$I4)</f>
        <v>8.3271718437281343</v>
      </c>
      <c r="H5" s="17">
        <f>IF(OR($A5="",$B5="",$C5=""),"",'MPTO_working_3-way'!E4)</f>
        <v>1.5346152980955472</v>
      </c>
      <c r="I5" s="21">
        <f>IF(OR($A5="",$B5="",$C5=""),"",'MPTO_working_3-way'!F4)</f>
        <v>4.2539126517132217</v>
      </c>
      <c r="J5" s="22">
        <f>IF(OR($A5="",$B5="",$C5=""),"",'MPTO_working_3-way'!G4)</f>
        <v>8.8266557803267425</v>
      </c>
      <c r="K5" s="17">
        <f>IF(OR($A5="",$B5="",$C5=""),"",'OddsRatio_working_3-way'!H4)</f>
        <v>1.5425989875141715</v>
      </c>
      <c r="L5" s="21">
        <f>IF(OR($A5="",$B5="",$C5=""),"",'OddsRatio_working_3-way'!I4)</f>
        <v>4.2662331209186428</v>
      </c>
      <c r="M5" s="22">
        <f>IF(OR($A5="",$B5="",$C5=""),"",'OddsRatio_working_3-way'!J4)</f>
        <v>8.5219114543631278</v>
      </c>
      <c r="N5" s="23">
        <f t="shared" si="0"/>
        <v>64.179903588184388</v>
      </c>
      <c r="O5" s="24">
        <f t="shared" si="1"/>
        <v>23.811217301758823</v>
      </c>
      <c r="P5" s="24">
        <f t="shared" si="2"/>
        <v>12.008879110056805</v>
      </c>
      <c r="Q5" t="s">
        <v>518</v>
      </c>
      <c r="R5" t="s">
        <v>519</v>
      </c>
      <c r="S5" t="s">
        <v>746</v>
      </c>
      <c r="AD5" s="30"/>
      <c r="AE5" s="30"/>
      <c r="AH5" s="39"/>
      <c r="AI5" s="30"/>
      <c r="AJ5" t="s">
        <v>735</v>
      </c>
    </row>
    <row r="6" spans="1:36" s="12" customFormat="1" ht="15" x14ac:dyDescent="0.25">
      <c r="A6">
        <v>2.3199999999999998</v>
      </c>
      <c r="B6">
        <v>3.37</v>
      </c>
      <c r="C6">
        <v>3.34</v>
      </c>
      <c r="D6" s="20">
        <f t="shared" si="3"/>
        <v>2.7171585407921528E-2</v>
      </c>
      <c r="E6" s="17">
        <f>IF(OR($A6="",$B6="",$C6=""),"",A6*'MPTO_working_3-way'!$I5)</f>
        <v>2.3830380781463778</v>
      </c>
      <c r="F6" s="21">
        <f>IF(OR($A6="",$B6="",$C6=""),"",B6*'MPTO_working_3-way'!$I5)</f>
        <v>3.4615682428246957</v>
      </c>
      <c r="G6" s="22">
        <f>IF(OR($A6="",$B6="",$C6=""),"",C6*'MPTO_working_3-way'!$I5)</f>
        <v>3.4307530952624576</v>
      </c>
      <c r="H6" s="17">
        <f>IF(OR($A6="",$B6="",$C6=""),"",'MPTO_working_3-way'!E5)</f>
        <v>2.3697957907494058</v>
      </c>
      <c r="I6" s="21">
        <f>IF(OR($A6="",$B6="",$C6=""),"",'MPTO_working_3-way'!F5)</f>
        <v>3.4761001268322431</v>
      </c>
      <c r="J6" s="22">
        <f>IF(OR($A6="",$B6="",$C6=""),"",'MPTO_working_3-way'!G5)</f>
        <v>3.4441903104487293</v>
      </c>
      <c r="K6" s="17">
        <f>IF(OR($A6="",$B6="",$C6=""),"",'OddsRatio_working_3-way'!H5)</f>
        <v>2.3755247828487809</v>
      </c>
      <c r="L6" s="21">
        <f>IF(OR($A6="",$B6="",$C6=""),"",'OddsRatio_working_3-way'!I5)</f>
        <v>3.4696922237512213</v>
      </c>
      <c r="M6" s="22">
        <f>IF(OR($A6="",$B6="",$C6=""),"",'OddsRatio_working_3-way'!J5)</f>
        <v>3.4384302968682925</v>
      </c>
      <c r="N6" s="23">
        <f t="shared" si="0"/>
        <v>41.963240502553781</v>
      </c>
      <c r="O6" s="24">
        <f t="shared" si="1"/>
        <v>28.888640345971737</v>
      </c>
      <c r="P6" s="24">
        <f t="shared" si="2"/>
        <v>29.148119151474482</v>
      </c>
      <c r="Q6" t="s">
        <v>520</v>
      </c>
      <c r="R6" t="s">
        <v>521</v>
      </c>
      <c r="S6" t="s">
        <v>746</v>
      </c>
      <c r="AD6" s="30"/>
      <c r="AE6" s="30"/>
      <c r="AH6" s="39"/>
      <c r="AI6" s="30"/>
      <c r="AJ6" t="s">
        <v>736</v>
      </c>
    </row>
    <row r="7" spans="1:36" s="12" customFormat="1" ht="15" x14ac:dyDescent="0.25">
      <c r="A7">
        <v>1.69</v>
      </c>
      <c r="B7">
        <v>3.67</v>
      </c>
      <c r="C7">
        <v>5.94</v>
      </c>
      <c r="D7" s="20">
        <f t="shared" si="3"/>
        <v>3.2545708714226906E-2</v>
      </c>
      <c r="E7" s="17">
        <f>IF(OR($A7="",$B7="",$C7=""),"",A7*'MPTO_working_3-way'!$I6)</f>
        <v>1.7450022477270435</v>
      </c>
      <c r="F7" s="21">
        <f>IF(OR($A7="",$B7="",$C7=""),"",B7*'MPTO_working_3-way'!$I6)</f>
        <v>3.7894427509812125</v>
      </c>
      <c r="G7" s="22">
        <f>IF(OR($A7="",$B7="",$C7=""),"",C7*'MPTO_working_3-way'!$I6)</f>
        <v>6.1333215097625082</v>
      </c>
      <c r="H7" s="17">
        <f>IF(OR($A7="",$B7="",$C7=""),"",'MPTO_working_3-way'!E6)</f>
        <v>1.7215632833970624</v>
      </c>
      <c r="I7" s="21">
        <f>IF(OR($A7="",$B7="",$C7=""),"",'MPTO_working_3-way'!F6)</f>
        <v>3.822177116511178</v>
      </c>
      <c r="J7" s="22">
        <f>IF(OR($A7="",$B7="",$C7=""),"",'MPTO_working_3-way'!G6)</f>
        <v>6.349141899217722</v>
      </c>
      <c r="K7" s="17">
        <f>IF(OR($A7="",$B7="",$C7=""),"",'OddsRatio_working_3-way'!H6)</f>
        <v>1.7301206516410446</v>
      </c>
      <c r="L7" s="21">
        <f>IF(OR($A7="",$B7="",$C7=""),"",'OddsRatio_working_3-way'!I6)</f>
        <v>3.8252494780892587</v>
      </c>
      <c r="M7" s="22">
        <f>IF(OR($A7="",$B7="",$C7=""),"",'OddsRatio_working_3-way'!J6)</f>
        <v>6.2272406074011011</v>
      </c>
      <c r="N7" s="23">
        <f t="shared" si="0"/>
        <v>57.306516441600706</v>
      </c>
      <c r="O7" s="24">
        <f t="shared" si="1"/>
        <v>26.38910430144556</v>
      </c>
      <c r="P7" s="24">
        <f t="shared" si="2"/>
        <v>16.304379256953734</v>
      </c>
      <c r="Q7" t="s">
        <v>522</v>
      </c>
      <c r="R7" t="s">
        <v>523</v>
      </c>
      <c r="S7" t="s">
        <v>746</v>
      </c>
      <c r="AD7" s="30"/>
      <c r="AE7" s="30"/>
      <c r="AH7" s="39"/>
      <c r="AI7" s="30"/>
      <c r="AJ7" t="s">
        <v>736</v>
      </c>
    </row>
    <row r="8" spans="1:36" ht="15" x14ac:dyDescent="0.25">
      <c r="A8">
        <v>2.64</v>
      </c>
      <c r="B8">
        <v>3.04</v>
      </c>
      <c r="C8">
        <v>3.08</v>
      </c>
      <c r="D8" s="20">
        <f t="shared" si="3"/>
        <v>3.2410571884256001E-2</v>
      </c>
      <c r="E8" s="17">
        <f>IF(OR($A8="",$B8="",$C8=""),"",A8*'MPTO_working_3-way'!$I7)</f>
        <v>2.725563909774436</v>
      </c>
      <c r="F8" s="21">
        <f>IF(OR($A8="",$B8="",$C8=""),"",B8*'MPTO_working_3-way'!$I7)</f>
        <v>3.1385281385281383</v>
      </c>
      <c r="G8" s="22">
        <f>IF(OR($A8="",$B8="",$C8=""),"",C8*'MPTO_working_3-way'!$I7)</f>
        <v>3.1798245614035086</v>
      </c>
      <c r="H8" s="17">
        <f>IF(OR($A8="",$B8="",$C8=""),"",'MPTO_working_3-way'!E7)</f>
        <v>2.717506836592539</v>
      </c>
      <c r="I8" s="21">
        <f>IF(OR($A8="",$B8="",$C8=""),"",'MPTO_working_3-way'!F7)</f>
        <v>3.143232275005968</v>
      </c>
      <c r="J8" s="22">
        <f>IF(OR($A8="",$B8="",$C8=""),"",'MPTO_working_3-way'!G7)</f>
        <v>3.1860141552235191</v>
      </c>
      <c r="K8" s="17">
        <f>IF(OR($A8="",$B8="",$C8=""),"",'OddsRatio_working_3-way'!H7)</f>
        <v>2.7212643330855077</v>
      </c>
      <c r="L8" s="21">
        <f>IF(OR($A8="",$B8="",$C8=""),"",'OddsRatio_working_3-way'!I7)</f>
        <v>3.141084902130753</v>
      </c>
      <c r="M8" s="22">
        <f>IF(OR($A8="",$B8="",$C8=""),"",'OddsRatio_working_3-way'!J7)</f>
        <v>3.183066959035278</v>
      </c>
      <c r="N8" s="23">
        <f t="shared" si="0"/>
        <v>36.689655172413794</v>
      </c>
      <c r="O8" s="24">
        <f t="shared" si="1"/>
        <v>31.862068965517242</v>
      </c>
      <c r="P8" s="24">
        <f t="shared" si="2"/>
        <v>31.448275862068968</v>
      </c>
      <c r="Q8" t="s">
        <v>524</v>
      </c>
      <c r="R8" t="s">
        <v>525</v>
      </c>
      <c r="S8" t="s">
        <v>746</v>
      </c>
      <c r="AJ8" t="s">
        <v>737</v>
      </c>
    </row>
    <row r="9" spans="1:36" ht="15" x14ac:dyDescent="0.25">
      <c r="A9">
        <v>3.29</v>
      </c>
      <c r="B9">
        <v>3</v>
      </c>
      <c r="C9">
        <v>2.5299999999999998</v>
      </c>
      <c r="D9" s="20">
        <f t="shared" si="3"/>
        <v>3.2541618110535797E-2</v>
      </c>
      <c r="E9" s="17">
        <f>IF(OR($A9="",$B9="",$C9=""),"",A9*'MPTO_working_3-way'!$I8)</f>
        <v>3.3970619235836628</v>
      </c>
      <c r="F9" s="21">
        <f>IF(OR($A9="",$B9="",$C9=""),"",B9*'MPTO_working_3-way'!$I8)</f>
        <v>3.0976248543316074</v>
      </c>
      <c r="G9" s="22">
        <f>IF(OR($A9="",$B9="",$C9=""),"",C9*'MPTO_working_3-way'!$I8)</f>
        <v>2.6123302938196553</v>
      </c>
      <c r="H9" s="17">
        <f>IF(OR($A9="",$B9="",$C9=""),"",'MPTO_working_3-way'!E8)</f>
        <v>3.4117564010310879</v>
      </c>
      <c r="I9" s="21">
        <f>IF(OR($A9="",$B9="",$C9=""),"",'MPTO_working_3-way'!F8)</f>
        <v>3.1009085829004284</v>
      </c>
      <c r="J9" s="22">
        <f>IF(OR($A9="",$B9="",$C9=""),"",'MPTO_working_3-way'!G8)</f>
        <v>2.6013910978074408</v>
      </c>
      <c r="K9" s="17">
        <f>IF(OR($A9="",$B9="",$C9=""),"",'OddsRatio_working_3-way'!H8)</f>
        <v>3.4043757841207296</v>
      </c>
      <c r="L9" s="21">
        <f>IF(OR($A9="",$B9="",$C9=""),"",'OddsRatio_working_3-way'!I8)</f>
        <v>3.0998915145159209</v>
      </c>
      <c r="M9" s="22">
        <f>IF(OR($A9="",$B9="",$C9=""),"",'OddsRatio_working_3-way'!J8)</f>
        <v>2.6064170086046787</v>
      </c>
      <c r="N9" s="23">
        <f t="shared" si="0"/>
        <v>29.437202573719055</v>
      </c>
      <c r="O9" s="24">
        <f t="shared" si="1"/>
        <v>32.2827988225119</v>
      </c>
      <c r="P9" s="24">
        <f t="shared" si="2"/>
        <v>38.279998603769052</v>
      </c>
      <c r="Q9" t="s">
        <v>526</v>
      </c>
      <c r="R9" t="s">
        <v>527</v>
      </c>
      <c r="S9" t="s">
        <v>746</v>
      </c>
      <c r="AJ9" t="s">
        <v>737</v>
      </c>
    </row>
    <row r="10" spans="1:36" ht="15" x14ac:dyDescent="0.25">
      <c r="A10">
        <v>2.91</v>
      </c>
      <c r="B10">
        <v>3.11</v>
      </c>
      <c r="C10">
        <v>2.76</v>
      </c>
      <c r="D10" s="20">
        <f t="shared" si="3"/>
        <v>2.7504860623687621E-2</v>
      </c>
      <c r="E10" s="17">
        <f>IF(OR($A10="",$B10="",$C10=""),"",A10*'MPTO_working_3-way'!$I9)</f>
        <v>2.990039144414931</v>
      </c>
      <c r="F10" s="21">
        <f>IF(OR($A10="",$B10="",$C10=""),"",B10*'MPTO_working_3-way'!$I9)</f>
        <v>3.1955401165396684</v>
      </c>
      <c r="G10" s="22">
        <f>IF(OR($A10="",$B10="",$C10=""),"",C10*'MPTO_working_3-way'!$I9)</f>
        <v>2.8359134153213774</v>
      </c>
      <c r="H10" s="17">
        <f>IF(OR($A10="",$B10="",$C10=""),"",'MPTO_working_3-way'!E9)</f>
        <v>2.9897661070702197</v>
      </c>
      <c r="I10" s="21">
        <f>IF(OR($A10="",$B10="",$C10=""),"",'MPTO_working_3-way'!F9)</f>
        <v>3.2012792671973624</v>
      </c>
      <c r="J10" s="22">
        <f>IF(OR($A10="",$B10="",$C10=""),"",'MPTO_working_3-way'!G9)</f>
        <v>2.8316534959617243</v>
      </c>
      <c r="K10" s="17">
        <f>IF(OR($A10="",$B10="",$C10=""),"",'OddsRatio_working_3-way'!H9)</f>
        <v>2.9900002888126069</v>
      </c>
      <c r="L10" s="21">
        <f>IF(OR($A10="",$B10="",$C10=""),"",'OddsRatio_working_3-way'!I9)</f>
        <v>3.1983772824055499</v>
      </c>
      <c r="M10" s="22">
        <f>IF(OR($A10="",$B10="",$C10=""),"",'OddsRatio_working_3-way'!J9)</f>
        <v>2.8337175436178992</v>
      </c>
      <c r="N10" s="23">
        <f t="shared" si="0"/>
        <v>33.444378207151289</v>
      </c>
      <c r="O10" s="24">
        <f t="shared" si="1"/>
        <v>31.29361433530876</v>
      </c>
      <c r="P10" s="24">
        <f t="shared" si="2"/>
        <v>35.262007457539951</v>
      </c>
      <c r="Q10" t="s">
        <v>528</v>
      </c>
      <c r="R10" t="s">
        <v>529</v>
      </c>
      <c r="S10" t="s">
        <v>746</v>
      </c>
      <c r="AJ10" t="s">
        <v>738</v>
      </c>
    </row>
    <row r="11" spans="1:36" ht="15" x14ac:dyDescent="0.25">
      <c r="A11">
        <v>2.4300000000000002</v>
      </c>
      <c r="B11">
        <v>3.5</v>
      </c>
      <c r="C11">
        <v>3.58</v>
      </c>
      <c r="D11" s="20">
        <f t="shared" si="3"/>
        <v>-2.3433471602310796E-2</v>
      </c>
      <c r="E11" s="17">
        <f>IF(OR($A11="",$B11="",$C11=""),"",A11*'MPTO_working_3-way'!$I10)</f>
        <v>2.373056664006385</v>
      </c>
      <c r="F11" s="21">
        <f>IF(OR($A11="",$B11="",$C11=""),"",B11*'MPTO_working_3-way'!$I10)</f>
        <v>3.4179828493919122</v>
      </c>
      <c r="G11" s="22">
        <f>IF(OR($A11="",$B11="",$C11=""),"",C11*'MPTO_working_3-way'!$I10)</f>
        <v>3.4961081716637272</v>
      </c>
      <c r="H11" s="17">
        <f>IF(OR($A11="",$B11="",$C11=""),"",'MPTO_working_3-way'!E10)</f>
        <v>2.3847350764290476</v>
      </c>
      <c r="I11" s="21">
        <f>IF(OR($A11="",$B11="",$C11=""),"",'MPTO_working_3-way'!F10)</f>
        <v>3.4068596918509457</v>
      </c>
      <c r="J11" s="22">
        <f>IF(OR($A11="",$B11="",$C11=""),"",'MPTO_working_3-way'!G10)</f>
        <v>3.4826124254151019</v>
      </c>
      <c r="K11" s="17">
        <f>IF(OR($A11="",$B11="",$C11=""),"",'OddsRatio_working_3-way'!H10)</f>
        <v>2.3794757698924727</v>
      </c>
      <c r="L11" s="21">
        <f>IF(OR($A11="",$B11="",$C11=""),"",'OddsRatio_working_3-way'!I10)</f>
        <v>3.4116709263854421</v>
      </c>
      <c r="M11" s="22">
        <f>IF(OR($A11="",$B11="",$C11=""),"",'OddsRatio_working_3-way'!J10)</f>
        <v>3.4888443960297764</v>
      </c>
      <c r="N11" s="23">
        <f t="shared" si="0"/>
        <v>42.13974386569091</v>
      </c>
      <c r="O11" s="24">
        <f t="shared" si="1"/>
        <v>29.257022169608266</v>
      </c>
      <c r="P11" s="24">
        <f t="shared" si="2"/>
        <v>28.60323396470082</v>
      </c>
      <c r="Q11" t="s">
        <v>530</v>
      </c>
      <c r="R11" t="s">
        <v>531</v>
      </c>
      <c r="S11" t="s">
        <v>747</v>
      </c>
      <c r="AJ11" t="s">
        <v>733</v>
      </c>
    </row>
    <row r="12" spans="1:36" ht="15" x14ac:dyDescent="0.25">
      <c r="A12">
        <v>2.35</v>
      </c>
      <c r="B12">
        <v>3.36</v>
      </c>
      <c r="C12">
        <v>3.4</v>
      </c>
      <c r="D12" s="20">
        <f t="shared" si="3"/>
        <v>1.7268609571488236E-2</v>
      </c>
      <c r="E12" s="17">
        <f>IF(OR($A12="",$B12="",$C12=""),"",A12*'MPTO_working_3-way'!$I11)</f>
        <v>2.3905812324929974</v>
      </c>
      <c r="F12" s="21">
        <f>IF(OR($A12="",$B12="",$C12=""),"",B12*'MPTO_working_3-way'!$I11)</f>
        <v>3.4180225281602001</v>
      </c>
      <c r="G12" s="22">
        <f>IF(OR($A12="",$B12="",$C12=""),"",C12*'MPTO_working_3-way'!$I11)</f>
        <v>3.45871327254306</v>
      </c>
      <c r="H12" s="17">
        <f>IF(OR($A12="",$B12="",$C12=""),"",'MPTO_working_3-way'!E11)</f>
        <v>2.3822245359141516</v>
      </c>
      <c r="I12" s="21">
        <f>IF(OR($A12="",$B12="",$C12=""),"",'MPTO_working_3-way'!F11)</f>
        <v>3.4262668890174592</v>
      </c>
      <c r="J12" s="22">
        <f>IF(OR($A12="",$B12="",$C12=""),"",'MPTO_working_3-way'!G11)</f>
        <v>3.4678699987943715</v>
      </c>
      <c r="K12" s="17">
        <f>IF(OR($A12="",$B12="",$C12=""),"",'OddsRatio_working_3-way'!H11)</f>
        <v>2.3858777548112902</v>
      </c>
      <c r="L12" s="21">
        <f>IF(OR($A12="",$B12="",$C12=""),"",'OddsRatio_working_3-way'!I11)</f>
        <v>3.4227196306330705</v>
      </c>
      <c r="M12" s="22">
        <f>IF(OR($A12="",$B12="",$C12=""),"",'OddsRatio_working_3-way'!J11)</f>
        <v>3.4637826752200711</v>
      </c>
      <c r="N12" s="23">
        <f t="shared" si="0"/>
        <v>41.830831197363601</v>
      </c>
      <c r="O12" s="24">
        <f t="shared" si="1"/>
        <v>29.256682533870375</v>
      </c>
      <c r="P12" s="24">
        <f t="shared" si="2"/>
        <v>28.91248626876602</v>
      </c>
      <c r="Q12" t="s">
        <v>532</v>
      </c>
      <c r="R12" t="s">
        <v>533</v>
      </c>
      <c r="S12" t="s">
        <v>747</v>
      </c>
      <c r="AJ12" t="s">
        <v>733</v>
      </c>
    </row>
    <row r="13" spans="1:36" ht="15" x14ac:dyDescent="0.25">
      <c r="A13">
        <v>2.16</v>
      </c>
      <c r="B13">
        <v>4.0999999999999996</v>
      </c>
      <c r="C13">
        <v>5.5</v>
      </c>
      <c r="D13" s="20">
        <f t="shared" si="3"/>
        <v>-0.11131641619446508</v>
      </c>
      <c r="E13" s="17">
        <f>IF(OR($A13="",$B13="",$C13=""),"",A13*'MPTO_working_3-way'!$I12)</f>
        <v>1.9195565410199555</v>
      </c>
      <c r="F13" s="21">
        <f>IF(OR($A13="",$B13="",$C13=""),"",B13*'MPTO_working_3-way'!$I12)</f>
        <v>3.6436026936026926</v>
      </c>
      <c r="G13" s="22">
        <f>IF(OR($A13="",$B13="",$C13=""),"",C13*'MPTO_working_3-way'!$I12)</f>
        <v>4.8877597109304425</v>
      </c>
      <c r="H13" s="17">
        <f>IF(OR($A13="",$B13="",$C13=""),"",'MPTO_working_3-way'!E12)</f>
        <v>1.9997262973505583</v>
      </c>
      <c r="I13" s="21">
        <f>IF(OR($A13="",$B13="",$C13=""),"",'MPTO_working_3-way'!F12)</f>
        <v>3.5586186741999897</v>
      </c>
      <c r="J13" s="22">
        <f>IF(OR($A13="",$B13="",$C13=""),"",'MPTO_working_3-way'!G12)</f>
        <v>4.567802438261956</v>
      </c>
      <c r="K13" s="17">
        <f>IF(OR($A13="",$B13="",$C13=""),"",'OddsRatio_working_3-way'!H12)</f>
        <v>1.9636516031658677</v>
      </c>
      <c r="L13" s="21">
        <f>IF(OR($A13="",$B13="",$C13=""),"",'OddsRatio_working_3-way'!I12)</f>
        <v>3.5752758360467141</v>
      </c>
      <c r="M13" s="22">
        <f>IF(OR($A13="",$B13="",$C13=""),"",'OddsRatio_working_3-way'!J12)</f>
        <v>4.7383036329710375</v>
      </c>
      <c r="N13" s="23">
        <f t="shared" si="0"/>
        <v>52.09536570715705</v>
      </c>
      <c r="O13" s="24">
        <f t="shared" si="1"/>
        <v>27.445363396941282</v>
      </c>
      <c r="P13" s="24">
        <f t="shared" si="2"/>
        <v>20.459270895901678</v>
      </c>
      <c r="Q13" t="s">
        <v>534</v>
      </c>
      <c r="R13" t="s">
        <v>535</v>
      </c>
      <c r="S13" t="s">
        <v>747</v>
      </c>
      <c r="AJ13" t="s">
        <v>733</v>
      </c>
    </row>
    <row r="14" spans="1:36" ht="15" x14ac:dyDescent="0.25">
      <c r="A14">
        <v>2.0099999999999998</v>
      </c>
      <c r="B14">
        <v>3.47</v>
      </c>
      <c r="C14">
        <v>4.3499999999999996</v>
      </c>
      <c r="D14" s="20">
        <f t="shared" si="3"/>
        <v>1.558193332255553E-2</v>
      </c>
      <c r="E14" s="17">
        <f>IF(OR($A14="",$B14="",$C14=""),"",A14*'MPTO_working_3-way'!$I13)</f>
        <v>2.0413196859783365</v>
      </c>
      <c r="F14" s="21">
        <f>IF(OR($A14="",$B14="",$C14=""),"",B14*'MPTO_working_3-way'!$I13)</f>
        <v>3.5240693086292678</v>
      </c>
      <c r="G14" s="22">
        <f>IF(OR($A14="",$B14="",$C14=""),"",C14*'MPTO_working_3-way'!$I13)</f>
        <v>4.4177814099531165</v>
      </c>
      <c r="H14" s="17">
        <f>IF(OR($A14="",$B14="",$C14=""),"",'MPTO_working_3-way'!E13)</f>
        <v>2.0312055735739274</v>
      </c>
      <c r="I14" s="21">
        <f>IF(OR($A14="",$B14="",$C14=""),"",'MPTO_working_3-way'!F13)</f>
        <v>3.5336880227675214</v>
      </c>
      <c r="J14" s="22">
        <f>IF(OR($A14="",$B14="",$C14=""),"",'MPTO_working_3-way'!G13)</f>
        <v>4.4505549634999557</v>
      </c>
      <c r="K14" s="17">
        <f>IF(OR($A14="",$B14="",$C14=""),"",'OddsRatio_working_3-way'!H13)</f>
        <v>2.0352971664471258</v>
      </c>
      <c r="L14" s="21">
        <f>IF(OR($A14="",$B14="",$C14=""),"",'OddsRatio_working_3-way'!I13)</f>
        <v>3.5318653476479218</v>
      </c>
      <c r="M14" s="22">
        <f>IF(OR($A14="",$B14="",$C14=""),"",'OddsRatio_working_3-way'!J13)</f>
        <v>4.4339064431662099</v>
      </c>
      <c r="N14" s="23">
        <f t="shared" ref="N14:N77" si="4">(1/E14)* 100</f>
        <v>48.987917319806442</v>
      </c>
      <c r="O14" s="24">
        <f t="shared" ref="O14:O77" si="5">(1/F14)* 100</f>
        <v>28.376286401386437</v>
      </c>
      <c r="P14" s="24">
        <f t="shared" ref="P14:P77" si="6">(1/G14)* 100</f>
        <v>22.635796278807113</v>
      </c>
      <c r="Q14" t="s">
        <v>536</v>
      </c>
      <c r="R14" t="s">
        <v>537</v>
      </c>
      <c r="S14" t="s">
        <v>747</v>
      </c>
      <c r="AJ14" t="s">
        <v>733</v>
      </c>
    </row>
    <row r="15" spans="1:36" ht="15" x14ac:dyDescent="0.25">
      <c r="A15">
        <v>5.91</v>
      </c>
      <c r="B15">
        <v>4.34</v>
      </c>
      <c r="C15">
        <v>1.57</v>
      </c>
      <c r="D15" s="20">
        <f t="shared" si="3"/>
        <v>3.6562159435670871E-2</v>
      </c>
      <c r="E15" s="17">
        <f>IF(OR($A15="",$B15="",$C15=""),"",A15*'MPTO_working_3-way'!$I14)</f>
        <v>6.1260823622648148</v>
      </c>
      <c r="F15" s="21">
        <f>IF(OR($A15="",$B15="",$C15=""),"",B15*'MPTO_working_3-way'!$I14)</f>
        <v>4.4986797719508118</v>
      </c>
      <c r="G15" s="22">
        <f>IF(OR($A15="",$B15="",$C15=""),"",C15*'MPTO_working_3-way'!$I14)</f>
        <v>1.6274025903140033</v>
      </c>
      <c r="H15" s="17">
        <f>IF(OR($A15="",$B15="",$C15=""),"",'MPTO_working_3-way'!E14)</f>
        <v>6.3687228959919873</v>
      </c>
      <c r="I15" s="21">
        <f>IF(OR($A15="",$B15="",$C15=""),"",'MPTO_working_3-way'!F14)</f>
        <v>4.5823768371716946</v>
      </c>
      <c r="J15" s="22">
        <f>IF(OR($A15="",$B15="",$C15=""),"",'MPTO_working_3-way'!G14)</f>
        <v>1.6006267063568855</v>
      </c>
      <c r="K15" s="17">
        <f>IF(OR($A15="",$B15="",$C15=""),"",'OddsRatio_working_3-way'!H14)</f>
        <v>6.2507704805866195</v>
      </c>
      <c r="L15" s="21">
        <f>IF(OR($A15="",$B15="",$C15=""),"",'OddsRatio_working_3-way'!I14)</f>
        <v>4.5718072108267451</v>
      </c>
      <c r="M15" s="22">
        <f>IF(OR($A15="",$B15="",$C15=""),"",'OddsRatio_working_3-way'!J14)</f>
        <v>1.6095599132249234</v>
      </c>
      <c r="N15" s="23">
        <f t="shared" si="4"/>
        <v>16.323646024737734</v>
      </c>
      <c r="O15" s="24">
        <f t="shared" si="5"/>
        <v>22.228743780230417</v>
      </c>
      <c r="P15" s="24">
        <f t="shared" si="6"/>
        <v>61.447610195031857</v>
      </c>
      <c r="Q15" t="s">
        <v>538</v>
      </c>
      <c r="R15" t="s">
        <v>539</v>
      </c>
      <c r="S15" t="s">
        <v>747</v>
      </c>
      <c r="AJ15" t="s">
        <v>734</v>
      </c>
    </row>
    <row r="16" spans="1:36" ht="15" x14ac:dyDescent="0.25">
      <c r="A16">
        <v>1.49</v>
      </c>
      <c r="B16">
        <v>4.57</v>
      </c>
      <c r="C16">
        <v>6.74</v>
      </c>
      <c r="D16" s="20">
        <f t="shared" si="3"/>
        <v>3.8327272863553086E-2</v>
      </c>
      <c r="E16" s="17">
        <f>IF(OR($A16="",$B16="",$C16=""),"",A16*'MPTO_working_3-way'!$I15)</f>
        <v>1.547107636566694</v>
      </c>
      <c r="F16" s="21">
        <f>IF(OR($A16="",$B16="",$C16=""),"",B16*'MPTO_working_3-way'!$I15)</f>
        <v>4.7451556369864383</v>
      </c>
      <c r="G16" s="22">
        <f>IF(OR($A16="",$B16="",$C16=""),"",C16*'MPTO_working_3-way'!$I15)</f>
        <v>6.9983258191003479</v>
      </c>
      <c r="H16" s="17">
        <f>IF(OR($A16="",$B16="",$C16=""),"",'MPTO_working_3-way'!E15)</f>
        <v>1.5189138602354808</v>
      </c>
      <c r="I16" s="21">
        <f>IF(OR($A16="",$B16="",$C16=""),"",'MPTO_working_3-way'!F15)</f>
        <v>4.8533647302869749</v>
      </c>
      <c r="J16" s="22">
        <f>IF(OR($A16="",$B16="",$C16=""),"",'MPTO_working_3-way'!G15)</f>
        <v>7.375055774630745</v>
      </c>
      <c r="K16" s="17">
        <f>IF(OR($A16="",$B16="",$C16=""),"",'OddsRatio_working_3-way'!H15)</f>
        <v>1.527943654695701</v>
      </c>
      <c r="L16" s="21">
        <f>IF(OR($A16="",$B16="",$C16=""),"",'OddsRatio_working_3-way'!I15)</f>
        <v>4.8464466270686781</v>
      </c>
      <c r="M16" s="22">
        <f>IF(OR($A16="",$B16="",$C16=""),"",'OddsRatio_working_3-way'!J15)</f>
        <v>7.18448281214964</v>
      </c>
      <c r="N16" s="23">
        <f t="shared" si="4"/>
        <v>64.636743841506544</v>
      </c>
      <c r="O16" s="24">
        <f t="shared" si="5"/>
        <v>21.074124359703443</v>
      </c>
      <c r="P16" s="24">
        <f t="shared" si="6"/>
        <v>14.28913179879002</v>
      </c>
      <c r="Q16" t="s">
        <v>540</v>
      </c>
      <c r="R16" t="s">
        <v>541</v>
      </c>
      <c r="S16" t="s">
        <v>747</v>
      </c>
      <c r="AJ16" t="s">
        <v>734</v>
      </c>
    </row>
    <row r="17" spans="1:36" ht="15" x14ac:dyDescent="0.25">
      <c r="A17">
        <v>1.83</v>
      </c>
      <c r="B17">
        <v>3.81</v>
      </c>
      <c r="C17">
        <v>4.42</v>
      </c>
      <c r="D17" s="20">
        <f t="shared" si="3"/>
        <v>3.515962292414665E-2</v>
      </c>
      <c r="E17" s="17">
        <f>IF(OR($A17="",$B17="",$C17=""),"",A17*'MPTO_working_3-way'!$I16)</f>
        <v>1.8943421099511883</v>
      </c>
      <c r="F17" s="21">
        <f>IF(OR($A17="",$B17="",$C17=""),"",B17*'MPTO_working_3-way'!$I16)</f>
        <v>3.9439581633409988</v>
      </c>
      <c r="G17" s="22">
        <f>IF(OR($A17="",$B17="",$C17=""),"",C17*'MPTO_working_3-way'!$I16)</f>
        <v>4.5754055333247283</v>
      </c>
      <c r="H17" s="17">
        <f>IF(OR($A17="",$B17="",$C17=""),"",'MPTO_working_3-way'!E16)</f>
        <v>1.8701089178714614</v>
      </c>
      <c r="I17" s="21">
        <f>IF(OR($A17="",$B17="",$C17=""),"",'MPTO_working_3-way'!F16)</f>
        <v>3.9880785597059409</v>
      </c>
      <c r="J17" s="22">
        <f>IF(OR($A17="",$B17="",$C17=""),"",'MPTO_working_3-way'!G16)</f>
        <v>4.6614728937085124</v>
      </c>
      <c r="K17" s="17">
        <f>IF(OR($A17="",$B17="",$C17=""),"",'OddsRatio_working_3-way'!H16)</f>
        <v>1.879108598471122</v>
      </c>
      <c r="L17" s="21">
        <f>IF(OR($A17="",$B17="",$C17=""),"",'OddsRatio_working_3-way'!I16)</f>
        <v>3.976259230968497</v>
      </c>
      <c r="M17" s="22">
        <f>IF(OR($A17="",$B17="",$C17=""),"",'OddsRatio_working_3-way'!J16)</f>
        <v>4.6223510924954656</v>
      </c>
      <c r="N17" s="23">
        <f t="shared" si="4"/>
        <v>52.788775308688408</v>
      </c>
      <c r="O17" s="24">
        <f t="shared" si="5"/>
        <v>25.355238534094433</v>
      </c>
      <c r="P17" s="24">
        <f t="shared" si="6"/>
        <v>21.855986157217146</v>
      </c>
      <c r="Q17" t="s">
        <v>542</v>
      </c>
      <c r="R17" t="s">
        <v>543</v>
      </c>
      <c r="S17" t="s">
        <v>747</v>
      </c>
      <c r="AJ17" t="s">
        <v>734</v>
      </c>
    </row>
    <row r="18" spans="1:36" ht="15" x14ac:dyDescent="0.25">
      <c r="A18">
        <v>1.83</v>
      </c>
      <c r="B18">
        <v>3.67</v>
      </c>
      <c r="C18">
        <v>4.59</v>
      </c>
      <c r="D18" s="20">
        <f t="shared" si="3"/>
        <v>3.6792575211668233E-2</v>
      </c>
      <c r="E18" s="17">
        <f>IF(OR($A18="",$B18="",$C18=""),"",A18*'MPTO_working_3-way'!$I17)</f>
        <v>1.8973304126373529</v>
      </c>
      <c r="F18" s="21">
        <f>IF(OR($A18="",$B18="",$C18=""),"",B18*'MPTO_working_3-way'!$I17)</f>
        <v>3.8050287510268221</v>
      </c>
      <c r="G18" s="22">
        <f>IF(OR($A18="",$B18="",$C18=""),"",C18*'MPTO_working_3-way'!$I17)</f>
        <v>4.7588779202215568</v>
      </c>
      <c r="H18" s="17">
        <f>IF(OR($A18="",$B18="",$C18=""),"",'MPTO_working_3-way'!E17)</f>
        <v>1.8720145029829844</v>
      </c>
      <c r="I18" s="21">
        <f>IF(OR($A18="",$B18="",$C18=""),"",'MPTO_working_3-way'!F17)</f>
        <v>3.8429705023902239</v>
      </c>
      <c r="J18" s="22">
        <f>IF(OR($A18="",$B18="",$C18=""),"",'MPTO_working_3-way'!G17)</f>
        <v>4.8637959127066708</v>
      </c>
      <c r="K18" s="17">
        <f>IF(OR($A18="",$B18="",$C18=""),"",'OddsRatio_working_3-way'!H17)</f>
        <v>1.8814750696485194</v>
      </c>
      <c r="L18" s="21">
        <f>IF(OR($A18="",$B18="",$C18=""),"",'OddsRatio_working_3-way'!I17)</f>
        <v>3.8355884770621036</v>
      </c>
      <c r="M18" s="22">
        <f>IF(OR($A18="",$B18="",$C18=""),"",'OddsRatio_working_3-way'!J17)</f>
        <v>4.8126451807688957</v>
      </c>
      <c r="N18" s="23">
        <f t="shared" si="4"/>
        <v>52.705632784854082</v>
      </c>
      <c r="O18" s="24">
        <f t="shared" si="5"/>
        <v>26.281010353210622</v>
      </c>
      <c r="P18" s="24">
        <f t="shared" si="6"/>
        <v>21.013356861935293</v>
      </c>
      <c r="Q18" t="s">
        <v>544</v>
      </c>
      <c r="R18" t="s">
        <v>545</v>
      </c>
      <c r="S18" t="s">
        <v>747</v>
      </c>
      <c r="AJ18" t="s">
        <v>739</v>
      </c>
    </row>
    <row r="19" spans="1:36" ht="15" x14ac:dyDescent="0.25">
      <c r="A19">
        <v>1.71</v>
      </c>
      <c r="B19">
        <v>3.56</v>
      </c>
      <c r="C19">
        <v>5.85</v>
      </c>
      <c r="D19" s="20">
        <f t="shared" si="3"/>
        <v>3.6634368982092269E-2</v>
      </c>
      <c r="E19" s="17">
        <f>IF(OR($A19="",$B19="",$C19=""),"",A19*'MPTO_working_3-way'!$I18)</f>
        <v>1.7726447709593778</v>
      </c>
      <c r="F19" s="21">
        <f>IF(OR($A19="",$B19="",$C19=""),"",B19*'MPTO_working_3-way'!$I18)</f>
        <v>3.6904183535762485</v>
      </c>
      <c r="G19" s="22">
        <f>IF(OR($A19="",$B19="",$C19=""),"",C19*'MPTO_working_3-way'!$I18)</f>
        <v>6.0643110585452398</v>
      </c>
      <c r="H19" s="17">
        <f>IF(OR($A19="",$B19="",$C19=""),"",'MPTO_working_3-way'!E18)</f>
        <v>1.7464690512340666</v>
      </c>
      <c r="I19" s="21">
        <f>IF(OR($A19="",$B19="",$C19=""),"",'MPTO_working_3-way'!F18)</f>
        <v>3.7217968735303524</v>
      </c>
      <c r="J19" s="22">
        <f>IF(OR($A19="",$B19="",$C19=""),"",'MPTO_working_3-way'!G18)</f>
        <v>6.3000573175391663</v>
      </c>
      <c r="K19" s="17">
        <f>IF(OR($A19="",$B19="",$C19=""),"",'OddsRatio_working_3-way'!H18)</f>
        <v>1.7561269291442019</v>
      </c>
      <c r="L19" s="21">
        <f>IF(OR($A19="",$B19="",$C19=""),"",'OddsRatio_working_3-way'!I18)</f>
        <v>3.7263168149424755</v>
      </c>
      <c r="M19" s="22">
        <f>IF(OR($A19="",$B19="",$C19=""),"",'OddsRatio_working_3-way'!J18)</f>
        <v>6.1650924033089884</v>
      </c>
      <c r="N19" s="23">
        <f t="shared" si="4"/>
        <v>56.412881835247077</v>
      </c>
      <c r="O19" s="24">
        <f t="shared" si="5"/>
        <v>27.097198859065308</v>
      </c>
      <c r="P19" s="24">
        <f t="shared" si="6"/>
        <v>16.489919305687607</v>
      </c>
      <c r="Q19" t="s">
        <v>546</v>
      </c>
      <c r="R19" t="s">
        <v>547</v>
      </c>
      <c r="S19" t="s">
        <v>747</v>
      </c>
      <c r="AJ19" t="s">
        <v>739</v>
      </c>
    </row>
    <row r="20" spans="1:36" ht="15" x14ac:dyDescent="0.25">
      <c r="A20">
        <v>1.23</v>
      </c>
      <c r="B20">
        <v>5.88</v>
      </c>
      <c r="C20">
        <v>15.92</v>
      </c>
      <c r="D20" s="20">
        <f t="shared" si="3"/>
        <v>4.5890227643943904E-2</v>
      </c>
      <c r="E20" s="17">
        <f>IF(OR($A20="",$B20="",$C20=""),"",A20*'MPTO_working_3-way'!$I19)</f>
        <v>1.286444980002051</v>
      </c>
      <c r="F20" s="21">
        <f>IF(OR($A20="",$B20="",$C20=""),"",B20*'MPTO_working_3-way'!$I19)</f>
        <v>6.14983453854639</v>
      </c>
      <c r="G20" s="22">
        <f>IF(OR($A20="",$B20="",$C20=""),"",C20*'MPTO_working_3-way'!$I19)</f>
        <v>16.650572424091585</v>
      </c>
      <c r="H20" s="17">
        <f>IF(OR($A20="",$B20="",$C20=""),"",'MPTO_working_3-way'!E19)</f>
        <v>1.2535862163033633</v>
      </c>
      <c r="I20" s="21">
        <f>IF(OR($A20="",$B20="",$C20=""),"",'MPTO_working_3-way'!F19)</f>
        <v>6.4611468605305751</v>
      </c>
      <c r="J20" s="22">
        <f>IF(OR($A20="",$B20="",$C20=""),"",'MPTO_working_3-way'!G19)</f>
        <v>21.044954466494701</v>
      </c>
      <c r="K20" s="17">
        <f>IF(OR($A20="",$B20="",$C20=""),"",'OddsRatio_working_3-way'!H19)</f>
        <v>1.2623216567243312</v>
      </c>
      <c r="L20" s="21">
        <f>IF(OR($A20="",$B20="",$C20=""),"",'OddsRatio_working_3-way'!I19)</f>
        <v>6.5657812383249397</v>
      </c>
      <c r="M20" s="22">
        <f>IF(OR($A20="",$B20="",$C20=""),"",'OddsRatio_working_3-way'!J19)</f>
        <v>18.016691818813136</v>
      </c>
      <c r="N20" s="23">
        <f t="shared" si="4"/>
        <v>77.73360039062112</v>
      </c>
      <c r="O20" s="24">
        <f t="shared" si="5"/>
        <v>16.260600081711559</v>
      </c>
      <c r="P20" s="24">
        <f t="shared" si="6"/>
        <v>6.0057995276673353</v>
      </c>
      <c r="Q20" t="s">
        <v>548</v>
      </c>
      <c r="R20" t="s">
        <v>549</v>
      </c>
      <c r="S20" t="s">
        <v>747</v>
      </c>
      <c r="AJ20" t="s">
        <v>740</v>
      </c>
    </row>
    <row r="21" spans="1:36" ht="15" x14ac:dyDescent="0.25">
      <c r="A21">
        <v>1.56</v>
      </c>
      <c r="B21">
        <v>4.1900000000000004</v>
      </c>
      <c r="C21">
        <v>6.17</v>
      </c>
      <c r="D21" s="20">
        <f t="shared" si="3"/>
        <v>4.1763679807490073E-2</v>
      </c>
      <c r="E21" s="17">
        <f>IF(OR($A21="",$B21="",$C21=""),"",A21*'MPTO_working_3-way'!$I20)</f>
        <v>1.6251513404996845</v>
      </c>
      <c r="F21" s="21">
        <f>IF(OR($A21="",$B21="",$C21=""),"",B21*'MPTO_working_3-way'!$I20)</f>
        <v>4.3649898183933837</v>
      </c>
      <c r="G21" s="22">
        <f>IF(OR($A21="",$B21="",$C21=""),"",C21*'MPTO_working_3-way'!$I20)</f>
        <v>6.4276819044122133</v>
      </c>
      <c r="H21" s="17">
        <f>IF(OR($A21="",$B21="",$C21=""),"",'MPTO_working_3-way'!E20)</f>
        <v>1.5946307775872888</v>
      </c>
      <c r="I21" s="21">
        <f>IF(OR($A21="",$B21="",$C21=""),"",'MPTO_working_3-way'!F20)</f>
        <v>4.449541485493441</v>
      </c>
      <c r="J21" s="22">
        <f>IF(OR($A21="",$B21="",$C21=""),"",'MPTO_working_3-way'!G20)</f>
        <v>6.7497640152619054</v>
      </c>
      <c r="K21" s="17">
        <f>IF(OR($A21="",$B21="",$C21=""),"",'OddsRatio_working_3-way'!H20)</f>
        <v>1.6047830778496972</v>
      </c>
      <c r="L21" s="21">
        <f>IF(OR($A21="",$B21="",$C21=""),"",'OddsRatio_working_3-way'!I20)</f>
        <v>4.4451036041795255</v>
      </c>
      <c r="M21" s="22">
        <f>IF(OR($A21="",$B21="",$C21=""),"",'OddsRatio_working_3-way'!J20)</f>
        <v>6.5834437722909538</v>
      </c>
      <c r="N21" s="23">
        <f t="shared" si="4"/>
        <v>61.532730834319125</v>
      </c>
      <c r="O21" s="24">
        <f t="shared" si="5"/>
        <v>22.909560883421918</v>
      </c>
      <c r="P21" s="24">
        <f t="shared" si="6"/>
        <v>15.55770828225897</v>
      </c>
      <c r="Q21" t="s">
        <v>550</v>
      </c>
      <c r="R21" t="s">
        <v>551</v>
      </c>
      <c r="S21" t="s">
        <v>747</v>
      </c>
      <c r="AJ21" t="s">
        <v>740</v>
      </c>
    </row>
    <row r="22" spans="1:36" ht="15" x14ac:dyDescent="0.25">
      <c r="A22">
        <v>1.9</v>
      </c>
      <c r="B22">
        <v>3.71</v>
      </c>
      <c r="C22">
        <v>4.07</v>
      </c>
      <c r="D22" s="20">
        <f t="shared" si="3"/>
        <v>4.155781414967108E-2</v>
      </c>
      <c r="E22" s="17">
        <f>IF(OR($A22="",$B22="",$C22=""),"",A22*'MPTO_working_3-way'!$I21)</f>
        <v>1.978959846884375</v>
      </c>
      <c r="F22" s="21">
        <f>IF(OR($A22="",$B22="",$C22=""),"",B22*'MPTO_working_3-way'!$I21)</f>
        <v>3.8641794904952795</v>
      </c>
      <c r="G22" s="22">
        <f>IF(OR($A22="",$B22="",$C22=""),"",C22*'MPTO_working_3-way'!$I21)</f>
        <v>4.2391403035891617</v>
      </c>
      <c r="H22" s="17">
        <f>IF(OR($A22="",$B22="",$C22=""),"",'MPTO_working_3-way'!E21)</f>
        <v>1.9513596873772152</v>
      </c>
      <c r="I22" s="21">
        <f>IF(OR($A22="",$B22="",$C22=""),"",'MPTO_working_3-way'!F21)</f>
        <v>3.9109985899767925</v>
      </c>
      <c r="J22" s="22">
        <f>IF(OR($A22="",$B22="",$C22=""),"",'MPTO_working_3-way'!G21)</f>
        <v>4.3131773769928232</v>
      </c>
      <c r="K22" s="17">
        <f>IF(OR($A22="",$B22="",$C22=""),"",'OddsRatio_working_3-way'!H21)</f>
        <v>1.9618071247285769</v>
      </c>
      <c r="L22" s="21">
        <f>IF(OR($A22="",$B22="",$C22=""),"",'OddsRatio_working_3-way'!I21)</f>
        <v>3.8961081200160477</v>
      </c>
      <c r="M22" s="22">
        <f>IF(OR($A22="",$B22="",$C22=""),"",'OddsRatio_working_3-way'!J21)</f>
        <v>4.2808309699074787</v>
      </c>
      <c r="N22" s="23">
        <f t="shared" si="4"/>
        <v>50.531596261256894</v>
      </c>
      <c r="O22" s="24">
        <f t="shared" si="5"/>
        <v>25.878715066411889</v>
      </c>
      <c r="P22" s="24">
        <f t="shared" si="6"/>
        <v>23.589688672331224</v>
      </c>
      <c r="Q22" t="s">
        <v>552</v>
      </c>
      <c r="R22" t="s">
        <v>553</v>
      </c>
      <c r="S22" t="s">
        <v>747</v>
      </c>
      <c r="AJ22" t="s">
        <v>740</v>
      </c>
    </row>
    <row r="23" spans="1:36" ht="15" x14ac:dyDescent="0.25">
      <c r="A23">
        <v>6.47</v>
      </c>
      <c r="B23">
        <v>3.73</v>
      </c>
      <c r="C23">
        <v>1.61</v>
      </c>
      <c r="D23" s="20">
        <f t="shared" si="3"/>
        <v>4.3774032577251099E-2</v>
      </c>
      <c r="E23" s="17">
        <f>IF(OR($A23="",$B23="",$C23=""),"",A23*'MPTO_working_3-way'!$I22)</f>
        <v>6.7532179907748144</v>
      </c>
      <c r="F23" s="21">
        <f>IF(OR($A23="",$B23="",$C23=""),"",B23*'MPTO_working_3-way'!$I22)</f>
        <v>3.8932771415131464</v>
      </c>
      <c r="G23" s="22">
        <f>IF(OR($A23="",$B23="",$C23=""),"",C23*'MPTO_working_3-way'!$I22)</f>
        <v>1.6804761924493743</v>
      </c>
      <c r="H23" s="17">
        <f>IF(OR($A23="",$B23="",$C23=""),"",'MPTO_working_3-way'!E22)</f>
        <v>7.1444819400639545</v>
      </c>
      <c r="I23" s="21">
        <f>IF(OR($A23="",$B23="",$C23=""),"",'MPTO_working_3-way'!F22)</f>
        <v>3.9446927169927686</v>
      </c>
      <c r="J23" s="22">
        <f>IF(OR($A23="",$B23="",$C23=""),"",'MPTO_working_3-way'!G22)</f>
        <v>1.6487321207463961</v>
      </c>
      <c r="K23" s="17">
        <f>IF(OR($A23="",$B23="",$C23=""),"",'OddsRatio_working_3-way'!H22)</f>
        <v>6.9170281939484255</v>
      </c>
      <c r="L23" s="21">
        <f>IF(OR($A23="",$B23="",$C23=""),"",'OddsRatio_working_3-way'!I22)</f>
        <v>3.9531054788810231</v>
      </c>
      <c r="M23" s="22">
        <f>IF(OR($A23="",$B23="",$C23=""),"",'OddsRatio_working_3-way'!J22)</f>
        <v>1.65985140736902</v>
      </c>
      <c r="N23" s="23">
        <f t="shared" si="4"/>
        <v>14.807755374786405</v>
      </c>
      <c r="O23" s="24">
        <f t="shared" si="5"/>
        <v>25.685302218463278</v>
      </c>
      <c r="P23" s="24">
        <f t="shared" si="6"/>
        <v>59.506942406750326</v>
      </c>
      <c r="Q23" t="s">
        <v>554</v>
      </c>
      <c r="R23" t="s">
        <v>555</v>
      </c>
      <c r="S23" t="s">
        <v>747</v>
      </c>
      <c r="AJ23" t="s">
        <v>740</v>
      </c>
    </row>
    <row r="24" spans="1:36" ht="15" x14ac:dyDescent="0.25">
      <c r="A24">
        <v>2.84</v>
      </c>
      <c r="B24">
        <v>3.59</v>
      </c>
      <c r="C24">
        <v>2.48</v>
      </c>
      <c r="D24" s="20">
        <f t="shared" si="3"/>
        <v>3.3890014541377189E-2</v>
      </c>
      <c r="E24" s="17">
        <f>IF(OR($A24="",$B24="",$C24=""),"",A24*'MPTO_working_3-way'!$I23)</f>
        <v>2.9362476412975109</v>
      </c>
      <c r="F24" s="21">
        <f>IF(OR($A24="",$B24="",$C24=""),"",B24*'MPTO_working_3-way'!$I23)</f>
        <v>3.711665152203544</v>
      </c>
      <c r="G24" s="22">
        <f>IF(OR($A24="",$B24="",$C24=""),"",C24*'MPTO_working_3-way'!$I23)</f>
        <v>2.5640472360626152</v>
      </c>
      <c r="H24" s="17">
        <f>IF(OR($A24="",$B24="",$C24=""),"",'MPTO_working_3-way'!E23)</f>
        <v>2.9341345085663817</v>
      </c>
      <c r="I24" s="21">
        <f>IF(OR($A24="",$B24="",$C24=""),"",'MPTO_working_3-way'!F23)</f>
        <v>3.7417467284062185</v>
      </c>
      <c r="J24" s="22">
        <f>IF(OR($A24="",$B24="",$C24=""),"",'MPTO_working_3-way'!G23)</f>
        <v>2.5514816604758144</v>
      </c>
      <c r="K24" s="17">
        <f>IF(OR($A24="",$B24="",$C24=""),"",'OddsRatio_working_3-way'!H23)</f>
        <v>2.9362834356447549</v>
      </c>
      <c r="L24" s="21">
        <f>IF(OR($A24="",$B24="",$C24=""),"",'OddsRatio_working_3-way'!I23)</f>
        <v>3.725529401260824</v>
      </c>
      <c r="M24" s="22">
        <f>IF(OR($A24="",$B24="",$C24=""),"",'OddsRatio_working_3-way'!J23)</f>
        <v>2.5574453721490422</v>
      </c>
      <c r="N24" s="23">
        <f t="shared" si="4"/>
        <v>34.057072909494302</v>
      </c>
      <c r="O24" s="24">
        <f t="shared" si="5"/>
        <v>26.942085532859</v>
      </c>
      <c r="P24" s="24">
        <f t="shared" si="6"/>
        <v>39.000841557646702</v>
      </c>
      <c r="Q24" t="s">
        <v>556</v>
      </c>
      <c r="R24" t="s">
        <v>557</v>
      </c>
      <c r="S24" t="s">
        <v>747</v>
      </c>
      <c r="AJ24" t="s">
        <v>741</v>
      </c>
    </row>
    <row r="25" spans="1:36" ht="15" x14ac:dyDescent="0.25">
      <c r="A25">
        <v>1.4</v>
      </c>
      <c r="B25">
        <v>4.93</v>
      </c>
      <c r="C25">
        <v>8.6199999999999992</v>
      </c>
      <c r="D25" s="20">
        <f t="shared" si="3"/>
        <v>3.3134751620465863E-2</v>
      </c>
      <c r="E25" s="17">
        <f>IF(OR($A25="",$B25="",$C25=""),"",A25*'MPTO_working_3-way'!$I24)</f>
        <v>1.4463886522686522</v>
      </c>
      <c r="F25" s="21">
        <f>IF(OR($A25="",$B25="",$C25=""),"",B25*'MPTO_working_3-way'!$I24)</f>
        <v>5.093354325488896</v>
      </c>
      <c r="G25" s="22">
        <f>IF(OR($A25="",$B25="",$C25=""),"",C25*'MPTO_working_3-way'!$I24)</f>
        <v>8.9056215589684147</v>
      </c>
      <c r="H25" s="17">
        <f>IF(OR($A25="",$B25="",$C25=""),"",'MPTO_working_3-way'!E24)</f>
        <v>1.4219880361801818</v>
      </c>
      <c r="I25" s="21">
        <f>IF(OR($A25="",$B25="",$C25=""),"",'MPTO_working_3-way'!F24)</f>
        <v>5.2139046243585074</v>
      </c>
      <c r="J25" s="22">
        <f>IF(OR($A25="",$B25="",$C25=""),"",'MPTO_working_3-way'!G24)</f>
        <v>9.527042953587582</v>
      </c>
      <c r="K25" s="17">
        <f>IF(OR($A25="",$B25="",$C25=""),"",'OddsRatio_working_3-way'!H24)</f>
        <v>1.4295289734194732</v>
      </c>
      <c r="L25" s="21">
        <f>IF(OR($A25="",$B25="",$C25=""),"",'OddsRatio_working_3-way'!I24)</f>
        <v>5.2201221638463275</v>
      </c>
      <c r="M25" s="22">
        <f>IF(OR($A25="",$B25="",$C25=""),"",'OddsRatio_working_3-way'!J24)</f>
        <v>9.1825269436409709</v>
      </c>
      <c r="N25" s="23">
        <f t="shared" si="4"/>
        <v>69.137710561508186</v>
      </c>
      <c r="O25" s="24">
        <f t="shared" si="5"/>
        <v>19.633426934302534</v>
      </c>
      <c r="P25" s="24">
        <f t="shared" si="6"/>
        <v>11.228862504189268</v>
      </c>
      <c r="Q25" t="s">
        <v>558</v>
      </c>
      <c r="R25" t="s">
        <v>559</v>
      </c>
      <c r="S25" t="s">
        <v>747</v>
      </c>
      <c r="AJ25" t="s">
        <v>735</v>
      </c>
    </row>
    <row r="26" spans="1:36" ht="15" x14ac:dyDescent="0.25">
      <c r="A26">
        <v>1.58</v>
      </c>
      <c r="B26">
        <v>3.92</v>
      </c>
      <c r="C26">
        <v>6.87</v>
      </c>
      <c r="D26" s="20">
        <f t="shared" si="3"/>
        <v>3.3573840790531051E-2</v>
      </c>
      <c r="E26" s="17">
        <f>IF(OR($A26="",$B26="",$C26=""),"",A26*'MPTO_working_3-way'!$I25)</f>
        <v>1.6330466684490392</v>
      </c>
      <c r="F26" s="21">
        <f>IF(OR($A26="",$B26="",$C26=""),"",B26*'MPTO_working_3-way'!$I25)</f>
        <v>4.0516094558988813</v>
      </c>
      <c r="G26" s="22">
        <f>IF(OR($A26="",$B26="",$C26=""),"",C26*'MPTO_working_3-way'!$I25)</f>
        <v>7.1006522862309485</v>
      </c>
      <c r="H26" s="17">
        <f>IF(OR($A26="",$B26="",$C26=""),"",'MPTO_working_3-way'!E25)</f>
        <v>1.6084408087675319</v>
      </c>
      <c r="I26" s="21">
        <f>IF(OR($A26="",$B26="",$C26=""),"",'MPTO_working_3-way'!F25)</f>
        <v>4.0998601198796276</v>
      </c>
      <c r="J26" s="22">
        <f>IF(OR($A26="",$B26="",$C26=""),"",'MPTO_working_3-way'!G25)</f>
        <v>7.4421857167043921</v>
      </c>
      <c r="K26" s="17">
        <f>IF(OR($A26="",$B26="",$C26=""),"",'OddsRatio_working_3-way'!H25)</f>
        <v>1.6169945836632689</v>
      </c>
      <c r="L26" s="21">
        <f>IF(OR($A26="",$B26="",$C26=""),"",'OddsRatio_working_3-way'!I25)</f>
        <v>4.1062485936150761</v>
      </c>
      <c r="M26" s="22">
        <f>IF(OR($A26="",$B26="",$C26=""),"",'OddsRatio_working_3-way'!J25)</f>
        <v>7.2444107001782561</v>
      </c>
      <c r="N26" s="23">
        <f t="shared" si="4"/>
        <v>61.235237138062594</v>
      </c>
      <c r="O26" s="24">
        <f t="shared" si="5"/>
        <v>24.681549662790541</v>
      </c>
      <c r="P26" s="24">
        <f t="shared" si="6"/>
        <v>14.083213199146858</v>
      </c>
      <c r="Q26" t="s">
        <v>560</v>
      </c>
      <c r="R26" t="s">
        <v>561</v>
      </c>
      <c r="S26" t="s">
        <v>747</v>
      </c>
      <c r="AJ26" t="s">
        <v>735</v>
      </c>
    </row>
    <row r="27" spans="1:36" ht="15" x14ac:dyDescent="0.25">
      <c r="A27">
        <v>3.85</v>
      </c>
      <c r="B27">
        <v>4</v>
      </c>
      <c r="C27">
        <v>1.93</v>
      </c>
      <c r="D27" s="20">
        <f t="shared" si="3"/>
        <v>2.7874974766166627E-2</v>
      </c>
      <c r="E27" s="17">
        <f>IF(OR($A27="",$B27="",$C27=""),"",A27*'MPTO_working_3-way'!$I26)</f>
        <v>3.9573186528497417</v>
      </c>
      <c r="F27" s="21">
        <f>IF(OR($A27="",$B27="",$C27=""),"",B27*'MPTO_working_3-way'!$I26)</f>
        <v>4.1114998990646665</v>
      </c>
      <c r="G27" s="22">
        <f>IF(OR($A27="",$B27="",$C27=""),"",C27*'MPTO_working_3-way'!$I26)</f>
        <v>1.9837987012987015</v>
      </c>
      <c r="H27" s="17">
        <f>IF(OR($A27="",$B27="",$C27=""),"",'MPTO_working_3-way'!E26)</f>
        <v>3.9928352327429875</v>
      </c>
      <c r="I27" s="21">
        <f>IF(OR($A27="",$B27="",$C27=""),"",'MPTO_working_3-way'!F26)</f>
        <v>4.1544052555560738</v>
      </c>
      <c r="J27" s="22">
        <f>IF(OR($A27="",$B27="",$C27=""),"",'MPTO_working_3-way'!G26)</f>
        <v>1.9652424980439267</v>
      </c>
      <c r="K27" s="17">
        <f>IF(OR($A27="",$B27="",$C27=""),"",'OddsRatio_working_3-way'!H26)</f>
        <v>3.9798930667423797</v>
      </c>
      <c r="L27" s="21">
        <f>IF(OR($A27="",$B27="",$C27=""),"",'OddsRatio_working_3-way'!I26)</f>
        <v>4.1367295439393459</v>
      </c>
      <c r="M27" s="22">
        <f>IF(OR($A27="",$B27="",$C27=""),"",'OddsRatio_working_3-way'!J26)</f>
        <v>1.9723861586211975</v>
      </c>
      <c r="N27" s="23">
        <f t="shared" si="4"/>
        <v>25.269635521513557</v>
      </c>
      <c r="O27" s="24">
        <f t="shared" si="5"/>
        <v>24.322024189456798</v>
      </c>
      <c r="P27" s="24">
        <f t="shared" si="6"/>
        <v>50.408340289029631</v>
      </c>
      <c r="Q27" t="s">
        <v>562</v>
      </c>
      <c r="R27" t="s">
        <v>563</v>
      </c>
      <c r="S27" t="s">
        <v>747</v>
      </c>
      <c r="AJ27" t="s">
        <v>742</v>
      </c>
    </row>
    <row r="28" spans="1:36" ht="15" x14ac:dyDescent="0.25">
      <c r="A28">
        <v>2.36</v>
      </c>
      <c r="B28">
        <v>3.4</v>
      </c>
      <c r="C28">
        <v>3.23</v>
      </c>
      <c r="D28" s="20">
        <f t="shared" si="3"/>
        <v>2.7443983837959873E-2</v>
      </c>
      <c r="E28" s="17">
        <f>IF(OR($A28="",$B28="",$C28=""),"",A28*'MPTO_working_3-way'!$I27)</f>
        <v>2.4247678018575853</v>
      </c>
      <c r="F28" s="21">
        <f>IF(OR($A28="",$B28="",$C28=""),"",B28*'MPTO_working_3-way'!$I27)</f>
        <v>3.4933095450490637</v>
      </c>
      <c r="G28" s="22">
        <f>IF(OR($A28="",$B28="",$C28=""),"",C28*'MPTO_working_3-way'!$I27)</f>
        <v>3.3186440677966105</v>
      </c>
      <c r="H28" s="17">
        <f>IF(OR($A28="",$B28="",$C28=""),"",'MPTO_working_3-way'!E27)</f>
        <v>2.4120749303856219</v>
      </c>
      <c r="I28" s="21">
        <f>IF(OR($A28="",$B28="",$C28=""),"",'MPTO_working_3-way'!F27)</f>
        <v>3.5091455929290452</v>
      </c>
      <c r="J28" s="22">
        <f>IF(OR($A28="",$B28="",$C28=""),"",'MPTO_working_3-way'!G27)</f>
        <v>3.3283460441287769</v>
      </c>
      <c r="K28" s="17">
        <f>IF(OR($A28="",$B28="",$C28=""),"",'OddsRatio_working_3-way'!H27)</f>
        <v>2.4176327017631625</v>
      </c>
      <c r="L28" s="21">
        <f>IF(OR($A28="",$B28="",$C28=""),"",'OddsRatio_working_3-way'!I27)</f>
        <v>3.5017047678173463</v>
      </c>
      <c r="M28" s="22">
        <f>IF(OR($A28="",$B28="",$C28=""),"",'OddsRatio_working_3-way'!J27)</f>
        <v>3.3245006800969503</v>
      </c>
      <c r="N28" s="23">
        <f t="shared" si="4"/>
        <v>41.241062308478035</v>
      </c>
      <c r="O28" s="24">
        <f t="shared" si="5"/>
        <v>28.626149131767107</v>
      </c>
      <c r="P28" s="24">
        <f t="shared" si="6"/>
        <v>30.132788559754847</v>
      </c>
      <c r="Q28" t="s">
        <v>564</v>
      </c>
      <c r="R28" t="s">
        <v>565</v>
      </c>
      <c r="S28" t="s">
        <v>747</v>
      </c>
      <c r="AJ28" t="s">
        <v>742</v>
      </c>
    </row>
    <row r="29" spans="1:36" ht="15" x14ac:dyDescent="0.25">
      <c r="A29">
        <v>3.14</v>
      </c>
      <c r="B29">
        <v>3.2</v>
      </c>
      <c r="C29">
        <v>2.5299999999999998</v>
      </c>
      <c r="D29" s="20">
        <f t="shared" si="3"/>
        <v>2.6228254575665133E-2</v>
      </c>
      <c r="E29" s="17">
        <f>IF(OR($A29="",$B29="",$C29=""),"",A29*'MPTO_working_3-way'!$I28)</f>
        <v>3.2223567193675886</v>
      </c>
      <c r="F29" s="21">
        <f>IF(OR($A29="",$B29="",$C29=""),"",B29*'MPTO_working_3-way'!$I28)</f>
        <v>3.2839304146421284</v>
      </c>
      <c r="G29" s="22">
        <f>IF(OR($A29="",$B29="",$C29=""),"",C29*'MPTO_working_3-way'!$I28)</f>
        <v>2.5963574840764325</v>
      </c>
      <c r="H29" s="17">
        <f>IF(OR($A29="",$B29="",$C29=""),"",'MPTO_working_3-way'!E28)</f>
        <v>3.2286332131590036</v>
      </c>
      <c r="I29" s="21">
        <f>IF(OR($A29="",$B29="",$C29=""),"",'MPTO_working_3-way'!F28)</f>
        <v>3.2921025095571754</v>
      </c>
      <c r="J29" s="22">
        <f>IF(OR($A29="",$B29="",$C29=""),"",'MPTO_working_3-way'!G28)</f>
        <v>2.5872272980781101</v>
      </c>
      <c r="K29" s="17">
        <f>IF(OR($A29="",$B29="",$C29=""),"",'OddsRatio_working_3-way'!H28)</f>
        <v>3.2258609493646198</v>
      </c>
      <c r="L29" s="21">
        <f>IF(OR($A29="",$B29="",$C29=""),"",'OddsRatio_working_3-way'!I28)</f>
        <v>3.2882682657019453</v>
      </c>
      <c r="M29" s="22">
        <f>IF(OR($A29="",$B29="",$C29=""),"",'OddsRatio_working_3-way'!J28)</f>
        <v>2.5913865666018077</v>
      </c>
      <c r="N29" s="23">
        <f t="shared" si="4"/>
        <v>31.033187418066412</v>
      </c>
      <c r="O29" s="24">
        <f t="shared" si="5"/>
        <v>30.451315153977664</v>
      </c>
      <c r="P29" s="24">
        <f t="shared" si="6"/>
        <v>38.515497427955943</v>
      </c>
      <c r="Q29" t="s">
        <v>566</v>
      </c>
      <c r="R29" t="s">
        <v>567</v>
      </c>
      <c r="S29" t="s">
        <v>747</v>
      </c>
      <c r="AJ29" t="s">
        <v>743</v>
      </c>
    </row>
    <row r="30" spans="1:36" ht="15" x14ac:dyDescent="0.25">
      <c r="A30">
        <v>2.66</v>
      </c>
      <c r="B30">
        <v>3.44</v>
      </c>
      <c r="C30">
        <v>2.77</v>
      </c>
      <c r="D30" s="20">
        <f t="shared" si="3"/>
        <v>2.7648354367574512E-2</v>
      </c>
      <c r="E30" s="17">
        <f>IF(OR($A30="",$B30="",$C30=""),"",A30*'MPTO_working_3-way'!$I29)</f>
        <v>2.7335446226177482</v>
      </c>
      <c r="F30" s="21">
        <f>IF(OR($A30="",$B30="",$C30=""),"",B30*'MPTO_working_3-way'!$I29)</f>
        <v>3.5351103390244565</v>
      </c>
      <c r="G30" s="22">
        <f>IF(OR($A30="",$B30="",$C30=""),"",C30*'MPTO_working_3-way'!$I29)</f>
        <v>2.8465859415981813</v>
      </c>
      <c r="H30" s="17">
        <f>IF(OR($A30="",$B30="",$C30=""),"",'MPTO_working_3-way'!E29)</f>
        <v>2.7268483441350821</v>
      </c>
      <c r="I30" s="21">
        <f>IF(OR($A30="",$B30="",$C30=""),"",'MPTO_working_3-way'!F29)</f>
        <v>3.5526306346982746</v>
      </c>
      <c r="J30" s="22">
        <f>IF(OR($A30="",$B30="",$C30=""),"",'MPTO_working_3-way'!G29)</f>
        <v>2.842566887204113</v>
      </c>
      <c r="K30" s="17">
        <f>IF(OR($A30="",$B30="",$C30=""),"",'OddsRatio_working_3-way'!H29)</f>
        <v>2.7302459429674224</v>
      </c>
      <c r="L30" s="21">
        <f>IF(OR($A30="",$B30="",$C30=""),"",'OddsRatio_working_3-way'!I29)</f>
        <v>3.5432530727954878</v>
      </c>
      <c r="M30" s="22">
        <f>IF(OR($A30="",$B30="",$C30=""),"",'OddsRatio_working_3-way'!J29)</f>
        <v>2.8449007946098415</v>
      </c>
      <c r="N30" s="23">
        <f t="shared" si="4"/>
        <v>36.582537988436464</v>
      </c>
      <c r="O30" s="24">
        <f t="shared" si="5"/>
        <v>28.28766018873285</v>
      </c>
      <c r="P30" s="24">
        <f t="shared" si="6"/>
        <v>35.129801822830686</v>
      </c>
      <c r="Q30" t="s">
        <v>568</v>
      </c>
      <c r="R30" t="s">
        <v>569</v>
      </c>
      <c r="S30" t="s">
        <v>747</v>
      </c>
      <c r="AJ30" t="s">
        <v>743</v>
      </c>
    </row>
    <row r="31" spans="1:36" ht="15" x14ac:dyDescent="0.25">
      <c r="A31">
        <v>2.5499999999999998</v>
      </c>
      <c r="B31">
        <v>3.29</v>
      </c>
      <c r="C31">
        <v>3.02</v>
      </c>
      <c r="D31" s="20">
        <f t="shared" si="3"/>
        <v>2.723405834082282E-2</v>
      </c>
      <c r="E31" s="17">
        <f>IF(OR($A31="",$B31="",$C31=""),"",A31*'MPTO_working_3-way'!$I30)</f>
        <v>2.6194468487690981</v>
      </c>
      <c r="F31" s="21">
        <f>IF(OR($A31="",$B31="",$C31=""),"",B31*'MPTO_working_3-way'!$I30)</f>
        <v>3.3796000519413072</v>
      </c>
      <c r="G31" s="22">
        <f>IF(OR($A31="",$B31="",$C31=""),"",C31*'MPTO_working_3-way'!$I30)</f>
        <v>3.1022468561892849</v>
      </c>
      <c r="H31" s="17">
        <f>IF(OR($A31="",$B31="",$C31=""),"",'MPTO_working_3-way'!E30)</f>
        <v>2.610428681966344</v>
      </c>
      <c r="I31" s="21">
        <f>IF(OR($A31="",$B31="",$C31=""),"",'MPTO_working_3-way'!F30)</f>
        <v>3.3912864816340895</v>
      </c>
      <c r="J31" s="22">
        <f>IF(OR($A31="",$B31="",$C31=""),"",'MPTO_working_3-way'!G30)</f>
        <v>3.1051290336944812</v>
      </c>
      <c r="K31" s="17">
        <f>IF(OR($A31="",$B31="",$C31=""),"",'OddsRatio_working_3-way'!H30)</f>
        <v>2.6145891464249464</v>
      </c>
      <c r="L31" s="21">
        <f>IF(OR($A31="",$B31="",$C31=""),"",'OddsRatio_working_3-way'!I30)</f>
        <v>3.3854252550407273</v>
      </c>
      <c r="M31" s="22">
        <f>IF(OR($A31="",$B31="",$C31=""),"",'OddsRatio_working_3-way'!J30)</f>
        <v>3.1041742424376721</v>
      </c>
      <c r="N31" s="23">
        <f t="shared" si="4"/>
        <v>38.175998893427028</v>
      </c>
      <c r="O31" s="24">
        <f t="shared" si="5"/>
        <v>29.589300054175961</v>
      </c>
      <c r="P31" s="24">
        <f t="shared" si="6"/>
        <v>32.234701052396993</v>
      </c>
      <c r="Q31" t="s">
        <v>570</v>
      </c>
      <c r="R31" t="s">
        <v>571</v>
      </c>
      <c r="S31" t="s">
        <v>747</v>
      </c>
      <c r="AJ31" t="s">
        <v>743</v>
      </c>
    </row>
    <row r="32" spans="1:36" ht="15" x14ac:dyDescent="0.25">
      <c r="A32">
        <v>3.52</v>
      </c>
      <c r="B32">
        <v>3.29</v>
      </c>
      <c r="C32">
        <v>2.2400000000000002</v>
      </c>
      <c r="D32" s="20">
        <f t="shared" si="3"/>
        <v>3.4470848300635515E-2</v>
      </c>
      <c r="E32" s="17">
        <f>IF(OR($A32="",$B32="",$C32=""),"",A32*'MPTO_working_3-way'!$I31)</f>
        <v>3.641337386018237</v>
      </c>
      <c r="F32" s="21">
        <f>IF(OR($A32="",$B32="",$C32=""),"",B32*'MPTO_working_3-way'!$I31)</f>
        <v>3.4034090909090908</v>
      </c>
      <c r="G32" s="22">
        <f>IF(OR($A32="",$B32="",$C32=""),"",C32*'MPTO_working_3-way'!$I31)</f>
        <v>2.3172147001934236</v>
      </c>
      <c r="H32" s="17">
        <f>IF(OR($A32="",$B32="",$C32=""),"",'MPTO_working_3-way'!E31)</f>
        <v>3.6683701482451325</v>
      </c>
      <c r="I32" s="21">
        <f>IF(OR($A32="",$B32="",$C32=""),"",'MPTO_working_3-way'!F31)</f>
        <v>3.4192583261160538</v>
      </c>
      <c r="J32" s="22">
        <f>IF(OR($A32="",$B32="",$C32=""),"",'MPTO_working_3-way'!G31)</f>
        <v>2.2991767477565714</v>
      </c>
      <c r="K32" s="17">
        <f>IF(OR($A32="",$B32="",$C32=""),"",'OddsRatio_working_3-way'!H31)</f>
        <v>3.6557888645502805</v>
      </c>
      <c r="L32" s="21">
        <f>IF(OR($A32="",$B32="",$C32=""),"",'OddsRatio_working_3-way'!I31)</f>
        <v>3.4133954364365646</v>
      </c>
      <c r="M32" s="22">
        <f>IF(OR($A32="",$B32="",$C32=""),"",'OddsRatio_working_3-way'!J31)</f>
        <v>2.3068167428739481</v>
      </c>
      <c r="N32" s="23">
        <f t="shared" si="4"/>
        <v>27.462437395659435</v>
      </c>
      <c r="O32" s="24">
        <f t="shared" si="5"/>
        <v>29.382303839732888</v>
      </c>
      <c r="P32" s="24">
        <f t="shared" si="6"/>
        <v>43.15525876460768</v>
      </c>
      <c r="Q32" t="s">
        <v>572</v>
      </c>
      <c r="R32" t="s">
        <v>573</v>
      </c>
      <c r="S32" t="s">
        <v>747</v>
      </c>
      <c r="AJ32" t="s">
        <v>736</v>
      </c>
    </row>
    <row r="33" spans="1:36" ht="15" x14ac:dyDescent="0.25">
      <c r="A33">
        <v>2.91</v>
      </c>
      <c r="B33">
        <v>3.38</v>
      </c>
      <c r="C33">
        <v>2.54</v>
      </c>
      <c r="D33" s="20">
        <f t="shared" si="3"/>
        <v>3.3201387251104109E-2</v>
      </c>
      <c r="E33" s="17">
        <f>IF(OR($A33="",$B33="",$C33=""),"",A33*'MPTO_working_3-way'!$I32)</f>
        <v>3.0066160369007129</v>
      </c>
      <c r="F33" s="21">
        <f>IF(OR($A33="",$B33="",$C33=""),"",B33*'MPTO_working_3-way'!$I32)</f>
        <v>3.4922206889087319</v>
      </c>
      <c r="G33" s="22">
        <f>IF(OR($A33="",$B33="",$C33=""),"",C33*'MPTO_working_3-way'!$I32)</f>
        <v>2.6243315236178044</v>
      </c>
      <c r="H33" s="17">
        <f>IF(OR($A33="",$B33="",$C33=""),"",'MPTO_working_3-way'!E32)</f>
        <v>3.0068361990540691</v>
      </c>
      <c r="I33" s="21">
        <f>IF(OR($A33="",$B33="",$C33=""),"",'MPTO_working_3-way'!F32)</f>
        <v>3.5113486550217643</v>
      </c>
      <c r="J33" s="22">
        <f>IF(OR($A33="",$B33="",$C33=""),"",'MPTO_working_3-way'!G32)</f>
        <v>2.6134658524192051</v>
      </c>
      <c r="K33" s="17">
        <f>IF(OR($A33="",$B33="",$C33=""),"",'OddsRatio_working_3-way'!H32)</f>
        <v>3.0074279056665367</v>
      </c>
      <c r="L33" s="21">
        <f>IF(OR($A33="",$B33="",$C33=""),"",'OddsRatio_working_3-way'!I32)</f>
        <v>3.5014023117729618</v>
      </c>
      <c r="M33" s="22">
        <f>IF(OR($A33="",$B33="",$C33=""),"",'OddsRatio_working_3-way'!J32)</f>
        <v>2.6185544370295633</v>
      </c>
      <c r="N33" s="23">
        <f t="shared" si="4"/>
        <v>33.259983573786236</v>
      </c>
      <c r="O33" s="24">
        <f t="shared" si="5"/>
        <v>28.635074615301171</v>
      </c>
      <c r="P33" s="24">
        <f t="shared" si="6"/>
        <v>38.104941810912585</v>
      </c>
      <c r="Q33" t="s">
        <v>574</v>
      </c>
      <c r="R33" t="s">
        <v>575</v>
      </c>
      <c r="S33" t="s">
        <v>747</v>
      </c>
      <c r="AJ33" t="s">
        <v>736</v>
      </c>
    </row>
    <row r="34" spans="1:36" ht="15" x14ac:dyDescent="0.25">
      <c r="A34">
        <v>1.69</v>
      </c>
      <c r="B34">
        <v>3.95</v>
      </c>
      <c r="C34">
        <v>5.19</v>
      </c>
      <c r="D34" s="20">
        <f t="shared" si="3"/>
        <v>3.7558760653694456E-2</v>
      </c>
      <c r="E34" s="17">
        <f>IF(OR($A34="",$B34="",$C34=""),"",A34*'MPTO_working_3-way'!$I33)</f>
        <v>1.7534743055047435</v>
      </c>
      <c r="F34" s="21">
        <f>IF(OR($A34="",$B34="",$C34=""),"",B34*'MPTO_working_3-way'!$I33)</f>
        <v>4.0983571045820932</v>
      </c>
      <c r="G34" s="22">
        <f>IF(OR($A34="",$B34="",$C34=""),"",C34*'MPTO_working_3-way'!$I33)</f>
        <v>5.384929967792675</v>
      </c>
      <c r="H34" s="17">
        <f>IF(OR($A34="",$B34="",$C34=""),"",'MPTO_working_3-way'!E33)</f>
        <v>1.72653009966986</v>
      </c>
      <c r="I34" s="21">
        <f>IF(OR($A34="",$B34="",$C34=""),"",'MPTO_working_3-way'!F33)</f>
        <v>4.1554992804466808</v>
      </c>
      <c r="J34" s="22">
        <f>IF(OR($A34="",$B34="",$C34=""),"",'MPTO_working_3-way'!G33)</f>
        <v>5.550663556070961</v>
      </c>
      <c r="K34" s="17">
        <f>IF(OR($A34="",$B34="",$C34=""),"",'OddsRatio_working_3-way'!H33)</f>
        <v>1.7360409260286258</v>
      </c>
      <c r="L34" s="21">
        <f>IF(OR($A34="",$B34="",$C34=""),"",'OddsRatio_working_3-way'!I33)</f>
        <v>4.1468416402673158</v>
      </c>
      <c r="M34" s="22">
        <f>IF(OR($A34="",$B34="",$C34=""),"",'OddsRatio_working_3-way'!J33)</f>
        <v>5.4695818551593387</v>
      </c>
      <c r="N34" s="23">
        <f t="shared" si="4"/>
        <v>57.029635213967197</v>
      </c>
      <c r="O34" s="24">
        <f t="shared" si="5"/>
        <v>24.400021142178367</v>
      </c>
      <c r="P34" s="24">
        <f t="shared" si="6"/>
        <v>18.570343643854439</v>
      </c>
      <c r="Q34" t="s">
        <v>576</v>
      </c>
      <c r="R34" t="s">
        <v>577</v>
      </c>
      <c r="S34" t="s">
        <v>747</v>
      </c>
      <c r="AJ34" t="s">
        <v>736</v>
      </c>
    </row>
    <row r="35" spans="1:36" s="67" customFormat="1" ht="15" x14ac:dyDescent="0.25">
      <c r="A35" s="60">
        <v>3.2</v>
      </c>
      <c r="B35" s="60">
        <v>2.73</v>
      </c>
      <c r="C35" s="60">
        <v>2.78</v>
      </c>
      <c r="D35" s="61">
        <f t="shared" si="3"/>
        <v>3.8512596516193653E-2</v>
      </c>
      <c r="E35" s="62">
        <f>IF(OR($A35="",$B35="",$C35=""),"",A35*'MPTO_working_3-way'!$I34)</f>
        <v>3.3232403088518199</v>
      </c>
      <c r="F35" s="63">
        <f>IF(OR($A35="",$B35="",$C35=""),"",B35*'MPTO_working_3-way'!$I34)</f>
        <v>2.8351393884892087</v>
      </c>
      <c r="G35" s="64">
        <f>IF(OR($A35="",$B35="",$C35=""),"",C35*'MPTO_working_3-way'!$I34)</f>
        <v>2.8870650183150182</v>
      </c>
      <c r="H35" s="62">
        <f>IF(OR($A35="",$B35="",$C35=""),"",'MPTO_working_3-way'!E34)</f>
        <v>3.3370879151078561</v>
      </c>
      <c r="I35" s="63">
        <f>IF(OR($A35="",$B35="",$C35=""),"",'MPTO_working_3-way'!F34)</f>
        <v>2.829151762069035</v>
      </c>
      <c r="J35" s="64">
        <f>IF(OR($A35="",$B35="",$C35=""),"",'MPTO_working_3-way'!G34)</f>
        <v>2.8828853924474966</v>
      </c>
      <c r="K35" s="62">
        <f>IF(OR($A35="",$B35="",$C35=""),"",'OddsRatio_working_3-way'!H34)</f>
        <v>3.329922628655003</v>
      </c>
      <c r="L35" s="63">
        <f>IF(OR($A35="",$B35="",$C35=""),"",'OddsRatio_working_3-way'!I34)</f>
        <v>2.8321664307150711</v>
      </c>
      <c r="M35" s="64">
        <f>IF(OR($A35="",$B35="",$C35=""),"",'OddsRatio_working_3-way'!J34)</f>
        <v>2.8851192177299563</v>
      </c>
      <c r="N35" s="65">
        <f t="shared" si="4"/>
        <v>30.091113102365451</v>
      </c>
      <c r="O35" s="66">
        <f t="shared" si="5"/>
        <v>35.271634405703097</v>
      </c>
      <c r="P35" s="66">
        <f t="shared" si="6"/>
        <v>34.637252491931456</v>
      </c>
      <c r="Q35" s="60" t="s">
        <v>578</v>
      </c>
      <c r="R35" s="60" t="s">
        <v>579</v>
      </c>
      <c r="S35" s="60" t="s">
        <v>747</v>
      </c>
      <c r="AD35" s="68"/>
      <c r="AE35" s="68"/>
      <c r="AH35" s="68"/>
      <c r="AI35" s="68"/>
      <c r="AJ35" s="60" t="s">
        <v>737</v>
      </c>
    </row>
    <row r="36" spans="1:36" ht="15" x14ac:dyDescent="0.25">
      <c r="A36">
        <v>7.82</v>
      </c>
      <c r="B36">
        <v>3.95</v>
      </c>
      <c r="C36">
        <v>1.51</v>
      </c>
      <c r="D36" s="20">
        <f t="shared" si="3"/>
        <v>4.3293450442826842E-2</v>
      </c>
      <c r="E36" s="17">
        <f>IF(OR($A36="",$B36="",$C36=""),"",A36*'MPTO_working_3-way'!$I35)</f>
        <v>8.1585547824629057</v>
      </c>
      <c r="F36" s="21">
        <f>IF(OR($A36="",$B36="",$C36=""),"",B36*'MPTO_working_3-way'!$I35)</f>
        <v>4.121009129249166</v>
      </c>
      <c r="G36" s="22">
        <f>IF(OR($A36="",$B36="",$C36=""),"",C36*'MPTO_working_3-way'!$I35)</f>
        <v>1.5753731101686685</v>
      </c>
      <c r="H36" s="17">
        <f>IF(OR($A36="",$B36="",$C36=""),"",'MPTO_working_3-way'!E35)</f>
        <v>8.8147596822263079</v>
      </c>
      <c r="I36" s="21">
        <f>IF(OR($A36="",$B36="",$C36=""),"",'MPTO_working_3-way'!F35)</f>
        <v>4.1887727961649199</v>
      </c>
      <c r="J36" s="22">
        <f>IF(OR($A36="",$B36="",$C36=""),"",'MPTO_working_3-way'!G35)</f>
        <v>1.5436374605905567</v>
      </c>
      <c r="K36" s="17">
        <f>IF(OR($A36="",$B36="",$C36=""),"",'OddsRatio_working_3-way'!H35)</f>
        <v>8.4122638238000427</v>
      </c>
      <c r="L36" s="21">
        <f>IF(OR($A36="",$B36="",$C36=""),"",'OddsRatio_working_3-way'!I35)</f>
        <v>4.2061844985645358</v>
      </c>
      <c r="M36" s="22">
        <f>IF(OR($A36="",$B36="",$C36=""),"",'OddsRatio_working_3-way'!J35)</f>
        <v>1.5542895234806482</v>
      </c>
      <c r="N36" s="23">
        <f t="shared" si="4"/>
        <v>12.257072810855355</v>
      </c>
      <c r="O36" s="24">
        <f t="shared" si="5"/>
        <v>24.265901109085789</v>
      </c>
      <c r="P36" s="24">
        <f t="shared" si="6"/>
        <v>63.477026080058849</v>
      </c>
      <c r="Q36" t="s">
        <v>580</v>
      </c>
      <c r="R36" t="s">
        <v>581</v>
      </c>
      <c r="S36" t="s">
        <v>747</v>
      </c>
      <c r="AJ36" t="s">
        <v>737</v>
      </c>
    </row>
    <row r="37" spans="1:36" ht="15" x14ac:dyDescent="0.25">
      <c r="A37">
        <v>8.6199999999999992</v>
      </c>
      <c r="B37">
        <v>5.32</v>
      </c>
      <c r="C37">
        <v>1.37</v>
      </c>
      <c r="D37" s="20">
        <f t="shared" si="3"/>
        <v>3.3906212853759499E-2</v>
      </c>
      <c r="E37" s="17">
        <f>IF(OR($A37="",$B37="",$C37=""),"",A37*'MPTO_working_3-way'!$I36)</f>
        <v>8.9122715547994069</v>
      </c>
      <c r="F37" s="21">
        <f>IF(OR($A37="",$B37="",$C37=""),"",B37*'MPTO_working_3-way'!$I36)</f>
        <v>5.5003810523820009</v>
      </c>
      <c r="G37" s="22">
        <f>IF(OR($A37="",$B37="",$C37=""),"",C37*'MPTO_working_3-way'!$I36)</f>
        <v>1.4164515116096505</v>
      </c>
      <c r="H37" s="17">
        <f>IF(OR($A37="",$B37="",$C37=""),"",'MPTO_working_3-way'!E36)</f>
        <v>9.5504407193551657</v>
      </c>
      <c r="I37" s="21">
        <f>IF(OR($A37="",$B37="",$C37=""),"",'MPTO_working_3-way'!F36)</f>
        <v>5.660339321199034</v>
      </c>
      <c r="J37" s="22">
        <f>IF(OR($A37="",$B37="",$C37=""),"",'MPTO_working_3-way'!G36)</f>
        <v>1.3915464791437717</v>
      </c>
      <c r="K37" s="17">
        <f>IF(OR($A37="",$B37="",$C37=""),"",'OddsRatio_working_3-way'!H36)</f>
        <v>9.217444369953288</v>
      </c>
      <c r="L37" s="21">
        <f>IF(OR($A37="",$B37="",$C37=""),"",'OddsRatio_working_3-way'!I36)</f>
        <v>5.6587086191861173</v>
      </c>
      <c r="M37" s="22">
        <f>IF(OR($A37="",$B37="",$C37=""),"",'OddsRatio_working_3-way'!J36)</f>
        <v>1.3990097659951073</v>
      </c>
      <c r="N37" s="23">
        <f t="shared" si="4"/>
        <v>11.220483956881715</v>
      </c>
      <c r="O37" s="24">
        <f t="shared" si="5"/>
        <v>18.180558591789545</v>
      </c>
      <c r="P37" s="24">
        <f t="shared" si="6"/>
        <v>70.598957451328744</v>
      </c>
      <c r="Q37" t="s">
        <v>582</v>
      </c>
      <c r="R37" t="s">
        <v>583</v>
      </c>
      <c r="S37" t="s">
        <v>747</v>
      </c>
      <c r="AJ37" t="s">
        <v>738</v>
      </c>
    </row>
    <row r="38" spans="1:36" ht="15" x14ac:dyDescent="0.25">
      <c r="A38">
        <v>1.7</v>
      </c>
      <c r="B38">
        <v>3.83</v>
      </c>
      <c r="C38">
        <v>5.55</v>
      </c>
      <c r="D38" s="20">
        <f t="shared" si="3"/>
        <v>2.9512080041952604E-2</v>
      </c>
      <c r="E38" s="17">
        <f>IF(OR($A38="",$B38="",$C38=""),"",A38*'MPTO_working_3-way'!$I37)</f>
        <v>1.7501705360713193</v>
      </c>
      <c r="F38" s="21">
        <f>IF(OR($A38="",$B38="",$C38=""),"",B38*'MPTO_working_3-way'!$I37)</f>
        <v>3.9430312665606784</v>
      </c>
      <c r="G38" s="22">
        <f>IF(OR($A38="",$B38="",$C38=""),"",C38*'MPTO_working_3-way'!$I37)</f>
        <v>5.7137920442328367</v>
      </c>
      <c r="H38" s="17">
        <f>IF(OR($A38="",$B38="",$C38=""),"",'MPTO_working_3-way'!E37)</f>
        <v>1.7289135058023493</v>
      </c>
      <c r="I38" s="21">
        <f>IF(OR($A38="",$B38="",$C38=""),"",'MPTO_working_3-way'!F37)</f>
        <v>3.9799530444902538</v>
      </c>
      <c r="J38" s="22">
        <f>IF(OR($A38="",$B38="",$C38=""),"",'MPTO_working_3-way'!G37)</f>
        <v>5.8705145249112585</v>
      </c>
      <c r="K38" s="17">
        <f>IF(OR($A38="",$B38="",$C38=""),"",'OddsRatio_working_3-way'!H37)</f>
        <v>1.7365957373146561</v>
      </c>
      <c r="L38" s="21">
        <f>IF(OR($A38="",$B38="",$C38=""),"",'OddsRatio_working_3-way'!I37)</f>
        <v>3.9779513380006808</v>
      </c>
      <c r="M38" s="22">
        <f>IF(OR($A38="",$B38="",$C38=""),"",'OddsRatio_working_3-way'!J37)</f>
        <v>5.7878722925452619</v>
      </c>
      <c r="N38" s="23">
        <f t="shared" si="4"/>
        <v>57.137289160674683</v>
      </c>
      <c r="O38" s="24">
        <f t="shared" si="5"/>
        <v>25.361198844163695</v>
      </c>
      <c r="P38" s="24">
        <f t="shared" si="6"/>
        <v>17.501511995161614</v>
      </c>
      <c r="Q38" t="s">
        <v>584</v>
      </c>
      <c r="R38" t="s">
        <v>585</v>
      </c>
      <c r="S38" t="s">
        <v>747</v>
      </c>
      <c r="AJ38" t="s">
        <v>738</v>
      </c>
    </row>
    <row r="39" spans="1:36" ht="15" x14ac:dyDescent="0.25">
      <c r="A39">
        <v>3.28</v>
      </c>
      <c r="B39">
        <v>3.56</v>
      </c>
      <c r="C39">
        <v>2.2599999999999998</v>
      </c>
      <c r="D39" s="20">
        <f t="shared" si="3"/>
        <v>2.8254801291176967E-2</v>
      </c>
      <c r="E39" s="17">
        <f>IF(OR($A39="",$B39="",$C39=""),"",A39*'MPTO_working_3-way'!$I38)</f>
        <v>3.3726757482350602</v>
      </c>
      <c r="F39" s="21">
        <f>IF(OR($A39="",$B39="",$C39=""),"",B39*'MPTO_working_3-way'!$I38)</f>
        <v>3.66058709259659</v>
      </c>
      <c r="G39" s="22">
        <f>IF(OR($A39="",$B39="",$C39=""),"",C39*'MPTO_working_3-way'!$I38)</f>
        <v>2.3238558509180596</v>
      </c>
      <c r="H39" s="17">
        <f>IF(OR($A39="",$B39="",$C39=""),"",'MPTO_working_3-way'!E38)</f>
        <v>3.3845554014233068</v>
      </c>
      <c r="I39" s="21">
        <f>IF(OR($A39="",$B39="",$C39=""),"",'MPTO_working_3-way'!F38)</f>
        <v>3.683504330386854</v>
      </c>
      <c r="J39" s="22">
        <f>IF(OR($A39="",$B39="",$C39=""),"",'MPTO_working_3-way'!G38)</f>
        <v>2.3091509325657387</v>
      </c>
      <c r="K39" s="17">
        <f>IF(OR($A39="",$B39="",$C39=""),"",'OddsRatio_working_3-way'!H38)</f>
        <v>3.3803091737688056</v>
      </c>
      <c r="L39" s="21">
        <f>IF(OR($A39="",$B39="",$C39=""),"",'OddsRatio_working_3-way'!I38)</f>
        <v>3.6726278442316409</v>
      </c>
      <c r="M39" s="22">
        <f>IF(OR($A39="",$B39="",$C39=""),"",'OddsRatio_working_3-way'!J38)</f>
        <v>2.3154340170827612</v>
      </c>
      <c r="N39" s="23">
        <f t="shared" si="4"/>
        <v>29.650048645302039</v>
      </c>
      <c r="O39" s="24">
        <f t="shared" si="5"/>
        <v>27.318022347356933</v>
      </c>
      <c r="P39" s="24">
        <f t="shared" si="6"/>
        <v>43.03192900734102</v>
      </c>
      <c r="Q39" t="s">
        <v>586</v>
      </c>
      <c r="R39" t="s">
        <v>587</v>
      </c>
      <c r="S39" t="s">
        <v>747</v>
      </c>
      <c r="AJ39" t="s">
        <v>738</v>
      </c>
    </row>
    <row r="40" spans="1:36" ht="15" x14ac:dyDescent="0.25">
      <c r="A40">
        <v>5.15</v>
      </c>
      <c r="B40">
        <v>4.05</v>
      </c>
      <c r="C40">
        <v>1.69</v>
      </c>
      <c r="D40" s="20">
        <f t="shared" si="3"/>
        <v>3.280431385982796E-2</v>
      </c>
      <c r="E40" s="17">
        <f>IF(OR($A40="",$B40="",$C40=""),"",A40*'MPTO_working_3-way'!$I39)</f>
        <v>5.3189422163781144</v>
      </c>
      <c r="F40" s="21">
        <f>IF(OR($A40="",$B40="",$C40=""),"",B40*'MPTO_working_3-way'!$I39)</f>
        <v>4.1828574711323032</v>
      </c>
      <c r="G40" s="22">
        <f>IF(OR($A40="",$B40="",$C40=""),"",C40*'MPTO_working_3-way'!$I39)</f>
        <v>1.7454392904231093</v>
      </c>
      <c r="H40" s="17">
        <f>IF(OR($A40="",$B40="",$C40=""),"",'MPTO_working_3-way'!E39)</f>
        <v>5.457324145547533</v>
      </c>
      <c r="I40" s="21">
        <f>IF(OR($A40="",$B40="",$C40=""),"",'MPTO_working_3-way'!F39)</f>
        <v>4.2376686466292712</v>
      </c>
      <c r="J40" s="22">
        <f>IF(OR($A40="",$B40="",$C40=""),"",'MPTO_working_3-way'!G39)</f>
        <v>1.7218188042482296</v>
      </c>
      <c r="K40" s="17">
        <f>IF(OR($A40="",$B40="",$C40=""),"",'OddsRatio_working_3-way'!H39)</f>
        <v>5.3915594955702106</v>
      </c>
      <c r="L40" s="21">
        <f>IF(OR($A40="",$B40="",$C40=""),"",'OddsRatio_working_3-way'!I39)</f>
        <v>4.2275316774672627</v>
      </c>
      <c r="M40" s="22">
        <f>IF(OR($A40="",$B40="",$C40=""),"",'OddsRatio_working_3-way'!J39)</f>
        <v>1.7301629040827573</v>
      </c>
      <c r="N40" s="23">
        <f t="shared" si="4"/>
        <v>18.800730658829021</v>
      </c>
      <c r="O40" s="24">
        <f t="shared" si="5"/>
        <v>23.907101948881348</v>
      </c>
      <c r="P40" s="24">
        <f t="shared" si="6"/>
        <v>57.292167392289628</v>
      </c>
      <c r="Q40" t="s">
        <v>588</v>
      </c>
      <c r="R40" t="s">
        <v>589</v>
      </c>
      <c r="S40" t="s">
        <v>747</v>
      </c>
      <c r="AJ40" t="s">
        <v>744</v>
      </c>
    </row>
    <row r="41" spans="1:36" ht="15" x14ac:dyDescent="0.25">
      <c r="A41">
        <v>2.2799999999999998</v>
      </c>
      <c r="B41">
        <v>3.43</v>
      </c>
      <c r="C41">
        <v>3.36</v>
      </c>
      <c r="D41" s="20">
        <f t="shared" si="3"/>
        <v>2.7760728351490904E-2</v>
      </c>
      <c r="E41" s="17">
        <f>IF(OR($A41="",$B41="",$C41=""),"",A41*'MPTO_working_3-way'!$I40)</f>
        <v>2.343294460641399</v>
      </c>
      <c r="F41" s="21">
        <f>IF(OR($A41="",$B41="",$C41=""),"",B41*'MPTO_working_3-way'!$I40)</f>
        <v>3.5252192982456139</v>
      </c>
      <c r="G41" s="22">
        <f>IF(OR($A41="",$B41="",$C41=""),"",C41*'MPTO_working_3-way'!$I40)</f>
        <v>3.4532760472610091</v>
      </c>
      <c r="H41" s="17">
        <f>IF(OR($A41="",$B41="",$C41=""),"",'MPTO_working_3-way'!E40)</f>
        <v>2.3291405652791148</v>
      </c>
      <c r="I41" s="21">
        <f>IF(OR($A41="",$B41="",$C41=""),"",'MPTO_working_3-way'!F40)</f>
        <v>3.5424360929502181</v>
      </c>
      <c r="J41" s="22">
        <f>IF(OR($A41="",$B41="",$C41=""),"",'MPTO_working_3-way'!G40)</f>
        <v>3.4678215626570488</v>
      </c>
      <c r="K41" s="17">
        <f>IF(OR($A41="",$B41="",$C41=""),"",'OddsRatio_working_3-way'!H40)</f>
        <v>2.3351998616840963</v>
      </c>
      <c r="L41" s="21">
        <f>IF(OR($A41="",$B41="",$C41=""),"",'OddsRatio_working_3-way'!I40)</f>
        <v>3.5347934874159024</v>
      </c>
      <c r="M41" s="22">
        <f>IF(OR($A41="",$B41="",$C41=""),"",'OddsRatio_working_3-way'!J40)</f>
        <v>3.4617747449800533</v>
      </c>
      <c r="N41" s="23">
        <f t="shared" si="4"/>
        <v>42.674961119751174</v>
      </c>
      <c r="O41" s="24">
        <f t="shared" si="5"/>
        <v>28.367029548989116</v>
      </c>
      <c r="P41" s="24">
        <f t="shared" si="6"/>
        <v>28.958009331259728</v>
      </c>
      <c r="Q41" t="s">
        <v>590</v>
      </c>
      <c r="R41" t="s">
        <v>591</v>
      </c>
      <c r="S41" t="s">
        <v>747</v>
      </c>
      <c r="AJ41" t="s">
        <v>744</v>
      </c>
    </row>
    <row r="42" spans="1:36" ht="15" x14ac:dyDescent="0.25">
      <c r="A42">
        <v>4.12</v>
      </c>
      <c r="B42">
        <v>3.78</v>
      </c>
      <c r="C42">
        <v>1.87</v>
      </c>
      <c r="D42" s="20">
        <f t="shared" si="3"/>
        <v>4.2028069440976257E-2</v>
      </c>
      <c r="E42" s="17">
        <f>IF(OR($A42="",$B42="",$C42=""),"",A42*'MPTO_working_3-way'!$I41)</f>
        <v>4.2931556460968219</v>
      </c>
      <c r="F42" s="21">
        <f>IF(OR($A42="",$B42="",$C42=""),"",B42*'MPTO_working_3-way'!$I41)</f>
        <v>3.9388661024868901</v>
      </c>
      <c r="G42" s="22">
        <f>IF(OR($A42="",$B42="",$C42=""),"",C42*'MPTO_working_3-way'!$I41)</f>
        <v>1.9485924898546256</v>
      </c>
      <c r="H42" s="17">
        <f>IF(OR($A42="",$B42="",$C42=""),"",'MPTO_working_3-way'!E41)</f>
        <v>4.3723666578720106</v>
      </c>
      <c r="I42" s="21">
        <f>IF(OR($A42="",$B42="",$C42=""),"",'MPTO_working_3-way'!F41)</f>
        <v>3.9913641556725237</v>
      </c>
      <c r="J42" s="22">
        <f>IF(OR($A42="",$B42="",$C42=""),"",'MPTO_working_3-way'!G41)</f>
        <v>1.9203072424910816</v>
      </c>
      <c r="K42" s="17">
        <f>IF(OR($A42="",$B42="",$C42=""),"",'OddsRatio_working_3-way'!H41)</f>
        <v>4.338348888566248</v>
      </c>
      <c r="L42" s="21">
        <f>IF(OR($A42="",$B42="",$C42=""),"",'OddsRatio_working_3-way'!I41)</f>
        <v>3.9745544584019772</v>
      </c>
      <c r="M42" s="22">
        <f>IF(OR($A42="",$B42="",$C42=""),"",'OddsRatio_working_3-way'!J41)</f>
        <v>1.9308857477732813</v>
      </c>
      <c r="N42" s="23">
        <f t="shared" si="4"/>
        <v>23.292889483500627</v>
      </c>
      <c r="O42" s="24">
        <f t="shared" si="5"/>
        <v>25.388017109000682</v>
      </c>
      <c r="P42" s="24">
        <f t="shared" si="6"/>
        <v>51.319093407498706</v>
      </c>
      <c r="Q42" t="s">
        <v>592</v>
      </c>
      <c r="R42" t="s">
        <v>593</v>
      </c>
      <c r="S42" t="s">
        <v>747</v>
      </c>
      <c r="AJ42" t="s">
        <v>740</v>
      </c>
    </row>
    <row r="43" spans="1:36" ht="15" x14ac:dyDescent="0.25">
      <c r="A43">
        <v>2.25</v>
      </c>
      <c r="B43">
        <v>3.82</v>
      </c>
      <c r="C43">
        <v>3.01</v>
      </c>
      <c r="D43" s="20">
        <f t="shared" si="3"/>
        <v>3.8450462777748662E-2</v>
      </c>
      <c r="E43" s="17">
        <f>IF(OR($A43="",$B43="",$C43=""),"",A43*'MPTO_working_3-way'!$I42)</f>
        <v>2.3365135412499347</v>
      </c>
      <c r="F43" s="21">
        <f>IF(OR($A43="",$B43="",$C43=""),"",B43*'MPTO_working_3-way'!$I42)</f>
        <v>3.9668807678109999</v>
      </c>
      <c r="G43" s="22">
        <f>IF(OR($A43="",$B43="",$C43=""),"",C43*'MPTO_working_3-way'!$I42)</f>
        <v>3.1257358929610231</v>
      </c>
      <c r="H43" s="17">
        <f>IF(OR($A43="",$B43="",$C43=""),"",'MPTO_working_3-way'!E42)</f>
        <v>2.3168118663217894</v>
      </c>
      <c r="I43" s="21">
        <f>IF(OR($A43="",$B43="",$C43=""),"",'MPTO_working_3-way'!F42)</f>
        <v>4.0166565318083594</v>
      </c>
      <c r="J43" s="22">
        <f>IF(OR($A43="",$B43="",$C43=""),"",'MPTO_working_3-way'!G42)</f>
        <v>3.1307812547271601</v>
      </c>
      <c r="K43" s="17">
        <f>IF(OR($A43="",$B43="",$C43=""),"",'OddsRatio_working_3-way'!H42)</f>
        <v>2.3254318941684904</v>
      </c>
      <c r="L43" s="21">
        <f>IF(OR($A43="",$B43="",$C43=""),"",'OddsRatio_working_3-way'!I42)</f>
        <v>3.9901743532441136</v>
      </c>
      <c r="M43" s="22">
        <f>IF(OR($A43="",$B43="",$C43=""),"",'OddsRatio_working_3-way'!J42)</f>
        <v>3.1312944858229317</v>
      </c>
      <c r="N43" s="23">
        <f t="shared" si="4"/>
        <v>42.79881037903349</v>
      </c>
      <c r="O43" s="24">
        <f t="shared" si="5"/>
        <v>25.208723390791981</v>
      </c>
      <c r="P43" s="24">
        <f t="shared" si="6"/>
        <v>31.992466230174543</v>
      </c>
      <c r="Q43" t="s">
        <v>594</v>
      </c>
      <c r="R43" t="s">
        <v>595</v>
      </c>
      <c r="S43" t="s">
        <v>747</v>
      </c>
      <c r="AJ43" t="s">
        <v>740</v>
      </c>
    </row>
    <row r="44" spans="1:36" ht="15" x14ac:dyDescent="0.25">
      <c r="A44">
        <v>2.2400000000000002</v>
      </c>
      <c r="B44">
        <v>3.37</v>
      </c>
      <c r="C44">
        <v>3.52</v>
      </c>
      <c r="D44" s="20">
        <f t="shared" si="3"/>
        <v>2.7255385563990986E-2</v>
      </c>
      <c r="E44" s="17">
        <f>IF(OR($A44="",$B44="",$C44=""),"",A44*'MPTO_working_3-way'!$I43)</f>
        <v>2.3010520636633398</v>
      </c>
      <c r="F44" s="21">
        <f>IF(OR($A44="",$B44="",$C44=""),"",B44*'MPTO_working_3-way'!$I43)</f>
        <v>3.4618506493506498</v>
      </c>
      <c r="G44" s="22">
        <f>IF(OR($A44="",$B44="",$C44=""),"",C44*'MPTO_working_3-way'!$I43)</f>
        <v>3.6159389571852483</v>
      </c>
      <c r="H44" s="17">
        <f>IF(OR($A44="",$B44="",$C44=""),"",'MPTO_working_3-way'!E43)</f>
        <v>2.2865325094449771</v>
      </c>
      <c r="I44" s="21">
        <f>IF(OR($A44="",$B44="",$C44=""),"",'MPTO_working_3-way'!F43)</f>
        <v>3.4764376863047195</v>
      </c>
      <c r="J44" s="22">
        <f>IF(OR($A44="",$B44="",$C44=""),"",'MPTO_working_3-way'!G43)</f>
        <v>3.6362872006866476</v>
      </c>
      <c r="K44" s="17">
        <f>IF(OR($A44="",$B44="",$C44=""),"",'OddsRatio_working_3-way'!H43)</f>
        <v>2.2926871979838839</v>
      </c>
      <c r="L44" s="21">
        <f>IF(OR($A44="",$B44="",$C44=""),"",'OddsRatio_working_3-way'!I43)</f>
        <v>3.470700531630488</v>
      </c>
      <c r="M44" s="22">
        <f>IF(OR($A44="",$B44="",$C44=""),"",'OddsRatio_working_3-way'!J43)</f>
        <v>3.6270739829995051</v>
      </c>
      <c r="N44" s="23">
        <f t="shared" si="4"/>
        <v>43.458382180539267</v>
      </c>
      <c r="O44" s="24">
        <f t="shared" si="5"/>
        <v>28.886283704572097</v>
      </c>
      <c r="P44" s="24">
        <f t="shared" si="6"/>
        <v>27.655334114888625</v>
      </c>
      <c r="Q44" t="s">
        <v>596</v>
      </c>
      <c r="R44" t="s">
        <v>597</v>
      </c>
      <c r="S44" t="s">
        <v>747</v>
      </c>
      <c r="AJ44" t="s">
        <v>745</v>
      </c>
    </row>
    <row r="45" spans="1:36" ht="15" x14ac:dyDescent="0.25">
      <c r="A45">
        <v>2.4</v>
      </c>
      <c r="B45">
        <v>3.24</v>
      </c>
      <c r="C45">
        <v>3.4</v>
      </c>
      <c r="D45" s="20">
        <f t="shared" si="3"/>
        <v>1.9426289034132127E-2</v>
      </c>
      <c r="E45" s="17">
        <f>IF(OR($A45="",$B45="",$C45=""),"",A45*'MPTO_working_3-way'!$I44)</f>
        <v>2.4466230936819171</v>
      </c>
      <c r="F45" s="21">
        <f>IF(OR($A45="",$B45="",$C45=""),"",B45*'MPTO_working_3-way'!$I44)</f>
        <v>3.3029411764705885</v>
      </c>
      <c r="G45" s="22">
        <f>IF(OR($A45="",$B45="",$C45=""),"",C45*'MPTO_working_3-way'!$I44)</f>
        <v>3.466049382716049</v>
      </c>
      <c r="H45" s="17">
        <f>IF(OR($A45="",$B45="",$C45=""),"",'MPTO_working_3-way'!E44)</f>
        <v>2.437887282384184</v>
      </c>
      <c r="I45" s="21">
        <f>IF(OR($A45="",$B45="",$C45=""),"",'MPTO_working_3-way'!F44)</f>
        <v>3.3094332064890848</v>
      </c>
      <c r="J45" s="22">
        <f>IF(OR($A45="",$B45="",$C45=""),"",'MPTO_working_3-way'!G44)</f>
        <v>3.4765411319166835</v>
      </c>
      <c r="K45" s="17">
        <f>IF(OR($A45="",$B45="",$C45=""),"",'OddsRatio_working_3-way'!H44)</f>
        <v>2.4417576421028673</v>
      </c>
      <c r="L45" s="21">
        <f>IF(OR($A45="",$B45="",$C45=""),"",'OddsRatio_working_3-way'!I44)</f>
        <v>3.3068122273645884</v>
      </c>
      <c r="M45" s="22">
        <f>IF(OR($A45="",$B45="",$C45=""),"",'OddsRatio_working_3-way'!J44)</f>
        <v>3.4715845293192014</v>
      </c>
      <c r="N45" s="23">
        <f t="shared" si="4"/>
        <v>40.872662511130905</v>
      </c>
      <c r="O45" s="24">
        <f t="shared" si="5"/>
        <v>30.276046304541403</v>
      </c>
      <c r="P45" s="24">
        <f t="shared" si="6"/>
        <v>28.8512911843277</v>
      </c>
      <c r="Q45" t="s">
        <v>598</v>
      </c>
      <c r="R45" t="s">
        <v>599</v>
      </c>
      <c r="S45" t="s">
        <v>748</v>
      </c>
      <c r="AJ45" t="s">
        <v>733</v>
      </c>
    </row>
    <row r="46" spans="1:36" ht="15" x14ac:dyDescent="0.25">
      <c r="A46">
        <v>2.25</v>
      </c>
      <c r="B46">
        <v>3.4</v>
      </c>
      <c r="C46">
        <v>3.7</v>
      </c>
      <c r="D46" s="20">
        <f t="shared" si="3"/>
        <v>8.8323617735381887E-3</v>
      </c>
      <c r="E46" s="17">
        <f>IF(OR($A46="",$B46="",$C46=""),"",A46*'MPTO_working_3-way'!$I45)</f>
        <v>2.2698728139904611</v>
      </c>
      <c r="F46" s="21">
        <f>IF(OR($A46="",$B46="",$C46=""),"",B46*'MPTO_working_3-way'!$I45)</f>
        <v>3.4300300300300299</v>
      </c>
      <c r="G46" s="22">
        <f>IF(OR($A46="",$B46="",$C46=""),"",C46*'MPTO_working_3-way'!$I45)</f>
        <v>3.7326797385620916</v>
      </c>
      <c r="H46" s="17">
        <f>IF(OR($A46="",$B46="",$C46=""),"",'MPTO_working_3-way'!E45)</f>
        <v>2.2650040010669512</v>
      </c>
      <c r="I46" s="21">
        <f>IF(OR($A46="",$B46="",$C46=""),"",'MPTO_working_3-way'!F45)</f>
        <v>3.4343781597573302</v>
      </c>
      <c r="J46" s="22">
        <f>IF(OR($A46="",$B46="",$C46=""),"",'MPTO_working_3-way'!G45)</f>
        <v>3.7407488986784143</v>
      </c>
      <c r="K46" s="17">
        <f>IF(OR($A46="",$B46="",$C46=""),"",'OddsRatio_working_3-way'!H45)</f>
        <v>2.2670916553217038</v>
      </c>
      <c r="L46" s="21">
        <f>IF(OR($A46="",$B46="",$C46=""),"",'OddsRatio_working_3-way'!I45)</f>
        <v>3.4328159782176715</v>
      </c>
      <c r="M46" s="22">
        <f>IF(OR($A46="",$B46="",$C46=""),"",'OddsRatio_working_3-way'!J45)</f>
        <v>3.7369179754948809</v>
      </c>
      <c r="N46" s="23">
        <f t="shared" si="4"/>
        <v>44.055331815794077</v>
      </c>
      <c r="O46" s="24">
        <f t="shared" si="5"/>
        <v>29.154263701628437</v>
      </c>
      <c r="P46" s="24">
        <f t="shared" si="6"/>
        <v>26.790404482577479</v>
      </c>
      <c r="Q46" t="s">
        <v>600</v>
      </c>
      <c r="R46" t="s">
        <v>601</v>
      </c>
      <c r="S46" t="s">
        <v>748</v>
      </c>
      <c r="AJ46" t="s">
        <v>733</v>
      </c>
    </row>
    <row r="47" spans="1:36" ht="15" x14ac:dyDescent="0.25">
      <c r="A47">
        <v>2.4700000000000002</v>
      </c>
      <c r="B47">
        <v>3.25</v>
      </c>
      <c r="C47">
        <v>3.4</v>
      </c>
      <c r="D47" s="20">
        <f t="shared" si="3"/>
        <v>6.6682543462730504E-3</v>
      </c>
      <c r="E47" s="17">
        <f>IF(OR($A47="",$B47="",$C47=""),"",A47*'MPTO_working_3-way'!$I46)</f>
        <v>2.4864705882352944</v>
      </c>
      <c r="F47" s="21">
        <f>IF(OR($A47="",$B47="",$C47=""),"",B47*'MPTO_working_3-way'!$I46)</f>
        <v>3.2716718266253872</v>
      </c>
      <c r="G47" s="22">
        <f>IF(OR($A47="",$B47="",$C47=""),"",C47*'MPTO_working_3-way'!$I46)</f>
        <v>3.4226720647773283</v>
      </c>
      <c r="H47" s="17">
        <f>IF(OR($A47="",$B47="",$C47=""),"",'MPTO_working_3-way'!E46)</f>
        <v>2.4836356466876972</v>
      </c>
      <c r="I47" s="21">
        <f>IF(OR($A47="",$B47="",$C47=""),"",'MPTO_working_3-way'!F46)</f>
        <v>3.2736486486486491</v>
      </c>
      <c r="J47" s="22">
        <f>IF(OR($A47="",$B47="",$C47=""),"",'MPTO_working_3-way'!G46)</f>
        <v>3.4258906717432693</v>
      </c>
      <c r="K47" s="17">
        <f>IF(OR($A47="",$B47="",$C47=""),"",'OddsRatio_working_3-way'!H46)</f>
        <v>2.4849159898158621</v>
      </c>
      <c r="L47" s="21">
        <f>IF(OR($A47="",$B47="",$C47=""),"",'OddsRatio_working_3-way'!I46)</f>
        <v>3.2728305966569313</v>
      </c>
      <c r="M47" s="22">
        <f>IF(OR($A47="",$B47="",$C47=""),"",'OddsRatio_working_3-way'!J46)</f>
        <v>3.4243526364340604</v>
      </c>
      <c r="N47" s="23">
        <f t="shared" si="4"/>
        <v>40.217648450437657</v>
      </c>
      <c r="O47" s="24">
        <f t="shared" si="5"/>
        <v>30.565412822332622</v>
      </c>
      <c r="P47" s="24">
        <f t="shared" si="6"/>
        <v>29.216938727229707</v>
      </c>
      <c r="Q47" t="s">
        <v>602</v>
      </c>
      <c r="R47" t="s">
        <v>603</v>
      </c>
      <c r="S47" t="s">
        <v>748</v>
      </c>
      <c r="AJ47" t="s">
        <v>733</v>
      </c>
    </row>
    <row r="48" spans="1:36" ht="15" x14ac:dyDescent="0.25">
      <c r="A48">
        <v>2.8</v>
      </c>
      <c r="B48">
        <v>3.37</v>
      </c>
      <c r="C48">
        <v>2.72</v>
      </c>
      <c r="D48" s="20">
        <f t="shared" si="3"/>
        <v>2.152582101089684E-2</v>
      </c>
      <c r="E48" s="17">
        <f>IF(OR($A48="",$B48="",$C48=""),"",A48*'MPTO_working_3-way'!$I47)</f>
        <v>2.8602722988305112</v>
      </c>
      <c r="F48" s="21">
        <f>IF(OR($A48="",$B48="",$C48=""),"",B48*'MPTO_working_3-way'!$I47)</f>
        <v>3.4425420168067227</v>
      </c>
      <c r="G48" s="22">
        <f>IF(OR($A48="",$B48="",$C48=""),"",C48*'MPTO_working_3-way'!$I47)</f>
        <v>2.7785502331496397</v>
      </c>
      <c r="H48" s="17">
        <f>IF(OR($A48="",$B48="",$C48=""),"",'MPTO_working_3-way'!E47)</f>
        <v>2.8574075063681215</v>
      </c>
      <c r="I48" s="21">
        <f>IF(OR($A48="",$B48="",$C48=""),"",'MPTO_working_3-way'!F47)</f>
        <v>3.4535081487222543</v>
      </c>
      <c r="J48" s="22">
        <f>IF(OR($A48="",$B48="",$C48=""),"",'MPTO_working_3-way'!G47)</f>
        <v>2.7741422246817931</v>
      </c>
      <c r="K48" s="17">
        <f>IF(OR($A48="",$B48="",$C48=""),"",'OddsRatio_working_3-way'!H47)</f>
        <v>2.8590112567711627</v>
      </c>
      <c r="L48" s="21">
        <f>IF(OR($A48="",$B48="",$C48=""),"",'OddsRatio_working_3-way'!I47)</f>
        <v>3.4476981547486982</v>
      </c>
      <c r="M48" s="22">
        <f>IF(OR($A48="",$B48="",$C48=""),"",'OddsRatio_working_3-way'!J47)</f>
        <v>2.7763885342480004</v>
      </c>
      <c r="N48" s="23">
        <f t="shared" si="4"/>
        <v>34.961706282610692</v>
      </c>
      <c r="O48" s="24">
        <f t="shared" si="5"/>
        <v>29.048301955878316</v>
      </c>
      <c r="P48" s="24">
        <f t="shared" si="6"/>
        <v>35.989991761511</v>
      </c>
      <c r="Q48" t="s">
        <v>604</v>
      </c>
      <c r="R48" t="s">
        <v>605</v>
      </c>
      <c r="S48" t="s">
        <v>748</v>
      </c>
      <c r="AJ48" t="s">
        <v>733</v>
      </c>
    </row>
    <row r="49" spans="1:36" ht="15" x14ac:dyDescent="0.25">
      <c r="A49">
        <v>1.68</v>
      </c>
      <c r="B49">
        <v>3.86</v>
      </c>
      <c r="C49">
        <v>6</v>
      </c>
      <c r="D49" s="20">
        <f t="shared" si="3"/>
        <v>2.0972119417715263E-2</v>
      </c>
      <c r="E49" s="17">
        <f>IF(OR($A49="",$B49="",$C49=""),"",A49*'MPTO_working_3-way'!$I48)</f>
        <v>1.7152331606217617</v>
      </c>
      <c r="F49" s="21">
        <f>IF(OR($A49="",$B49="",$C49=""),"",B49*'MPTO_working_3-way'!$I48)</f>
        <v>3.940952380952381</v>
      </c>
      <c r="G49" s="22">
        <f>IF(OR($A49="",$B49="",$C49=""),"",C49*'MPTO_working_3-way'!$I48)</f>
        <v>6.1258327165062916</v>
      </c>
      <c r="H49" s="17">
        <f>IF(OR($A49="",$B49="",$C49=""),"",'MPTO_working_3-way'!E48)</f>
        <v>1.6999650471862984</v>
      </c>
      <c r="I49" s="21">
        <f>IF(OR($A49="",$B49="",$C49=""),"",'MPTO_working_3-way'!F48)</f>
        <v>3.9670473083197391</v>
      </c>
      <c r="J49" s="22">
        <f>IF(OR($A49="",$B49="",$C49=""),"",'MPTO_working_3-way'!G48)</f>
        <v>6.2626834921452481</v>
      </c>
      <c r="K49" s="17">
        <f>IF(OR($A49="",$B49="",$C49=""),"",'OddsRatio_working_3-way'!H48)</f>
        <v>1.705522726792148</v>
      </c>
      <c r="L49" s="21">
        <f>IF(OR($A49="",$B49="",$C49=""),"",'OddsRatio_working_3-way'!I48)</f>
        <v>3.9673455862140332</v>
      </c>
      <c r="M49" s="22">
        <f>IF(OR($A49="",$B49="",$C49=""),"",'OddsRatio_working_3-way'!J48)</f>
        <v>6.187667108765794</v>
      </c>
      <c r="N49" s="23">
        <f t="shared" si="4"/>
        <v>58.301111648139191</v>
      </c>
      <c r="O49" s="24">
        <f t="shared" si="5"/>
        <v>25.374577090381827</v>
      </c>
      <c r="P49" s="24">
        <f t="shared" si="6"/>
        <v>16.324311261478975</v>
      </c>
      <c r="Q49" t="s">
        <v>606</v>
      </c>
      <c r="R49" t="s">
        <v>607</v>
      </c>
      <c r="S49" t="s">
        <v>748</v>
      </c>
      <c r="AJ49" t="s">
        <v>733</v>
      </c>
    </row>
    <row r="50" spans="1:36" ht="15" x14ac:dyDescent="0.25">
      <c r="A50">
        <v>4.4000000000000004</v>
      </c>
      <c r="B50">
        <v>3.84</v>
      </c>
      <c r="C50">
        <v>1.83</v>
      </c>
      <c r="D50" s="20">
        <f t="shared" si="3"/>
        <v>3.4137481371087741E-2</v>
      </c>
      <c r="E50" s="17">
        <f>IF(OR($A50="",$B50="",$C50=""),"",A50*'MPTO_working_3-way'!$I49)</f>
        <v>4.5502049180327866</v>
      </c>
      <c r="F50" s="21">
        <f>IF(OR($A50="",$B50="",$C50=""),"",B50*'MPTO_working_3-way'!$I49)</f>
        <v>3.9710879284649767</v>
      </c>
      <c r="G50" s="22">
        <f>IF(OR($A50="",$B50="",$C50=""),"",C50*'MPTO_working_3-way'!$I49)</f>
        <v>1.8924715909090906</v>
      </c>
      <c r="H50" s="17">
        <f>IF(OR($A50="",$B50="",$C50=""),"",'MPTO_working_3-way'!E49)</f>
        <v>4.6319119867692526</v>
      </c>
      <c r="I50" s="21">
        <f>IF(OR($A50="",$B50="",$C50=""),"",'MPTO_working_3-way'!F49)</f>
        <v>4.0154594190250581</v>
      </c>
      <c r="J50" s="22">
        <f>IF(OR($A50="",$B50="",$C50=""),"",'MPTO_working_3-way'!G49)</f>
        <v>1.8689180955696751</v>
      </c>
      <c r="K50" s="17">
        <f>IF(OR($A50="",$B50="",$C50=""),"",'OddsRatio_working_3-way'!H49)</f>
        <v>4.5952477713207944</v>
      </c>
      <c r="L50" s="21">
        <f>IF(OR($A50="",$B50="",$C50=""),"",'OddsRatio_working_3-way'!I49)</f>
        <v>4.0030893148679576</v>
      </c>
      <c r="M50" s="22">
        <f>IF(OR($A50="",$B50="",$C50=""),"",'OddsRatio_working_3-way'!J49)</f>
        <v>1.8776634265283116</v>
      </c>
      <c r="N50" s="23">
        <f t="shared" si="4"/>
        <v>21.977032199954966</v>
      </c>
      <c r="O50" s="24">
        <f t="shared" si="5"/>
        <v>25.182016062448405</v>
      </c>
      <c r="P50" s="24">
        <f t="shared" si="6"/>
        <v>52.84095173759664</v>
      </c>
      <c r="Q50" t="s">
        <v>608</v>
      </c>
      <c r="R50" t="s">
        <v>609</v>
      </c>
      <c r="S50" t="s">
        <v>748</v>
      </c>
      <c r="AJ50" t="s">
        <v>734</v>
      </c>
    </row>
    <row r="51" spans="1:36" ht="15" x14ac:dyDescent="0.25">
      <c r="A51">
        <v>3.09</v>
      </c>
      <c r="B51">
        <v>3.74</v>
      </c>
      <c r="C51">
        <v>2.2599999999999998</v>
      </c>
      <c r="D51" s="20">
        <f t="shared" si="3"/>
        <v>3.3482150719835513E-2</v>
      </c>
      <c r="E51" s="17">
        <f>IF(OR($A51="",$B51="",$C51=""),"",A51*'MPTO_working_3-way'!$I50)</f>
        <v>3.1934598457242918</v>
      </c>
      <c r="F51" s="21">
        <f>IF(OR($A51="",$B51="",$C51=""),"",B51*'MPTO_working_3-way'!$I50)</f>
        <v>3.865223243692185</v>
      </c>
      <c r="G51" s="22">
        <f>IF(OR($A51="",$B51="",$C51=""),"",C51*'MPTO_working_3-way'!$I50)</f>
        <v>2.3356696606268281</v>
      </c>
      <c r="H51" s="17">
        <f>IF(OR($A51="",$B51="",$C51=""),"",'MPTO_working_3-way'!E50)</f>
        <v>3.2003699262777876</v>
      </c>
      <c r="I51" s="21">
        <f>IF(OR($A51="",$B51="",$C51=""),"",'MPTO_working_3-way'!F50)</f>
        <v>3.9029117566715934</v>
      </c>
      <c r="J51" s="22">
        <f>IF(OR($A51="",$B51="",$C51=""),"",'MPTO_working_3-way'!G50)</f>
        <v>2.3184795194695029</v>
      </c>
      <c r="K51" s="17">
        <f>IF(OR($A51="",$B51="",$C51=""),"",'OddsRatio_working_3-way'!H50)</f>
        <v>3.1993811908669882</v>
      </c>
      <c r="L51" s="21">
        <f>IF(OR($A51="",$B51="",$C51=""),"",'OddsRatio_working_3-way'!I50)</f>
        <v>3.8833992645816022</v>
      </c>
      <c r="M51" s="22">
        <f>IF(OR($A51="",$B51="",$C51=""),"",'OddsRatio_working_3-way'!J50)</f>
        <v>2.3259427275083278</v>
      </c>
      <c r="N51" s="23">
        <f t="shared" si="4"/>
        <v>31.313999496154469</v>
      </c>
      <c r="O51" s="24">
        <f t="shared" si="5"/>
        <v>25.871726856448479</v>
      </c>
      <c r="P51" s="24">
        <f t="shared" si="6"/>
        <v>42.814273647397044</v>
      </c>
      <c r="Q51" t="s">
        <v>610</v>
      </c>
      <c r="R51" t="s">
        <v>611</v>
      </c>
      <c r="S51" t="s">
        <v>748</v>
      </c>
      <c r="AJ51" t="s">
        <v>734</v>
      </c>
    </row>
    <row r="52" spans="1:36" ht="15" x14ac:dyDescent="0.25">
      <c r="A52">
        <v>1.66</v>
      </c>
      <c r="B52">
        <v>3.95</v>
      </c>
      <c r="C52">
        <v>5.56</v>
      </c>
      <c r="D52" s="20">
        <f t="shared" si="3"/>
        <v>3.5430310624155803E-2</v>
      </c>
      <c r="E52" s="17">
        <f>IF(OR($A52="",$B52="",$C52=""),"",A52*'MPTO_working_3-way'!$I51)</f>
        <v>1.7188143156360987</v>
      </c>
      <c r="F52" s="21">
        <f>IF(OR($A52="",$B52="",$C52=""),"",B52*'MPTO_working_3-way'!$I51)</f>
        <v>4.0899497269654157</v>
      </c>
      <c r="G52" s="22">
        <f>IF(OR($A52="",$B52="",$C52=""),"",C52*'MPTO_working_3-way'!$I51)</f>
        <v>5.756992527070306</v>
      </c>
      <c r="H52" s="17">
        <f>IF(OR($A52="",$B52="",$C52=""),"",'MPTO_working_3-way'!E51)</f>
        <v>1.6931946957565307</v>
      </c>
      <c r="I52" s="21">
        <f>IF(OR($A52="",$B52="",$C52=""),"",'MPTO_working_3-way'!F51)</f>
        <v>4.1432838127795764</v>
      </c>
      <c r="J52" s="22">
        <f>IF(OR($A52="",$B52="",$C52=""),"",'MPTO_working_3-way'!G51)</f>
        <v>5.9507511703370959</v>
      </c>
      <c r="K52" s="17">
        <f>IF(OR($A52="",$B52="",$C52=""),"",'OddsRatio_working_3-way'!H51)</f>
        <v>1.7021949128377596</v>
      </c>
      <c r="L52" s="21">
        <f>IF(OR($A52="",$B52="",$C52=""),"",'OddsRatio_working_3-way'!I51)</f>
        <v>4.1385984740475639</v>
      </c>
      <c r="M52" s="22">
        <f>IF(OR($A52="",$B52="",$C52=""),"",'OddsRatio_working_3-way'!J51)</f>
        <v>5.851528488697249</v>
      </c>
      <c r="N52" s="23">
        <f t="shared" si="4"/>
        <v>58.179641099272558</v>
      </c>
      <c r="O52" s="24">
        <f t="shared" si="5"/>
        <v>24.45017828475758</v>
      </c>
      <c r="P52" s="24">
        <f t="shared" si="6"/>
        <v>17.370180615969865</v>
      </c>
      <c r="Q52" t="s">
        <v>612</v>
      </c>
      <c r="R52" t="s">
        <v>613</v>
      </c>
      <c r="S52" t="s">
        <v>748</v>
      </c>
      <c r="AJ52" t="s">
        <v>739</v>
      </c>
    </row>
    <row r="53" spans="1:36" ht="15" x14ac:dyDescent="0.25">
      <c r="A53">
        <v>1.68</v>
      </c>
      <c r="B53">
        <v>3.94</v>
      </c>
      <c r="C53">
        <v>5.35</v>
      </c>
      <c r="D53" s="20">
        <f t="shared" si="3"/>
        <v>3.5961089687547299E-2</v>
      </c>
      <c r="E53" s="17">
        <f>IF(OR($A53="",$B53="",$C53=""),"",A53*'MPTO_working_3-way'!$I52)</f>
        <v>1.7404146306750794</v>
      </c>
      <c r="F53" s="21">
        <f>IF(OR($A53="",$B53="",$C53=""),"",B53*'MPTO_working_3-way'!$I52)</f>
        <v>4.081686693368936</v>
      </c>
      <c r="G53" s="22">
        <f>IF(OR($A53="",$B53="",$C53=""),"",C53*'MPTO_working_3-way'!$I52)</f>
        <v>5.5423918298283779</v>
      </c>
      <c r="H53" s="17">
        <f>IF(OR($A53="",$B53="",$C53=""),"",'MPTO_working_3-way'!E52)</f>
        <v>1.7145275155446302</v>
      </c>
      <c r="I53" s="21">
        <f>IF(OR($A53="",$B53="",$C53=""),"",'MPTO_working_3-way'!F52)</f>
        <v>4.1353059416469575</v>
      </c>
      <c r="J53" s="22">
        <f>IF(OR($A53="",$B53="",$C53=""),"",'MPTO_working_3-way'!G52)</f>
        <v>5.7166096645953637</v>
      </c>
      <c r="K53" s="17">
        <f>IF(OR($A53="",$B53="",$C53=""),"",'OddsRatio_working_3-way'!H52)</f>
        <v>1.7236677010892176</v>
      </c>
      <c r="L53" s="21">
        <f>IF(OR($A53="",$B53="",$C53=""),"",'OddsRatio_working_3-way'!I52)</f>
        <v>4.1287985900033828</v>
      </c>
      <c r="M53" s="22">
        <f>IF(OR($A53="",$B53="",$C53=""),"",'OddsRatio_working_3-way'!J52)</f>
        <v>5.6293448525560237</v>
      </c>
      <c r="N53" s="23">
        <f t="shared" si="4"/>
        <v>57.457572602231899</v>
      </c>
      <c r="O53" s="24">
        <f t="shared" si="5"/>
        <v>24.499675627347614</v>
      </c>
      <c r="P53" s="24">
        <f t="shared" si="6"/>
        <v>18.042751770420487</v>
      </c>
      <c r="Q53" t="s">
        <v>614</v>
      </c>
      <c r="R53" t="s">
        <v>615</v>
      </c>
      <c r="S53" t="s">
        <v>748</v>
      </c>
      <c r="AJ53" t="s">
        <v>739</v>
      </c>
    </row>
    <row r="54" spans="1:36" ht="15" x14ac:dyDescent="0.25">
      <c r="A54">
        <v>2.54</v>
      </c>
      <c r="B54">
        <v>3.08</v>
      </c>
      <c r="C54">
        <v>3.18</v>
      </c>
      <c r="D54" s="20">
        <f t="shared" si="3"/>
        <v>3.2841520881930819E-2</v>
      </c>
      <c r="E54" s="17">
        <f>IF(OR($A54="",$B54="",$C54=""),"",A54*'MPTO_working_3-way'!$I53)</f>
        <v>2.6234174630401044</v>
      </c>
      <c r="F54" s="21">
        <f>IF(OR($A54="",$B54="",$C54=""),"",B54*'MPTO_working_3-way'!$I53)</f>
        <v>3.1811518843163471</v>
      </c>
      <c r="G54" s="22">
        <f>IF(OR($A54="",$B54="",$C54=""),"",C54*'MPTO_working_3-way'!$I53)</f>
        <v>3.2844360364045402</v>
      </c>
      <c r="H54" s="17">
        <f>IF(OR($A54="",$B54="",$C54=""),"",'MPTO_working_3-way'!E53)</f>
        <v>2.6126467889856868</v>
      </c>
      <c r="I54" s="21">
        <f>IF(OR($A54="",$B54="",$C54=""),"",'MPTO_working_3-way'!F53)</f>
        <v>3.1874729655578644</v>
      </c>
      <c r="J54" s="22">
        <f>IF(OR($A54="",$B54="",$C54=""),"",'MPTO_working_3-way'!G53)</f>
        <v>3.2946949609616141</v>
      </c>
      <c r="K54" s="17">
        <f>IF(OR($A54="",$B54="",$C54=""),"",'OddsRatio_working_3-way'!H53)</f>
        <v>2.6175635558876023</v>
      </c>
      <c r="L54" s="21">
        <f>IF(OR($A54="",$B54="",$C54=""),"",'OddsRatio_working_3-way'!I53)</f>
        <v>3.1847611663936437</v>
      </c>
      <c r="M54" s="22">
        <f>IF(OR($A54="",$B54="",$C54=""),"",'OddsRatio_working_3-way'!J53)</f>
        <v>3.2897977609317994</v>
      </c>
      <c r="N54" s="23">
        <f t="shared" si="4"/>
        <v>38.118218472220065</v>
      </c>
      <c r="O54" s="24">
        <f t="shared" si="5"/>
        <v>31.435154194623038</v>
      </c>
      <c r="P54" s="24">
        <f t="shared" si="6"/>
        <v>30.446627333156904</v>
      </c>
      <c r="Q54" t="s">
        <v>616</v>
      </c>
      <c r="R54" t="s">
        <v>617</v>
      </c>
      <c r="S54" t="s">
        <v>748</v>
      </c>
      <c r="AJ54" t="s">
        <v>739</v>
      </c>
    </row>
    <row r="55" spans="1:36" ht="15" x14ac:dyDescent="0.25">
      <c r="A55">
        <v>2.5</v>
      </c>
      <c r="B55">
        <v>3.16</v>
      </c>
      <c r="C55">
        <v>3.15</v>
      </c>
      <c r="D55" s="20">
        <f t="shared" si="3"/>
        <v>3.3916013662849132E-2</v>
      </c>
      <c r="E55" s="17">
        <f>IF(OR($A55="",$B55="",$C55=""),"",A55*'MPTO_working_3-way'!$I54)</f>
        <v>2.5847900341571228</v>
      </c>
      <c r="F55" s="21">
        <f>IF(OR($A55="",$B55="",$C55=""),"",B55*'MPTO_working_3-way'!$I54)</f>
        <v>3.2671746031746034</v>
      </c>
      <c r="G55" s="22">
        <f>IF(OR($A55="",$B55="",$C55=""),"",C55*'MPTO_working_3-way'!$I54)</f>
        <v>3.2568354430379745</v>
      </c>
      <c r="H55" s="17">
        <f>IF(OR($A55="",$B55="",$C55=""),"",'MPTO_working_3-way'!E54)</f>
        <v>2.5727134881797507</v>
      </c>
      <c r="I55" s="21">
        <f>IF(OR($A55="",$B55="",$C55=""),"",'MPTO_working_3-way'!F54)</f>
        <v>3.277072999429349</v>
      </c>
      <c r="J55" s="22">
        <f>IF(OR($A55="",$B55="",$C55=""),"",'MPTO_working_3-way'!G54)</f>
        <v>3.2663195659782986</v>
      </c>
      <c r="K55" s="17">
        <f>IF(OR($A55="",$B55="",$C55=""),"",'OddsRatio_working_3-way'!H54)</f>
        <v>2.5781676927808057</v>
      </c>
      <c r="L55" s="21">
        <f>IF(OR($A55="",$B55="",$C55=""),"",'OddsRatio_working_3-way'!I54)</f>
        <v>3.2725614776043597</v>
      </c>
      <c r="M55" s="22">
        <f>IF(OR($A55="",$B55="",$C55=""),"",'OddsRatio_working_3-way'!J54)</f>
        <v>3.2620403596524876</v>
      </c>
      <c r="N55" s="23">
        <f t="shared" si="4"/>
        <v>38.687861945664423</v>
      </c>
      <c r="O55" s="24">
        <f t="shared" si="5"/>
        <v>30.607485716506666</v>
      </c>
      <c r="P55" s="24">
        <f t="shared" si="6"/>
        <v>30.704652337828914</v>
      </c>
      <c r="Q55" t="s">
        <v>618</v>
      </c>
      <c r="R55" t="s">
        <v>619</v>
      </c>
      <c r="S55" t="s">
        <v>748</v>
      </c>
      <c r="AJ55" t="s">
        <v>739</v>
      </c>
    </row>
    <row r="56" spans="1:36" ht="15" x14ac:dyDescent="0.25">
      <c r="A56">
        <v>1.87</v>
      </c>
      <c r="B56">
        <v>3.4</v>
      </c>
      <c r="C56">
        <v>4.8499999999999996</v>
      </c>
      <c r="D56" s="20">
        <f t="shared" si="3"/>
        <v>3.5062572357902777E-2</v>
      </c>
      <c r="E56" s="17">
        <f>IF(OR($A56="",$B56="",$C56=""),"",A56*'MPTO_working_3-way'!$I55)</f>
        <v>1.9355670103092784</v>
      </c>
      <c r="F56" s="21">
        <f>IF(OR($A56="",$B56="",$C56=""),"",B56*'MPTO_working_3-way'!$I55)</f>
        <v>3.5192127460168692</v>
      </c>
      <c r="G56" s="22">
        <f>IF(OR($A56="",$B56="",$C56=""),"",C56*'MPTO_working_3-way'!$I55)</f>
        <v>5.0200534759358284</v>
      </c>
      <c r="H56" s="17">
        <f>IF(OR($A56="",$B56="",$C56=""),"",'MPTO_working_3-way'!E55)</f>
        <v>1.9117833052276558</v>
      </c>
      <c r="I56" s="21">
        <f>IF(OR($A56="",$B56="",$C56=""),"",'MPTO_working_3-way'!F55)</f>
        <v>3.5406988092914298</v>
      </c>
      <c r="J56" s="22">
        <f>IF(OR($A56="",$B56="",$C56=""),"",'MPTO_working_3-way'!G55)</f>
        <v>5.1414399092970511</v>
      </c>
      <c r="K56" s="17">
        <f>IF(OR($A56="",$B56="",$C56=""),"",'OddsRatio_working_3-way'!H55)</f>
        <v>1.9210160261192184</v>
      </c>
      <c r="L56" s="21">
        <f>IF(OR($A56="",$B56="",$C56=""),"",'OddsRatio_working_3-way'!I55)</f>
        <v>3.5407338651564637</v>
      </c>
      <c r="M56" s="22">
        <f>IF(OR($A56="",$B56="",$C56=""),"",'OddsRatio_working_3-way'!J55)</f>
        <v>5.0757605753551598</v>
      </c>
      <c r="N56" s="23">
        <f t="shared" si="4"/>
        <v>51.664447403462056</v>
      </c>
      <c r="O56" s="24">
        <f t="shared" si="5"/>
        <v>28.415446071904132</v>
      </c>
      <c r="P56" s="24">
        <f t="shared" si="6"/>
        <v>19.920106524633823</v>
      </c>
      <c r="Q56" t="s">
        <v>620</v>
      </c>
      <c r="R56" t="s">
        <v>621</v>
      </c>
      <c r="S56" t="s">
        <v>748</v>
      </c>
      <c r="AJ56" t="s">
        <v>739</v>
      </c>
    </row>
    <row r="57" spans="1:36" ht="15" x14ac:dyDescent="0.25">
      <c r="A57">
        <v>1.42</v>
      </c>
      <c r="B57">
        <v>4.25</v>
      </c>
      <c r="C57">
        <v>9.34</v>
      </c>
      <c r="D57" s="20">
        <f t="shared" si="3"/>
        <v>4.6585850916051719E-2</v>
      </c>
      <c r="E57" s="17">
        <f>IF(OR($A57="",$B57="",$C57=""),"",A57*'MPTO_working_3-way'!$I56)</f>
        <v>1.4861519083007935</v>
      </c>
      <c r="F57" s="21">
        <f>IF(OR($A57="",$B57="",$C57=""),"",B57*'MPTO_working_3-way'!$I56)</f>
        <v>4.44798986639322</v>
      </c>
      <c r="G57" s="22">
        <f>IF(OR($A57="",$B57="",$C57=""),"",C57*'MPTO_working_3-way'!$I56)</f>
        <v>9.7751118475559231</v>
      </c>
      <c r="H57" s="17">
        <f>IF(OR($A57="",$B57="",$C57=""),"",'MPTO_working_3-way'!E56)</f>
        <v>1.4520179187371358</v>
      </c>
      <c r="I57" s="21">
        <f>IF(OR($A57="",$B57="",$C57=""),"",'MPTO_working_3-way'!F56)</f>
        <v>4.5503047426841574</v>
      </c>
      <c r="J57" s="22">
        <f>IF(OR($A57="",$B57="",$C57=""),"",'MPTO_working_3-way'!G56)</f>
        <v>10.924452972072018</v>
      </c>
      <c r="K57" s="17">
        <f>IF(OR($A57="",$B57="",$C57=""),"",'OddsRatio_working_3-way'!H56)</f>
        <v>1.4628397715426253</v>
      </c>
      <c r="L57" s="21">
        <f>IF(OR($A57="",$B57="",$C57=""),"",'OddsRatio_working_3-way'!I56)</f>
        <v>4.581498232175079</v>
      </c>
      <c r="M57" s="22">
        <f>IF(OR($A57="",$B57="",$C57=""),"",'OddsRatio_working_3-way'!J56)</f>
        <v>10.19067546348928</v>
      </c>
      <c r="N57" s="23">
        <f t="shared" si="4"/>
        <v>67.287872418329016</v>
      </c>
      <c r="O57" s="24">
        <f t="shared" si="5"/>
        <v>22.482065608006401</v>
      </c>
      <c r="P57" s="24">
        <f t="shared" si="6"/>
        <v>10.230061973664583</v>
      </c>
      <c r="Q57" t="s">
        <v>622</v>
      </c>
      <c r="R57" t="s">
        <v>623</v>
      </c>
      <c r="S57" t="s">
        <v>748</v>
      </c>
      <c r="AJ57" t="s">
        <v>740</v>
      </c>
    </row>
    <row r="58" spans="1:36" ht="15" x14ac:dyDescent="0.25">
      <c r="A58">
        <v>2.31</v>
      </c>
      <c r="B58">
        <v>3.17</v>
      </c>
      <c r="C58">
        <v>3.44</v>
      </c>
      <c r="D58" s="20">
        <f t="shared" si="3"/>
        <v>3.9055520568249014E-2</v>
      </c>
      <c r="E58" s="17">
        <f>IF(OR($A58="",$B58="",$C58=""),"",A58*'MPTO_working_3-way'!$I57)</f>
        <v>2.4002182525126554</v>
      </c>
      <c r="F58" s="21">
        <f>IF(OR($A58="",$B58="",$C58=""),"",B58*'MPTO_working_3-way'!$I57)</f>
        <v>3.2938060002013492</v>
      </c>
      <c r="G58" s="22">
        <f>IF(OR($A58="",$B58="",$C58=""),"",C58*'MPTO_working_3-way'!$I57)</f>
        <v>3.5743509907547764</v>
      </c>
      <c r="H58" s="17">
        <f>IF(OR($A58="",$B58="",$C58=""),"",'MPTO_working_3-way'!E57)</f>
        <v>2.3816219226696966</v>
      </c>
      <c r="I58" s="21">
        <f>IF(OR($A58="",$B58="",$C58=""),"",'MPTO_working_3-way'!F57)</f>
        <v>3.3064529029216221</v>
      </c>
      <c r="J58" s="22">
        <f>IF(OR($A58="",$B58="",$C58=""),"",'MPTO_working_3-way'!G57)</f>
        <v>3.601278442232589</v>
      </c>
      <c r="K58" s="17">
        <f>IF(OR($A58="",$B58="",$C58=""),"",'OddsRatio_working_3-way'!H57)</f>
        <v>2.3896559809412525</v>
      </c>
      <c r="L58" s="21">
        <f>IF(OR($A58="",$B58="",$C58=""),"",'OddsRatio_working_3-way'!I57)</f>
        <v>3.3019492203377996</v>
      </c>
      <c r="M58" s="22">
        <f>IF(OR($A58="",$B58="",$C58=""),"",'OddsRatio_working_3-way'!J57)</f>
        <v>3.5883668652646223</v>
      </c>
      <c r="N58" s="23">
        <f t="shared" si="4"/>
        <v>41.662877905088649</v>
      </c>
      <c r="O58" s="24">
        <f t="shared" si="5"/>
        <v>30.360015129575647</v>
      </c>
      <c r="P58" s="24">
        <f t="shared" si="6"/>
        <v>27.977106965335697</v>
      </c>
      <c r="Q58" t="s">
        <v>624</v>
      </c>
      <c r="R58" t="s">
        <v>625</v>
      </c>
      <c r="S58" t="s">
        <v>748</v>
      </c>
      <c r="AJ58" t="s">
        <v>740</v>
      </c>
    </row>
    <row r="59" spans="1:36" ht="15" x14ac:dyDescent="0.25">
      <c r="A59">
        <v>1.28</v>
      </c>
      <c r="B59">
        <v>5.33</v>
      </c>
      <c r="C59">
        <v>12.78</v>
      </c>
      <c r="D59" s="20">
        <f t="shared" si="3"/>
        <v>4.7114522133845371E-2</v>
      </c>
      <c r="E59" s="17">
        <f>IF(OR($A59="",$B59="",$C59=""),"",A59*'MPTO_working_3-way'!$I58)</f>
        <v>1.3403065883313221</v>
      </c>
      <c r="F59" s="21">
        <f>IF(OR($A59="",$B59="",$C59=""),"",B59*'MPTO_working_3-way'!$I58)</f>
        <v>5.5811204029733963</v>
      </c>
      <c r="G59" s="22">
        <f>IF(OR($A59="",$B59="",$C59=""),"",C59*'MPTO_working_3-way'!$I58)</f>
        <v>13.382123592870544</v>
      </c>
      <c r="H59" s="17">
        <f>IF(OR($A59="",$B59="",$C59=""),"",'MPTO_working_3-way'!E58)</f>
        <v>1.3062586679133572</v>
      </c>
      <c r="I59" s="21">
        <f>IF(OR($A59="",$B59="",$C59=""),"",'MPTO_working_3-way'!F58)</f>
        <v>5.8169153779219691</v>
      </c>
      <c r="J59" s="22">
        <f>IF(OR($A59="",$B59="",$C59=""),"",'MPTO_working_3-way'!G58)</f>
        <v>15.989147683344342</v>
      </c>
      <c r="K59" s="17">
        <f>IF(OR($A59="",$B59="",$C59=""),"",'OddsRatio_working_3-way'!H58)</f>
        <v>1.3157635107521719</v>
      </c>
      <c r="L59" s="21">
        <f>IF(OR($A59="",$B59="",$C59=""),"",'OddsRatio_working_3-way'!I58)</f>
        <v>5.8830571484175165</v>
      </c>
      <c r="M59" s="22">
        <f>IF(OR($A59="",$B59="",$C59=""),"",'OddsRatio_working_3-way'!J58)</f>
        <v>14.284621988073519</v>
      </c>
      <c r="N59" s="23">
        <f t="shared" si="4"/>
        <v>74.60979515477851</v>
      </c>
      <c r="O59" s="24">
        <f t="shared" si="5"/>
        <v>17.917549305462757</v>
      </c>
      <c r="P59" s="24">
        <f t="shared" si="6"/>
        <v>7.4726555397587253</v>
      </c>
      <c r="Q59" t="s">
        <v>626</v>
      </c>
      <c r="R59" t="s">
        <v>627</v>
      </c>
      <c r="S59" t="s">
        <v>748</v>
      </c>
      <c r="AJ59" t="s">
        <v>740</v>
      </c>
    </row>
    <row r="60" spans="1:36" ht="15" x14ac:dyDescent="0.25">
      <c r="A60">
        <v>2.92</v>
      </c>
      <c r="B60">
        <v>3.4</v>
      </c>
      <c r="C60">
        <v>2.48</v>
      </c>
      <c r="D60" s="20">
        <f t="shared" si="3"/>
        <v>3.9809206935093933E-2</v>
      </c>
      <c r="E60" s="17">
        <f>IF(OR($A60="",$B60="",$C60=""),"",A60*'MPTO_working_3-way'!$I59)</f>
        <v>3.0362428842504743</v>
      </c>
      <c r="F60" s="21">
        <f>IF(OR($A60="",$B60="",$C60=""),"",B60*'MPTO_working_3-way'!$I59)</f>
        <v>3.5353513035793194</v>
      </c>
      <c r="G60" s="22">
        <f>IF(OR($A60="",$B60="",$C60=""),"",C60*'MPTO_working_3-way'!$I59)</f>
        <v>2.578726833199033</v>
      </c>
      <c r="H60" s="17">
        <f>IF(OR($A60="",$B60="",$C60=""),"",'MPTO_working_3-way'!E59)</f>
        <v>3.0377038177583007</v>
      </c>
      <c r="I60" s="21">
        <f>IF(OR($A60="",$B60="",$C60=""),"",'MPTO_working_3-way'!F59)</f>
        <v>3.56064602711833</v>
      </c>
      <c r="J60" s="22">
        <f>IF(OR($A60="",$B60="",$C60=""),"",'MPTO_working_3-way'!G59)</f>
        <v>2.5643914144780693</v>
      </c>
      <c r="K60" s="17">
        <f>IF(OR($A60="",$B60="",$C60=""),"",'OddsRatio_working_3-way'!H59)</f>
        <v>3.0380388409877619</v>
      </c>
      <c r="L60" s="21">
        <f>IF(OR($A60="",$B60="",$C60=""),"",'OddsRatio_working_3-way'!I59)</f>
        <v>3.5475485512347023</v>
      </c>
      <c r="M60" s="22">
        <f>IF(OR($A60="",$B60="",$C60=""),"",'OddsRatio_working_3-way'!J59)</f>
        <v>2.5709882732613996</v>
      </c>
      <c r="N60" s="23">
        <f t="shared" si="4"/>
        <v>32.935441534904072</v>
      </c>
      <c r="O60" s="24">
        <f t="shared" si="5"/>
        <v>28.285732141741143</v>
      </c>
      <c r="P60" s="24">
        <f t="shared" si="6"/>
        <v>38.778826323354792</v>
      </c>
      <c r="Q60" t="s">
        <v>628</v>
      </c>
      <c r="R60" t="s">
        <v>629</v>
      </c>
      <c r="S60" t="s">
        <v>748</v>
      </c>
      <c r="AJ60" t="s">
        <v>740</v>
      </c>
    </row>
    <row r="61" spans="1:36" ht="15" x14ac:dyDescent="0.25">
      <c r="A61">
        <v>2.97</v>
      </c>
      <c r="B61">
        <v>4</v>
      </c>
      <c r="C61">
        <v>2.2400000000000002</v>
      </c>
      <c r="D61" s="20">
        <f t="shared" si="3"/>
        <v>3.3128908128908119E-2</v>
      </c>
      <c r="E61" s="17">
        <f>IF(OR($A61="",$B61="",$C61=""),"",A61*'MPTO_working_3-way'!$I60)</f>
        <v>3.0683928571428574</v>
      </c>
      <c r="F61" s="21">
        <f>IF(OR($A61="",$B61="",$C61=""),"",B61*'MPTO_working_3-way'!$I60)</f>
        <v>4.1325156325156325</v>
      </c>
      <c r="G61" s="22">
        <f>IF(OR($A61="",$B61="",$C61=""),"",C61*'MPTO_working_3-way'!$I60)</f>
        <v>2.3142087542087544</v>
      </c>
      <c r="H61" s="17">
        <f>IF(OR($A61="",$B61="",$C61=""),"",'MPTO_working_3-way'!E60)</f>
        <v>3.070712043818081</v>
      </c>
      <c r="I61" s="21">
        <f>IF(OR($A61="",$B61="",$C61=""),"",'MPTO_working_3-way'!F60)</f>
        <v>4.1848528055019711</v>
      </c>
      <c r="J61" s="22">
        <f>IF(OR($A61="",$B61="",$C61=""),"",'MPTO_working_3-way'!G60)</f>
        <v>2.2968145829497333</v>
      </c>
      <c r="K61" s="17">
        <f>IF(OR($A61="",$B61="",$C61=""),"",'OddsRatio_working_3-way'!H60)</f>
        <v>3.0725281815878396</v>
      </c>
      <c r="L61" s="21">
        <f>IF(OR($A61="",$B61="",$C61=""),"",'OddsRatio_working_3-way'!I60)</f>
        <v>4.1561342866819881</v>
      </c>
      <c r="M61" s="22">
        <f>IF(OR($A61="",$B61="",$C61=""),"",'OddsRatio_working_3-way'!J60)</f>
        <v>2.3045355051618883</v>
      </c>
      <c r="N61" s="23">
        <f t="shared" si="4"/>
        <v>32.590350928243026</v>
      </c>
      <c r="O61" s="24">
        <f t="shared" si="5"/>
        <v>24.19833556422045</v>
      </c>
      <c r="P61" s="24">
        <f t="shared" si="6"/>
        <v>43.211313507536516</v>
      </c>
      <c r="Q61" t="s">
        <v>630</v>
      </c>
      <c r="R61" t="s">
        <v>631</v>
      </c>
      <c r="S61" t="s">
        <v>748</v>
      </c>
      <c r="AJ61" t="s">
        <v>741</v>
      </c>
    </row>
    <row r="62" spans="1:36" ht="15" x14ac:dyDescent="0.25">
      <c r="A62">
        <v>2.37</v>
      </c>
      <c r="B62">
        <v>3.48</v>
      </c>
      <c r="C62">
        <v>3.09</v>
      </c>
      <c r="D62" s="20">
        <f t="shared" si="3"/>
        <v>3.2921845578378406E-2</v>
      </c>
      <c r="E62" s="17">
        <f>IF(OR($A62="",$B62="",$C62=""),"",A62*'MPTO_working_3-way'!$I61)</f>
        <v>2.448024774020757</v>
      </c>
      <c r="F62" s="21">
        <f>IF(OR($A62="",$B62="",$C62=""),"",B62*'MPTO_working_3-way'!$I61)</f>
        <v>3.5945680226127568</v>
      </c>
      <c r="G62" s="22">
        <f>IF(OR($A62="",$B62="",$C62=""),"",C62*'MPTO_working_3-way'!$I61)</f>
        <v>3.1917285028371891</v>
      </c>
      <c r="H62" s="17">
        <f>IF(OR($A62="",$B62="",$C62=""),"",'MPTO_working_3-way'!E61)</f>
        <v>2.4332855175448049</v>
      </c>
      <c r="I62" s="21">
        <f>IF(OR($A62="",$B62="",$C62=""),"",'MPTO_working_3-way'!F61)</f>
        <v>3.6181757469304174</v>
      </c>
      <c r="J62" s="22">
        <f>IF(OR($A62="",$B62="",$C62=""),"",'MPTO_working_3-way'!G61)</f>
        <v>3.1984581185974572</v>
      </c>
      <c r="K62" s="17">
        <f>IF(OR($A62="",$B62="",$C62=""),"",'OddsRatio_working_3-way'!H61)</f>
        <v>2.4398041501327254</v>
      </c>
      <c r="L62" s="21">
        <f>IF(OR($A62="",$B62="",$C62=""),"",'OddsRatio_working_3-way'!I61)</f>
        <v>3.6063607973205545</v>
      </c>
      <c r="M62" s="22">
        <f>IF(OR($A62="",$B62="",$C62=""),"",'OddsRatio_working_3-way'!J61)</f>
        <v>3.1964895429032087</v>
      </c>
      <c r="N62" s="23">
        <f t="shared" si="4"/>
        <v>40.849259803753966</v>
      </c>
      <c r="O62" s="24">
        <f t="shared" si="5"/>
        <v>27.8197545215221</v>
      </c>
      <c r="P62" s="24">
        <f t="shared" si="6"/>
        <v>31.330985674723919</v>
      </c>
      <c r="Q62" t="s">
        <v>632</v>
      </c>
      <c r="R62" t="s">
        <v>633</v>
      </c>
      <c r="S62" t="s">
        <v>748</v>
      </c>
      <c r="AJ62" t="s">
        <v>741</v>
      </c>
    </row>
    <row r="63" spans="1:36" ht="15" x14ac:dyDescent="0.25">
      <c r="A63">
        <v>1.52</v>
      </c>
      <c r="B63">
        <v>4.75</v>
      </c>
      <c r="C63">
        <v>5.95</v>
      </c>
      <c r="D63" s="20">
        <f t="shared" si="3"/>
        <v>3.6488279522335354E-2</v>
      </c>
      <c r="E63" s="17">
        <f>IF(OR($A63="",$B63="",$C63=""),"",A63*'MPTO_working_3-way'!$I62)</f>
        <v>1.5754621848739498</v>
      </c>
      <c r="F63" s="21">
        <f>IF(OR($A63="",$B63="",$C63=""),"",B63*'MPTO_working_3-way'!$I62)</f>
        <v>4.9233193277310932</v>
      </c>
      <c r="G63" s="22">
        <f>IF(OR($A63="",$B63="",$C63=""),"",C63*'MPTO_working_3-way'!$I62)</f>
        <v>6.1671052631578958</v>
      </c>
      <c r="H63" s="17">
        <f>IF(OR($A63="",$B63="",$C63=""),"",'MPTO_working_3-way'!E62)</f>
        <v>1.5486301369863016</v>
      </c>
      <c r="I63" s="21">
        <f>IF(OR($A63="",$B63="",$C63=""),"",'MPTO_working_3-way'!F62)</f>
        <v>5.0412486064659987</v>
      </c>
      <c r="J63" s="22">
        <f>IF(OR($A63="",$B63="",$C63=""),"",'MPTO_working_3-way'!G62)</f>
        <v>6.4141843971631234</v>
      </c>
      <c r="K63" s="17">
        <f>IF(OR($A63="",$B63="",$C63=""),"",'OddsRatio_working_3-way'!H62)</f>
        <v>1.5572817502725085</v>
      </c>
      <c r="L63" s="21">
        <f>IF(OR($A63="",$B63="",$C63=""),"",'OddsRatio_working_3-way'!I62)</f>
        <v>5.0188587760036691</v>
      </c>
      <c r="M63" s="22">
        <f>IF(OR($A63="",$B63="",$C63=""),"",'OddsRatio_working_3-way'!J62)</f>
        <v>6.3048935843248444</v>
      </c>
      <c r="N63" s="23">
        <f t="shared" si="4"/>
        <v>63.473437166631101</v>
      </c>
      <c r="O63" s="24">
        <f t="shared" si="5"/>
        <v>20.311499893321951</v>
      </c>
      <c r="P63" s="24">
        <f t="shared" si="6"/>
        <v>16.215062940046938</v>
      </c>
      <c r="Q63" t="s">
        <v>634</v>
      </c>
      <c r="R63" t="s">
        <v>635</v>
      </c>
      <c r="S63" t="s">
        <v>748</v>
      </c>
      <c r="AJ63" t="s">
        <v>741</v>
      </c>
    </row>
    <row r="64" spans="1:36" ht="15" x14ac:dyDescent="0.25">
      <c r="A64">
        <v>1.86</v>
      </c>
      <c r="B64">
        <v>3.74</v>
      </c>
      <c r="C64">
        <v>4.33</v>
      </c>
      <c r="D64" s="20">
        <f t="shared" si="3"/>
        <v>3.5960969963625633E-2</v>
      </c>
      <c r="E64" s="17">
        <f>IF(OR($A64="",$B64="",$C64=""),"",A64*'MPTO_working_3-way'!$I63)</f>
        <v>1.9268874041323438</v>
      </c>
      <c r="F64" s="21">
        <f>IF(OR($A64="",$B64="",$C64=""),"",B64*'MPTO_working_3-way'!$I63)</f>
        <v>3.8744940276639599</v>
      </c>
      <c r="G64" s="22">
        <f>IF(OR($A64="",$B64="",$C64=""),"",C64*'MPTO_working_3-way'!$I63)</f>
        <v>4.4857109999424987</v>
      </c>
      <c r="H64" s="17">
        <f>IF(OR($A64="",$B64="",$C64=""),"",'MPTO_working_3-way'!E63)</f>
        <v>1.9024158867482401</v>
      </c>
      <c r="I64" s="21">
        <f>IF(OR($A64="",$B64="",$C64=""),"",'MPTO_working_3-way'!F63)</f>
        <v>3.9155388641026434</v>
      </c>
      <c r="J64" s="22">
        <f>IF(OR($A64="",$B64="",$C64=""),"",'MPTO_working_3-way'!G63)</f>
        <v>4.5670464568605338</v>
      </c>
      <c r="K64" s="17">
        <f>IF(OR($A64="",$B64="",$C64=""),"",'OddsRatio_working_3-way'!H63)</f>
        <v>1.9116053467077982</v>
      </c>
      <c r="L64" s="21">
        <f>IF(OR($A64="",$B64="",$C64=""),"",'OddsRatio_working_3-way'!I63)</f>
        <v>3.9044170348597302</v>
      </c>
      <c r="M64" s="22">
        <f>IF(OR($A64="",$B64="",$C64=""),"",'OddsRatio_working_3-way'!J63)</f>
        <v>4.529820702949964</v>
      </c>
      <c r="N64" s="23">
        <f t="shared" si="4"/>
        <v>51.897168348053476</v>
      </c>
      <c r="O64" s="24">
        <f t="shared" si="5"/>
        <v>25.809821691812694</v>
      </c>
      <c r="P64" s="24">
        <f t="shared" si="6"/>
        <v>22.293009960133826</v>
      </c>
      <c r="Q64" t="s">
        <v>636</v>
      </c>
      <c r="R64" t="s">
        <v>637</v>
      </c>
      <c r="S64" t="s">
        <v>748</v>
      </c>
      <c r="AJ64" t="s">
        <v>741</v>
      </c>
    </row>
    <row r="65" spans="1:36" ht="15" x14ac:dyDescent="0.25">
      <c r="A65">
        <v>2.59</v>
      </c>
      <c r="B65">
        <v>3.1</v>
      </c>
      <c r="C65">
        <v>3.08</v>
      </c>
      <c r="D65" s="20">
        <f t="shared" si="3"/>
        <v>3.3356355937001148E-2</v>
      </c>
      <c r="E65" s="17">
        <f>IF(OR($A65="",$B65="",$C65=""),"",A65*'MPTO_working_3-way'!$I64)</f>
        <v>2.6763929618768327</v>
      </c>
      <c r="F65" s="21">
        <f>IF(OR($A65="",$B65="",$C65=""),"",B65*'MPTO_working_3-way'!$I64)</f>
        <v>3.2034047034047037</v>
      </c>
      <c r="G65" s="22">
        <f>IF(OR($A65="",$B65="",$C65=""),"",C65*'MPTO_working_3-way'!$I64)</f>
        <v>3.1827375762859638</v>
      </c>
      <c r="H65" s="17">
        <f>IF(OR($A65="",$B65="",$C65=""),"",'MPTO_working_3-way'!E64)</f>
        <v>2.6667975119270486</v>
      </c>
      <c r="I65" s="21">
        <f>IF(OR($A65="",$B65="",$C65=""),"",'MPTO_working_3-way'!F64)</f>
        <v>3.2106659880761965</v>
      </c>
      <c r="J65" s="22">
        <f>IF(OR($A65="",$B65="",$C65=""),"",'MPTO_working_3-way'!G64)</f>
        <v>3.1892174917849281</v>
      </c>
      <c r="K65" s="17">
        <f>IF(OR($A65="",$B65="",$C65=""),"",'OddsRatio_working_3-way'!H64)</f>
        <v>2.6712220737633752</v>
      </c>
      <c r="L65" s="21">
        <f>IF(OR($A65="",$B65="",$C65=""),"",'OddsRatio_working_3-way'!I64)</f>
        <v>3.2072744370459669</v>
      </c>
      <c r="M65" s="22">
        <f>IF(OR($A65="",$B65="",$C65=""),"",'OddsRatio_working_3-way'!J64)</f>
        <v>3.1862527757407673</v>
      </c>
      <c r="N65" s="23">
        <f t="shared" si="4"/>
        <v>37.363721032159098</v>
      </c>
      <c r="O65" s="24">
        <f t="shared" si="5"/>
        <v>31.216786281707115</v>
      </c>
      <c r="P65" s="24">
        <f t="shared" si="6"/>
        <v>31.419492686133783</v>
      </c>
      <c r="Q65" t="s">
        <v>638</v>
      </c>
      <c r="R65" t="s">
        <v>639</v>
      </c>
      <c r="S65" t="s">
        <v>748</v>
      </c>
      <c r="AJ65" t="s">
        <v>735</v>
      </c>
    </row>
    <row r="66" spans="1:36" ht="15" x14ac:dyDescent="0.25">
      <c r="A66">
        <v>1.84</v>
      </c>
      <c r="B66">
        <v>3.72</v>
      </c>
      <c r="C66">
        <v>4.6100000000000003</v>
      </c>
      <c r="D66" s="20">
        <f t="shared" si="3"/>
        <v>2.9215204866952726E-2</v>
      </c>
      <c r="E66" s="17">
        <f>IF(OR($A66="",$B66="",$C66=""),"",A66*'MPTO_working_3-way'!$I65)</f>
        <v>1.893755976955193</v>
      </c>
      <c r="F66" s="21">
        <f>IF(OR($A66="",$B66="",$C66=""),"",B66*'MPTO_working_3-way'!$I65)</f>
        <v>3.8286805621050641</v>
      </c>
      <c r="G66" s="22">
        <f>IF(OR($A66="",$B66="",$C66=""),"",C66*'MPTO_working_3-way'!$I65)</f>
        <v>4.7446820944366523</v>
      </c>
      <c r="H66" s="17">
        <f>IF(OR($A66="",$B66="",$C66=""),"",'MPTO_working_3-way'!E65)</f>
        <v>1.8735718958863887</v>
      </c>
      <c r="I66" s="21">
        <f>IF(OR($A66="",$B66="",$C66=""),"",'MPTO_working_3-way'!F65)</f>
        <v>3.85982947914091</v>
      </c>
      <c r="J66" s="22">
        <f>IF(OR($A66="",$B66="",$C66=""),"",'MPTO_working_3-way'!G65)</f>
        <v>4.8266895527185474</v>
      </c>
      <c r="K66" s="17">
        <f>IF(OR($A66="",$B66="",$C66=""),"",'OddsRatio_working_3-way'!H65)</f>
        <v>1.8811744696039487</v>
      </c>
      <c r="L66" s="21">
        <f>IF(OR($A66="",$B66="",$C66=""),"",'OddsRatio_working_3-way'!I65)</f>
        <v>3.8533268539556422</v>
      </c>
      <c r="M66" s="22">
        <f>IF(OR($A66="",$B66="",$C66=""),"",'OddsRatio_working_3-way'!J65)</f>
        <v>4.7869521848455401</v>
      </c>
      <c r="N66" s="23">
        <f t="shared" si="4"/>
        <v>52.80511386730057</v>
      </c>
      <c r="O66" s="24">
        <f t="shared" si="5"/>
        <v>26.118658471998131</v>
      </c>
      <c r="P66" s="24">
        <f t="shared" si="6"/>
        <v>21.07622766070131</v>
      </c>
      <c r="Q66" t="s">
        <v>640</v>
      </c>
      <c r="R66" t="s">
        <v>641</v>
      </c>
      <c r="S66" t="s">
        <v>748</v>
      </c>
      <c r="AJ66" t="s">
        <v>735</v>
      </c>
    </row>
    <row r="67" spans="1:36" ht="15" x14ac:dyDescent="0.25">
      <c r="A67">
        <v>1.83</v>
      </c>
      <c r="B67">
        <v>3.49</v>
      </c>
      <c r="C67">
        <v>5.12</v>
      </c>
      <c r="D67" s="20">
        <f t="shared" si="3"/>
        <v>2.8293538721092304E-2</v>
      </c>
      <c r="E67" s="17">
        <f>IF(OR($A67="",$B67="",$C67=""),"",A67*'MPTO_working_3-way'!$I66)</f>
        <v>1.8817771758595989</v>
      </c>
      <c r="F67" s="21">
        <f>IF(OR($A67="",$B67="",$C67=""),"",B67*'MPTO_working_3-way'!$I66)</f>
        <v>3.5887444501366121</v>
      </c>
      <c r="G67" s="22">
        <f>IF(OR($A67="",$B67="",$C67=""),"",C67*'MPTO_working_3-way'!$I66)</f>
        <v>5.2648629182519926</v>
      </c>
      <c r="H67" s="17">
        <f>IF(OR($A67="",$B67="",$C67=""),"",'MPTO_working_3-way'!E66)</f>
        <v>1.8621387620525909</v>
      </c>
      <c r="I67" s="21">
        <f>IF(OR($A67="",$B67="",$C67=""),"",'MPTO_working_3-way'!F66)</f>
        <v>3.6087824116331308</v>
      </c>
      <c r="J67" s="22">
        <f>IF(OR($A67="",$B67="",$C67=""),"",'MPTO_working_3-way'!G66)</f>
        <v>5.3797767183199863</v>
      </c>
      <c r="K67" s="17">
        <f>IF(OR($A67="",$B67="",$C67=""),"",'OddsRatio_working_3-way'!H66)</f>
        <v>1.8696945537384262</v>
      </c>
      <c r="L67" s="21">
        <f>IF(OR($A67="",$B67="",$C67=""),"",'OddsRatio_working_3-way'!I66)</f>
        <v>3.6090836612152781</v>
      </c>
      <c r="M67" s="22">
        <f>IF(OR($A67="",$B67="",$C67=""),"",'OddsRatio_working_3-way'!J66)</f>
        <v>5.3170380257859211</v>
      </c>
      <c r="N67" s="23">
        <f t="shared" si="4"/>
        <v>53.14125459849933</v>
      </c>
      <c r="O67" s="24">
        <f t="shared" si="5"/>
        <v>27.864898543052657</v>
      </c>
      <c r="P67" s="24">
        <f t="shared" si="6"/>
        <v>18.993846858448006</v>
      </c>
      <c r="Q67" t="s">
        <v>642</v>
      </c>
      <c r="R67" t="s">
        <v>643</v>
      </c>
      <c r="S67" t="s">
        <v>748</v>
      </c>
      <c r="AJ67" t="s">
        <v>743</v>
      </c>
    </row>
    <row r="68" spans="1:36" ht="15" x14ac:dyDescent="0.25">
      <c r="A68">
        <v>2.5499999999999998</v>
      </c>
      <c r="B68">
        <v>3.2</v>
      </c>
      <c r="C68">
        <v>3.09</v>
      </c>
      <c r="D68" s="20">
        <f t="shared" si="3"/>
        <v>2.8281458214353794E-2</v>
      </c>
      <c r="E68" s="17">
        <f>IF(OR($A68="",$B68="",$C68=""),"",A68*'MPTO_working_3-way'!$I67)</f>
        <v>2.622117718446602</v>
      </c>
      <c r="F68" s="21">
        <f>IF(OR($A68="",$B68="",$C68=""),"",B68*'MPTO_working_3-way'!$I67)</f>
        <v>3.2905006662859324</v>
      </c>
      <c r="G68" s="22">
        <f>IF(OR($A68="",$B68="",$C68=""),"",C68*'MPTO_working_3-way'!$I67)</f>
        <v>3.1773897058823533</v>
      </c>
      <c r="H68" s="17">
        <f>IF(OR($A68="",$B68="",$C68=""),"",'MPTO_working_3-way'!E67)</f>
        <v>2.6128099644570635</v>
      </c>
      <c r="I68" s="21">
        <f>IF(OR($A68="",$B68="",$C68=""),"",'MPTO_working_3-way'!F67)</f>
        <v>3.2995367583553623</v>
      </c>
      <c r="J68" s="22">
        <f>IF(OR($A68="",$B68="",$C68=""),"",'MPTO_working_3-way'!G67)</f>
        <v>3.1827120911856408</v>
      </c>
      <c r="K68" s="17">
        <f>IF(OR($A68="",$B68="",$C68=""),"",'OddsRatio_working_3-way'!H67)</f>
        <v>2.6170725547122418</v>
      </c>
      <c r="L68" s="21">
        <f>IF(OR($A68="",$B68="",$C68=""),"",'OddsRatio_working_3-way'!I67)</f>
        <v>3.2951997550754406</v>
      </c>
      <c r="M68" s="22">
        <f>IF(OR($A68="",$B68="",$C68=""),"",'OddsRatio_working_3-way'!J67)</f>
        <v>3.1804397673216682</v>
      </c>
      <c r="N68" s="23">
        <f t="shared" si="4"/>
        <v>38.137113103847263</v>
      </c>
      <c r="O68" s="24">
        <f t="shared" si="5"/>
        <v>30.390512004628285</v>
      </c>
      <c r="P68" s="24">
        <f t="shared" si="6"/>
        <v>31.472374891524442</v>
      </c>
      <c r="Q68" t="s">
        <v>644</v>
      </c>
      <c r="R68" t="s">
        <v>645</v>
      </c>
      <c r="S68" t="s">
        <v>748</v>
      </c>
      <c r="AJ68" t="s">
        <v>743</v>
      </c>
    </row>
    <row r="69" spans="1:36" ht="15" x14ac:dyDescent="0.25">
      <c r="A69">
        <v>2.54</v>
      </c>
      <c r="B69">
        <v>3.26</v>
      </c>
      <c r="C69">
        <v>2.97</v>
      </c>
      <c r="D69" s="20">
        <f t="shared" ref="D69:D132" si="7">IF(OR($A69="",$B69="",$C69=""),"",(1/A69)+(1/B69)+(1/C69)-1)</f>
        <v>3.7149590359580209E-2</v>
      </c>
      <c r="E69" s="17">
        <f>IF(OR($A69="",$B69="",$C69=""),"",A69*'MPTO_working_3-way'!$I68)</f>
        <v>2.6343599595133336</v>
      </c>
      <c r="F69" s="21">
        <f>IF(OR($A69="",$B69="",$C69=""),"",B69*'MPTO_working_3-way'!$I68)</f>
        <v>3.3811076645722311</v>
      </c>
      <c r="G69" s="22">
        <f>IF(OR($A69="",$B69="",$C69=""),"",C69*'MPTO_working_3-way'!$I68)</f>
        <v>3.0803342833679532</v>
      </c>
      <c r="H69" s="17">
        <f>IF(OR($A69="",$B69="",$C69=""),"",'MPTO_working_3-way'!E68)</f>
        <v>2.6224858873860111</v>
      </c>
      <c r="I69" s="21">
        <f>IF(OR($A69="",$B69="",$C69=""),"",'MPTO_working_3-way'!F68)</f>
        <v>3.3971398928841183</v>
      </c>
      <c r="J69" s="22">
        <f>IF(OR($A69="",$B69="",$C69=""),"",'MPTO_working_3-way'!G68)</f>
        <v>3.0834016366380093</v>
      </c>
      <c r="K69" s="17">
        <f>IF(OR($A69="",$B69="",$C69=""),"",'OddsRatio_working_3-way'!H68)</f>
        <v>2.6279554133385652</v>
      </c>
      <c r="L69" s="21">
        <f>IF(OR($A69="",$B69="",$C69=""),"",'OddsRatio_working_3-way'!I68)</f>
        <v>3.3890774247695821</v>
      </c>
      <c r="M69" s="22">
        <f>IF(OR($A69="",$B69="",$C69=""),"",'OddsRatio_working_3-way'!J68)</f>
        <v>3.0825143923876457</v>
      </c>
      <c r="N69" s="23">
        <f t="shared" si="4"/>
        <v>37.959884577988277</v>
      </c>
      <c r="O69" s="24">
        <f t="shared" si="5"/>
        <v>29.57610638898473</v>
      </c>
      <c r="P69" s="24">
        <f t="shared" si="6"/>
        <v>32.464009033027004</v>
      </c>
      <c r="Q69" t="s">
        <v>646</v>
      </c>
      <c r="R69" t="s">
        <v>647</v>
      </c>
      <c r="S69" t="s">
        <v>748</v>
      </c>
      <c r="AJ69" t="s">
        <v>736</v>
      </c>
    </row>
    <row r="70" spans="1:36" ht="15" x14ac:dyDescent="0.25">
      <c r="A70">
        <v>2.19</v>
      </c>
      <c r="B70">
        <v>3.31</v>
      </c>
      <c r="C70">
        <v>3.64</v>
      </c>
      <c r="D70" s="20">
        <f t="shared" si="7"/>
        <v>3.346108291686245E-2</v>
      </c>
      <c r="E70" s="17">
        <f>IF(OR($A70="",$B70="",$C70=""),"",A70*'MPTO_working_3-way'!$I69)</f>
        <v>2.2632797715879289</v>
      </c>
      <c r="F70" s="21">
        <f>IF(OR($A70="",$B70="",$C70=""),"",B70*'MPTO_working_3-way'!$I69)</f>
        <v>3.4207561844548149</v>
      </c>
      <c r="G70" s="22">
        <f>IF(OR($A70="",$B70="",$C70=""),"",C70*'MPTO_working_3-way'!$I69)</f>
        <v>3.7617983418173795</v>
      </c>
      <c r="H70" s="17">
        <f>IF(OR($A70="",$B70="",$C70=""),"",'MPTO_working_3-way'!E69)</f>
        <v>2.2448336319336666</v>
      </c>
      <c r="I70" s="21">
        <f>IF(OR($A70="",$B70="",$C70=""),"",'MPTO_working_3-way'!F69)</f>
        <v>3.4368854392187256</v>
      </c>
      <c r="J70" s="22">
        <f>IF(OR($A70="",$B70="",$C70=""),"",'MPTO_working_3-way'!G69)</f>
        <v>3.794035754567386</v>
      </c>
      <c r="K70" s="17">
        <f>IF(OR($A70="",$B70="",$C70=""),"",'OddsRatio_working_3-way'!H69)</f>
        <v>2.2525547010336857</v>
      </c>
      <c r="L70" s="21">
        <f>IF(OR($A70="",$B70="",$C70=""),"",'OddsRatio_working_3-way'!I69)</f>
        <v>3.4314297137712719</v>
      </c>
      <c r="M70" s="22">
        <f>IF(OR($A70="",$B70="",$C70=""),"",'OddsRatio_working_3-way'!J69)</f>
        <v>3.7787768157385968</v>
      </c>
      <c r="N70" s="23">
        <f t="shared" si="4"/>
        <v>44.183667107950811</v>
      </c>
      <c r="O70" s="24">
        <f t="shared" si="5"/>
        <v>29.233302406771084</v>
      </c>
      <c r="P70" s="24">
        <f t="shared" si="6"/>
        <v>26.583030485278098</v>
      </c>
      <c r="Q70" t="s">
        <v>648</v>
      </c>
      <c r="R70" t="s">
        <v>649</v>
      </c>
      <c r="S70" t="s">
        <v>748</v>
      </c>
      <c r="AJ70" t="s">
        <v>736</v>
      </c>
    </row>
    <row r="71" spans="1:36" ht="15" x14ac:dyDescent="0.25">
      <c r="A71">
        <v>2.0099999999999998</v>
      </c>
      <c r="B71">
        <v>3.37</v>
      </c>
      <c r="C71">
        <v>4.1399999999999997</v>
      </c>
      <c r="D71" s="20">
        <f t="shared" si="7"/>
        <v>3.5794236575262373E-2</v>
      </c>
      <c r="E71" s="17">
        <f>IF(OR($A71="",$B71="",$C71=""),"",A71*'MPTO_working_3-way'!$I70)</f>
        <v>2.0819464155162772</v>
      </c>
      <c r="F71" s="21">
        <f>IF(OR($A71="",$B71="",$C71=""),"",B71*'MPTO_working_3-way'!$I70)</f>
        <v>3.4906265772586345</v>
      </c>
      <c r="G71" s="22">
        <f>IF(OR($A71="",$B71="",$C71=""),"",C71*'MPTO_working_3-way'!$I70)</f>
        <v>4.2881881394215862</v>
      </c>
      <c r="H71" s="17">
        <f>IF(OR($A71="",$B71="",$C71=""),"",'MPTO_working_3-way'!E70)</f>
        <v>2.0593885412323201</v>
      </c>
      <c r="I71" s="21">
        <f>IF(OR($A71="",$B71="",$C71=""),"",'MPTO_working_3-way'!F70)</f>
        <v>3.5111805645460774</v>
      </c>
      <c r="J71" s="22">
        <f>IF(OR($A71="",$B71="",$C71=""),"",'MPTO_working_3-way'!G70)</f>
        <v>4.3551260066226574</v>
      </c>
      <c r="K71" s="17">
        <f>IF(OR($A71="",$B71="",$C71=""),"",'OddsRatio_working_3-way'!H70)</f>
        <v>2.0684073083508197</v>
      </c>
      <c r="L71" s="21">
        <f>IF(OR($A71="",$B71="",$C71=""),"",'OddsRatio_working_3-way'!I70)</f>
        <v>3.5070547730608355</v>
      </c>
      <c r="M71" s="22">
        <f>IF(OR($A71="",$B71="",$C71=""),"",'OddsRatio_working_3-way'!J70)</f>
        <v>4.3215831170510635</v>
      </c>
      <c r="N71" s="23">
        <f t="shared" si="4"/>
        <v>48.031975873501139</v>
      </c>
      <c r="O71" s="24">
        <f t="shared" si="5"/>
        <v>28.648151782117885</v>
      </c>
      <c r="P71" s="24">
        <f t="shared" si="6"/>
        <v>23.319872344380986</v>
      </c>
      <c r="Q71" t="s">
        <v>650</v>
      </c>
      <c r="R71" t="s">
        <v>651</v>
      </c>
      <c r="S71" t="s">
        <v>748</v>
      </c>
      <c r="AJ71" t="s">
        <v>736</v>
      </c>
    </row>
    <row r="72" spans="1:36" ht="15" x14ac:dyDescent="0.25">
      <c r="A72">
        <v>2.21</v>
      </c>
      <c r="B72">
        <v>3.13</v>
      </c>
      <c r="C72">
        <v>3.75</v>
      </c>
      <c r="D72" s="20">
        <f t="shared" si="7"/>
        <v>3.8644172340845939E-2</v>
      </c>
      <c r="E72" s="17">
        <f>IF(OR($A72="",$B72="",$C72=""),"",A72*'MPTO_working_3-way'!$I71)</f>
        <v>2.2954036208732695</v>
      </c>
      <c r="F72" s="21">
        <f>IF(OR($A72="",$B72="",$C72=""),"",B72*'MPTO_working_3-way'!$I71)</f>
        <v>3.2509562594268475</v>
      </c>
      <c r="G72" s="22">
        <f>IF(OR($A72="",$B72="",$C72=""),"",C72*'MPTO_working_3-way'!$I71)</f>
        <v>3.8949156462781724</v>
      </c>
      <c r="H72" s="17">
        <f>IF(OR($A72="",$B72="",$C72=""),"",'MPTO_working_3-way'!E71)</f>
        <v>2.2747575093009882</v>
      </c>
      <c r="I72" s="21">
        <f>IF(OR($A72="",$B72="",$C72=""),"",'MPTO_working_3-way'!F71)</f>
        <v>3.2614995971303529</v>
      </c>
      <c r="J72" s="22">
        <f>IF(OR($A72="",$B72="",$C72=""),"",'MPTO_working_3-way'!G71)</f>
        <v>3.9403389204016821</v>
      </c>
      <c r="K72" s="17">
        <f>IF(OR($A72="",$B72="",$C72=""),"",'OddsRatio_working_3-way'!H71)</f>
        <v>2.283549663801395</v>
      </c>
      <c r="L72" s="21">
        <f>IF(OR($A72="",$B72="",$C72=""),"",'OddsRatio_working_3-way'!I71)</f>
        <v>3.2594717222289025</v>
      </c>
      <c r="M72" s="22">
        <f>IF(OR($A72="",$B72="",$C72=""),"",'OddsRatio_working_3-way'!J71)</f>
        <v>3.9171583268213523</v>
      </c>
      <c r="N72" s="23">
        <f t="shared" si="4"/>
        <v>43.565322930855935</v>
      </c>
      <c r="O72" s="24">
        <f t="shared" si="5"/>
        <v>30.760180088559625</v>
      </c>
      <c r="P72" s="24">
        <f t="shared" si="6"/>
        <v>25.674496980584433</v>
      </c>
      <c r="Q72" t="s">
        <v>652</v>
      </c>
      <c r="R72" t="s">
        <v>653</v>
      </c>
      <c r="S72" t="s">
        <v>748</v>
      </c>
      <c r="AJ72" t="s">
        <v>737</v>
      </c>
    </row>
    <row r="73" spans="1:36" ht="15" x14ac:dyDescent="0.25">
      <c r="A73">
        <v>2.38</v>
      </c>
      <c r="B73">
        <v>3.19</v>
      </c>
      <c r="C73">
        <v>3.28</v>
      </c>
      <c r="D73" s="20">
        <f t="shared" si="7"/>
        <v>3.8525739831829942E-2</v>
      </c>
      <c r="E73" s="17">
        <f>IF(OR($A73="",$B73="",$C73=""),"",A73*'MPTO_working_3-way'!$I72)</f>
        <v>2.471691260799755</v>
      </c>
      <c r="F73" s="21">
        <f>IF(OR($A73="",$B73="",$C73=""),"",B73*'MPTO_working_3-way'!$I72)</f>
        <v>3.3128971100635374</v>
      </c>
      <c r="G73" s="22">
        <f>IF(OR($A73="",$B73="",$C73=""),"",C73*'MPTO_working_3-way'!$I72)</f>
        <v>3.4063644266484019</v>
      </c>
      <c r="H73" s="17">
        <f>IF(OR($A73="",$B73="",$C73=""),"",'MPTO_working_3-way'!E72)</f>
        <v>2.4550350874932989</v>
      </c>
      <c r="I73" s="21">
        <f>IF(OR($A73="",$B73="",$C73=""),"",'MPTO_working_3-way'!F72)</f>
        <v>3.3262626906649633</v>
      </c>
      <c r="J73" s="22">
        <f>IF(OR($A73="",$B73="",$C73=""),"",'MPTO_working_3-way'!G72)</f>
        <v>3.4242337794153017</v>
      </c>
      <c r="K73" s="17">
        <f>IF(OR($A73="",$B73="",$C73=""),"",'OddsRatio_working_3-way'!H72)</f>
        <v>2.4623364992438215</v>
      </c>
      <c r="L73" s="21">
        <f>IF(OR($A73="",$B73="",$C73=""),"",'OddsRatio_working_3-way'!I72)</f>
        <v>3.3206644444521518</v>
      </c>
      <c r="M73" s="22">
        <f>IF(OR($A73="",$B73="",$C73=""),"",'OddsRatio_working_3-way'!J72)</f>
        <v>3.4160342161419659</v>
      </c>
      <c r="N73" s="23">
        <f t="shared" si="4"/>
        <v>40.458127431191961</v>
      </c>
      <c r="O73" s="24">
        <f t="shared" si="5"/>
        <v>30.185060591296818</v>
      </c>
      <c r="P73" s="24">
        <f t="shared" si="6"/>
        <v>29.356811977511239</v>
      </c>
      <c r="Q73" t="s">
        <v>654</v>
      </c>
      <c r="R73" t="s">
        <v>655</v>
      </c>
      <c r="S73" t="s">
        <v>748</v>
      </c>
      <c r="AJ73" t="s">
        <v>737</v>
      </c>
    </row>
    <row r="74" spans="1:36" ht="15" x14ac:dyDescent="0.25">
      <c r="A74">
        <v>4.74</v>
      </c>
      <c r="B74">
        <v>3.77</v>
      </c>
      <c r="C74">
        <v>1.73</v>
      </c>
      <c r="D74" s="20">
        <f t="shared" si="7"/>
        <v>5.4257135605866313E-2</v>
      </c>
      <c r="E74" s="17">
        <f>IF(OR($A74="",$B74="",$C74=""),"",A74*'MPTO_working_3-way'!$I73)</f>
        <v>4.9971788227718061</v>
      </c>
      <c r="F74" s="21">
        <f>IF(OR($A74="",$B74="",$C74=""),"",B74*'MPTO_working_3-way'!$I73)</f>
        <v>3.9745494012341158</v>
      </c>
      <c r="G74" s="22">
        <f>IF(OR($A74="",$B74="",$C74=""),"",C74*'MPTO_working_3-way'!$I73)</f>
        <v>1.8238648445981487</v>
      </c>
      <c r="H74" s="17">
        <f>IF(OR($A74="",$B74="",$C74=""),"",'MPTO_working_3-way'!E73)</f>
        <v>5.1844429808472867</v>
      </c>
      <c r="I74" s="21">
        <f>IF(OR($A74="",$B74="",$C74=""),"",'MPTO_working_3-way'!F73)</f>
        <v>4.0458593705762711</v>
      </c>
      <c r="J74" s="22">
        <f>IF(OR($A74="",$B74="",$C74=""),"",'MPTO_working_3-way'!G73)</f>
        <v>1.7858770230809662</v>
      </c>
      <c r="K74" s="17">
        <f>IF(OR($A74="",$B74="",$C74=""),"",'OddsRatio_working_3-way'!H73)</f>
        <v>5.0950277146555774</v>
      </c>
      <c r="L74" s="21">
        <f>IF(OR($A74="",$B74="",$C74=""),"",'OddsRatio_working_3-way'!I73)</f>
        <v>4.0329483341165622</v>
      </c>
      <c r="M74" s="22">
        <f>IF(OR($A74="",$B74="",$C74=""),"",'OddsRatio_working_3-way'!J73)</f>
        <v>1.7992968533953395</v>
      </c>
      <c r="N74" s="23">
        <f t="shared" si="4"/>
        <v>20.011291079740186</v>
      </c>
      <c r="O74" s="24">
        <f t="shared" si="5"/>
        <v>25.160084805827182</v>
      </c>
      <c r="P74" s="24">
        <f t="shared" si="6"/>
        <v>54.828624114432643</v>
      </c>
      <c r="Q74" t="s">
        <v>656</v>
      </c>
      <c r="R74" t="s">
        <v>657</v>
      </c>
      <c r="S74" t="s">
        <v>748</v>
      </c>
      <c r="AJ74" t="s">
        <v>738</v>
      </c>
    </row>
    <row r="75" spans="1:36" ht="15" x14ac:dyDescent="0.25">
      <c r="A75">
        <v>2.57</v>
      </c>
      <c r="B75">
        <v>3.21</v>
      </c>
      <c r="C75">
        <v>3.07</v>
      </c>
      <c r="D75" s="20">
        <f t="shared" si="7"/>
        <v>2.6364437139339003E-2</v>
      </c>
      <c r="E75" s="17">
        <f>IF(OR($A75="",$B75="",$C75=""),"",A75*'MPTO_working_3-way'!$I74)</f>
        <v>2.6377566034481013</v>
      </c>
      <c r="F75" s="21">
        <f>IF(OR($A75="",$B75="",$C75=""),"",B75*'MPTO_working_3-way'!$I74)</f>
        <v>3.2946298432172783</v>
      </c>
      <c r="G75" s="22">
        <f>IF(OR($A75="",$B75="",$C75=""),"",C75*'MPTO_working_3-way'!$I74)</f>
        <v>3.1509388220177708</v>
      </c>
      <c r="H75" s="17">
        <f>IF(OR($A75="",$B75="",$C75=""),"",'MPTO_working_3-way'!E74)</f>
        <v>2.629386090208742</v>
      </c>
      <c r="I75" s="21">
        <f>IF(OR($A75="",$B75="",$C75=""),"",'MPTO_working_3-way'!F74)</f>
        <v>3.3031826087659679</v>
      </c>
      <c r="J75" s="22">
        <f>IF(OR($A75="",$B75="",$C75=""),"",'MPTO_working_3-way'!G74)</f>
        <v>3.1551240068104076</v>
      </c>
      <c r="K75" s="17">
        <f>IF(OR($A75="",$B75="",$C75=""),"",'OddsRatio_working_3-way'!H74)</f>
        <v>2.6332417338932581</v>
      </c>
      <c r="L75" s="21">
        <f>IF(OR($A75="",$B75="",$C75=""),"",'OddsRatio_working_3-way'!I74)</f>
        <v>3.2990218037605747</v>
      </c>
      <c r="M75" s="22">
        <f>IF(OR($A75="",$B75="",$C75=""),"",'OddsRatio_working_3-way'!J74)</f>
        <v>3.1533824134770989</v>
      </c>
      <c r="N75" s="23">
        <f t="shared" si="4"/>
        <v>37.911003566166421</v>
      </c>
      <c r="O75" s="24">
        <f t="shared" si="5"/>
        <v>30.352423415902713</v>
      </c>
      <c r="P75" s="24">
        <f t="shared" si="6"/>
        <v>31.736573017930851</v>
      </c>
      <c r="Q75" t="s">
        <v>658</v>
      </c>
      <c r="R75" t="s">
        <v>659</v>
      </c>
      <c r="S75" t="s">
        <v>748</v>
      </c>
      <c r="AJ75" t="s">
        <v>738</v>
      </c>
    </row>
    <row r="76" spans="1:36" ht="15" x14ac:dyDescent="0.25">
      <c r="A76">
        <v>1.53</v>
      </c>
      <c r="B76">
        <v>4.1100000000000003</v>
      </c>
      <c r="C76">
        <v>6.18</v>
      </c>
      <c r="D76" s="20">
        <f t="shared" si="7"/>
        <v>5.8716071409548043E-2</v>
      </c>
      <c r="E76" s="17">
        <f>IF(OR($A76="",$B76="",$C76=""),"",A76*'MPTO_working_3-way'!$I75)</f>
        <v>1.6198355892566085</v>
      </c>
      <c r="F76" s="21">
        <f>IF(OR($A76="",$B76="",$C76=""),"",B76*'MPTO_working_3-way'!$I75)</f>
        <v>4.3513230534932426</v>
      </c>
      <c r="G76" s="22">
        <f>IF(OR($A76="",$B76="",$C76=""),"",C76*'MPTO_working_3-way'!$I75)</f>
        <v>6.5428653213110062</v>
      </c>
      <c r="H76" s="17">
        <f>IF(OR($A76="",$B76="",$C76=""),"",'MPTO_working_3-way'!E75)</f>
        <v>1.5772304764140459</v>
      </c>
      <c r="I76" s="21">
        <f>IF(OR($A76="",$B76="",$C76=""),"",'MPTO_working_3-way'!F75)</f>
        <v>4.4695338523103141</v>
      </c>
      <c r="J76" s="22">
        <f>IF(OR($A76="",$B76="",$C76=""),"",'MPTO_working_3-way'!G75)</f>
        <v>7.0303576642573473</v>
      </c>
      <c r="K76" s="17">
        <f>IF(OR($A76="",$B76="",$C76=""),"",'OddsRatio_working_3-way'!H75)</f>
        <v>1.5909198593357858</v>
      </c>
      <c r="L76" s="21">
        <f>IF(OR($A76="",$B76="",$C76=""),"",'OddsRatio_working_3-way'!I75)</f>
        <v>4.4674731368571585</v>
      </c>
      <c r="M76" s="22">
        <f>IF(OR($A76="",$B76="",$C76=""),"",'OddsRatio_working_3-way'!J75)</f>
        <v>6.77540541765919</v>
      </c>
      <c r="N76" s="23">
        <f t="shared" si="4"/>
        <v>61.734660395931307</v>
      </c>
      <c r="O76" s="24">
        <f t="shared" si="5"/>
        <v>22.981515913813844</v>
      </c>
      <c r="P76" s="24">
        <f t="shared" si="6"/>
        <v>15.283823690254838</v>
      </c>
      <c r="Q76" t="s">
        <v>660</v>
      </c>
      <c r="R76" t="s">
        <v>661</v>
      </c>
      <c r="S76" t="s">
        <v>748</v>
      </c>
      <c r="AJ76" t="s">
        <v>738</v>
      </c>
    </row>
    <row r="77" spans="1:36" ht="15" x14ac:dyDescent="0.25">
      <c r="A77">
        <v>3.76</v>
      </c>
      <c r="B77">
        <v>3.64</v>
      </c>
      <c r="C77">
        <v>2.0499999999999998</v>
      </c>
      <c r="D77" s="20">
        <f t="shared" si="7"/>
        <v>2.8487599582565748E-2</v>
      </c>
      <c r="E77" s="17">
        <f>IF(OR($A77="",$B77="",$C77=""),"",A77*'MPTO_working_3-way'!$I76)</f>
        <v>3.8671133744304469</v>
      </c>
      <c r="F77" s="21">
        <f>IF(OR($A77="",$B77="",$C77=""),"",B77*'MPTO_working_3-way'!$I76)</f>
        <v>3.7436948624805395</v>
      </c>
      <c r="G77" s="22">
        <f>IF(OR($A77="",$B77="",$C77=""),"",C77*'MPTO_working_3-way'!$I76)</f>
        <v>2.1083995791442596</v>
      </c>
      <c r="H77" s="17">
        <f>IF(OR($A77="",$B77="",$C77=""),"",'MPTO_working_3-way'!E76)</f>
        <v>3.8992195201494244</v>
      </c>
      <c r="I77" s="21">
        <f>IF(OR($A77="",$B77="",$C77=""),"",'MPTO_working_3-way'!F76)</f>
        <v>3.7703209715508184</v>
      </c>
      <c r="J77" s="22">
        <f>IF(OR($A77="",$B77="",$C77=""),"",'MPTO_working_3-way'!G76)</f>
        <v>2.0906986402357477</v>
      </c>
      <c r="K77" s="17">
        <f>IF(OR($A77="",$B77="",$C77=""),"",'OddsRatio_working_3-way'!H76)</f>
        <v>3.8856087779668047</v>
      </c>
      <c r="L77" s="21">
        <f>IF(OR($A77="",$B77="",$C77=""),"",'OddsRatio_working_3-way'!I76)</f>
        <v>3.7601475267508575</v>
      </c>
      <c r="M77" s="22">
        <f>IF(OR($A77="",$B77="",$C77=""),"",'OddsRatio_working_3-way'!J76)</f>
        <v>2.0977859481395447</v>
      </c>
      <c r="N77" s="23">
        <f t="shared" si="4"/>
        <v>25.859081520910443</v>
      </c>
      <c r="O77" s="24">
        <f t="shared" si="5"/>
        <v>26.711578713907485</v>
      </c>
      <c r="P77" s="24">
        <f t="shared" si="6"/>
        <v>47.429339765182085</v>
      </c>
      <c r="Q77" t="s">
        <v>662</v>
      </c>
      <c r="R77" t="s">
        <v>663</v>
      </c>
      <c r="S77" t="s">
        <v>748</v>
      </c>
      <c r="AJ77" t="s">
        <v>744</v>
      </c>
    </row>
    <row r="78" spans="1:36" ht="15" x14ac:dyDescent="0.25">
      <c r="A78">
        <v>2.4500000000000002</v>
      </c>
      <c r="B78">
        <v>3.52</v>
      </c>
      <c r="C78">
        <v>2.98</v>
      </c>
      <c r="D78" s="20">
        <f t="shared" si="7"/>
        <v>2.7824644195689308E-2</v>
      </c>
      <c r="E78" s="17">
        <f>IF(OR($A78="",$B78="",$C78=""),"",A78*'MPTO_working_3-way'!$I77)</f>
        <v>2.5181703782794389</v>
      </c>
      <c r="F78" s="21">
        <f>IF(OR($A78="",$B78="",$C78=""),"",B78*'MPTO_working_3-way'!$I77)</f>
        <v>3.6179427475688262</v>
      </c>
      <c r="G78" s="22">
        <f>IF(OR($A78="",$B78="",$C78=""),"",C78*'MPTO_working_3-way'!$I77)</f>
        <v>3.062917439703154</v>
      </c>
      <c r="H78" s="17">
        <f>IF(OR($A78="",$B78="",$C78=""),"",'MPTO_working_3-way'!E77)</f>
        <v>2.5069669620455675</v>
      </c>
      <c r="I78" s="21">
        <f>IF(OR($A78="",$B78="",$C78=""),"",'MPTO_working_3-way'!F77)</f>
        <v>3.6387979565714805</v>
      </c>
      <c r="J78" s="22">
        <f>IF(OR($A78="",$B78="",$C78=""),"",'MPTO_working_3-way'!G77)</f>
        <v>3.0647058542937686</v>
      </c>
      <c r="K78" s="17">
        <f>IF(OR($A78="",$B78="",$C78=""),"",'OddsRatio_working_3-way'!H77)</f>
        <v>2.5120969121398593</v>
      </c>
      <c r="L78" s="21">
        <f>IF(OR($A78="",$B78="",$C78=""),"",'OddsRatio_working_3-way'!I77)</f>
        <v>3.6279201507534102</v>
      </c>
      <c r="M78" s="22">
        <f>IF(OR($A78="",$B78="",$C78=""),"",'OddsRatio_working_3-way'!J77)</f>
        <v>3.0647944041633934</v>
      </c>
      <c r="N78" s="23">
        <f t="shared" ref="N78:N107" si="8">(1/E78)* 100</f>
        <v>39.711371741385442</v>
      </c>
      <c r="O78" s="24">
        <f t="shared" ref="O78:O107" si="9">(1/F78)* 100</f>
        <v>27.640017263180212</v>
      </c>
      <c r="P78" s="24">
        <f t="shared" ref="P78:P107" si="10">(1/G78)* 100</f>
        <v>32.648610995434339</v>
      </c>
      <c r="Q78" t="s">
        <v>664</v>
      </c>
      <c r="R78" t="s">
        <v>665</v>
      </c>
      <c r="S78" t="s">
        <v>748</v>
      </c>
      <c r="AJ78" t="s">
        <v>744</v>
      </c>
    </row>
    <row r="79" spans="1:36" ht="15" x14ac:dyDescent="0.25">
      <c r="A79">
        <v>2.2200000000000002</v>
      </c>
      <c r="B79">
        <v>3.5</v>
      </c>
      <c r="C79">
        <v>3.43</v>
      </c>
      <c r="D79" s="20">
        <f t="shared" si="7"/>
        <v>2.7709925669109126E-2</v>
      </c>
      <c r="E79" s="17">
        <f>IF(OR($A79="",$B79="",$C79=""),"",A79*'MPTO_working_3-way'!$I78)</f>
        <v>2.2815160349854224</v>
      </c>
      <c r="F79" s="21">
        <f>IF(OR($A79="",$B79="",$C79=""),"",B79*'MPTO_working_3-way'!$I78)</f>
        <v>3.5969847398418819</v>
      </c>
      <c r="G79" s="22">
        <f>IF(OR($A79="",$B79="",$C79=""),"",C79*'MPTO_working_3-way'!$I78)</f>
        <v>3.5250450450450446</v>
      </c>
      <c r="H79" s="17">
        <f>IF(OR($A79="",$B79="",$C79=""),"",'MPTO_working_3-way'!E78)</f>
        <v>2.2664748486953066</v>
      </c>
      <c r="I79" s="21">
        <f>IF(OR($A79="",$B79="",$C79=""),"",'MPTO_working_3-way'!F78)</f>
        <v>3.6169289717850459</v>
      </c>
      <c r="J79" s="22">
        <f>IF(OR($A79="",$B79="",$C79=""),"",'MPTO_working_3-way'!G78)</f>
        <v>3.5422236005582257</v>
      </c>
      <c r="K79" s="17">
        <f>IF(OR($A79="",$B79="",$C79=""),"",'OddsRatio_working_3-way'!H78)</f>
        <v>2.2728092539849247</v>
      </c>
      <c r="L79" s="21">
        <f>IF(OR($A79="",$B79="",$C79=""),"",'OddsRatio_working_3-way'!I78)</f>
        <v>3.6082156843953372</v>
      </c>
      <c r="M79" s="22">
        <f>IF(OR($A79="",$B79="",$C79=""),"",'OddsRatio_working_3-way'!J78)</f>
        <v>3.5351856452322683</v>
      </c>
      <c r="N79" s="23">
        <f t="shared" si="8"/>
        <v>43.830505009200579</v>
      </c>
      <c r="O79" s="24">
        <f t="shared" si="9"/>
        <v>27.801063177264368</v>
      </c>
      <c r="P79" s="24">
        <f t="shared" si="10"/>
        <v>28.368431813535068</v>
      </c>
      <c r="Q79" t="s">
        <v>666</v>
      </c>
      <c r="R79" t="s">
        <v>667</v>
      </c>
      <c r="S79" t="s">
        <v>748</v>
      </c>
      <c r="AJ79" t="s">
        <v>744</v>
      </c>
    </row>
    <row r="80" spans="1:36" ht="15" x14ac:dyDescent="0.25">
      <c r="A80">
        <v>2.2799999999999998</v>
      </c>
      <c r="B80">
        <v>3.67</v>
      </c>
      <c r="C80">
        <v>3.04</v>
      </c>
      <c r="D80" s="20">
        <f t="shared" si="7"/>
        <v>4.0023423681820436E-2</v>
      </c>
      <c r="E80" s="17">
        <f>IF(OR($A80="",$B80="",$C80=""),"",A80*'MPTO_working_3-way'!$I79)</f>
        <v>2.3712534059945503</v>
      </c>
      <c r="F80" s="21">
        <f>IF(OR($A80="",$B80="",$C80=""),"",B80*'MPTO_working_3-way'!$I79)</f>
        <v>3.8168859649122808</v>
      </c>
      <c r="G80" s="22">
        <f>IF(OR($A80="",$B80="",$C80=""),"",C80*'MPTO_working_3-way'!$I79)</f>
        <v>3.1616712079927343</v>
      </c>
      <c r="H80" s="17">
        <f>IF(OR($A80="",$B80="",$C80=""),"",'MPTO_working_3-way'!E79)</f>
        <v>2.3515283229196915</v>
      </c>
      <c r="I80" s="21">
        <f>IF(OR($A80="",$B80="",$C80=""),"",'MPTO_working_3-way'!F79)</f>
        <v>3.8589414459424147</v>
      </c>
      <c r="J80" s="22">
        <f>IF(OR($A80="",$B80="",$C80=""),"",'MPTO_working_3-way'!G79)</f>
        <v>3.1685052886678622</v>
      </c>
      <c r="K80" s="17">
        <f>IF(OR($A80="",$B80="",$C80=""),"",'OddsRatio_working_3-way'!H79)</f>
        <v>2.3601332622815114</v>
      </c>
      <c r="L80" s="21">
        <f>IF(OR($A80="",$B80="",$C80=""),"",'OddsRatio_working_3-way'!I79)</f>
        <v>3.8371529767903403</v>
      </c>
      <c r="M80" s="22">
        <f>IF(OR($A80="",$B80="",$C80=""),"",'OddsRatio_working_3-way'!J79)</f>
        <v>3.167712386761159</v>
      </c>
      <c r="N80" s="23">
        <f t="shared" si="8"/>
        <v>42.171789715598969</v>
      </c>
      <c r="O80" s="24">
        <f t="shared" si="9"/>
        <v>26.19936799770181</v>
      </c>
      <c r="P80" s="24">
        <f t="shared" si="10"/>
        <v>31.628842286699221</v>
      </c>
      <c r="Q80" t="s">
        <v>668</v>
      </c>
      <c r="R80" t="s">
        <v>669</v>
      </c>
      <c r="S80" t="s">
        <v>748</v>
      </c>
      <c r="AJ80" t="s">
        <v>740</v>
      </c>
    </row>
    <row r="81" spans="1:36" ht="15" x14ac:dyDescent="0.25">
      <c r="A81">
        <v>4.16</v>
      </c>
      <c r="B81">
        <v>3.67</v>
      </c>
      <c r="C81">
        <v>1.89</v>
      </c>
      <c r="D81" s="20">
        <f t="shared" si="7"/>
        <v>4.1964708517842286E-2</v>
      </c>
      <c r="E81" s="17">
        <f>IF(OR($A81="",$B81="",$C81=""),"",A81*'MPTO_working_3-way'!$I80)</f>
        <v>4.3345731874342244</v>
      </c>
      <c r="F81" s="21">
        <f>IF(OR($A81="",$B81="",$C81=""),"",B81*'MPTO_working_3-way'!$I80)</f>
        <v>3.8240104802604811</v>
      </c>
      <c r="G81" s="22">
        <f>IF(OR($A81="",$B81="",$C81=""),"",C81*'MPTO_working_3-way'!$I80)</f>
        <v>1.9693132990987219</v>
      </c>
      <c r="H81" s="17">
        <f>IF(OR($A81="",$B81="",$C81=""),"",'MPTO_working_3-way'!E80)</f>
        <v>4.4170317718004828</v>
      </c>
      <c r="I81" s="21">
        <f>IF(OR($A81="",$B81="",$C81=""),"",'MPTO_working_3-way'!F80)</f>
        <v>3.8686017371587855</v>
      </c>
      <c r="J81" s="22">
        <f>IF(OR($A81="",$B81="",$C81=""),"",'MPTO_working_3-way'!G80)</f>
        <v>1.9413242776948061</v>
      </c>
      <c r="K81" s="17">
        <f>IF(OR($A81="",$B81="",$C81=""),"",'OddsRatio_working_3-way'!H80)</f>
        <v>4.3797775219143293</v>
      </c>
      <c r="L81" s="21">
        <f>IF(OR($A81="",$B81="",$C81=""),"",'OddsRatio_working_3-way'!I80)</f>
        <v>3.8556980960478668</v>
      </c>
      <c r="M81" s="22">
        <f>IF(OR($A81="",$B81="",$C81=""),"",'OddsRatio_working_3-way'!J80)</f>
        <v>1.9518993653492889</v>
      </c>
      <c r="N81" s="23">
        <f t="shared" si="8"/>
        <v>23.070322192251012</v>
      </c>
      <c r="O81" s="24">
        <f t="shared" si="9"/>
        <v>26.150555945439848</v>
      </c>
      <c r="P81" s="24">
        <f t="shared" si="10"/>
        <v>50.779121862309118</v>
      </c>
      <c r="Q81" t="s">
        <v>670</v>
      </c>
      <c r="R81" t="s">
        <v>671</v>
      </c>
      <c r="S81" t="s">
        <v>748</v>
      </c>
      <c r="AJ81" t="s">
        <v>740</v>
      </c>
    </row>
    <row r="82" spans="1:36" ht="15" x14ac:dyDescent="0.25">
      <c r="A82">
        <v>3.15</v>
      </c>
      <c r="B82">
        <v>3.73</v>
      </c>
      <c r="C82">
        <v>2.21</v>
      </c>
      <c r="D82" s="20">
        <f t="shared" si="7"/>
        <v>3.8045519988431087E-2</v>
      </c>
      <c r="E82" s="17">
        <f>IF(OR($A82="",$B82="",$C82=""),"",A82*'MPTO_working_3-way'!$I81)</f>
        <v>3.269843387963558</v>
      </c>
      <c r="F82" s="21">
        <f>IF(OR($A82="",$B82="",$C82=""),"",B82*'MPTO_working_3-way'!$I81)</f>
        <v>3.8719097895568479</v>
      </c>
      <c r="G82" s="22">
        <f>IF(OR($A82="",$B82="",$C82=""),"",C82*'MPTO_working_3-way'!$I81)</f>
        <v>2.2940805991744329</v>
      </c>
      <c r="H82" s="17">
        <f>IF(OR($A82="",$B82="",$C82=""),"",'MPTO_working_3-way'!E81)</f>
        <v>3.2810715780202964</v>
      </c>
      <c r="I82" s="21">
        <f>IF(OR($A82="",$B82="",$C82=""),"",'MPTO_working_3-way'!F81)</f>
        <v>3.9152018222213392</v>
      </c>
      <c r="J82" s="22">
        <f>IF(OR($A82="",$B82="",$C82=""),"",'MPTO_working_3-way'!G81)</f>
        <v>2.2737253979389442</v>
      </c>
      <c r="K82" s="17">
        <f>IF(OR($A82="",$B82="",$C82=""),"",'OddsRatio_working_3-way'!H81)</f>
        <v>3.2786013643747358</v>
      </c>
      <c r="L82" s="21">
        <f>IF(OR($A82="",$B82="",$C82=""),"",'OddsRatio_working_3-way'!I81)</f>
        <v>3.893293825461873</v>
      </c>
      <c r="M82" s="22">
        <f>IF(OR($A82="",$B82="",$C82=""),"",'OddsRatio_working_3-way'!J81)</f>
        <v>2.2823756515783398</v>
      </c>
      <c r="N82" s="23">
        <f t="shared" si="8"/>
        <v>30.582504461254796</v>
      </c>
      <c r="O82" s="24">
        <f t="shared" si="9"/>
        <v>25.827048003472548</v>
      </c>
      <c r="P82" s="24">
        <f t="shared" si="10"/>
        <v>43.590447535272666</v>
      </c>
      <c r="Q82" t="s">
        <v>672</v>
      </c>
      <c r="R82" t="s">
        <v>673</v>
      </c>
      <c r="S82" t="s">
        <v>748</v>
      </c>
      <c r="AJ82" t="s">
        <v>740</v>
      </c>
    </row>
    <row r="83" spans="1:36" ht="15" x14ac:dyDescent="0.25">
      <c r="A83">
        <v>2.1</v>
      </c>
      <c r="B83">
        <v>3.95</v>
      </c>
      <c r="C83">
        <v>3.34</v>
      </c>
      <c r="D83" s="20">
        <f t="shared" si="7"/>
        <v>2.8756230757291945E-2</v>
      </c>
      <c r="E83" s="17">
        <f>IF(OR($A83="",$B83="",$C83=""),"",A83*'MPTO_working_3-way'!$I82)</f>
        <v>2.1603880845903132</v>
      </c>
      <c r="F83" s="21">
        <f>IF(OR($A83="",$B83="",$C83=""),"",B83*'MPTO_working_3-way'!$I82)</f>
        <v>4.0635871114913034</v>
      </c>
      <c r="G83" s="22">
        <f>IF(OR($A83="",$B83="",$C83=""),"",C83*'MPTO_working_3-way'!$I82)</f>
        <v>3.4360458107293548</v>
      </c>
      <c r="H83" s="17">
        <f>IF(OR($A83="",$B83="",$C83=""),"",'MPTO_working_3-way'!E82)</f>
        <v>2.1431400406886651</v>
      </c>
      <c r="I83" s="21">
        <f>IF(OR($A83="",$B83="",$C83=""),"",'MPTO_working_3-way'!F82)</f>
        <v>4.1054417568522084</v>
      </c>
      <c r="J83" s="22">
        <f>IF(OR($A83="",$B83="",$C83=""),"",'MPTO_working_3-way'!G82)</f>
        <v>3.4504676544214408</v>
      </c>
      <c r="K83" s="17">
        <f>IF(OR($A83="",$B83="",$C83=""),"",'OddsRatio_working_3-way'!H82)</f>
        <v>2.1502332462458695</v>
      </c>
      <c r="L83" s="21">
        <f>IF(OR($A83="",$B83="",$C83=""),"",'OddsRatio_working_3-way'!I82)</f>
        <v>4.0847164331139245</v>
      </c>
      <c r="M83" s="22">
        <f>IF(OR($A83="",$B83="",$C83=""),"",'OddsRatio_working_3-way'!J82)</f>
        <v>3.4468598147412139</v>
      </c>
      <c r="N83" s="23">
        <f t="shared" si="8"/>
        <v>46.287979790891868</v>
      </c>
      <c r="O83" s="24">
        <f t="shared" si="9"/>
        <v>24.608799382499473</v>
      </c>
      <c r="P83" s="24">
        <f t="shared" si="10"/>
        <v>29.103220826608663</v>
      </c>
      <c r="Q83" t="s">
        <v>674</v>
      </c>
      <c r="R83" t="s">
        <v>675</v>
      </c>
      <c r="S83" t="s">
        <v>748</v>
      </c>
      <c r="AJ83" t="s">
        <v>745</v>
      </c>
    </row>
    <row r="84" spans="1:36" ht="15" x14ac:dyDescent="0.25">
      <c r="A84">
        <v>1.67</v>
      </c>
      <c r="B84">
        <v>4.34</v>
      </c>
      <c r="C84">
        <v>4.9800000000000004</v>
      </c>
      <c r="D84" s="20">
        <f t="shared" si="7"/>
        <v>3.0020354604765265E-2</v>
      </c>
      <c r="E84" s="17">
        <f>IF(OR($A84="",$B84="",$C84=""),"",A84*'MPTO_working_3-way'!$I83)</f>
        <v>1.7201339921899579</v>
      </c>
      <c r="F84" s="21">
        <f>IF(OR($A84="",$B84="",$C84=""),"",B84*'MPTO_working_3-way'!$I83)</f>
        <v>4.4702883389846813</v>
      </c>
      <c r="G84" s="22">
        <f>IF(OR($A84="",$B84="",$C84=""),"",C84*'MPTO_working_3-way'!$I83)</f>
        <v>5.1295013659317314</v>
      </c>
      <c r="H84" s="17">
        <f>IF(OR($A84="",$B84="",$C84=""),"",'MPTO_working_3-way'!E83)</f>
        <v>1.6983822271030491</v>
      </c>
      <c r="I84" s="21">
        <f>IF(OR($A84="",$B84="",$C84=""),"",'MPTO_working_3-way'!F83)</f>
        <v>4.5370411867070493</v>
      </c>
      <c r="J84" s="22">
        <f>IF(OR($A84="",$B84="",$C84=""),"",'MPTO_working_3-way'!G83)</f>
        <v>5.2411882684109337</v>
      </c>
      <c r="K84" s="17">
        <f>IF(OR($A84="",$B84="",$C84=""),"",'OddsRatio_working_3-way'!H83)</f>
        <v>1.7059592603447689</v>
      </c>
      <c r="L84" s="21">
        <f>IF(OR($A84="",$B84="",$C84=""),"",'OddsRatio_working_3-way'!I83)</f>
        <v>4.5192595963455657</v>
      </c>
      <c r="M84" s="22">
        <f>IF(OR($A84="",$B84="",$C84=""),"",'OddsRatio_working_3-way'!J83)</f>
        <v>5.1936087405554954</v>
      </c>
      <c r="N84" s="23">
        <f t="shared" si="8"/>
        <v>58.135006025133421</v>
      </c>
      <c r="O84" s="24">
        <f t="shared" si="9"/>
        <v>22.369921673265623</v>
      </c>
      <c r="P84" s="24">
        <f t="shared" si="10"/>
        <v>19.495072301600963</v>
      </c>
      <c r="Q84" t="s">
        <v>676</v>
      </c>
      <c r="R84" t="s">
        <v>677</v>
      </c>
      <c r="S84" t="s">
        <v>748</v>
      </c>
      <c r="AJ84" t="s">
        <v>745</v>
      </c>
    </row>
    <row r="85" spans="1:36" ht="15" x14ac:dyDescent="0.25">
      <c r="A85">
        <v>2.0099999999999998</v>
      </c>
      <c r="B85">
        <v>3.91</v>
      </c>
      <c r="C85">
        <v>3.62</v>
      </c>
      <c r="D85" s="20">
        <f t="shared" si="7"/>
        <v>2.9510007436922114E-2</v>
      </c>
      <c r="E85" s="17">
        <f>IF(OR($A85="",$B85="",$C85=""),"",A85*'MPTO_working_3-way'!$I84)</f>
        <v>2.0693151149482132</v>
      </c>
      <c r="F85" s="21">
        <f>IF(OR($A85="",$B85="",$C85=""),"",B85*'MPTO_working_3-way'!$I84)</f>
        <v>4.0253841290783656</v>
      </c>
      <c r="G85" s="22">
        <f>IF(OR($A85="",$B85="",$C85=""),"",C85*'MPTO_working_3-way'!$I84)</f>
        <v>3.7268262269216583</v>
      </c>
      <c r="H85" s="17">
        <f>IF(OR($A85="",$B85="",$C85=""),"",'MPTO_working_3-way'!E84)</f>
        <v>2.0505427258296018</v>
      </c>
      <c r="I85" s="21">
        <f>IF(OR($A85="",$B85="",$C85=""),"",'MPTO_working_3-way'!F84)</f>
        <v>4.0663993144613277</v>
      </c>
      <c r="J85" s="22">
        <f>IF(OR($A85="",$B85="",$C85=""),"",'MPTO_working_3-way'!G84)</f>
        <v>3.7536632265420202</v>
      </c>
      <c r="K85" s="17">
        <f>IF(OR($A85="",$B85="",$C85=""),"",'OddsRatio_working_3-way'!H84)</f>
        <v>2.0579721741385479</v>
      </c>
      <c r="L85" s="21">
        <f>IF(OR($A85="",$B85="",$C85=""),"",'OddsRatio_working_3-way'!I84)</f>
        <v>4.0482168581615596</v>
      </c>
      <c r="M85" s="22">
        <f>IF(OR($A85="",$B85="",$C85=""),"",'OddsRatio_working_3-way'!J84)</f>
        <v>3.7444426695475213</v>
      </c>
      <c r="N85" s="23">
        <f t="shared" si="8"/>
        <v>48.325167722221273</v>
      </c>
      <c r="O85" s="24">
        <f t="shared" si="9"/>
        <v>24.842349647484589</v>
      </c>
      <c r="P85" s="24">
        <f t="shared" si="10"/>
        <v>26.83248263029413</v>
      </c>
      <c r="Q85" t="s">
        <v>678</v>
      </c>
      <c r="R85" t="s">
        <v>679</v>
      </c>
      <c r="S85" t="s">
        <v>748</v>
      </c>
      <c r="AJ85" t="s">
        <v>745</v>
      </c>
    </row>
    <row r="86" spans="1:36" ht="15" x14ac:dyDescent="0.25">
      <c r="A86">
        <v>1.57</v>
      </c>
      <c r="B86">
        <v>4.0599999999999996</v>
      </c>
      <c r="C86">
        <v>6.65</v>
      </c>
      <c r="D86" s="20">
        <f t="shared" si="7"/>
        <v>3.3624033728071545E-2</v>
      </c>
      <c r="E86" s="17">
        <f>IF(OR($A86="",$B86="",$C86=""),"",A86*'MPTO_working_3-way'!$I85)</f>
        <v>1.6227897329530725</v>
      </c>
      <c r="F86" s="21">
        <f>IF(OR($A86="",$B86="",$C86=""),"",B86*'MPTO_working_3-way'!$I85)</f>
        <v>4.1965135769359705</v>
      </c>
      <c r="G86" s="22">
        <f>IF(OR($A86="",$B86="",$C86=""),"",C86*'MPTO_working_3-way'!$I85)</f>
        <v>6.8735998242916763</v>
      </c>
      <c r="H86" s="17">
        <f>IF(OR($A86="",$B86="",$C86=""),"",'MPTO_working_3-way'!E85)</f>
        <v>1.5981214685165195</v>
      </c>
      <c r="I86" s="21">
        <f>IF(OR($A86="",$B86="",$C86=""),"",'MPTO_working_3-way'!F85)</f>
        <v>4.2535560503782586</v>
      </c>
      <c r="J86" s="22">
        <f>IF(OR($A86="",$B86="",$C86=""),"",'MPTO_working_3-way'!G85)</f>
        <v>7.1855635850153678</v>
      </c>
      <c r="K86" s="17">
        <f>IF(OR($A86="",$B86="",$C86=""),"",'OddsRatio_working_3-way'!H85)</f>
        <v>1.6065601866061869</v>
      </c>
      <c r="L86" s="21">
        <f>IF(OR($A86="",$B86="",$C86=""),"",'OddsRatio_working_3-way'!I85)</f>
        <v>4.2562704754647935</v>
      </c>
      <c r="M86" s="22">
        <f>IF(OR($A86="",$B86="",$C86=""),"",'OddsRatio_working_3-way'!J85)</f>
        <v>7.0123948321490488</v>
      </c>
      <c r="N86" s="23">
        <f t="shared" si="8"/>
        <v>61.622277963285455</v>
      </c>
      <c r="O86" s="24">
        <f t="shared" si="9"/>
        <v>23.829304532600535</v>
      </c>
      <c r="P86" s="24">
        <f t="shared" si="10"/>
        <v>14.548417504114008</v>
      </c>
      <c r="Q86" t="s">
        <v>680</v>
      </c>
      <c r="R86" t="s">
        <v>681</v>
      </c>
      <c r="S86" t="s">
        <v>748</v>
      </c>
      <c r="AJ86" t="s">
        <v>745</v>
      </c>
    </row>
    <row r="87" spans="1:36" ht="15" x14ac:dyDescent="0.25">
      <c r="A87">
        <v>2.3199999999999998</v>
      </c>
      <c r="B87">
        <v>3.49</v>
      </c>
      <c r="C87">
        <v>3.17</v>
      </c>
      <c r="D87" s="20">
        <f t="shared" si="7"/>
        <v>3.302484729723032E-2</v>
      </c>
      <c r="E87" s="17">
        <f>IF(OR($A87="",$B87="",$C87=""),"",A87*'MPTO_working_3-way'!$I86)</f>
        <v>2.3966176457295743</v>
      </c>
      <c r="F87" s="21">
        <f>IF(OR($A87="",$B87="",$C87=""),"",B87*'MPTO_working_3-way'!$I86)</f>
        <v>3.6052567170673342</v>
      </c>
      <c r="G87" s="22">
        <f>IF(OR($A87="",$B87="",$C87=""),"",C87*'MPTO_working_3-way'!$I86)</f>
        <v>3.2746887659322201</v>
      </c>
      <c r="H87" s="17">
        <f>IF(OR($A87="",$B87="",$C87=""),"",'MPTO_working_3-way'!E86)</f>
        <v>2.3808038622908678</v>
      </c>
      <c r="I87" s="21">
        <f>IF(OR($A87="",$B87="",$C87=""),"",'MPTO_working_3-way'!F86)</f>
        <v>3.6294390776277563</v>
      </c>
      <c r="J87" s="22">
        <f>IF(OR($A87="",$B87="",$C87=""),"",'MPTO_working_3-way'!G86)</f>
        <v>3.2846209720392943</v>
      </c>
      <c r="K87" s="17">
        <f>IF(OR($A87="",$B87="",$C87=""),"",'OddsRatio_working_3-way'!H86)</f>
        <v>2.3876767806158998</v>
      </c>
      <c r="L87" s="21">
        <f>IF(OR($A87="",$B87="",$C87=""),"",'OddsRatio_working_3-way'!I86)</f>
        <v>3.6176630179799929</v>
      </c>
      <c r="M87" s="22">
        <f>IF(OR($A87="",$B87="",$C87=""),"",'OddsRatio_working_3-way'!J86)</f>
        <v>3.2812565257094719</v>
      </c>
      <c r="N87" s="23">
        <f t="shared" si="8"/>
        <v>41.725470968715236</v>
      </c>
      <c r="O87" s="24">
        <f t="shared" si="9"/>
        <v>27.737275830206109</v>
      </c>
      <c r="P87" s="24">
        <f t="shared" si="10"/>
        <v>30.537253201078656</v>
      </c>
      <c r="Q87" t="s">
        <v>682</v>
      </c>
      <c r="R87" t="s">
        <v>683</v>
      </c>
      <c r="S87" t="s">
        <v>748</v>
      </c>
      <c r="AJ87" t="s">
        <v>745</v>
      </c>
    </row>
    <row r="88" spans="1:36" ht="15" x14ac:dyDescent="0.25">
      <c r="A88">
        <v>2.27</v>
      </c>
      <c r="B88">
        <v>3.62</v>
      </c>
      <c r="C88">
        <v>3.22</v>
      </c>
      <c r="D88" s="20">
        <f t="shared" si="7"/>
        <v>2.7330734495065512E-2</v>
      </c>
      <c r="E88" s="17">
        <f>IF(OR($A88="",$B88="",$C88=""),"",A88*'MPTO_working_3-way'!$I87)</f>
        <v>2.3320407673037988</v>
      </c>
      <c r="F88" s="21">
        <f>IF(OR($A88="",$B88="",$C88=""),"",B88*'MPTO_working_3-way'!$I87)</f>
        <v>3.7189372588721374</v>
      </c>
      <c r="G88" s="22">
        <f>IF(OR($A88="",$B88="",$C88=""),"",C88*'MPTO_working_3-way'!$I87)</f>
        <v>3.3080049650741112</v>
      </c>
      <c r="H88" s="17">
        <f>IF(OR($A88="",$B88="",$C88=""),"",'MPTO_working_3-way'!E87)</f>
        <v>2.3179354989723189</v>
      </c>
      <c r="I88" s="21">
        <f>IF(OR($A88="",$B88="",$C88=""),"",'MPTO_working_3-way'!F87)</f>
        <v>3.743455750211695</v>
      </c>
      <c r="J88" s="22">
        <f>IF(OR($A88="",$B88="",$C88=""),"",'MPTO_working_3-way'!G87)</f>
        <v>3.3173133484569455</v>
      </c>
      <c r="K88" s="17">
        <f>IF(OR($A88="",$B88="",$C88=""),"",'OddsRatio_working_3-way'!H87)</f>
        <v>2.3240055229807965</v>
      </c>
      <c r="L88" s="21">
        <f>IF(OR($A88="",$B88="",$C88=""),"",'OddsRatio_working_3-way'!I87)</f>
        <v>3.7314129686690443</v>
      </c>
      <c r="M88" s="22">
        <f>IF(OR($A88="",$B88="",$C88=""),"",'OddsRatio_working_3-way'!J87)</f>
        <v>3.3144033551317857</v>
      </c>
      <c r="N88" s="23">
        <f t="shared" si="8"/>
        <v>42.880897024632858</v>
      </c>
      <c r="O88" s="24">
        <f t="shared" si="9"/>
        <v>26.889402277877512</v>
      </c>
      <c r="P88" s="24">
        <f t="shared" si="10"/>
        <v>30.229700697489626</v>
      </c>
      <c r="Q88" t="s">
        <v>684</v>
      </c>
      <c r="R88" t="s">
        <v>685</v>
      </c>
      <c r="S88" t="s">
        <v>748</v>
      </c>
      <c r="AJ88" t="s">
        <v>745</v>
      </c>
    </row>
    <row r="89" spans="1:36" ht="15" x14ac:dyDescent="0.25">
      <c r="A89">
        <v>1.23</v>
      </c>
      <c r="B89">
        <v>7.01</v>
      </c>
      <c r="C89">
        <v>11.97</v>
      </c>
      <c r="D89" s="20">
        <f t="shared" si="7"/>
        <v>3.9203671240427784E-2</v>
      </c>
      <c r="E89" s="17">
        <f>IF(OR($A89="",$B89="",$C89=""),"",A89*'MPTO_working_3-way'!$I88)</f>
        <v>1.2782205156257263</v>
      </c>
      <c r="F89" s="21">
        <f>IF(OR($A89="",$B89="",$C89=""),"",B89*'MPTO_working_3-way'!$I88)</f>
        <v>7.2848177353953982</v>
      </c>
      <c r="G89" s="22">
        <f>IF(OR($A89="",$B89="",$C89=""),"",C89*'MPTO_working_3-way'!$I88)</f>
        <v>12.439267944747922</v>
      </c>
      <c r="H89" s="17">
        <f>IF(OR($A89="",$B89="",$C89=""),"",'MPTO_working_3-way'!E88)</f>
        <v>1.2500933824947347</v>
      </c>
      <c r="I89" s="21">
        <f>IF(OR($A89="",$B89="",$C89=""),"",'MPTO_working_3-way'!F88)</f>
        <v>7.7169150383602911</v>
      </c>
      <c r="J89" s="22">
        <f>IF(OR($A89="",$B89="",$C89=""),"",'MPTO_working_3-way'!G88)</f>
        <v>14.189570138598931</v>
      </c>
      <c r="K89" s="17">
        <f>IF(OR($A89="",$B89="",$C89=""),"",'OddsRatio_working_3-way'!H88)</f>
        <v>1.2574331170159172</v>
      </c>
      <c r="L89" s="21">
        <f>IF(OR($A89="",$B89="",$C89=""),"",'OddsRatio_working_3-way'!I88)</f>
        <v>7.7268392750680972</v>
      </c>
      <c r="M89" s="22">
        <f>IF(OR($A89="",$B89="",$C89=""),"",'OddsRatio_working_3-way'!J88)</f>
        <v>13.278440407237442</v>
      </c>
      <c r="N89" s="23">
        <f t="shared" si="8"/>
        <v>78.23376231060341</v>
      </c>
      <c r="O89" s="24">
        <f t="shared" si="9"/>
        <v>13.727179406853383</v>
      </c>
      <c r="P89" s="24">
        <f t="shared" si="10"/>
        <v>8.0390582825432073</v>
      </c>
      <c r="Q89" t="s">
        <v>686</v>
      </c>
      <c r="R89" t="s">
        <v>687</v>
      </c>
      <c r="S89" t="s">
        <v>748</v>
      </c>
      <c r="AJ89" t="s">
        <v>745</v>
      </c>
    </row>
    <row r="90" spans="1:36" ht="15" x14ac:dyDescent="0.25">
      <c r="A90">
        <v>1.46</v>
      </c>
      <c r="B90">
        <v>4.7699999999999996</v>
      </c>
      <c r="C90">
        <v>7.21</v>
      </c>
      <c r="D90" s="20">
        <f t="shared" si="7"/>
        <v>3.3271367920445494E-2</v>
      </c>
      <c r="E90" s="17">
        <f>IF(OR($A90="",$B90="",$C90=""),"",A90*'MPTO_working_3-way'!$I89)</f>
        <v>1.5085761971638503</v>
      </c>
      <c r="F90" s="21">
        <f>IF(OR($A90="",$B90="",$C90=""),"",B90*'MPTO_working_3-way'!$I89)</f>
        <v>4.9287044249805243</v>
      </c>
      <c r="G90" s="22">
        <f>IF(OR($A90="",$B90="",$C90=""),"",C90*'MPTO_working_3-way'!$I89)</f>
        <v>7.4498865627064124</v>
      </c>
      <c r="H90" s="17">
        <f>IF(OR($A90="",$B90="",$C90=""),"",'MPTO_working_3-way'!E89)</f>
        <v>1.4840295032489303</v>
      </c>
      <c r="I90" s="21">
        <f>IF(OR($A90="",$B90="",$C90=""),"",'MPTO_working_3-way'!F89)</f>
        <v>5.0364348312835823</v>
      </c>
      <c r="J90" s="22">
        <f>IF(OR($A90="",$B90="",$C90=""),"",'MPTO_working_3-way'!G89)</f>
        <v>7.836634432390996</v>
      </c>
      <c r="K90" s="17">
        <f>IF(OR($A90="",$B90="",$C90=""),"",'OddsRatio_working_3-way'!H89)</f>
        <v>1.4918157052288652</v>
      </c>
      <c r="L90" s="21">
        <f>IF(OR($A90="",$B90="",$C90=""),"",'OddsRatio_working_3-way'!I89)</f>
        <v>5.0307504537235213</v>
      </c>
      <c r="M90" s="22">
        <f>IF(OR($A90="",$B90="",$C90=""),"",'OddsRatio_working_3-way'!J89)</f>
        <v>7.639512020589672</v>
      </c>
      <c r="N90" s="23">
        <f t="shared" si="8"/>
        <v>66.287669252638182</v>
      </c>
      <c r="O90" s="24">
        <f t="shared" si="9"/>
        <v>20.289307569989887</v>
      </c>
      <c r="P90" s="24">
        <f t="shared" si="10"/>
        <v>13.423023177371949</v>
      </c>
      <c r="Q90" t="s">
        <v>688</v>
      </c>
      <c r="R90" t="s">
        <v>689</v>
      </c>
      <c r="S90" t="s">
        <v>748</v>
      </c>
      <c r="AJ90" t="s">
        <v>745</v>
      </c>
    </row>
    <row r="91" spans="1:36" ht="15" x14ac:dyDescent="0.25">
      <c r="A91">
        <v>1.63</v>
      </c>
      <c r="B91">
        <v>4.38</v>
      </c>
      <c r="C91">
        <v>5.3</v>
      </c>
      <c r="D91" s="20">
        <f t="shared" si="7"/>
        <v>3.0486680081461381E-2</v>
      </c>
      <c r="E91" s="17">
        <f>IF(OR($A91="",$B91="",$C91=""),"",A91*'MPTO_working_3-way'!$I90)</f>
        <v>1.679693288532782</v>
      </c>
      <c r="F91" s="21">
        <f>IF(OR($A91="",$B91="",$C91=""),"",B91*'MPTO_working_3-way'!$I90)</f>
        <v>4.5135316587568006</v>
      </c>
      <c r="G91" s="22">
        <f>IF(OR($A91="",$B91="",$C91=""),"",C91*'MPTO_working_3-way'!$I90)</f>
        <v>5.4615794044317454</v>
      </c>
      <c r="H91" s="17">
        <f>IF(OR($A91="",$B91="",$C91=""),"",'MPTO_working_3-way'!E90)</f>
        <v>1.6574547930876489</v>
      </c>
      <c r="I91" s="21">
        <f>IF(OR($A91="",$B91="",$C91=""),"",'MPTO_working_3-way'!F90)</f>
        <v>4.5840380690550822</v>
      </c>
      <c r="J91" s="22">
        <f>IF(OR($A91="",$B91="",$C91=""),"",'MPTO_working_3-way'!G90)</f>
        <v>5.6017068171029116</v>
      </c>
      <c r="K91" s="17">
        <f>IF(OR($A91="",$B91="",$C91=""),"",'OddsRatio_working_3-way'!H90)</f>
        <v>1.6650798090641286</v>
      </c>
      <c r="L91" s="21">
        <f>IF(OR($A91="",$B91="",$C91=""),"",'OddsRatio_working_3-way'!I90)</f>
        <v>4.5682059597408795</v>
      </c>
      <c r="M91" s="22">
        <f>IF(OR($A91="",$B91="",$C91=""),"",'OddsRatio_working_3-way'!J90)</f>
        <v>5.5394336174218273</v>
      </c>
      <c r="N91" s="23">
        <f t="shared" si="8"/>
        <v>59.534678552743614</v>
      </c>
      <c r="O91" s="24">
        <f t="shared" si="9"/>
        <v>22.155599552733353</v>
      </c>
      <c r="P91" s="24">
        <f t="shared" si="10"/>
        <v>18.309721894523033</v>
      </c>
      <c r="Q91" t="s">
        <v>690</v>
      </c>
      <c r="R91" t="s">
        <v>691</v>
      </c>
      <c r="S91" t="s">
        <v>748</v>
      </c>
      <c r="AJ91" t="s">
        <v>745</v>
      </c>
    </row>
    <row r="92" spans="1:36" ht="15" x14ac:dyDescent="0.25">
      <c r="A92">
        <v>2.6</v>
      </c>
      <c r="B92">
        <v>3.19</v>
      </c>
      <c r="C92">
        <v>3.03</v>
      </c>
      <c r="D92" s="20">
        <f t="shared" si="7"/>
        <v>2.8128011740166103E-2</v>
      </c>
      <c r="E92" s="17">
        <f>IF(OR($A92="",$B92="",$C92=""),"",A92*'MPTO_working_3-way'!$I91)</f>
        <v>2.6731328305244322</v>
      </c>
      <c r="F92" s="21">
        <f>IF(OR($A92="",$B92="",$C92=""),"",B92*'MPTO_working_3-way'!$I91)</f>
        <v>3.27972835745113</v>
      </c>
      <c r="G92" s="22">
        <f>IF(OR($A92="",$B92="",$C92=""),"",C92*'MPTO_working_3-way'!$I91)</f>
        <v>3.1152278755727032</v>
      </c>
      <c r="H92" s="17">
        <f>IF(OR($A92="",$B92="",$C92=""),"",'MPTO_working_3-way'!E91)</f>
        <v>2.6649654898406587</v>
      </c>
      <c r="I92" s="21">
        <f>IF(OR($A92="",$B92="",$C92=""),"",'MPTO_working_3-way'!F91)</f>
        <v>3.2883528328023761</v>
      </c>
      <c r="J92" s="22">
        <f>IF(OR($A92="",$B92="",$C92=""),"",'MPTO_working_3-way'!G91)</f>
        <v>3.1185971362293134</v>
      </c>
      <c r="K92" s="17">
        <f>IF(OR($A92="",$B92="",$C92=""),"",'OddsRatio_working_3-way'!H91)</f>
        <v>2.6687563512938608</v>
      </c>
      <c r="L92" s="21">
        <f>IF(OR($A92="",$B92="",$C92=""),"",'OddsRatio_working_3-way'!I91)</f>
        <v>3.2841102558334714</v>
      </c>
      <c r="M92" s="22">
        <f>IF(OR($A92="",$B92="",$C92=""),"",'OddsRatio_working_3-way'!J91)</f>
        <v>3.1172346207040853</v>
      </c>
      <c r="N92" s="23">
        <f t="shared" si="8"/>
        <v>37.409289526544534</v>
      </c>
      <c r="O92" s="24">
        <f t="shared" si="9"/>
        <v>30.490330021635049</v>
      </c>
      <c r="P92" s="24">
        <f t="shared" si="10"/>
        <v>32.100380451820406</v>
      </c>
      <c r="Q92" t="s">
        <v>692</v>
      </c>
      <c r="R92" t="s">
        <v>693</v>
      </c>
      <c r="S92" t="s">
        <v>749</v>
      </c>
      <c r="AJ92" t="s">
        <v>733</v>
      </c>
    </row>
    <row r="93" spans="1:36" ht="15" x14ac:dyDescent="0.25">
      <c r="A93">
        <v>2.1</v>
      </c>
      <c r="B93">
        <v>3.45</v>
      </c>
      <c r="C93">
        <v>4.05</v>
      </c>
      <c r="D93" s="20">
        <f t="shared" si="7"/>
        <v>1.2959128901157912E-2</v>
      </c>
      <c r="E93" s="17">
        <f>IF(OR($A93="",$B93="",$C93=""),"",A93*'MPTO_working_3-way'!$I92)</f>
        <v>2.1272141706924317</v>
      </c>
      <c r="F93" s="21">
        <f>IF(OR($A93="",$B93="",$C93=""),"",B93*'MPTO_working_3-way'!$I92)</f>
        <v>3.4947089947089949</v>
      </c>
      <c r="G93" s="22">
        <f>IF(OR($A93="",$B93="",$C93=""),"",C93*'MPTO_working_3-way'!$I92)</f>
        <v>4.1024844720496896</v>
      </c>
      <c r="H93" s="17">
        <f>IF(OR($A93="",$B93="",$C93=""),"",'MPTO_working_3-way'!E92)</f>
        <v>2.1192243107090625</v>
      </c>
      <c r="I93" s="21">
        <f>IF(OR($A93="",$B93="",$C93=""),"",'MPTO_working_3-way'!F92)</f>
        <v>3.5021931787664493</v>
      </c>
      <c r="J93" s="22">
        <f>IF(OR($A93="",$B93="",$C93=""),"",'MPTO_working_3-way'!G92)</f>
        <v>4.1221156885470442</v>
      </c>
      <c r="K93" s="17">
        <f>IF(OR($A93="",$B93="",$C93=""),"",'OddsRatio_working_3-way'!H92)</f>
        <v>2.1225270264568667</v>
      </c>
      <c r="L93" s="21">
        <f>IF(OR($A93="",$B93="",$C93=""),"",'OddsRatio_working_3-way'!I92)</f>
        <v>3.5001738316539286</v>
      </c>
      <c r="M93" s="22">
        <f>IF(OR($A93="",$B93="",$C93=""),"",'OddsRatio_working_3-way'!J92)</f>
        <v>4.1124613006304012</v>
      </c>
      <c r="N93" s="23">
        <f t="shared" si="8"/>
        <v>47.009841029523088</v>
      </c>
      <c r="O93" s="24">
        <f t="shared" si="9"/>
        <v>28.614685844057529</v>
      </c>
      <c r="P93" s="24">
        <f t="shared" si="10"/>
        <v>24.375473126419379</v>
      </c>
      <c r="Q93" t="s">
        <v>694</v>
      </c>
      <c r="R93" t="s">
        <v>695</v>
      </c>
      <c r="S93" t="s">
        <v>749</v>
      </c>
      <c r="AJ93" t="s">
        <v>733</v>
      </c>
    </row>
    <row r="94" spans="1:36" ht="15" x14ac:dyDescent="0.25">
      <c r="A94">
        <v>3.25</v>
      </c>
      <c r="B94">
        <v>2.96</v>
      </c>
      <c r="C94">
        <v>2.58</v>
      </c>
      <c r="D94" s="20">
        <f t="shared" si="7"/>
        <v>3.3127044754951651E-2</v>
      </c>
      <c r="E94" s="17">
        <f>IF(OR($A94="",$B94="",$C94=""),"",A94*'MPTO_working_3-way'!$I93)</f>
        <v>3.357662895453593</v>
      </c>
      <c r="F94" s="21">
        <f>IF(OR($A94="",$B94="",$C94=""),"",B94*'MPTO_working_3-way'!$I93)</f>
        <v>3.0580560524746567</v>
      </c>
      <c r="G94" s="22">
        <f>IF(OR($A94="",$B94="",$C94=""),"",C94*'MPTO_working_3-way'!$I93)</f>
        <v>2.6654677754677754</v>
      </c>
      <c r="H94" s="17">
        <f>IF(OR($A94="",$B94="",$C94=""),"",'MPTO_working_3-way'!E93)</f>
        <v>3.3709763584176167</v>
      </c>
      <c r="I94" s="21">
        <f>IF(OR($A94="",$B94="",$C94=""),"",'MPTO_working_3-way'!F93)</f>
        <v>3.0600177538137814</v>
      </c>
      <c r="J94" s="22">
        <f>IF(OR($A94="",$B94="",$C94=""),"",'MPTO_working_3-way'!G93)</f>
        <v>2.6556577192219075</v>
      </c>
      <c r="K94" s="17">
        <f>IF(OR($A94="",$B94="",$C94=""),"",'OddsRatio_working_3-way'!H93)</f>
        <v>3.3642455640569291</v>
      </c>
      <c r="L94" s="21">
        <f>IF(OR($A94="",$B94="",$C94=""),"",'OddsRatio_working_3-way'!I93)</f>
        <v>3.0595205802451471</v>
      </c>
      <c r="M94" s="22">
        <f>IF(OR($A94="",$B94="",$C94=""),"",'OddsRatio_working_3-way'!J93)</f>
        <v>2.6602257738710886</v>
      </c>
      <c r="N94" s="23">
        <f t="shared" si="8"/>
        <v>29.782620564858941</v>
      </c>
      <c r="O94" s="24">
        <f t="shared" si="9"/>
        <v>32.700512444524179</v>
      </c>
      <c r="P94" s="24">
        <f t="shared" si="10"/>
        <v>37.51686699061689</v>
      </c>
      <c r="Q94" t="s">
        <v>696</v>
      </c>
      <c r="R94" t="s">
        <v>697</v>
      </c>
      <c r="S94" t="s">
        <v>749</v>
      </c>
      <c r="AJ94" t="s">
        <v>739</v>
      </c>
    </row>
    <row r="95" spans="1:36" ht="15" x14ac:dyDescent="0.25">
      <c r="A95">
        <v>2.12</v>
      </c>
      <c r="B95">
        <v>3.23</v>
      </c>
      <c r="C95">
        <v>3.88</v>
      </c>
      <c r="D95" s="20">
        <f t="shared" si="7"/>
        <v>3.9027595190247899E-2</v>
      </c>
      <c r="E95" s="17">
        <f>IF(OR($A95="",$B95="",$C95=""),"",A95*'MPTO_working_3-way'!$I94)</f>
        <v>2.2027385018033256</v>
      </c>
      <c r="F95" s="21">
        <f>IF(OR($A95="",$B95="",$C95=""),"",B95*'MPTO_working_3-way'!$I94)</f>
        <v>3.3560591324645008</v>
      </c>
      <c r="G95" s="22">
        <f>IF(OR($A95="",$B95="",$C95=""),"",C95*'MPTO_working_3-way'!$I94)</f>
        <v>4.0314270693381618</v>
      </c>
      <c r="H95" s="17">
        <f>IF(OR($A95="",$B95="",$C95=""),"",'MPTO_working_3-way'!E94)</f>
        <v>2.1801268086290784</v>
      </c>
      <c r="I95" s="21">
        <f>IF(OR($A95="",$B95="",$C95=""),"",'MPTO_working_3-way'!F94)</f>
        <v>3.371676887809282</v>
      </c>
      <c r="J95" s="22">
        <f>IF(OR($A95="",$B95="",$C95=""),"",'MPTO_working_3-way'!G94)</f>
        <v>4.0862566215903628</v>
      </c>
      <c r="K95" s="17">
        <f>IF(OR($A95="",$B95="",$C95=""),"",'OddsRatio_working_3-way'!H94)</f>
        <v>2.1894766530293097</v>
      </c>
      <c r="L95" s="21">
        <f>IF(OR($A95="",$B95="",$C95=""),"",'OddsRatio_working_3-way'!I94)</f>
        <v>3.3683329787994283</v>
      </c>
      <c r="M95" s="22">
        <f>IF(OR($A95="",$B95="",$C95=""),"",'OddsRatio_working_3-way'!J94)</f>
        <v>4.0586542506467946</v>
      </c>
      <c r="N95" s="23">
        <f t="shared" si="8"/>
        <v>45.398035181267574</v>
      </c>
      <c r="O95" s="24">
        <f t="shared" si="9"/>
        <v>29.796852812472835</v>
      </c>
      <c r="P95" s="24">
        <f t="shared" si="10"/>
        <v>24.805112006259602</v>
      </c>
      <c r="Q95" t="s">
        <v>698</v>
      </c>
      <c r="R95" t="s">
        <v>699</v>
      </c>
      <c r="S95" t="s">
        <v>749</v>
      </c>
      <c r="AJ95" t="s">
        <v>739</v>
      </c>
    </row>
    <row r="96" spans="1:36" ht="15" x14ac:dyDescent="0.25">
      <c r="A96">
        <v>2.31</v>
      </c>
      <c r="B96">
        <v>3.41</v>
      </c>
      <c r="C96">
        <v>3.26</v>
      </c>
      <c r="D96" s="20">
        <f t="shared" si="7"/>
        <v>3.2904031122910959E-2</v>
      </c>
      <c r="E96" s="17">
        <f>IF(OR($A96="",$B96="",$C96=""),"",A96*'MPTO_working_3-way'!$I95)</f>
        <v>2.3860083118939244</v>
      </c>
      <c r="F96" s="21">
        <f>IF(OR($A96="",$B96="",$C96=""),"",B96*'MPTO_working_3-way'!$I95)</f>
        <v>3.5222027461291265</v>
      </c>
      <c r="G96" s="22">
        <f>IF(OR($A96="",$B96="",$C96=""),"",C96*'MPTO_working_3-way'!$I95)</f>
        <v>3.3672671414606894</v>
      </c>
      <c r="H96" s="17">
        <f>IF(OR($A96="",$B96="",$C96=""),"",'MPTO_working_3-way'!E95)</f>
        <v>2.3700477768760999</v>
      </c>
      <c r="I96" s="21">
        <f>IF(OR($A96="",$B96="",$C96=""),"",'MPTO_working_3-way'!F95)</f>
        <v>3.5424924607458022</v>
      </c>
      <c r="J96" s="22">
        <f>IF(OR($A96="",$B96="",$C96=""),"",'MPTO_working_3-way'!G95)</f>
        <v>3.3808859919883596</v>
      </c>
      <c r="K96" s="17">
        <f>IF(OR($A96="",$B96="",$C96=""),"",'OddsRatio_working_3-way'!H95)</f>
        <v>2.376932405933085</v>
      </c>
      <c r="L96" s="21">
        <f>IF(OR($A96="",$B96="",$C96=""),"",'OddsRatio_working_3-way'!I95)</f>
        <v>3.5331351895410199</v>
      </c>
      <c r="M96" s="22">
        <f>IF(OR($A96="",$B96="",$C96=""),"",'OddsRatio_working_3-way'!J95)</f>
        <v>3.3754711735944829</v>
      </c>
      <c r="N96" s="23">
        <f t="shared" si="8"/>
        <v>41.911002363870118</v>
      </c>
      <c r="O96" s="24">
        <f t="shared" si="9"/>
        <v>28.391324181976529</v>
      </c>
      <c r="P96" s="24">
        <f t="shared" si="10"/>
        <v>29.697673454153367</v>
      </c>
      <c r="Q96" t="s">
        <v>700</v>
      </c>
      <c r="R96" t="s">
        <v>701</v>
      </c>
      <c r="S96" t="s">
        <v>749</v>
      </c>
      <c r="AJ96" t="s">
        <v>741</v>
      </c>
    </row>
    <row r="97" spans="1:36" ht="15" x14ac:dyDescent="0.25">
      <c r="A97">
        <v>1.68</v>
      </c>
      <c r="B97">
        <v>3.68</v>
      </c>
      <c r="C97">
        <v>6.15</v>
      </c>
      <c r="D97" s="20">
        <f t="shared" si="7"/>
        <v>2.9578851689137986E-2</v>
      </c>
      <c r="E97" s="17">
        <f>IF(OR($A97="",$B97="",$C97=""),"",A97*'MPTO_working_3-way'!$I96)</f>
        <v>1.7296924708377517</v>
      </c>
      <c r="F97" s="21">
        <f>IF(OR($A97="",$B97="",$C97=""),"",B97*'MPTO_working_3-way'!$I96)</f>
        <v>3.7888501742160279</v>
      </c>
      <c r="G97" s="22">
        <f>IF(OR($A97="",$B97="",$C97=""),"",C97*'MPTO_working_3-way'!$I96)</f>
        <v>6.3319099378881987</v>
      </c>
      <c r="H97" s="17">
        <f>IF(OR($A97="",$B97="",$C97=""),"",'MPTO_working_3-way'!E96)</f>
        <v>1.7082964911902347</v>
      </c>
      <c r="I97" s="21">
        <f>IF(OR($A97="",$B97="",$C97=""),"",'MPTO_working_3-way'!F96)</f>
        <v>3.8185499421519475</v>
      </c>
      <c r="J97" s="22">
        <f>IF(OR($A97="",$B97="",$C97=""),"",'MPTO_working_3-way'!G96)</f>
        <v>6.5469873543268049</v>
      </c>
      <c r="K97" s="17">
        <f>IF(OR($A97="",$B97="",$C97=""),"",'OddsRatio_working_3-way'!H96)</f>
        <v>1.7161271219494876</v>
      </c>
      <c r="L97" s="21">
        <f>IF(OR($A97="",$B97="",$C97=""),"",'OddsRatio_working_3-way'!I96)</f>
        <v>3.8223833629773911</v>
      </c>
      <c r="M97" s="22">
        <f>IF(OR($A97="",$B97="",$C97=""),"",'OddsRatio_working_3-way'!J96)</f>
        <v>6.4236098206468517</v>
      </c>
      <c r="N97" s="23">
        <f t="shared" si="8"/>
        <v>57.813745325240639</v>
      </c>
      <c r="O97" s="24">
        <f t="shared" si="9"/>
        <v>26.393231561522899</v>
      </c>
      <c r="P97" s="24">
        <f t="shared" si="10"/>
        <v>15.793023113236465</v>
      </c>
      <c r="Q97" t="s">
        <v>702</v>
      </c>
      <c r="R97" t="s">
        <v>703</v>
      </c>
      <c r="S97" t="s">
        <v>749</v>
      </c>
      <c r="AJ97" t="s">
        <v>743</v>
      </c>
    </row>
    <row r="98" spans="1:36" ht="15" x14ac:dyDescent="0.25">
      <c r="A98">
        <v>2.82</v>
      </c>
      <c r="B98">
        <v>3.34</v>
      </c>
      <c r="C98">
        <v>2.67</v>
      </c>
      <c r="D98" s="20">
        <f t="shared" si="7"/>
        <v>2.8542961888797125E-2</v>
      </c>
      <c r="E98" s="17">
        <f>IF(OR($A98="",$B98="",$C98=""),"",A98*'MPTO_working_3-way'!$I97)</f>
        <v>2.9004911525264077</v>
      </c>
      <c r="F98" s="21">
        <f>IF(OR($A98="",$B98="",$C98=""),"",B98*'MPTO_working_3-way'!$I97)</f>
        <v>3.4353334927085823</v>
      </c>
      <c r="G98" s="22">
        <f>IF(OR($A98="",$B98="",$C98=""),"",C98*'MPTO_working_3-way'!$I97)</f>
        <v>2.7462097082430881</v>
      </c>
      <c r="H98" s="17">
        <f>IF(OR($A98="",$B98="",$C98=""),"",'MPTO_working_3-way'!E97)</f>
        <v>2.8977476835944138</v>
      </c>
      <c r="I98" s="21">
        <f>IF(OR($A98="",$B98="",$C98=""),"",'MPTO_working_3-way'!F97)</f>
        <v>3.4496214883351906</v>
      </c>
      <c r="J98" s="22">
        <f>IF(OR($A98="",$B98="",$C98=""),"",'MPTO_working_3-way'!G97)</f>
        <v>2.7395945675661895</v>
      </c>
      <c r="K98" s="17">
        <f>IF(OR($A98="",$B98="",$C98=""),"",'OddsRatio_working_3-way'!H97)</f>
        <v>2.8994113086070983</v>
      </c>
      <c r="L98" s="21">
        <f>IF(OR($A98="",$B98="",$C98=""),"",'OddsRatio_working_3-way'!I97)</f>
        <v>3.442100253923412</v>
      </c>
      <c r="M98" s="22">
        <f>IF(OR($A98="",$B98="",$C98=""),"",'OddsRatio_working_3-way'!J97)</f>
        <v>2.7428664205350848</v>
      </c>
      <c r="N98" s="23">
        <f t="shared" si="8"/>
        <v>34.476919508234751</v>
      </c>
      <c r="O98" s="24">
        <f t="shared" si="9"/>
        <v>29.109255393180238</v>
      </c>
      <c r="P98" s="24">
        <f t="shared" si="10"/>
        <v>36.413825098585015</v>
      </c>
      <c r="Q98" t="s">
        <v>704</v>
      </c>
      <c r="R98" t="s">
        <v>705</v>
      </c>
      <c r="S98" t="s">
        <v>749</v>
      </c>
      <c r="AJ98" t="s">
        <v>743</v>
      </c>
    </row>
    <row r="99" spans="1:36" ht="15" x14ac:dyDescent="0.25">
      <c r="A99">
        <v>2.37</v>
      </c>
      <c r="B99">
        <v>3.43</v>
      </c>
      <c r="C99">
        <v>3.13</v>
      </c>
      <c r="D99" s="20">
        <f t="shared" si="7"/>
        <v>3.2974935665789129E-2</v>
      </c>
      <c r="E99" s="17">
        <f>IF(OR($A99="",$B99="",$C99=""),"",A99*'MPTO_working_3-way'!$I98)</f>
        <v>2.4481505975279205</v>
      </c>
      <c r="F99" s="21">
        <f>IF(OR($A99="",$B99="",$C99=""),"",B99*'MPTO_working_3-way'!$I98)</f>
        <v>3.5431040293336569</v>
      </c>
      <c r="G99" s="22">
        <f>IF(OR($A99="",$B99="",$C99=""),"",C99*'MPTO_working_3-way'!$I98)</f>
        <v>3.2332115486339199</v>
      </c>
      <c r="H99" s="17">
        <f>IF(OR($A99="",$B99="",$C99=""),"",'MPTO_working_3-way'!E98)</f>
        <v>2.4333903020410519</v>
      </c>
      <c r="I99" s="21">
        <f>IF(OR($A99="",$B99="",$C99=""),"",'MPTO_working_3-way'!F98)</f>
        <v>3.5643819883211445</v>
      </c>
      <c r="J99" s="22">
        <f>IF(OR($A99="",$B99="",$C99=""),"",'MPTO_working_3-way'!G98)</f>
        <v>3.2415207936816457</v>
      </c>
      <c r="K99" s="17">
        <f>IF(OR($A99="",$B99="",$C99=""),"",'OddsRatio_working_3-way'!H98)</f>
        <v>2.4398898877866069</v>
      </c>
      <c r="L99" s="21">
        <f>IF(OR($A99="",$B99="",$C99=""),"",'OddsRatio_working_3-way'!I98)</f>
        <v>3.55396527541712</v>
      </c>
      <c r="M99" s="22">
        <f>IF(OR($A99="",$B99="",$C99=""),"",'OddsRatio_working_3-way'!J98)</f>
        <v>3.2386609204273511</v>
      </c>
      <c r="N99" s="23">
        <f t="shared" si="8"/>
        <v>40.847160342577546</v>
      </c>
      <c r="O99" s="24">
        <f t="shared" si="9"/>
        <v>28.223839653617723</v>
      </c>
      <c r="P99" s="24">
        <f t="shared" si="10"/>
        <v>30.929000003804731</v>
      </c>
      <c r="Q99" t="s">
        <v>706</v>
      </c>
      <c r="R99" t="s">
        <v>707</v>
      </c>
      <c r="S99" t="s">
        <v>749</v>
      </c>
      <c r="AJ99" t="s">
        <v>736</v>
      </c>
    </row>
    <row r="100" spans="1:36" ht="15" x14ac:dyDescent="0.25">
      <c r="A100">
        <v>3.95</v>
      </c>
      <c r="B100">
        <v>3.19</v>
      </c>
      <c r="C100">
        <v>2.11</v>
      </c>
      <c r="D100" s="20">
        <f t="shared" si="7"/>
        <v>4.0577830075576138E-2</v>
      </c>
      <c r="E100" s="17">
        <f>IF(OR($A100="",$B100="",$C100=""),"",A100*'MPTO_working_3-way'!$I99)</f>
        <v>4.1102824287985262</v>
      </c>
      <c r="F100" s="21">
        <f>IF(OR($A100="",$B100="",$C100=""),"",B100*'MPTO_working_3-way'!$I99)</f>
        <v>3.3194432779410876</v>
      </c>
      <c r="G100" s="22">
        <f>IF(OR($A100="",$B100="",$C100=""),"",C100*'MPTO_working_3-way'!$I99)</f>
        <v>2.1956192214594656</v>
      </c>
      <c r="H100" s="17">
        <f>IF(OR($A100="",$B100="",$C100=""),"",'MPTO_working_3-way'!E99)</f>
        <v>4.172950197644588</v>
      </c>
      <c r="I100" s="21">
        <f>IF(OR($A100="",$B100="",$C100=""),"",'MPTO_working_3-way'!F99)</f>
        <v>3.3338480742982495</v>
      </c>
      <c r="J100" s="22">
        <f>IF(OR($A100="",$B100="",$C100=""),"",'MPTO_working_3-way'!G99)</f>
        <v>2.1719879730918148</v>
      </c>
      <c r="K100" s="17">
        <f>IF(OR($A100="",$B100="",$C100=""),"",'OddsRatio_working_3-way'!H99)</f>
        <v>4.1407510236443459</v>
      </c>
      <c r="L100" s="21">
        <f>IF(OR($A100="",$B100="",$C100=""),"",'OddsRatio_working_3-way'!I99)</f>
        <v>3.3316083870444451</v>
      </c>
      <c r="M100" s="22">
        <f>IF(OR($A100="",$B100="",$C100=""),"",'OddsRatio_working_3-way'!J99)</f>
        <v>2.1817741139814313</v>
      </c>
      <c r="N100" s="23">
        <f t="shared" si="8"/>
        <v>24.32922840030507</v>
      </c>
      <c r="O100" s="24">
        <f t="shared" si="9"/>
        <v>30.125533599123838</v>
      </c>
      <c r="P100" s="24">
        <f t="shared" si="10"/>
        <v>45.545238000571103</v>
      </c>
      <c r="Q100" t="s">
        <v>708</v>
      </c>
      <c r="R100" t="s">
        <v>709</v>
      </c>
      <c r="S100" t="s">
        <v>749</v>
      </c>
      <c r="AJ100" t="s">
        <v>737</v>
      </c>
    </row>
    <row r="101" spans="1:36" ht="15" x14ac:dyDescent="0.25">
      <c r="A101">
        <v>1.97</v>
      </c>
      <c r="B101">
        <v>3.75</v>
      </c>
      <c r="C101">
        <v>3.77</v>
      </c>
      <c r="D101" s="20">
        <f t="shared" si="7"/>
        <v>3.953286925455668E-2</v>
      </c>
      <c r="E101" s="17">
        <f>IF(OR($A101="",$B101="",$C101=""),"",A101*'MPTO_working_3-way'!$I100)</f>
        <v>2.0478797524314767</v>
      </c>
      <c r="F101" s="21">
        <f>IF(OR($A101="",$B101="",$C101=""),"",B101*'MPTO_working_3-way'!$I100)</f>
        <v>3.8982482597045873</v>
      </c>
      <c r="G101" s="22">
        <f>IF(OR($A101="",$B101="",$C101=""),"",C101*'MPTO_working_3-way'!$I100)</f>
        <v>3.9190389170896789</v>
      </c>
      <c r="H101" s="17">
        <f>IF(OR($A101="",$B101="",$C101=""),"",'MPTO_working_3-way'!E100)</f>
        <v>2.0225040379216672</v>
      </c>
      <c r="I101" s="21">
        <f>IF(OR($A101="",$B101="",$C101=""),"",'MPTO_working_3-way'!F100)</f>
        <v>3.9449436783142326</v>
      </c>
      <c r="J101" s="22">
        <f>IF(OR($A101="",$B101="",$C101=""),"",'MPTO_working_3-way'!G100)</f>
        <v>3.9670832645861704</v>
      </c>
      <c r="K101" s="17">
        <f>IF(OR($A101="",$B101="",$C101=""),"",'OddsRatio_working_3-way'!H100)</f>
        <v>2.0323389827027443</v>
      </c>
      <c r="L101" s="21">
        <f>IF(OR($A101="",$B101="",$C101=""),"",'OddsRatio_working_3-way'!I100)</f>
        <v>3.9267342293119039</v>
      </c>
      <c r="M101" s="22">
        <f>IF(OR($A101="",$B101="",$C101=""),"",'OddsRatio_working_3-way'!J100)</f>
        <v>3.9480195691614446</v>
      </c>
      <c r="N101" s="23">
        <f t="shared" si="8"/>
        <v>48.830992093783131</v>
      </c>
      <c r="O101" s="24">
        <f t="shared" si="9"/>
        <v>25.652547846600743</v>
      </c>
      <c r="P101" s="24">
        <f t="shared" si="10"/>
        <v>25.516460059616119</v>
      </c>
      <c r="Q101" t="s">
        <v>710</v>
      </c>
      <c r="R101" t="s">
        <v>711</v>
      </c>
      <c r="S101" t="s">
        <v>749</v>
      </c>
      <c r="AJ101" t="s">
        <v>737</v>
      </c>
    </row>
    <row r="102" spans="1:36" ht="15" x14ac:dyDescent="0.25">
      <c r="A102">
        <v>4.09</v>
      </c>
      <c r="B102">
        <v>3.29</v>
      </c>
      <c r="C102">
        <v>1.99</v>
      </c>
      <c r="D102" s="20">
        <f t="shared" si="7"/>
        <v>5.0962708101337739E-2</v>
      </c>
      <c r="E102" s="17">
        <f>IF(OR($A102="",$B102="",$C102=""),"",A102*'MPTO_working_3-way'!$I101)</f>
        <v>4.2984374761344712</v>
      </c>
      <c r="F102" s="21">
        <f>IF(OR($A102="",$B102="",$C102=""),"",B102*'MPTO_working_3-way'!$I101)</f>
        <v>3.4576673096534014</v>
      </c>
      <c r="G102" s="22">
        <f>IF(OR($A102="",$B102="",$C102=""),"",C102*'MPTO_working_3-way'!$I101)</f>
        <v>2.0914157891216623</v>
      </c>
      <c r="H102" s="17">
        <f>IF(OR($A102="",$B102="",$C102=""),"",'MPTO_working_3-way'!E101)</f>
        <v>4.3953878500308505</v>
      </c>
      <c r="I102" s="21">
        <f>IF(OR($A102="",$B102="",$C102=""),"",'MPTO_working_3-way'!F101)</f>
        <v>3.4847601179196883</v>
      </c>
      <c r="J102" s="22">
        <f>IF(OR($A102="",$B102="",$C102=""),"",'MPTO_working_3-way'!G101)</f>
        <v>2.0596262056471191</v>
      </c>
      <c r="K102" s="17">
        <f>IF(OR($A102="",$B102="",$C102=""),"",'OddsRatio_working_3-way'!H101)</f>
        <v>4.3465133900367583</v>
      </c>
      <c r="L102" s="21">
        <f>IF(OR($A102="",$B102="",$C102=""),"",'OddsRatio_working_3-way'!I101)</f>
        <v>3.4801021563702839</v>
      </c>
      <c r="M102" s="22">
        <f>IF(OR($A102="",$B102="",$C102=""),"",'OddsRatio_working_3-way'!J101)</f>
        <v>2.0721839016622625</v>
      </c>
      <c r="N102" s="23">
        <f t="shared" si="8"/>
        <v>23.264267668243178</v>
      </c>
      <c r="O102" s="24">
        <f t="shared" si="9"/>
        <v>28.921232450794708</v>
      </c>
      <c r="P102" s="24">
        <f t="shared" si="10"/>
        <v>47.814499880962117</v>
      </c>
      <c r="Q102" t="s">
        <v>712</v>
      </c>
      <c r="R102" t="s">
        <v>713</v>
      </c>
      <c r="S102" t="s">
        <v>749</v>
      </c>
      <c r="AJ102" t="s">
        <v>738</v>
      </c>
    </row>
    <row r="103" spans="1:36" ht="15" x14ac:dyDescent="0.25">
      <c r="A103">
        <v>4.91</v>
      </c>
      <c r="B103">
        <v>3.85</v>
      </c>
      <c r="C103">
        <v>1.75</v>
      </c>
      <c r="D103" s="20">
        <f t="shared" si="7"/>
        <v>3.483481894887186E-2</v>
      </c>
      <c r="E103" s="17">
        <f>IF(OR($A103="",$B103="",$C103=""),"",A103*'MPTO_working_3-way'!$I102)</f>
        <v>5.0810389610389608</v>
      </c>
      <c r="F103" s="21">
        <f>IF(OR($A103="",$B103="",$C103=""),"",B103*'MPTO_working_3-way'!$I102)</f>
        <v>3.9841140529531569</v>
      </c>
      <c r="G103" s="22">
        <f>IF(OR($A103="",$B103="",$C103=""),"",C103*'MPTO_working_3-way'!$I102)</f>
        <v>1.8109609331605259</v>
      </c>
      <c r="H103" s="17">
        <f>IF(OR($A103="",$B103="",$C103=""),"",'MPTO_working_3-way'!E102)</f>
        <v>5.2068585594270758</v>
      </c>
      <c r="I103" s="21">
        <f>IF(OR($A103="",$B103="",$C103=""),"",'MPTO_working_3-way'!F102)</f>
        <v>4.0301673595565504</v>
      </c>
      <c r="J103" s="22">
        <f>IF(OR($A103="",$B103="",$C103=""),"",'MPTO_working_3-way'!G102)</f>
        <v>1.786298133711316</v>
      </c>
      <c r="K103" s="17">
        <f>IF(OR($A103="",$B103="",$C103=""),"",'OddsRatio_working_3-way'!H102)</f>
        <v>5.145836145027646</v>
      </c>
      <c r="L103" s="21">
        <f>IF(OR($A103="",$B103="",$C103=""),"",'OddsRatio_working_3-way'!I102)</f>
        <v>4.0219010264268009</v>
      </c>
      <c r="M103" s="22">
        <f>IF(OR($A103="",$B103="",$C103=""),"",'OddsRatio_working_3-way'!J102)</f>
        <v>1.7952371122175794</v>
      </c>
      <c r="N103" s="23">
        <f t="shared" si="8"/>
        <v>19.681014211225847</v>
      </c>
      <c r="O103" s="24">
        <f t="shared" si="9"/>
        <v>25.099683058991921</v>
      </c>
      <c r="P103" s="24">
        <f t="shared" si="10"/>
        <v>55.219302729782228</v>
      </c>
      <c r="Q103" t="s">
        <v>714</v>
      </c>
      <c r="R103" t="s">
        <v>715</v>
      </c>
      <c r="S103" t="s">
        <v>749</v>
      </c>
      <c r="AJ103" t="s">
        <v>744</v>
      </c>
    </row>
    <row r="104" spans="1:36" ht="15" x14ac:dyDescent="0.25">
      <c r="A104">
        <v>3.39</v>
      </c>
      <c r="B104">
        <v>3.33</v>
      </c>
      <c r="C104">
        <v>2.2799999999999998</v>
      </c>
      <c r="D104" s="20">
        <f t="shared" si="7"/>
        <v>3.3882042265833689E-2</v>
      </c>
      <c r="E104" s="17">
        <f>IF(OR($A104="",$B104="",$C104=""),"",A104*'MPTO_working_3-way'!$I103)</f>
        <v>3.5048601232811762</v>
      </c>
      <c r="F104" s="21">
        <f>IF(OR($A104="",$B104="",$C104=""),"",B104*'MPTO_working_3-way'!$I103)</f>
        <v>3.4428272007452261</v>
      </c>
      <c r="G104" s="22">
        <f>IF(OR($A104="",$B104="",$C104=""),"",C104*'MPTO_working_3-way'!$I103)</f>
        <v>2.3572510563661004</v>
      </c>
      <c r="H104" s="17">
        <f>IF(OR($A104="",$B104="",$C104=""),"",'MPTO_working_3-way'!E103)</f>
        <v>3.5249590780901796</v>
      </c>
      <c r="I104" s="21">
        <f>IF(OR($A104="",$B104="",$C104=""),"",'MPTO_working_3-way'!F103)</f>
        <v>3.4601323490504554</v>
      </c>
      <c r="J104" s="22">
        <f>IF(OR($A104="",$B104="",$C104=""),"",'MPTO_working_3-way'!G103)</f>
        <v>2.3402625856382042</v>
      </c>
      <c r="K104" s="17">
        <f>IF(OR($A104="",$B104="",$C104=""),"",'OddsRatio_working_3-way'!H103)</f>
        <v>3.5160752149920929</v>
      </c>
      <c r="L104" s="21">
        <f>IF(OR($A104="",$B104="",$C104=""),"",'OddsRatio_working_3-way'!I103)</f>
        <v>3.4529101468332959</v>
      </c>
      <c r="M104" s="22">
        <f>IF(OR($A104="",$B104="",$C104=""),"",'OddsRatio_working_3-way'!J103)</f>
        <v>2.3475214540543421</v>
      </c>
      <c r="N104" s="23">
        <f t="shared" si="8"/>
        <v>28.53180911150945</v>
      </c>
      <c r="O104" s="24">
        <f t="shared" si="9"/>
        <v>29.04589576216728</v>
      </c>
      <c r="P104" s="24">
        <f t="shared" si="10"/>
        <v>42.42229512632327</v>
      </c>
      <c r="Q104" t="s">
        <v>716</v>
      </c>
      <c r="R104" t="s">
        <v>717</v>
      </c>
      <c r="S104" t="s">
        <v>749</v>
      </c>
      <c r="AJ104" t="s">
        <v>744</v>
      </c>
    </row>
    <row r="105" spans="1:36" ht="15" x14ac:dyDescent="0.25">
      <c r="A105">
        <v>3.6</v>
      </c>
      <c r="B105">
        <v>3.8</v>
      </c>
      <c r="C105">
        <v>2.0299999999999998</v>
      </c>
      <c r="D105" s="20">
        <f t="shared" si="7"/>
        <v>3.3546509953043646E-2</v>
      </c>
      <c r="E105" s="17">
        <f>IF(OR($A105="",$B105="",$C105=""),"",A105*'MPTO_working_3-way'!$I104)</f>
        <v>3.720767435830957</v>
      </c>
      <c r="F105" s="21">
        <f>IF(OR($A105="",$B105="",$C105=""),"",B105*'MPTO_working_3-way'!$I104)</f>
        <v>3.9274767378215656</v>
      </c>
      <c r="G105" s="22">
        <f>IF(OR($A105="",$B105="",$C105=""),"",C105*'MPTO_working_3-way'!$I104)</f>
        <v>2.0980994152046786</v>
      </c>
      <c r="H105" s="17">
        <f>IF(OR($A105="",$B105="",$C105=""),"",'MPTO_working_3-way'!E104)</f>
        <v>3.750999531750892</v>
      </c>
      <c r="I105" s="21">
        <f>IF(OR($A105="",$B105="",$C105=""),"",'MPTO_working_3-way'!F104)</f>
        <v>3.968636268363789</v>
      </c>
      <c r="J105" s="22">
        <f>IF(OR($A105="",$B105="",$C105=""),"",'MPTO_working_3-way'!G104)</f>
        <v>2.0771509210040793</v>
      </c>
      <c r="K105" s="17">
        <f>IF(OR($A105="",$B105="",$C105=""),"",'OddsRatio_working_3-way'!H104)</f>
        <v>3.7400220485482976</v>
      </c>
      <c r="L105" s="21">
        <f>IF(OR($A105="",$B105="",$C105=""),"",'OddsRatio_working_3-way'!I104)</f>
        <v>3.9507929753597057</v>
      </c>
      <c r="M105" s="22">
        <f>IF(OR($A105="",$B105="",$C105=""),"",'OddsRatio_working_3-way'!J104)</f>
        <v>2.0854702730787484</v>
      </c>
      <c r="N105" s="23">
        <f t="shared" si="8"/>
        <v>26.876175876245554</v>
      </c>
      <c r="O105" s="24">
        <f t="shared" si="9"/>
        <v>25.461640303811578</v>
      </c>
      <c r="P105" s="24">
        <f t="shared" si="10"/>
        <v>47.662183819942854</v>
      </c>
      <c r="Q105" t="s">
        <v>718</v>
      </c>
      <c r="R105" t="s">
        <v>719</v>
      </c>
      <c r="S105" t="s">
        <v>749</v>
      </c>
      <c r="AJ105" t="s">
        <v>744</v>
      </c>
    </row>
    <row r="106" spans="1:36" ht="15" x14ac:dyDescent="0.25">
      <c r="A106">
        <v>2.75</v>
      </c>
      <c r="B106">
        <v>3.31</v>
      </c>
      <c r="C106">
        <v>2.77</v>
      </c>
      <c r="D106" s="20">
        <f t="shared" si="7"/>
        <v>2.6761997586651098E-2</v>
      </c>
      <c r="E106" s="17">
        <f>IF(OR($A106="",$B106="",$C106=""),"",A106*'MPTO_working_3-way'!$I105)</f>
        <v>2.8235954933632907</v>
      </c>
      <c r="F106" s="21">
        <f>IF(OR($A106="",$B106="",$C106=""),"",B106*'MPTO_working_3-way'!$I105)</f>
        <v>3.398582212011815</v>
      </c>
      <c r="G106" s="22">
        <f>IF(OR($A106="",$B106="",$C106=""),"",C106*'MPTO_working_3-way'!$I105)</f>
        <v>2.8441307333150236</v>
      </c>
      <c r="H106" s="17">
        <f>IF(OR($A106="",$B106="",$C106=""),"",'MPTO_working_3-way'!E105)</f>
        <v>2.81915913582352</v>
      </c>
      <c r="I106" s="21">
        <f>IF(OR($A106="",$B106="",$C106=""),"",'MPTO_working_3-way'!F105)</f>
        <v>3.4107093942232578</v>
      </c>
      <c r="J106" s="22">
        <f>IF(OR($A106="",$B106="",$C106=""),"",'MPTO_working_3-way'!G105)</f>
        <v>2.8401815811187183</v>
      </c>
      <c r="K106" s="17">
        <f>IF(OR($A106="",$B106="",$C106=""),"",'OddsRatio_working_3-way'!H105)</f>
        <v>2.821462359030912</v>
      </c>
      <c r="L106" s="21">
        <f>IF(OR($A106="",$B106="",$C106=""),"",'OddsRatio_working_3-way'!I105)</f>
        <v>3.4043303139208039</v>
      </c>
      <c r="M106" s="22">
        <f>IF(OR($A106="",$B106="",$C106=""),"",'OddsRatio_working_3-way'!J105)</f>
        <v>2.8422790717055508</v>
      </c>
      <c r="N106" s="23">
        <f t="shared" si="8"/>
        <v>35.415837797958176</v>
      </c>
      <c r="O106" s="24">
        <f t="shared" si="9"/>
        <v>29.424034424285502</v>
      </c>
      <c r="P106" s="24">
        <f t="shared" si="10"/>
        <v>35.160127777756315</v>
      </c>
      <c r="Q106" t="s">
        <v>720</v>
      </c>
      <c r="R106" t="s">
        <v>721</v>
      </c>
      <c r="S106" t="s">
        <v>749</v>
      </c>
      <c r="AJ106" t="s">
        <v>745</v>
      </c>
    </row>
    <row r="107" spans="1:36" ht="15" x14ac:dyDescent="0.25">
      <c r="A107">
        <v>2.23</v>
      </c>
      <c r="B107">
        <v>3.4</v>
      </c>
      <c r="C107">
        <v>3.5</v>
      </c>
      <c r="D107" s="20">
        <f t="shared" si="7"/>
        <v>2.8262426046651967E-2</v>
      </c>
      <c r="E107" s="17">
        <f>IF(OR($A107="",$B107="",$C107=""),"",A107*'MPTO_working_3-way'!$I106)</f>
        <v>2.2930252100840338</v>
      </c>
      <c r="F107" s="21">
        <f>IF(OR($A107="",$B107="",$C107=""),"",B107*'MPTO_working_3-way'!$I106)</f>
        <v>3.4960922485586168</v>
      </c>
      <c r="G107" s="22">
        <f>IF(OR($A107="",$B107="",$C107=""),"",C107*'MPTO_working_3-way'!$I106)</f>
        <v>3.5989184911632819</v>
      </c>
      <c r="H107" s="17">
        <f>IF(OR($A107="",$B107="",$C107=""),"",'MPTO_working_3-way'!E106)</f>
        <v>2.277854077253219</v>
      </c>
      <c r="I107" s="21">
        <f>IF(OR($A107="",$B107="",$C107=""),"",'MPTO_working_3-way'!F106)</f>
        <v>3.5125082726671084</v>
      </c>
      <c r="J107" s="22">
        <f>IF(OR($A107="",$B107="",$C107=""),"",'MPTO_working_3-way'!G106)</f>
        <v>3.6193398799781784</v>
      </c>
      <c r="K107" s="17">
        <f>IF(OR($A107="",$B107="",$C107=""),"",'OddsRatio_working_3-way'!H106)</f>
        <v>2.2842613038422717</v>
      </c>
      <c r="L107" s="21">
        <f>IF(OR($A107="",$B107="",$C107=""),"",'OddsRatio_working_3-way'!I106)</f>
        <v>3.5058757148141884</v>
      </c>
      <c r="M107" s="22">
        <f>IF(OR($A107="",$B107="",$C107=""),"",'OddsRatio_working_3-way'!J106)</f>
        <v>3.6102872029314459</v>
      </c>
      <c r="N107" s="23">
        <f t="shared" si="8"/>
        <v>43.610510499505253</v>
      </c>
      <c r="O107" s="24">
        <f t="shared" si="9"/>
        <v>28.603364239381385</v>
      </c>
      <c r="P107" s="24">
        <f t="shared" si="10"/>
        <v>27.786125261113348</v>
      </c>
      <c r="Q107" t="s">
        <v>722</v>
      </c>
      <c r="R107" t="s">
        <v>723</v>
      </c>
      <c r="S107" t="s">
        <v>749</v>
      </c>
      <c r="AJ107" t="s">
        <v>745</v>
      </c>
    </row>
    <row r="108" spans="1:36" ht="15" x14ac:dyDescent="0.25">
      <c r="A108">
        <v>2.3199999999999998</v>
      </c>
      <c r="B108">
        <v>3.57</v>
      </c>
      <c r="C108">
        <v>3.16</v>
      </c>
      <c r="D108" s="20">
        <f t="shared" si="7"/>
        <v>2.7602223779079393E-2</v>
      </c>
      <c r="E108" s="17">
        <f>IF(OR($A108="",$B108="",$C108=""),"",A108*'MPTO_working_3-way'!$I107)</f>
        <v>2.3840371591674638</v>
      </c>
      <c r="F108" s="21">
        <f>IF(OR($A108="",$B108="",$C108=""),"",B108*'MPTO_working_3-way'!$I107)</f>
        <v>3.6685399388913131</v>
      </c>
      <c r="G108" s="22">
        <f>IF(OR($A108="",$B108="",$C108=""),"",C108*'MPTO_working_3-way'!$I107)</f>
        <v>3.2472230271418909</v>
      </c>
      <c r="H108" s="17">
        <f>IF(OR($A108="",$B108="",$C108=""),"",'MPTO_working_3-way'!E107)</f>
        <v>2.3706022103557642</v>
      </c>
      <c r="I108" s="21">
        <f>IF(OR($A108="",$B108="",$C108=""),"",'MPTO_working_3-way'!F107)</f>
        <v>3.6912450195532123</v>
      </c>
      <c r="J108" s="22">
        <f>IF(OR($A108="",$B108="",$C108=""),"",'MPTO_working_3-way'!G107)</f>
        <v>3.2546261139581598</v>
      </c>
      <c r="K108" s="17">
        <f>IF(OR($A108="",$B108="",$C108=""),"",'OddsRatio_working_3-way'!H107)</f>
        <v>2.3764701850331735</v>
      </c>
      <c r="L108" s="21">
        <f>IF(OR($A108="",$B108="",$C108=""),"",'OddsRatio_working_3-way'!I107)</f>
        <v>3.6799457390418593</v>
      </c>
      <c r="M108" s="22">
        <f>IF(OR($A108="",$B108="",$C108=""),"",'OddsRatio_working_3-way'!J107)</f>
        <v>3.2524057573270104</v>
      </c>
      <c r="N108" s="23">
        <f t="shared" ref="N108:N112" si="11">(1/E108)* 100</f>
        <v>41.945654922141095</v>
      </c>
      <c r="O108" s="24">
        <f t="shared" ref="O108:O112" si="12">(1/F108)* 100</f>
        <v>27.258800957805974</v>
      </c>
      <c r="P108" s="24">
        <f t="shared" ref="P108:P112" si="13">(1/G108)* 100</f>
        <v>30.795544120052949</v>
      </c>
      <c r="Q108" t="s">
        <v>724</v>
      </c>
      <c r="R108" t="s">
        <v>725</v>
      </c>
      <c r="S108" t="s">
        <v>749</v>
      </c>
      <c r="AJ108" t="s">
        <v>745</v>
      </c>
    </row>
    <row r="109" spans="1:36" s="67" customFormat="1" ht="15" x14ac:dyDescent="0.25">
      <c r="A109" s="60">
        <v>2.96</v>
      </c>
      <c r="B109" s="60">
        <v>3.09</v>
      </c>
      <c r="C109" s="60">
        <v>2.96</v>
      </c>
      <c r="D109" s="61">
        <f t="shared" si="7"/>
        <v>-6.9972885506863758E-4</v>
      </c>
      <c r="E109" s="62">
        <f>IF(OR($A109="",$B109="",$C109=""),"",A109*'MPTO_working_3-way'!$I108)</f>
        <v>2.9579288025889969</v>
      </c>
      <c r="F109" s="63">
        <f>IF(OR($A109="",$B109="",$C109=""),"",B109*'MPTO_working_3-way'!$I108)</f>
        <v>3.0878378378378377</v>
      </c>
      <c r="G109" s="64">
        <f>IF(OR($A109="",$B109="",$C109=""),"",C109*'MPTO_working_3-way'!$I108)</f>
        <v>2.9579288025889969</v>
      </c>
      <c r="H109" s="62">
        <f>IF(OR($A109="",$B109="",$C109=""),"",'MPTO_working_3-way'!E108)</f>
        <v>2.95795782846794</v>
      </c>
      <c r="I109" s="63">
        <f>IF(OR($A109="",$B109="",$C109=""),"",'MPTO_working_3-way'!F108)</f>
        <v>3.0877745768815266</v>
      </c>
      <c r="J109" s="64">
        <f>IF(OR($A109="",$B109="",$C109=""),"",'MPTO_working_3-way'!G108)</f>
        <v>2.95795782846794</v>
      </c>
      <c r="K109" s="62">
        <f>IF(OR($A109="",$B109="",$C109=""),"",'OddsRatio_working_3-way'!H108)</f>
        <v>2.9579431011272019</v>
      </c>
      <c r="L109" s="63">
        <f>IF(OR($A109="",$B109="",$C109=""),"",'OddsRatio_working_3-way'!I108)</f>
        <v>3.0878066741611478</v>
      </c>
      <c r="M109" s="64">
        <f>IF(OR($A109="",$B109="",$C109=""),"",'OddsRatio_working_3-way'!J108)</f>
        <v>2.9579431011272019</v>
      </c>
      <c r="N109" s="65">
        <f t="shared" si="11"/>
        <v>33.807439824945298</v>
      </c>
      <c r="O109" s="66">
        <f t="shared" si="12"/>
        <v>32.38512035010941</v>
      </c>
      <c r="P109" s="66">
        <f t="shared" si="13"/>
        <v>33.807439824945298</v>
      </c>
      <c r="Q109" t="s">
        <v>726</v>
      </c>
      <c r="R109" t="s">
        <v>727</v>
      </c>
      <c r="S109" t="s">
        <v>750</v>
      </c>
      <c r="AD109" s="68"/>
      <c r="AE109" s="68"/>
      <c r="AH109" s="68"/>
      <c r="AI109" s="68"/>
      <c r="AJ109" t="s">
        <v>733</v>
      </c>
    </row>
    <row r="110" spans="1:36" ht="15" x14ac:dyDescent="0.25">
      <c r="A110">
        <v>3.38</v>
      </c>
      <c r="B110">
        <v>3.05</v>
      </c>
      <c r="C110">
        <v>2.41</v>
      </c>
      <c r="D110" s="20">
        <f t="shared" si="7"/>
        <v>3.8664599960796409E-2</v>
      </c>
      <c r="E110" s="17">
        <f>IF(OR($A110="",$B110="",$C110=""),"",A110*'MPTO_working_3-way'!$I109)</f>
        <v>3.5106863478674919</v>
      </c>
      <c r="F110" s="21">
        <f>IF(OR($A110="",$B110="",$C110=""),"",B110*'MPTO_working_3-way'!$I109)</f>
        <v>3.167927029880429</v>
      </c>
      <c r="G110" s="22">
        <f>IF(OR($A110="",$B110="",$C110=""),"",C110*'MPTO_working_3-way'!$I109)</f>
        <v>2.5031816859055196</v>
      </c>
      <c r="H110" s="17">
        <f>IF(OR($A110="",$B110="",$C110=""),"",'MPTO_working_3-way'!E109)</f>
        <v>3.5339461729685189</v>
      </c>
      <c r="I110" s="21">
        <f>IF(OR($A110="",$B110="",$C110=""),"",'MPTO_working_3-way'!F109)</f>
        <v>3.17479817300406</v>
      </c>
      <c r="J110" s="22">
        <f>IF(OR($A110="",$B110="",$C110=""),"",'MPTO_working_3-way'!G109)</f>
        <v>2.4872555553071294</v>
      </c>
      <c r="K110" s="17">
        <f>IF(OR($A110="",$B110="",$C110=""),"",'OddsRatio_working_3-way'!H109)</f>
        <v>3.5223796370154923</v>
      </c>
      <c r="L110" s="21">
        <f>IF(OR($A110="",$B110="",$C110=""),"",'OddsRatio_working_3-way'!I109)</f>
        <v>3.1726379226393941</v>
      </c>
      <c r="M110" s="22">
        <f>IF(OR($A110="",$B110="",$C110=""),"",'OddsRatio_working_3-way'!J109)</f>
        <v>2.4943509614251451</v>
      </c>
      <c r="N110" s="23">
        <f t="shared" si="11"/>
        <v>28.484458618965874</v>
      </c>
      <c r="O110" s="24">
        <f t="shared" si="12"/>
        <v>31.566383649870378</v>
      </c>
      <c r="P110" s="24">
        <f t="shared" si="13"/>
        <v>39.949157731163751</v>
      </c>
      <c r="Q110" t="s">
        <v>728</v>
      </c>
      <c r="R110" t="s">
        <v>729</v>
      </c>
      <c r="S110" t="s">
        <v>750</v>
      </c>
      <c r="AJ110" t="s">
        <v>739</v>
      </c>
    </row>
    <row r="111" spans="1:36" ht="15" x14ac:dyDescent="0.25">
      <c r="A111">
        <v>1.91</v>
      </c>
      <c r="B111">
        <v>3.6</v>
      </c>
      <c r="C111">
        <v>4.29</v>
      </c>
      <c r="D111" s="20">
        <f t="shared" si="7"/>
        <v>3.4438220302094535E-2</v>
      </c>
      <c r="E111" s="17">
        <f>IF(OR($A111="",$B111="",$C111=""),"",A111*'MPTO_working_3-way'!$I110)</f>
        <v>1.9757770007770006</v>
      </c>
      <c r="F111" s="21">
        <f>IF(OR($A111="",$B111="",$C111=""),"",B111*'MPTO_working_3-way'!$I110)</f>
        <v>3.7239775930875405</v>
      </c>
      <c r="G111" s="22">
        <f>IF(OR($A111="",$B111="",$C111=""),"",C111*'MPTO_working_3-way'!$I110)</f>
        <v>4.4377399650959859</v>
      </c>
      <c r="H111" s="17">
        <f>IF(OR($A111="",$B111="",$C111=""),"",'MPTO_working_3-way'!E110)</f>
        <v>1.9528168109640403</v>
      </c>
      <c r="I111" s="21">
        <f>IF(OR($A111="",$B111="",$C111=""),"",'MPTO_working_3-way'!F110)</f>
        <v>3.7551863205385421</v>
      </c>
      <c r="J111" s="22">
        <f>IF(OR($A111="",$B111="",$C111=""),"",'MPTO_working_3-way'!G110)</f>
        <v>4.5122113140126467</v>
      </c>
      <c r="K111" s="17">
        <f>IF(OR($A111="",$B111="",$C111=""),"",'OddsRatio_working_3-way'!H110)</f>
        <v>1.9616368144301934</v>
      </c>
      <c r="L111" s="21">
        <f>IF(OR($A111="",$B111="",$C111=""),"",'OddsRatio_working_3-way'!I110)</f>
        <v>3.7475337555148394</v>
      </c>
      <c r="M111" s="22">
        <f>IF(OR($A111="",$B111="",$C111=""),"",'OddsRatio_working_3-way'!J110)</f>
        <v>4.4766869444783932</v>
      </c>
      <c r="N111" s="23">
        <f t="shared" si="11"/>
        <v>50.612999321620642</v>
      </c>
      <c r="O111" s="24">
        <f t="shared" si="12"/>
        <v>26.853007973415394</v>
      </c>
      <c r="P111" s="24">
        <f t="shared" si="13"/>
        <v>22.533992704963968</v>
      </c>
      <c r="Q111" t="s">
        <v>562</v>
      </c>
      <c r="R111" t="s">
        <v>730</v>
      </c>
      <c r="S111" t="s">
        <v>750</v>
      </c>
      <c r="AJ111" t="s">
        <v>742</v>
      </c>
    </row>
    <row r="112" spans="1:36" s="76" customFormat="1" ht="15" x14ac:dyDescent="0.25">
      <c r="A112" s="69">
        <v>1.51</v>
      </c>
      <c r="B112" s="69">
        <v>4.16</v>
      </c>
      <c r="C112" s="69">
        <v>7.52</v>
      </c>
      <c r="D112" s="70">
        <f t="shared" si="7"/>
        <v>3.5614994418009971E-2</v>
      </c>
      <c r="E112" s="71">
        <f>IF(OR($A112="",$B112="",$C112=""),"",A112*'MPTO_working_3-way'!$I111)</f>
        <v>1.5637786415711952</v>
      </c>
      <c r="F112" s="72">
        <f>IF(OR($A112="",$B112="",$C112=""),"",B112*'MPTO_working_3-way'!$I111)</f>
        <v>4.3081583767789215</v>
      </c>
      <c r="G112" s="73">
        <f>IF(OR($A112="",$B112="",$C112=""),"",C112*'MPTO_working_3-way'!$I111)</f>
        <v>7.7878247580234348</v>
      </c>
      <c r="H112" s="71">
        <f>IF(OR($A112="",$B112="",$C112=""),"",'MPTO_working_3-way'!E111)</f>
        <v>1.5375626773732343</v>
      </c>
      <c r="I112" s="72">
        <f>IF(OR($A112="",$B112="",$C112=""),"",'MPTO_working_3-way'!F111)</f>
        <v>4.3761195917689761</v>
      </c>
      <c r="J112" s="73">
        <f>IF(OR($A112="",$B112="",$C112=""),"",'MPTO_working_3-way'!G111)</f>
        <v>8.2571570276287236</v>
      </c>
      <c r="K112" s="71">
        <f>IF(OR($A112="",$B112="",$C112=""),"",'OddsRatio_working_3-way'!H111)</f>
        <v>1.5463094424188104</v>
      </c>
      <c r="L112" s="72">
        <f>IF(OR($A112="",$B112="",$C112=""),"",'OddsRatio_working_3-way'!I111)</f>
        <v>4.3849761530263542</v>
      </c>
      <c r="M112" s="73">
        <f>IF(OR($A112="",$B112="",$C112=""),"",'OddsRatio_working_3-way'!J111)</f>
        <v>7.9841913030796885</v>
      </c>
      <c r="N112" s="74">
        <f t="shared" si="11"/>
        <v>63.947669664758777</v>
      </c>
      <c r="O112" s="75">
        <f t="shared" si="12"/>
        <v>23.211774325429268</v>
      </c>
      <c r="P112" s="75">
        <f t="shared" si="13"/>
        <v>12.840556009811936</v>
      </c>
      <c r="Q112" s="69" t="s">
        <v>731</v>
      </c>
      <c r="R112" s="69" t="s">
        <v>732</v>
      </c>
      <c r="S112" s="69" t="s">
        <v>750</v>
      </c>
      <c r="AD112" s="77"/>
      <c r="AE112" s="77"/>
      <c r="AH112" s="77"/>
      <c r="AI112" s="77"/>
      <c r="AJ112" s="69" t="s">
        <v>743</v>
      </c>
    </row>
    <row r="113" spans="1:36" s="38" customFormat="1" ht="15" x14ac:dyDescent="0.25">
      <c r="A113">
        <v>3.91</v>
      </c>
      <c r="B113">
        <v>3.22</v>
      </c>
      <c r="C113">
        <v>2.11</v>
      </c>
      <c r="D113" s="32">
        <f t="shared" si="7"/>
        <v>4.0247131203604347E-2</v>
      </c>
      <c r="E113" s="33">
        <f>IF(OR($A113="",$B113="",$C113=""),"",A113*'MPTO_working_3-way'!$I112)</f>
        <v>4.067366283006093</v>
      </c>
      <c r="F113" s="34">
        <f>IF(OR($A113="",$B113="",$C113=""),"",B113*'MPTO_working_3-way'!$I112)</f>
        <v>3.3495957624756061</v>
      </c>
      <c r="G113" s="35">
        <f>IF(OR($A113="",$B113="",$C113=""),"",C113*'MPTO_working_3-way'!$I112)</f>
        <v>2.1949214468396052</v>
      </c>
      <c r="H113" s="33">
        <f>IF(OR($A113="",$B113="",$C113=""),"",'MPTO_working_3-way'!E112)</f>
        <v>4.1264549596648372</v>
      </c>
      <c r="I113" s="34">
        <f>IF(OR($A113="",$B113="",$C113=""),"",'MPTO_working_3-way'!F112)</f>
        <v>3.3653796471298949</v>
      </c>
      <c r="J113" s="35">
        <f>IF(OR($A113="",$B113="",$C113=""),"",'MPTO_working_3-way'!G112)</f>
        <v>2.1714680700927609</v>
      </c>
      <c r="K113" s="33">
        <f>IF(OR($A113="",$B113="",$C113=""),"",'OddsRatio_working_3-way'!H112)</f>
        <v>4.0965203486076831</v>
      </c>
      <c r="L113" s="34">
        <f>IF(OR($A113="",$B113="",$C113=""),"",'OddsRatio_working_3-way'!I112)</f>
        <v>3.3622938741955521</v>
      </c>
      <c r="M113" s="35">
        <f>IF(OR($A113="",$B113="",$C113=""),"",'OddsRatio_working_3-way'!J112)</f>
        <v>2.1811469370977759</v>
      </c>
      <c r="N113" s="36">
        <f t="shared" ref="N113:N176" si="14">(1/E113)* 100</f>
        <v>24.585934248855597</v>
      </c>
      <c r="O113" s="37">
        <f t="shared" ref="O113:O176" si="15">(1/F113)* 100</f>
        <v>29.854348730753227</v>
      </c>
      <c r="P113" s="37">
        <f t="shared" ref="P113:P176" si="16">(1/G113)* 100</f>
        <v>45.559717020391183</v>
      </c>
      <c r="Q113" t="s">
        <v>530</v>
      </c>
      <c r="R113" t="s">
        <v>693</v>
      </c>
      <c r="S113" s="28">
        <v>44204</v>
      </c>
      <c r="AD113" s="39"/>
      <c r="AE113" s="39"/>
      <c r="AH113" s="39"/>
      <c r="AI113" s="39"/>
      <c r="AJ113" t="s">
        <v>733</v>
      </c>
    </row>
    <row r="114" spans="1:36" ht="15" x14ac:dyDescent="0.25">
      <c r="A114">
        <v>1.43</v>
      </c>
      <c r="B114">
        <v>4.63</v>
      </c>
      <c r="C114">
        <v>7.79</v>
      </c>
      <c r="D114" s="32">
        <f t="shared" si="7"/>
        <v>4.365312543266775E-2</v>
      </c>
      <c r="E114" s="33">
        <f>IF(OR($A114="",$B114="",$C114=""),"",A114*'MPTO_working_3-way'!$I113)</f>
        <v>1.4924239693687149</v>
      </c>
      <c r="F114" s="34">
        <f>IF(OR($A114="",$B114="",$C114=""),"",B114*'MPTO_working_3-way'!$I113)</f>
        <v>4.8321139707532517</v>
      </c>
      <c r="G114" s="35">
        <f>IF(OR($A114="",$B114="",$C114=""),"",C114*'MPTO_working_3-way'!$I113)</f>
        <v>8.1300578471204812</v>
      </c>
      <c r="H114" s="33">
        <f>IF(OR($A114="",$B114="",$C114=""),"",'MPTO_working_3-way'!E113)</f>
        <v>1.4603877330378676</v>
      </c>
      <c r="I114" s="34">
        <f>IF(OR($A114="",$B114="",$C114=""),"",'MPTO_working_3-way'!F113)</f>
        <v>4.9644624029733944</v>
      </c>
      <c r="J114" s="35">
        <f>IF(OR($A114="",$B114="",$C114=""),"",'MPTO_working_3-way'!G113)</f>
        <v>8.7859053531298876</v>
      </c>
      <c r="K114" s="33">
        <f>IF(OR($A114="",$B114="",$C114=""),"",'OddsRatio_working_3-way'!H113)</f>
        <v>1.4703071135832495</v>
      </c>
      <c r="L114" s="34">
        <f>IF(OR($A114="",$B114="",$C114=""),"",'OddsRatio_working_3-way'!I113)</f>
        <v>4.9702670286213868</v>
      </c>
      <c r="M114" s="35">
        <f>IF(OR($A114="",$B114="",$C114=""),"",'OddsRatio_working_3-way'!J113)</f>
        <v>8.4264774447215487</v>
      </c>
      <c r="N114" s="36">
        <f t="shared" si="14"/>
        <v>67.005088401454259</v>
      </c>
      <c r="O114" s="37">
        <f t="shared" si="15"/>
        <v>20.694876115351963</v>
      </c>
      <c r="P114" s="37">
        <f t="shared" si="16"/>
        <v>12.300035483193787</v>
      </c>
      <c r="Q114" t="s">
        <v>606</v>
      </c>
      <c r="R114" t="s">
        <v>515</v>
      </c>
      <c r="S114" s="28">
        <v>44204</v>
      </c>
      <c r="AJ114" t="s">
        <v>733</v>
      </c>
    </row>
    <row r="115" spans="1:36" ht="15" x14ac:dyDescent="0.25">
      <c r="A115">
        <v>2.0299999999999998</v>
      </c>
      <c r="B115">
        <v>3.78</v>
      </c>
      <c r="C115">
        <v>3.68</v>
      </c>
      <c r="D115" s="32">
        <f t="shared" si="7"/>
        <v>2.890023242347084E-2</v>
      </c>
      <c r="E115" s="33">
        <f>IF(OR($A115="",$B115="",$C115=""),"",A115*'MPTO_working_3-way'!$I114)</f>
        <v>2.0886674718196456</v>
      </c>
      <c r="F115" s="34">
        <f>IF(OR($A115="",$B115="",$C115=""),"",B115*'MPTO_working_3-way'!$I114)</f>
        <v>3.8892428785607196</v>
      </c>
      <c r="G115" s="35">
        <f>IF(OR($A115="",$B115="",$C115=""),"",C115*'MPTO_working_3-way'!$I114)</f>
        <v>3.786352855318373</v>
      </c>
      <c r="H115" s="33">
        <f>IF(OR($A115="",$B115="",$C115=""),"",'MPTO_working_3-way'!E114)</f>
        <v>2.0704901406600085</v>
      </c>
      <c r="I115" s="34">
        <f>IF(OR($A115="",$B115="",$C115=""),"",'MPTO_working_3-way'!F114)</f>
        <v>3.9228477259113084</v>
      </c>
      <c r="J115" s="35">
        <f>IF(OR($A115="",$B115="",$C115=""),"",'MPTO_working_3-way'!G114)</f>
        <v>3.815254399725601</v>
      </c>
      <c r="K115" s="33">
        <f>IF(OR($A115="",$B115="",$C115=""),"",'OddsRatio_working_3-way'!H114)</f>
        <v>2.0777195748164154</v>
      </c>
      <c r="L115" s="34">
        <f>IF(OR($A115="",$B115="",$C115=""),"",'OddsRatio_working_3-way'!I114)</f>
        <v>3.9087965223200349</v>
      </c>
      <c r="M115" s="35">
        <f>IF(OR($A115="",$B115="",$C115=""),"",'OddsRatio_working_3-way'!J114)</f>
        <v>3.8041635538912573</v>
      </c>
      <c r="N115" s="36">
        <f t="shared" si="14"/>
        <v>47.877415313448665</v>
      </c>
      <c r="O115" s="37">
        <f t="shared" si="15"/>
        <v>25.711945260926132</v>
      </c>
      <c r="P115" s="37">
        <f t="shared" si="16"/>
        <v>26.410639425625209</v>
      </c>
      <c r="Q115" t="s">
        <v>611</v>
      </c>
      <c r="R115" t="s">
        <v>542</v>
      </c>
      <c r="S115" s="28">
        <v>44204</v>
      </c>
      <c r="AJ115" t="s">
        <v>734</v>
      </c>
    </row>
    <row r="116" spans="1:36" ht="15" x14ac:dyDescent="0.25">
      <c r="A116">
        <v>1.1399999999999999</v>
      </c>
      <c r="B116">
        <v>9.1300000000000008</v>
      </c>
      <c r="C116">
        <v>17.989999999999998</v>
      </c>
      <c r="D116" s="32">
        <f t="shared" si="7"/>
        <v>4.230844455721039E-2</v>
      </c>
      <c r="E116" s="33">
        <f>IF(OR($A116="",$B116="",$C116=""),"",A116*'MPTO_working_3-way'!$I115)</f>
        <v>1.1882316267952198</v>
      </c>
      <c r="F116" s="34">
        <f>IF(OR($A116="",$B116="",$C116=""),"",B116*'MPTO_working_3-way'!$I115)</f>
        <v>9.5162760988073316</v>
      </c>
      <c r="G116" s="35">
        <f>IF(OR($A116="",$B116="",$C116=""),"",C116*'MPTO_working_3-way'!$I115)</f>
        <v>18.751128917584214</v>
      </c>
      <c r="H116" s="33">
        <f>IF(OR($A116="",$B116="",$C116=""),"",'MPTO_working_3-way'!E115)</f>
        <v>1.1586274963325978</v>
      </c>
      <c r="I116" s="34">
        <f>IF(OR($A116="",$B116="",$C116=""),"",'MPTO_working_3-way'!F115)</f>
        <v>10.479301194552976</v>
      </c>
      <c r="J116" s="35">
        <f>IF(OR($A116="",$B116="",$C116=""),"",'MPTO_working_3-way'!G115)</f>
        <v>24.105898916593862</v>
      </c>
      <c r="K116" s="33">
        <f>IF(OR($A116="",$B116="",$C116=""),"",'OddsRatio_working_3-way'!H115)</f>
        <v>1.1652852128792734</v>
      </c>
      <c r="L116" s="34">
        <f>IF(OR($A116="",$B116="",$C116=""),"",'OddsRatio_working_3-way'!I115)</f>
        <v>10.598348433632076</v>
      </c>
      <c r="M116" s="35">
        <f>IF(OR($A116="",$B116="",$C116=""),"",'OddsRatio_working_3-way'!J115)</f>
        <v>21.058541191563215</v>
      </c>
      <c r="N116" s="36">
        <f t="shared" si="14"/>
        <v>84.158675585592732</v>
      </c>
      <c r="O116" s="37">
        <f t="shared" si="15"/>
        <v>10.508312176076199</v>
      </c>
      <c r="P116" s="37">
        <f t="shared" si="16"/>
        <v>5.3330122383310572</v>
      </c>
      <c r="Q116" t="s">
        <v>517</v>
      </c>
      <c r="R116" t="s">
        <v>610</v>
      </c>
      <c r="S116" s="28">
        <v>44204</v>
      </c>
      <c r="AJ116" t="s">
        <v>734</v>
      </c>
    </row>
    <row r="117" spans="1:36" ht="15" x14ac:dyDescent="0.25">
      <c r="A117">
        <v>3.24</v>
      </c>
      <c r="B117">
        <v>3.74</v>
      </c>
      <c r="C117">
        <v>2.1800000000000002</v>
      </c>
      <c r="D117" s="32">
        <f t="shared" si="7"/>
        <v>3.4737250783302143E-2</v>
      </c>
      <c r="E117" s="33">
        <f>IF(OR($A117="",$B117="",$C117=""),"",A117*'MPTO_working_3-way'!$I116)</f>
        <v>3.3525486925378991</v>
      </c>
      <c r="F117" s="34">
        <f>IF(OR($A117="",$B117="",$C117=""),"",B117*'MPTO_working_3-way'!$I116)</f>
        <v>3.8699173179295503</v>
      </c>
      <c r="G117" s="35">
        <f>IF(OR($A117="",$B117="",$C117=""),"",C117*'MPTO_working_3-way'!$I116)</f>
        <v>2.2557272067075989</v>
      </c>
      <c r="H117" s="33">
        <f>IF(OR($A117="",$B117="",$C117=""),"",'MPTO_working_3-way'!E116)</f>
        <v>3.3662905327201189</v>
      </c>
      <c r="I117" s="34">
        <f>IF(OR($A117="",$B117="",$C117=""),"",'MPTO_working_3-way'!F116)</f>
        <v>3.9092950422968307</v>
      </c>
      <c r="J117" s="35">
        <f>IF(OR($A117="",$B117="",$C117=""),"",'MPTO_working_3-way'!G116)</f>
        <v>2.2364534577626385</v>
      </c>
      <c r="K117" s="33">
        <f>IF(OR($A117="",$B117="",$C117=""),"",'OddsRatio_working_3-way'!H116)</f>
        <v>3.3625176291806267</v>
      </c>
      <c r="L117" s="34">
        <f>IF(OR($A117="",$B117="",$C117=""),"",'OddsRatio_working_3-way'!I116)</f>
        <v>3.8898653142655877</v>
      </c>
      <c r="M117" s="35">
        <f>IF(OR($A117="",$B117="",$C117=""),"",'OddsRatio_working_3-way'!J116)</f>
        <v>2.2445405368005087</v>
      </c>
      <c r="N117" s="36">
        <f t="shared" si="14"/>
        <v>29.8280529743177</v>
      </c>
      <c r="O117" s="37">
        <f t="shared" si="15"/>
        <v>25.840345357430305</v>
      </c>
      <c r="P117" s="37">
        <f t="shared" si="16"/>
        <v>44.331601668251999</v>
      </c>
      <c r="Q117" t="s">
        <v>609</v>
      </c>
      <c r="R117" t="s">
        <v>516</v>
      </c>
      <c r="S117" s="28">
        <v>44204</v>
      </c>
      <c r="AJ117" t="s">
        <v>734</v>
      </c>
    </row>
    <row r="118" spans="1:36" ht="15" x14ac:dyDescent="0.25">
      <c r="A118">
        <v>1.69</v>
      </c>
      <c r="B118">
        <v>3.57</v>
      </c>
      <c r="C118">
        <v>5.98</v>
      </c>
      <c r="D118" s="32">
        <f t="shared" si="7"/>
        <v>3.9052101416846785E-2</v>
      </c>
      <c r="E118" s="33">
        <f>IF(OR($A118="",$B118="",$C118=""),"",A118*'MPTO_working_3-way'!$I117)</f>
        <v>1.7559980513944711</v>
      </c>
      <c r="F118" s="34">
        <f>IF(OR($A118="",$B118="",$C118=""),"",B118*'MPTO_working_3-way'!$I117)</f>
        <v>3.709416002058143</v>
      </c>
      <c r="G118" s="35">
        <f>IF(OR($A118="",$B118="",$C118=""),"",C118*'MPTO_working_3-way'!$I117)</f>
        <v>6.213531566472744</v>
      </c>
      <c r="H118" s="33">
        <f>IF(OR($A118="",$B118="",$C118=""),"",'MPTO_working_3-way'!E117)</f>
        <v>1.7280152122631232</v>
      </c>
      <c r="I118" s="34">
        <f>IF(OR($A118="",$B118="",$C118=""),"",'MPTO_working_3-way'!F117)</f>
        <v>3.7439907402494272</v>
      </c>
      <c r="J118" s="35">
        <f>IF(OR($A118="",$B118="",$C118=""),"",'MPTO_working_3-way'!G117)</f>
        <v>6.4848019889120669</v>
      </c>
      <c r="K118" s="33">
        <f>IF(OR($A118="",$B118="",$C118=""),"",'OddsRatio_working_3-way'!H117)</f>
        <v>1.7382501353521864</v>
      </c>
      <c r="L118" s="34">
        <f>IF(OR($A118="",$B118="",$C118=""),"",'OddsRatio_working_3-way'!I117)</f>
        <v>3.7497142722537964</v>
      </c>
      <c r="M118" s="35">
        <f>IF(OR($A118="",$B118="",$C118=""),"",'OddsRatio_working_3-way'!J117)</f>
        <v>6.3282401073244774</v>
      </c>
      <c r="N118" s="36">
        <f t="shared" si="14"/>
        <v>56.947671394389147</v>
      </c>
      <c r="O118" s="37">
        <f t="shared" si="15"/>
        <v>26.958421472413907</v>
      </c>
      <c r="P118" s="37">
        <f t="shared" si="16"/>
        <v>16.093907133196932</v>
      </c>
      <c r="Q118" t="s">
        <v>619</v>
      </c>
      <c r="R118" t="s">
        <v>728</v>
      </c>
      <c r="S118" s="28">
        <v>44204</v>
      </c>
      <c r="AJ118" t="s">
        <v>739</v>
      </c>
    </row>
    <row r="119" spans="1:36" ht="15" x14ac:dyDescent="0.25">
      <c r="A119">
        <v>2.0499999999999998</v>
      </c>
      <c r="B119">
        <v>3.45</v>
      </c>
      <c r="C119">
        <v>3.89</v>
      </c>
      <c r="D119" s="32">
        <f t="shared" si="7"/>
        <v>3.4729359252908543E-2</v>
      </c>
      <c r="E119" s="33">
        <f>IF(OR($A119="",$B119="",$C119=""),"",A119*'MPTO_working_3-way'!$I118)</f>
        <v>2.1211951864684622</v>
      </c>
      <c r="F119" s="34">
        <f>IF(OR($A119="",$B119="",$C119=""),"",B119*'MPTO_working_3-way'!$I118)</f>
        <v>3.5698162894225347</v>
      </c>
      <c r="G119" s="35">
        <f>IF(OR($A119="",$B119="",$C119=""),"",C119*'MPTO_working_3-way'!$I118)</f>
        <v>4.0250972074938147</v>
      </c>
      <c r="H119" s="33">
        <f>IF(OR($A119="",$B119="",$C119=""),"",'MPTO_working_3-way'!E118)</f>
        <v>2.0998326592424443</v>
      </c>
      <c r="I119" s="34">
        <f>IF(OR($A119="",$B119="",$C119=""),"",'MPTO_working_3-way'!F118)</f>
        <v>3.5935207750775269</v>
      </c>
      <c r="J119" s="35">
        <f>IF(OR($A119="",$B119="",$C119=""),"",'MPTO_working_3-way'!G118)</f>
        <v>4.0734366382432166</v>
      </c>
      <c r="K119" s="33">
        <f>IF(OR($A119="",$B119="",$C119=""),"",'OddsRatio_working_3-way'!H118)</f>
        <v>2.1084058192455633</v>
      </c>
      <c r="L119" s="34">
        <f>IF(OR($A119="",$B119="",$C119=""),"",'OddsRatio_working_3-way'!I118)</f>
        <v>3.5862802449063151</v>
      </c>
      <c r="M119" s="35">
        <f>IF(OR($A119="",$B119="",$C119=""),"",'OddsRatio_working_3-way'!J118)</f>
        <v>4.050755064399695</v>
      </c>
      <c r="N119" s="36">
        <f t="shared" si="14"/>
        <v>47.143233511899538</v>
      </c>
      <c r="O119" s="37">
        <f t="shared" si="15"/>
        <v>28.012645999824358</v>
      </c>
      <c r="P119" s="37">
        <f t="shared" si="16"/>
        <v>24.844120488276101</v>
      </c>
      <c r="Q119" t="s">
        <v>617</v>
      </c>
      <c r="R119" t="s">
        <v>544</v>
      </c>
      <c r="S119" s="28">
        <v>44204</v>
      </c>
      <c r="AJ119" t="s">
        <v>739</v>
      </c>
    </row>
    <row r="120" spans="1:36" ht="15" x14ac:dyDescent="0.25">
      <c r="A120">
        <v>1.68</v>
      </c>
      <c r="B120">
        <v>3.72</v>
      </c>
      <c r="C120">
        <v>5.7</v>
      </c>
      <c r="D120" s="32">
        <f t="shared" si="7"/>
        <v>3.9493896030398545E-2</v>
      </c>
      <c r="E120" s="33">
        <f>IF(OR($A120="",$B120="",$C120=""),"",A120*'MPTO_working_3-way'!$I119)</f>
        <v>1.7463497453310695</v>
      </c>
      <c r="F120" s="34">
        <f>IF(OR($A120="",$B120="",$C120=""),"",B120*'MPTO_working_3-way'!$I119)</f>
        <v>3.8669172932330826</v>
      </c>
      <c r="G120" s="35">
        <f>IF(OR($A120="",$B120="",$C120=""),"",C120*'MPTO_working_3-way'!$I119)</f>
        <v>5.9251152073732722</v>
      </c>
      <c r="H120" s="33">
        <f>IF(OR($A120="",$B120="",$C120=""),"",'MPTO_working_3-way'!E119)</f>
        <v>1.717996203527941</v>
      </c>
      <c r="I120" s="34">
        <f>IF(OR($A120="",$B120="",$C120=""),"",'MPTO_working_3-way'!F119)</f>
        <v>3.9115585305434033</v>
      </c>
      <c r="J120" s="35">
        <f>IF(OR($A120="",$B120="",$C120=""),"",'MPTO_working_3-way'!G119)</f>
        <v>6.1624180021589305</v>
      </c>
      <c r="K120" s="33">
        <f>IF(OR($A120="",$B120="",$C120=""),"",'OddsRatio_working_3-way'!H119)</f>
        <v>1.728148045889184</v>
      </c>
      <c r="L120" s="34">
        <f>IF(OR($A120="",$B120="",$C120=""),"",'OddsRatio_working_3-way'!I119)</f>
        <v>3.9125921835567352</v>
      </c>
      <c r="M120" s="35">
        <f>IF(OR($A120="",$B120="",$C120=""),"",'OddsRatio_working_3-way'!J119)</f>
        <v>6.032787964234064</v>
      </c>
      <c r="N120" s="36">
        <f t="shared" si="14"/>
        <v>57.262298269492518</v>
      </c>
      <c r="O120" s="37">
        <f t="shared" si="15"/>
        <v>25.860392766867584</v>
      </c>
      <c r="P120" s="37">
        <f t="shared" si="16"/>
        <v>16.877308963639898</v>
      </c>
      <c r="Q120" t="s">
        <v>612</v>
      </c>
      <c r="R120" t="s">
        <v>618</v>
      </c>
      <c r="S120" s="28">
        <v>44204</v>
      </c>
      <c r="AJ120" t="s">
        <v>739</v>
      </c>
    </row>
    <row r="121" spans="1:36" ht="15" x14ac:dyDescent="0.25">
      <c r="A121">
        <v>5.03</v>
      </c>
      <c r="B121">
        <v>4</v>
      </c>
      <c r="C121">
        <v>1.7</v>
      </c>
      <c r="D121" s="32">
        <f t="shared" si="7"/>
        <v>3.7042451175301139E-2</v>
      </c>
      <c r="E121" s="33">
        <f>IF(OR($A121="",$B121="",$C121=""),"",A121*'MPTO_working_3-way'!$I120)</f>
        <v>5.2163235294117651</v>
      </c>
      <c r="F121" s="34">
        <f>IF(OR($A121="",$B121="",$C121=""),"",B121*'MPTO_working_3-way'!$I120)</f>
        <v>4.1481698047012046</v>
      </c>
      <c r="G121" s="35">
        <f>IF(OR($A121="",$B121="",$C121=""),"",C121*'MPTO_working_3-way'!$I120)</f>
        <v>1.7629721669980118</v>
      </c>
      <c r="H121" s="33">
        <f>IF(OR($A121="",$B121="",$C121=""),"",'MPTO_working_3-way'!E120)</f>
        <v>5.3630899493022532</v>
      </c>
      <c r="I121" s="34">
        <f>IF(OR($A121="",$B121="",$C121=""),"",'MPTO_working_3-way'!F120)</f>
        <v>4.2078241614040843</v>
      </c>
      <c r="J121" s="35">
        <f>IF(OR($A121="",$B121="",$C121=""),"",'MPTO_working_3-way'!G120)</f>
        <v>1.7364493256392466</v>
      </c>
      <c r="K121" s="33">
        <f>IF(OR($A121="",$B121="",$C121=""),"",'OddsRatio_working_3-way'!H120)</f>
        <v>5.2937800795143932</v>
      </c>
      <c r="L121" s="34">
        <f>IF(OR($A121="",$B121="",$C121=""),"",'OddsRatio_working_3-way'!I120)</f>
        <v>4.1963623420702678</v>
      </c>
      <c r="M121" s="35">
        <f>IF(OR($A121="",$B121="",$C121=""),"",'OddsRatio_working_3-way'!J120)</f>
        <v>1.7458178798163961</v>
      </c>
      <c r="N121" s="36">
        <f t="shared" si="14"/>
        <v>19.170590059485214</v>
      </c>
      <c r="O121" s="37">
        <f t="shared" si="15"/>
        <v>24.107016999802656</v>
      </c>
      <c r="P121" s="37">
        <f t="shared" si="16"/>
        <v>56.722392940712126</v>
      </c>
      <c r="Q121" t="s">
        <v>729</v>
      </c>
      <c r="R121" t="s">
        <v>614</v>
      </c>
      <c r="S121" s="28">
        <v>44204</v>
      </c>
      <c r="AJ121" t="s">
        <v>739</v>
      </c>
    </row>
    <row r="122" spans="1:36" ht="15" x14ac:dyDescent="0.25">
      <c r="A122">
        <v>1.84</v>
      </c>
      <c r="B122">
        <v>3.62</v>
      </c>
      <c r="C122">
        <v>4.6500000000000004</v>
      </c>
      <c r="D122" s="32">
        <f t="shared" si="7"/>
        <v>3.4775118233077329E-2</v>
      </c>
      <c r="E122" s="33">
        <f>IF(OR($A122="",$B122="",$C122=""),"",A122*'MPTO_working_3-way'!$I121)</f>
        <v>1.9039862175488624</v>
      </c>
      <c r="F122" s="34">
        <f>IF(OR($A122="",$B122="",$C122=""),"",B122*'MPTO_working_3-way'!$I121)</f>
        <v>3.74588592800374</v>
      </c>
      <c r="G122" s="35">
        <f>IF(OR($A122="",$B122="",$C122=""),"",C122*'MPTO_working_3-way'!$I121)</f>
        <v>4.81170429978381</v>
      </c>
      <c r="H122" s="33">
        <f>IF(OR($A122="",$B122="",$C122=""),"",'MPTO_working_3-way'!E121)</f>
        <v>1.8801001660801524</v>
      </c>
      <c r="I122" s="34">
        <f>IF(OR($A122="",$B122="",$C122=""),"",'MPTO_working_3-way'!F121)</f>
        <v>3.7785556620085785</v>
      </c>
      <c r="J122" s="35">
        <f>IF(OR($A122="",$B122="",$C122=""),"",'MPTO_working_3-way'!G121)</f>
        <v>4.9149213025751486</v>
      </c>
      <c r="K122" s="33">
        <f>IF(OR($A122="",$B122="",$C122=""),"",'OddsRatio_working_3-way'!H121)</f>
        <v>1.8891044126548715</v>
      </c>
      <c r="L122" s="34">
        <f>IF(OR($A122="",$B122="",$C122=""),"",'OddsRatio_working_3-way'!I121)</f>
        <v>3.7731590013759084</v>
      </c>
      <c r="M122" s="35">
        <f>IF(OR($A122="",$B122="",$C122=""),"",'OddsRatio_working_3-way'!J121)</f>
        <v>4.8633703645122397</v>
      </c>
      <c r="N122" s="36">
        <f t="shared" si="14"/>
        <v>52.521388589008353</v>
      </c>
      <c r="O122" s="37">
        <f t="shared" si="15"/>
        <v>26.695954420932424</v>
      </c>
      <c r="P122" s="37">
        <f t="shared" si="16"/>
        <v>20.78265699005922</v>
      </c>
      <c r="Q122" t="s">
        <v>613</v>
      </c>
      <c r="R122" t="s">
        <v>696</v>
      </c>
      <c r="S122" s="28">
        <v>44204</v>
      </c>
      <c r="AJ122" t="s">
        <v>739</v>
      </c>
    </row>
    <row r="123" spans="1:36" ht="15" x14ac:dyDescent="0.25">
      <c r="A123">
        <v>3.91</v>
      </c>
      <c r="B123">
        <v>3.56</v>
      </c>
      <c r="C123">
        <v>2.0099999999999998</v>
      </c>
      <c r="D123" s="32">
        <f t="shared" si="7"/>
        <v>3.41657899187644E-2</v>
      </c>
      <c r="E123" s="33">
        <f>IF(OR($A123="",$B123="",$C123=""),"",A123*'MPTO_working_3-way'!$I122)</f>
        <v>4.0435882385823687</v>
      </c>
      <c r="F123" s="34">
        <f>IF(OR($A123="",$B123="",$C123=""),"",B123*'MPTO_working_3-way'!$I122)</f>
        <v>3.6816302121108011</v>
      </c>
      <c r="G123" s="35">
        <f>IF(OR($A123="",$B123="",$C123=""),"",C123*'MPTO_working_3-way'!$I122)</f>
        <v>2.0786732377367163</v>
      </c>
      <c r="H123" s="33">
        <f>IF(OR($A123="",$B123="",$C123=""),"",'MPTO_working_3-way'!E122)</f>
        <v>4.0922243474882816</v>
      </c>
      <c r="I123" s="34">
        <f>IF(OR($A123="",$B123="",$C123=""),"",'MPTO_working_3-way'!F122)</f>
        <v>3.7104336089602952</v>
      </c>
      <c r="J123" s="35">
        <f>IF(OR($A123="",$B123="",$C123=""),"",'MPTO_working_3-way'!G122)</f>
        <v>2.0570889870169995</v>
      </c>
      <c r="K123" s="33">
        <f>IF(OR($A123="",$B123="",$C123=""),"",'OddsRatio_working_3-way'!H122)</f>
        <v>4.0702521400661134</v>
      </c>
      <c r="L123" s="34">
        <f>IF(OR($A123="",$B123="",$C123=""),"",'OddsRatio_working_3-way'!I122)</f>
        <v>3.7009778276870282</v>
      </c>
      <c r="M123" s="35">
        <f>IF(OR($A123="",$B123="",$C123=""),"",'OddsRatio_working_3-way'!J122)</f>
        <v>2.0656201585796468</v>
      </c>
      <c r="N123" s="36">
        <f t="shared" si="14"/>
        <v>24.730510155766687</v>
      </c>
      <c r="O123" s="37">
        <f t="shared" si="15"/>
        <v>27.161880536249367</v>
      </c>
      <c r="P123" s="37">
        <f t="shared" si="16"/>
        <v>48.107609307983957</v>
      </c>
      <c r="Q123" t="s">
        <v>699</v>
      </c>
      <c r="R123" t="s">
        <v>620</v>
      </c>
      <c r="S123" s="28">
        <v>44204</v>
      </c>
      <c r="AJ123" t="s">
        <v>739</v>
      </c>
    </row>
    <row r="124" spans="1:36" ht="15" x14ac:dyDescent="0.25">
      <c r="A124">
        <v>2.81</v>
      </c>
      <c r="B124">
        <v>3.22</v>
      </c>
      <c r="C124">
        <v>2.73</v>
      </c>
      <c r="D124" s="32">
        <f t="shared" si="7"/>
        <v>3.2731258632542781E-2</v>
      </c>
      <c r="E124" s="33">
        <f>IF(OR($A124="",$B124="",$C124=""),"",A124*'MPTO_working_3-way'!$I123)</f>
        <v>2.9019748367574452</v>
      </c>
      <c r="F124" s="34">
        <f>IF(OR($A124="",$B124="",$C124=""),"",B124*'MPTO_working_3-way'!$I123)</f>
        <v>3.3253946527967879</v>
      </c>
      <c r="G124" s="35">
        <f>IF(OR($A124="",$B124="",$C124=""),"",C124*'MPTO_working_3-way'!$I123)</f>
        <v>2.8193563360668419</v>
      </c>
      <c r="H124" s="33">
        <f>IF(OR($A124="",$B124="",$C124=""),"",'MPTO_working_3-way'!E123)</f>
        <v>2.8988745030666241</v>
      </c>
      <c r="I124" s="34">
        <f>IF(OR($A124="",$B124="",$C124=""),"",'MPTO_working_3-way'!F123)</f>
        <v>3.3372425050390926</v>
      </c>
      <c r="J124" s="35">
        <f>IF(OR($A124="",$B124="",$C124=""),"",'MPTO_working_3-way'!G123)</f>
        <v>2.8138106019246747</v>
      </c>
      <c r="K124" s="33">
        <f>IF(OR($A124="",$B124="",$C124=""),"",'OddsRatio_working_3-way'!H123)</f>
        <v>2.9005825562378145</v>
      </c>
      <c r="L124" s="34">
        <f>IF(OR($A124="",$B124="",$C124=""),"",'OddsRatio_working_3-way'!I123)</f>
        <v>3.331101256822071</v>
      </c>
      <c r="M124" s="35">
        <f>IF(OR($A124="",$B124="",$C124=""),"",'OddsRatio_working_3-way'!J123)</f>
        <v>2.8165789073433261</v>
      </c>
      <c r="N124" s="36">
        <f t="shared" si="14"/>
        <v>34.459292593913787</v>
      </c>
      <c r="O124" s="37">
        <f t="shared" si="15"/>
        <v>30.071618692204265</v>
      </c>
      <c r="P124" s="37">
        <f t="shared" si="16"/>
        <v>35.469088713881952</v>
      </c>
      <c r="Q124" t="s">
        <v>631</v>
      </c>
      <c r="R124" t="s">
        <v>632</v>
      </c>
      <c r="S124" s="28">
        <v>44204</v>
      </c>
      <c r="AJ124" t="s">
        <v>741</v>
      </c>
    </row>
    <row r="125" spans="1:36" ht="15" x14ac:dyDescent="0.25">
      <c r="A125">
        <v>2.71</v>
      </c>
      <c r="B125">
        <v>3.31</v>
      </c>
      <c r="C125">
        <v>2.76</v>
      </c>
      <c r="D125" s="32">
        <f t="shared" si="7"/>
        <v>3.3437334241988248E-2</v>
      </c>
      <c r="E125" s="33">
        <f>IF(OR($A125="",$B125="",$C125=""),"",A125*'MPTO_working_3-way'!$I124)</f>
        <v>2.8006151757957882</v>
      </c>
      <c r="F125" s="34">
        <f>IF(OR($A125="",$B125="",$C125=""),"",B125*'MPTO_working_3-way'!$I124)</f>
        <v>3.4206775763409811</v>
      </c>
      <c r="G125" s="35">
        <f>IF(OR($A125="",$B125="",$C125=""),"",C125*'MPTO_working_3-way'!$I124)</f>
        <v>2.8522870425078874</v>
      </c>
      <c r="H125" s="33">
        <f>IF(OR($A125="",$B125="",$C125=""),"",'MPTO_working_3-way'!E124)</f>
        <v>2.7944051719674978</v>
      </c>
      <c r="I125" s="34">
        <f>IF(OR($A125="",$B125="",$C125=""),"",'MPTO_working_3-way'!F124)</f>
        <v>3.4367919338765636</v>
      </c>
      <c r="J125" s="35">
        <f>IF(OR($A125="",$B125="",$C125=""),"",'MPTO_working_3-way'!G124)</f>
        <v>2.8475988245901194</v>
      </c>
      <c r="K125" s="33">
        <f>IF(OR($A125="",$B125="",$C125=""),"",'OddsRatio_working_3-way'!H124)</f>
        <v>2.7975815632196577</v>
      </c>
      <c r="L125" s="34">
        <f>IF(OR($A125="",$B125="",$C125=""),"",'OddsRatio_working_3-way'!I124)</f>
        <v>3.428311936279187</v>
      </c>
      <c r="M125" s="35">
        <f>IF(OR($A125="",$B125="",$C125=""),"",'OddsRatio_working_3-way'!J124)</f>
        <v>2.850142427641285</v>
      </c>
      <c r="N125" s="36">
        <f t="shared" si="14"/>
        <v>35.706440807807603</v>
      </c>
      <c r="O125" s="37">
        <f t="shared" si="15"/>
        <v>29.233974196120428</v>
      </c>
      <c r="P125" s="37">
        <f t="shared" si="16"/>
        <v>35.059584996071962</v>
      </c>
      <c r="Q125" t="s">
        <v>635</v>
      </c>
      <c r="R125" t="s">
        <v>556</v>
      </c>
      <c r="S125" s="28">
        <v>44204</v>
      </c>
      <c r="AJ125" t="s">
        <v>741</v>
      </c>
    </row>
    <row r="126" spans="1:36" ht="15" x14ac:dyDescent="0.25">
      <c r="A126">
        <v>3.3</v>
      </c>
      <c r="B126">
        <v>3.51</v>
      </c>
      <c r="C126">
        <v>2.25</v>
      </c>
      <c r="D126" s="32">
        <f t="shared" si="7"/>
        <v>3.2375032375032475E-2</v>
      </c>
      <c r="E126" s="33">
        <f>IF(OR($A126="",$B126="",$C126=""),"",A126*'MPTO_working_3-way'!$I125)</f>
        <v>3.4068376068376072</v>
      </c>
      <c r="F126" s="34">
        <f>IF(OR($A126="",$B126="",$C126=""),"",B126*'MPTO_working_3-way'!$I125)</f>
        <v>3.623636363636364</v>
      </c>
      <c r="G126" s="35">
        <f>IF(OR($A126="",$B126="",$C126=""),"",C126*'MPTO_working_3-way'!$I125)</f>
        <v>2.3228438228438231</v>
      </c>
      <c r="H126" s="33">
        <f>IF(OR($A126="",$B126="",$C126=""),"",'MPTO_working_3-way'!E125)</f>
        <v>3.4218611521418021</v>
      </c>
      <c r="I126" s="34">
        <f>IF(OR($A126="",$B126="",$C126=""),"",'MPTO_working_3-way'!F125)</f>
        <v>3.6481889763779534</v>
      </c>
      <c r="J126" s="35">
        <f>IF(OR($A126="",$B126="",$C126=""),"",'MPTO_working_3-way'!G125)</f>
        <v>2.3059924347999203</v>
      </c>
      <c r="K126" s="33">
        <f>IF(OR($A126="",$B126="",$C126=""),"",'OddsRatio_working_3-way'!H125)</f>
        <v>3.4161988915837092</v>
      </c>
      <c r="L126" s="34">
        <f>IF(OR($A126="",$B126="",$C126=""),"",'OddsRatio_working_3-way'!I125)</f>
        <v>3.6368083555978736</v>
      </c>
      <c r="M126" s="35">
        <f>IF(OR($A126="",$B126="",$C126=""),"",'OddsRatio_working_3-way'!J125)</f>
        <v>2.3131515715128854</v>
      </c>
      <c r="N126" s="36">
        <f t="shared" si="14"/>
        <v>29.352734570998489</v>
      </c>
      <c r="O126" s="37">
        <f t="shared" si="15"/>
        <v>27.596588058203707</v>
      </c>
      <c r="P126" s="37">
        <f t="shared" si="16"/>
        <v>43.050677370797793</v>
      </c>
      <c r="Q126" t="s">
        <v>701</v>
      </c>
      <c r="R126" t="s">
        <v>636</v>
      </c>
      <c r="S126" s="28">
        <v>44204</v>
      </c>
      <c r="AJ126" t="s">
        <v>741</v>
      </c>
    </row>
    <row r="127" spans="1:36" ht="15" x14ac:dyDescent="0.25">
      <c r="A127">
        <v>3.27</v>
      </c>
      <c r="B127">
        <v>3.57</v>
      </c>
      <c r="C127">
        <v>2.23</v>
      </c>
      <c r="D127" s="32">
        <f t="shared" si="7"/>
        <v>3.4352935644986538E-2</v>
      </c>
      <c r="E127" s="33">
        <f>IF(OR($A127="",$B127="",$C127=""),"",A127*'MPTO_working_3-way'!$I126)</f>
        <v>3.382334099559106</v>
      </c>
      <c r="F127" s="34">
        <f>IF(OR($A127="",$B127="",$C127=""),"",B127*'MPTO_working_3-way'!$I126)</f>
        <v>3.692639980252602</v>
      </c>
      <c r="G127" s="35">
        <f>IF(OR($A127="",$B127="",$C127=""),"",C127*'MPTO_working_3-way'!$I126)</f>
        <v>2.3066070464883199</v>
      </c>
      <c r="H127" s="33">
        <f>IF(OR($A127="",$B127="",$C127=""),"",'MPTO_working_3-way'!E126)</f>
        <v>3.3972074118762121</v>
      </c>
      <c r="I127" s="34">
        <f>IF(OR($A127="",$B127="",$C127=""),"",'MPTO_working_3-way'!F126)</f>
        <v>3.722161956271369</v>
      </c>
      <c r="J127" s="35">
        <f>IF(OR($A127="",$B127="",$C127=""),"",'MPTO_working_3-way'!G126)</f>
        <v>2.2884367946374575</v>
      </c>
      <c r="K127" s="33">
        <f>IF(OR($A127="",$B127="",$C127=""),"",'OddsRatio_working_3-way'!H126)</f>
        <v>3.3920350240186994</v>
      </c>
      <c r="L127" s="34">
        <f>IF(OR($A127="",$B127="",$C127=""),"",'OddsRatio_working_3-way'!I126)</f>
        <v>3.7081630007612589</v>
      </c>
      <c r="M127" s="35">
        <f>IF(OR($A127="",$B127="",$C127=""),"",'OddsRatio_working_3-way'!J126)</f>
        <v>2.2961247046444933</v>
      </c>
      <c r="N127" s="36">
        <f t="shared" si="14"/>
        <v>29.565382087190972</v>
      </c>
      <c r="O127" s="37">
        <f t="shared" si="15"/>
        <v>27.080896197511056</v>
      </c>
      <c r="P127" s="37">
        <f t="shared" si="16"/>
        <v>43.353721715297979</v>
      </c>
      <c r="Q127" t="s">
        <v>633</v>
      </c>
      <c r="R127" t="s">
        <v>634</v>
      </c>
      <c r="S127" s="28">
        <v>44204</v>
      </c>
      <c r="AJ127" t="s">
        <v>741</v>
      </c>
    </row>
    <row r="128" spans="1:36" ht="15" x14ac:dyDescent="0.25">
      <c r="A128">
        <v>1.61</v>
      </c>
      <c r="B128">
        <v>3.81</v>
      </c>
      <c r="C128">
        <v>6.79</v>
      </c>
      <c r="D128" s="32">
        <f t="shared" si="7"/>
        <v>3.08606090307737E-2</v>
      </c>
      <c r="E128" s="33">
        <f>IF(OR($A128="",$B128="",$C128=""),"",A128*'MPTO_working_3-way'!$I127)</f>
        <v>1.6596855805395458</v>
      </c>
      <c r="F128" s="34">
        <f>IF(OR($A128="",$B128="",$C128=""),"",B128*'MPTO_working_3-way'!$I127)</f>
        <v>3.9275789204072478</v>
      </c>
      <c r="G128" s="35">
        <f>IF(OR($A128="",$B128="",$C128=""),"",C128*'MPTO_working_3-way'!$I127)</f>
        <v>6.9995435353189537</v>
      </c>
      <c r="H128" s="33">
        <f>IF(OR($A128="",$B128="",$C128=""),"",'MPTO_working_3-way'!E127)</f>
        <v>1.6371136473255272</v>
      </c>
      <c r="I128" s="34">
        <f>IF(OR($A128="",$B128="",$C128=""),"",'MPTO_working_3-way'!F127)</f>
        <v>3.9654164621967398</v>
      </c>
      <c r="J128" s="35">
        <f>IF(OR($A128="",$B128="",$C128=""),"",'MPTO_working_3-way'!G127)</f>
        <v>7.2998809541822842</v>
      </c>
      <c r="K128" s="33">
        <f>IF(OR($A128="",$B128="",$C128=""),"",'OddsRatio_working_3-way'!H127)</f>
        <v>1.6451410647895046</v>
      </c>
      <c r="L128" s="34">
        <f>IF(OR($A128="",$B128="",$C128=""),"",'OddsRatio_working_3-way'!I127)</f>
        <v>3.9718793312434562</v>
      </c>
      <c r="M128" s="35">
        <f>IF(OR($A128="",$B128="",$C128=""),"",'OddsRatio_working_3-way'!J127)</f>
        <v>7.1235520739856257</v>
      </c>
      <c r="N128" s="36">
        <f t="shared" si="14"/>
        <v>60.252376216639227</v>
      </c>
      <c r="O128" s="37">
        <f t="shared" si="15"/>
        <v>25.460977876322616</v>
      </c>
      <c r="P128" s="37">
        <f t="shared" si="16"/>
        <v>14.286645907038167</v>
      </c>
      <c r="Q128" t="s">
        <v>751</v>
      </c>
      <c r="R128" t="s">
        <v>566</v>
      </c>
      <c r="S128" s="28">
        <v>44204</v>
      </c>
      <c r="AJ128" t="s">
        <v>743</v>
      </c>
    </row>
    <row r="129" spans="1:36" ht="15" x14ac:dyDescent="0.25">
      <c r="A129">
        <v>1.6</v>
      </c>
      <c r="B129">
        <v>3.96</v>
      </c>
      <c r="C129">
        <v>6.54</v>
      </c>
      <c r="D129" s="32">
        <f t="shared" si="7"/>
        <v>3.0430451302011052E-2</v>
      </c>
      <c r="E129" s="33">
        <f>IF(OR($A129="",$B129="",$C129=""),"",A129*'MPTO_working_3-way'!$I128)</f>
        <v>1.6486887220832178</v>
      </c>
      <c r="F129" s="34">
        <f>IF(OR($A129="",$B129="",$C129=""),"",B129*'MPTO_working_3-way'!$I128)</f>
        <v>4.0805045871559633</v>
      </c>
      <c r="G129" s="35">
        <f>IF(OR($A129="",$B129="",$C129=""),"",C129*'MPTO_working_3-way'!$I128)</f>
        <v>6.7390151515151526</v>
      </c>
      <c r="H129" s="33">
        <f>IF(OR($A129="",$B129="",$C129=""),"",'MPTO_working_3-way'!E128)</f>
        <v>1.6263957095668122</v>
      </c>
      <c r="I129" s="34">
        <f>IF(OR($A129="",$B129="",$C129=""),"",'MPTO_working_3-way'!F128)</f>
        <v>4.1257228426234214</v>
      </c>
      <c r="J129" s="35">
        <f>IF(OR($A129="",$B129="",$C129=""),"",'MPTO_working_3-way'!G128)</f>
        <v>7.0046790901468663</v>
      </c>
      <c r="K129" s="33">
        <f>IF(OR($A129="",$B129="",$C129=""),"",'OddsRatio_working_3-way'!H128)</f>
        <v>1.6341864536209358</v>
      </c>
      <c r="L129" s="34">
        <f>IF(OR($A129="",$B129="",$C129=""),"",'OddsRatio_working_3-way'!I128)</f>
        <v>4.1286531711966186</v>
      </c>
      <c r="M129" s="35">
        <f>IF(OR($A129="",$B129="",$C129=""),"",'OddsRatio_working_3-way'!J128)</f>
        <v>6.8556549217666447</v>
      </c>
      <c r="N129" s="36">
        <f t="shared" si="14"/>
        <v>60.654263391602484</v>
      </c>
      <c r="O129" s="37">
        <f t="shared" si="15"/>
        <v>24.506773087516159</v>
      </c>
      <c r="P129" s="37">
        <f t="shared" si="16"/>
        <v>14.838963520881343</v>
      </c>
      <c r="Q129" t="s">
        <v>702</v>
      </c>
      <c r="R129" t="s">
        <v>644</v>
      </c>
      <c r="S129" s="28">
        <v>44204</v>
      </c>
      <c r="AJ129" t="s">
        <v>743</v>
      </c>
    </row>
    <row r="130" spans="1:36" ht="15" x14ac:dyDescent="0.25">
      <c r="A130">
        <v>1.66</v>
      </c>
      <c r="B130">
        <v>3.88</v>
      </c>
      <c r="C130">
        <v>5.89</v>
      </c>
      <c r="D130" s="32">
        <f t="shared" si="7"/>
        <v>2.9920884244098556E-2</v>
      </c>
      <c r="E130" s="33">
        <f>IF(OR($A130="",$B130="",$C130=""),"",A130*'MPTO_working_3-way'!$I129)</f>
        <v>1.7096686678452035</v>
      </c>
      <c r="F130" s="34">
        <f>IF(OR($A130="",$B130="",$C130=""),"",B130*'MPTO_working_3-way'!$I129)</f>
        <v>3.9960930308671023</v>
      </c>
      <c r="G130" s="35">
        <f>IF(OR($A130="",$B130="",$C130=""),"",C130*'MPTO_working_3-way'!$I129)</f>
        <v>6.0662340081977399</v>
      </c>
      <c r="H130" s="33">
        <f>IF(OR($A130="",$B130="",$C130=""),"",'MPTO_working_3-way'!E129)</f>
        <v>1.6879460099021555</v>
      </c>
      <c r="I130" s="34">
        <f>IF(OR($A130="",$B130="",$C130=""),"",'MPTO_working_3-way'!F129)</f>
        <v>4.0361912241225282</v>
      </c>
      <c r="J130" s="35">
        <f>IF(OR($A130="",$B130="",$C130=""),"",'MPTO_working_3-way'!G129)</f>
        <v>6.257600683377512</v>
      </c>
      <c r="K130" s="33">
        <f>IF(OR($A130="",$B130="",$C130=""),"",'OddsRatio_working_3-way'!H129)</f>
        <v>1.6956914173787332</v>
      </c>
      <c r="L130" s="34">
        <f>IF(OR($A130="",$B130="",$C130=""),"",'OddsRatio_working_3-way'!I129)</f>
        <v>4.0357443667435637</v>
      </c>
      <c r="M130" s="35">
        <f>IF(OR($A130="",$B130="",$C130=""),"",'OddsRatio_working_3-way'!J129)</f>
        <v>6.1544409560333433</v>
      </c>
      <c r="N130" s="36">
        <f t="shared" si="14"/>
        <v>58.490865441217863</v>
      </c>
      <c r="O130" s="37">
        <f t="shared" si="15"/>
        <v>25.024442431036508</v>
      </c>
      <c r="P130" s="37">
        <f t="shared" si="16"/>
        <v>16.48469212774561</v>
      </c>
      <c r="Q130" t="s">
        <v>645</v>
      </c>
      <c r="R130" t="s">
        <v>568</v>
      </c>
      <c r="S130" s="28">
        <v>44204</v>
      </c>
      <c r="AJ130" t="s">
        <v>743</v>
      </c>
    </row>
    <row r="131" spans="1:36" ht="15" x14ac:dyDescent="0.25">
      <c r="A131">
        <v>2.8</v>
      </c>
      <c r="B131">
        <v>3.29</v>
      </c>
      <c r="C131">
        <v>2.73</v>
      </c>
      <c r="D131" s="32">
        <f t="shared" si="7"/>
        <v>2.7394591224378484E-2</v>
      </c>
      <c r="E131" s="33">
        <f>IF(OR($A131="",$B131="",$C131=""),"",A131*'MPTO_working_3-way'!$I130)</f>
        <v>2.8767048554282595</v>
      </c>
      <c r="F131" s="34">
        <f>IF(OR($A131="",$B131="",$C131=""),"",B131*'MPTO_working_3-way'!$I130)</f>
        <v>3.3801282051282051</v>
      </c>
      <c r="G131" s="35">
        <f>IF(OR($A131="",$B131="",$C131=""),"",C131*'MPTO_working_3-way'!$I130)</f>
        <v>2.804787234042553</v>
      </c>
      <c r="H131" s="33">
        <f>IF(OR($A131="",$B131="",$C131=""),"",'MPTO_working_3-way'!E130)</f>
        <v>2.8734696924455054</v>
      </c>
      <c r="I131" s="34">
        <f>IF(OR($A131="",$B131="",$C131=""),"",'MPTO_working_3-way'!F130)</f>
        <v>3.3919020134819582</v>
      </c>
      <c r="J131" s="35">
        <f>IF(OR($A131="",$B131="",$C131=""),"",'MPTO_working_3-way'!G130)</f>
        <v>2.7997963414190634</v>
      </c>
      <c r="K131" s="33">
        <f>IF(OR($A131="",$B131="",$C131=""),"",'OddsRatio_working_3-way'!H130)</f>
        <v>2.8752484047464675</v>
      </c>
      <c r="L131" s="34">
        <f>IF(OR($A131="",$B131="",$C131=""),"",'OddsRatio_working_3-way'!I130)</f>
        <v>3.3857326927052283</v>
      </c>
      <c r="M131" s="35">
        <f>IF(OR($A131="",$B131="",$C131=""),"",'OddsRatio_working_3-way'!J130)</f>
        <v>2.8023220778952167</v>
      </c>
      <c r="N131" s="36">
        <f t="shared" si="14"/>
        <v>34.761995069220561</v>
      </c>
      <c r="O131" s="37">
        <f t="shared" si="15"/>
        <v>29.584676654655794</v>
      </c>
      <c r="P131" s="37">
        <f t="shared" si="16"/>
        <v>35.653328276123652</v>
      </c>
      <c r="Q131" t="s">
        <v>569</v>
      </c>
      <c r="R131" t="s">
        <v>705</v>
      </c>
      <c r="S131" s="28">
        <v>44204</v>
      </c>
      <c r="AJ131" t="s">
        <v>743</v>
      </c>
    </row>
    <row r="132" spans="1:36" ht="15" x14ac:dyDescent="0.25">
      <c r="A132">
        <v>3.8</v>
      </c>
      <c r="B132">
        <v>3.16</v>
      </c>
      <c r="C132">
        <v>2.2000000000000002</v>
      </c>
      <c r="D132" s="32">
        <f t="shared" si="7"/>
        <v>3.4159045484828177E-2</v>
      </c>
      <c r="E132" s="33">
        <f>IF(OR($A132="",$B132="",$C132=""),"",A132*'MPTO_working_3-way'!$I131)</f>
        <v>3.9298043728423471</v>
      </c>
      <c r="F132" s="34">
        <f>IF(OR($A132="",$B132="",$C132=""),"",B132*'MPTO_working_3-way'!$I131)</f>
        <v>3.267942583732057</v>
      </c>
      <c r="G132" s="35">
        <f>IF(OR($A132="",$B132="",$C132=""),"",C132*'MPTO_working_3-way'!$I131)</f>
        <v>2.275149900066622</v>
      </c>
      <c r="H132" s="33">
        <f>IF(OR($A132="",$B132="",$C132=""),"",'MPTO_working_3-way'!E131)</f>
        <v>3.9718547029107523</v>
      </c>
      <c r="I132" s="34">
        <f>IF(OR($A132="",$B132="",$C132=""),"",'MPTO_working_3-way'!F131)</f>
        <v>3.2779432201707359</v>
      </c>
      <c r="J132" s="35">
        <f>IF(OR($A132="",$B132="",$C132=""),"",'MPTO_working_3-way'!G131)</f>
        <v>2.2565258985923191</v>
      </c>
      <c r="K132" s="33">
        <f>IF(OR($A132="",$B132="",$C132=""),"",'OddsRatio_working_3-way'!H131)</f>
        <v>3.9503728644647844</v>
      </c>
      <c r="L132" s="34">
        <f>IF(OR($A132="",$B132="",$C132=""),"",'OddsRatio_working_3-way'!I131)</f>
        <v>3.2760019240156901</v>
      </c>
      <c r="M132" s="35">
        <f>IF(OR($A132="",$B132="",$C132=""),"",'OddsRatio_working_3-way'!J131)</f>
        <v>2.2644455133420505</v>
      </c>
      <c r="N132" s="36">
        <f t="shared" si="14"/>
        <v>25.446559297218158</v>
      </c>
      <c r="O132" s="37">
        <f t="shared" si="15"/>
        <v>30.600292825768673</v>
      </c>
      <c r="P132" s="37">
        <f t="shared" si="16"/>
        <v>43.95314787701318</v>
      </c>
      <c r="Q132" t="s">
        <v>649</v>
      </c>
      <c r="R132" t="s">
        <v>650</v>
      </c>
      <c r="S132" s="28">
        <v>44204</v>
      </c>
      <c r="AJ132" t="s">
        <v>736</v>
      </c>
    </row>
    <row r="133" spans="1:36" ht="15" x14ac:dyDescent="0.25">
      <c r="A133">
        <v>2.4300000000000002</v>
      </c>
      <c r="B133">
        <v>3.28</v>
      </c>
      <c r="C133">
        <v>3.16</v>
      </c>
      <c r="D133" s="32">
        <f t="shared" ref="D133:D196" si="17">IF(OR($A133="",$B133="",$C133=""),"",(1/A133)+(1/B133)+(1/C133)-1)</f>
        <v>3.2856378727875279E-2</v>
      </c>
      <c r="E133" s="33">
        <f>IF(OR($A133="",$B133="",$C133=""),"",A133*'MPTO_working_3-way'!$I132)</f>
        <v>2.5098410003087372</v>
      </c>
      <c r="F133" s="34">
        <f>IF(OR($A133="",$B133="",$C133=""),"",B133*'MPTO_working_3-way'!$I132)</f>
        <v>3.3877689222274308</v>
      </c>
      <c r="G133" s="35">
        <f>IF(OR($A133="",$B133="",$C133=""),"",C133*'MPTO_working_3-way'!$I132)</f>
        <v>3.2638261567800861</v>
      </c>
      <c r="H133" s="33">
        <f>IF(OR($A133="",$B133="",$C133=""),"",'MPTO_working_3-way'!E132)</f>
        <v>2.4964394064743543</v>
      </c>
      <c r="I133" s="34">
        <f>IF(OR($A133="",$B133="",$C133=""),"",'MPTO_working_3-way'!F132)</f>
        <v>3.402217781152606</v>
      </c>
      <c r="J133" s="35">
        <f>IF(OR($A133="",$B133="",$C133=""),"",'MPTO_working_3-way'!G132)</f>
        <v>3.2732841718715018</v>
      </c>
      <c r="K133" s="33">
        <f>IF(OR($A133="",$B133="",$C133=""),"",'OddsRatio_working_3-way'!H132)</f>
        <v>2.5023994534548661</v>
      </c>
      <c r="L133" s="34">
        <f>IF(OR($A133="",$B133="",$C133=""),"",'OddsRatio_working_3-way'!I132)</f>
        <v>3.395434093620346</v>
      </c>
      <c r="M133" s="35">
        <f>IF(OR($A133="",$B133="",$C133=""),"",'OddsRatio_working_3-way'!J132)</f>
        <v>3.2693586150087484</v>
      </c>
      <c r="N133" s="36">
        <f t="shared" si="14"/>
        <v>39.843161374644417</v>
      </c>
      <c r="O133" s="37">
        <f t="shared" si="15"/>
        <v>29.517951872068892</v>
      </c>
      <c r="P133" s="37">
        <f t="shared" si="16"/>
        <v>30.638886753286691</v>
      </c>
      <c r="Q133" t="s">
        <v>573</v>
      </c>
      <c r="R133" t="s">
        <v>648</v>
      </c>
      <c r="S133" s="28">
        <v>44204</v>
      </c>
      <c r="AJ133" t="s">
        <v>736</v>
      </c>
    </row>
    <row r="134" spans="1:36" ht="15" x14ac:dyDescent="0.25">
      <c r="A134">
        <v>3.13</v>
      </c>
      <c r="B134">
        <v>3.35</v>
      </c>
      <c r="C134">
        <v>2.4</v>
      </c>
      <c r="D134" s="32">
        <f t="shared" si="17"/>
        <v>3.4662947244607611E-2</v>
      </c>
      <c r="E134" s="33">
        <f>IF(OR($A134="",$B134="",$C134=""),"",A134*'MPTO_working_3-way'!$I133)</f>
        <v>3.2384950248756219</v>
      </c>
      <c r="F134" s="34">
        <f>IF(OR($A134="",$B134="",$C134=""),"",B134*'MPTO_working_3-way'!$I133)</f>
        <v>3.4661208732694355</v>
      </c>
      <c r="G134" s="35">
        <f>IF(OR($A134="",$B134="",$C134=""),"",C134*'MPTO_working_3-way'!$I133)</f>
        <v>2.4831910733870584</v>
      </c>
      <c r="H134" s="33">
        <f>IF(OR($A134="",$B134="",$C134=""),"",'MPTO_working_3-way'!E133)</f>
        <v>3.2474438331533877</v>
      </c>
      <c r="I134" s="34">
        <f>IF(OR($A134="",$B134="",$C134=""),"",'MPTO_working_3-way'!F133)</f>
        <v>3.4848894694812058</v>
      </c>
      <c r="J134" s="35">
        <f>IF(OR($A134="",$B134="",$C134=""),"",'MPTO_working_3-way'!G133)</f>
        <v>2.4684510302705318</v>
      </c>
      <c r="K134" s="33">
        <f>IF(OR($A134="",$B134="",$C134=""),"",'OddsRatio_working_3-way'!H133)</f>
        <v>3.2440645504192172</v>
      </c>
      <c r="L134" s="34">
        <f>IF(OR($A134="",$B134="",$C134=""),"",'OddsRatio_working_3-way'!I133)</f>
        <v>3.4758458654859905</v>
      </c>
      <c r="M134" s="35">
        <f>IF(OR($A134="",$B134="",$C134=""),"",'OddsRatio_working_3-way'!J133)</f>
        <v>2.4749720049703776</v>
      </c>
      <c r="N134" s="36">
        <f t="shared" si="14"/>
        <v>30.878540566490635</v>
      </c>
      <c r="O134" s="37">
        <f t="shared" si="15"/>
        <v>28.850696111377822</v>
      </c>
      <c r="P134" s="37">
        <f t="shared" si="16"/>
        <v>40.270763322131543</v>
      </c>
      <c r="Q134" t="s">
        <v>574</v>
      </c>
      <c r="R134" t="s">
        <v>647</v>
      </c>
      <c r="S134" s="28">
        <v>44204</v>
      </c>
      <c r="AJ134" t="s">
        <v>736</v>
      </c>
    </row>
    <row r="135" spans="1:36" ht="15" x14ac:dyDescent="0.25">
      <c r="A135">
        <v>2.0699999999999998</v>
      </c>
      <c r="B135">
        <v>3.02</v>
      </c>
      <c r="C135">
        <v>4.4400000000000004</v>
      </c>
      <c r="D135" s="32">
        <f t="shared" si="17"/>
        <v>3.944284047940827E-2</v>
      </c>
      <c r="E135" s="33">
        <f>IF(OR($A135="",$B135="",$C135=""),"",A135*'MPTO_working_3-way'!$I134)</f>
        <v>2.1516466797923748</v>
      </c>
      <c r="F135" s="34">
        <f>IF(OR($A135="",$B135="",$C135=""),"",B135*'MPTO_working_3-way'!$I134)</f>
        <v>3.1391173782478128</v>
      </c>
      <c r="G135" s="35">
        <f>IF(OR($A135="",$B135="",$C135=""),"",C135*'MPTO_working_3-way'!$I134)</f>
        <v>4.6151262117285734</v>
      </c>
      <c r="H135" s="33">
        <f>IF(OR($A135="",$B135="",$C135=""),"",'MPTO_working_3-way'!E134)</f>
        <v>2.1279123254199361</v>
      </c>
      <c r="I135" s="34">
        <f>IF(OR($A135="",$B135="",$C135=""),"",'MPTO_working_3-way'!F134)</f>
        <v>3.1448695381034302</v>
      </c>
      <c r="J135" s="35">
        <f>IF(OR($A135="",$B135="",$C135=""),"",'MPTO_working_3-way'!G134)</f>
        <v>4.7152549099018897</v>
      </c>
      <c r="K135" s="33">
        <f>IF(OR($A135="",$B135="",$C135=""),"",'OddsRatio_working_3-way'!H134)</f>
        <v>2.1380127840590024</v>
      </c>
      <c r="L135" s="34">
        <f>IF(OR($A135="",$B135="",$C135=""),"",'OddsRatio_working_3-way'!I134)</f>
        <v>3.1483979661674626</v>
      </c>
      <c r="M135" s="35">
        <f>IF(OR($A135="",$B135="",$C135=""),"",'OddsRatio_working_3-way'!J134)</f>
        <v>4.6586579225822149</v>
      </c>
      <c r="N135" s="36">
        <f t="shared" si="14"/>
        <v>46.476032026619535</v>
      </c>
      <c r="O135" s="37">
        <f t="shared" si="15"/>
        <v>31.856088177186237</v>
      </c>
      <c r="P135" s="37">
        <f t="shared" si="16"/>
        <v>21.667879796194235</v>
      </c>
      <c r="Q135" t="s">
        <v>655</v>
      </c>
      <c r="R135" t="s">
        <v>579</v>
      </c>
      <c r="S135" s="28">
        <v>44204</v>
      </c>
      <c r="AJ135" t="s">
        <v>737</v>
      </c>
    </row>
    <row r="136" spans="1:36" ht="15" x14ac:dyDescent="0.25">
      <c r="A136">
        <v>4.53</v>
      </c>
      <c r="B136">
        <v>3.47</v>
      </c>
      <c r="C136">
        <v>1.88</v>
      </c>
      <c r="D136" s="32">
        <f t="shared" si="17"/>
        <v>4.0849883533746745E-2</v>
      </c>
      <c r="E136" s="33">
        <f>IF(OR($A136="",$B136="",$C136=""),"",A136*'MPTO_working_3-way'!$I135)</f>
        <v>4.7150499724078729</v>
      </c>
      <c r="F136" s="34">
        <f>IF(OR($A136="",$B136="",$C136=""),"",B136*'MPTO_working_3-way'!$I135)</f>
        <v>3.6117490958621015</v>
      </c>
      <c r="G136" s="35">
        <f>IF(OR($A136="",$B136="",$C136=""),"",C136*'MPTO_working_3-way'!$I135)</f>
        <v>1.9567977810434438</v>
      </c>
      <c r="H136" s="33">
        <f>IF(OR($A136="",$B136="",$C136=""),"",'MPTO_working_3-way'!E135)</f>
        <v>4.8277944072864107</v>
      </c>
      <c r="I136" s="34">
        <f>IF(OR($A136="",$B136="",$C136=""),"",'MPTO_working_3-way'!F135)</f>
        <v>3.6420875385465323</v>
      </c>
      <c r="J136" s="35">
        <f>IF(OR($A136="",$B136="",$C136=""),"",'MPTO_working_3-way'!G135)</f>
        <v>1.9293909820625446</v>
      </c>
      <c r="K136" s="33">
        <f>IF(OR($A136="",$B136="",$C136=""),"",'OddsRatio_working_3-way'!H135)</f>
        <v>4.7702093170017141</v>
      </c>
      <c r="L136" s="34">
        <f>IF(OR($A136="",$B136="",$C136=""),"",'OddsRatio_working_3-way'!I135)</f>
        <v>3.6380784739360426</v>
      </c>
      <c r="M136" s="35">
        <f>IF(OR($A136="",$B136="",$C136=""),"",'OddsRatio_working_3-way'!J135)</f>
        <v>1.9398822093375376</v>
      </c>
      <c r="N136" s="36">
        <f t="shared" si="14"/>
        <v>21.208682958864205</v>
      </c>
      <c r="O136" s="37">
        <f t="shared" si="15"/>
        <v>27.687416081744914</v>
      </c>
      <c r="P136" s="37">
        <f t="shared" si="16"/>
        <v>51.103900959390877</v>
      </c>
      <c r="Q136" t="s">
        <v>525</v>
      </c>
      <c r="R136" t="s">
        <v>752</v>
      </c>
      <c r="S136" s="28">
        <v>44204</v>
      </c>
      <c r="AJ136" t="s">
        <v>737</v>
      </c>
    </row>
    <row r="137" spans="1:36" ht="15" x14ac:dyDescent="0.25">
      <c r="A137">
        <v>1.98</v>
      </c>
      <c r="B137">
        <v>3.39</v>
      </c>
      <c r="C137">
        <v>4.2699999999999996</v>
      </c>
      <c r="D137" s="32">
        <f t="shared" si="17"/>
        <v>3.4227793258694295E-2</v>
      </c>
      <c r="E137" s="33">
        <f>IF(OR($A137="",$B137="",$C137=""),"",A137*'MPTO_working_3-way'!$I136)</f>
        <v>2.0477710306522146</v>
      </c>
      <c r="F137" s="34">
        <f>IF(OR($A137="",$B137="",$C137=""),"",B137*'MPTO_working_3-way'!$I136)</f>
        <v>3.5060322191469737</v>
      </c>
      <c r="G137" s="35">
        <f>IF(OR($A137="",$B137="",$C137=""),"",C137*'MPTO_working_3-way'!$I136)</f>
        <v>4.4161526772146242</v>
      </c>
      <c r="H137" s="33">
        <f>IF(OR($A137="",$B137="",$C137=""),"",'MPTO_working_3-way'!E136)</f>
        <v>2.0257626747754394</v>
      </c>
      <c r="I137" s="34">
        <f>IF(OR($A137="",$B137="",$C137=""),"",'MPTO_working_3-way'!F136)</f>
        <v>3.5263916842343832</v>
      </c>
      <c r="J137" s="35">
        <f>IF(OR($A137="",$B137="",$C137=""),"",'MPTO_working_3-way'!G136)</f>
        <v>4.4886774067147179</v>
      </c>
      <c r="K137" s="33">
        <f>IF(OR($A137="",$B137="",$C137=""),"",'OddsRatio_working_3-way'!H136)</f>
        <v>2.0345047051593741</v>
      </c>
      <c r="L137" s="34">
        <f>IF(OR($A137="",$B137="",$C137=""),"",'OddsRatio_working_3-way'!I136)</f>
        <v>3.5229247401335759</v>
      </c>
      <c r="M137" s="35">
        <f>IF(OR($A137="",$B137="",$C137=""),"",'OddsRatio_working_3-way'!J136)</f>
        <v>4.4518677406848504</v>
      </c>
      <c r="N137" s="36">
        <f t="shared" si="14"/>
        <v>48.83358466505409</v>
      </c>
      <c r="O137" s="37">
        <f t="shared" si="15"/>
        <v>28.522270689323626</v>
      </c>
      <c r="P137" s="37">
        <f t="shared" si="16"/>
        <v>22.644144645622273</v>
      </c>
      <c r="Q137" t="s">
        <v>656</v>
      </c>
      <c r="R137" t="s">
        <v>712</v>
      </c>
      <c r="S137" s="28">
        <v>44204</v>
      </c>
      <c r="AJ137" t="s">
        <v>738</v>
      </c>
    </row>
    <row r="138" spans="1:36" ht="15" x14ac:dyDescent="0.25">
      <c r="A138">
        <v>7</v>
      </c>
      <c r="B138">
        <v>4.09</v>
      </c>
      <c r="C138">
        <v>1.55</v>
      </c>
      <c r="D138" s="32">
        <f t="shared" si="17"/>
        <v>3.2517210685836018E-2</v>
      </c>
      <c r="E138" s="33">
        <f>IF(OR($A138="",$B138="",$C138=""),"",A138*'MPTO_working_3-way'!$I137)</f>
        <v>7.2276204748008519</v>
      </c>
      <c r="F138" s="34">
        <f>IF(OR($A138="",$B138="",$C138=""),"",B138*'MPTO_working_3-way'!$I137)</f>
        <v>4.2229953917050693</v>
      </c>
      <c r="G138" s="35">
        <f>IF(OR($A138="",$B138="",$C138=""),"",C138*'MPTO_working_3-way'!$I137)</f>
        <v>1.6004016765630458</v>
      </c>
      <c r="H138" s="33">
        <f>IF(OR($A138="",$B138="",$C138=""),"",'MPTO_working_3-way'!E137)</f>
        <v>7.5747204915934114</v>
      </c>
      <c r="I138" s="34">
        <f>IF(OR($A138="",$B138="",$C138=""),"",'MPTO_working_3-way'!F137)</f>
        <v>4.2797280354904048</v>
      </c>
      <c r="J138" s="35">
        <f>IF(OR($A138="",$B138="",$C138=""),"",'MPTO_working_3-way'!G137)</f>
        <v>1.5764858431915878</v>
      </c>
      <c r="K138" s="33">
        <f>IF(OR($A138="",$B138="",$C138=""),"",'OddsRatio_working_3-way'!H137)</f>
        <v>7.3777885539021177</v>
      </c>
      <c r="L138" s="34">
        <f>IF(OR($A138="",$B138="",$C138=""),"",'OddsRatio_working_3-way'!I137)</f>
        <v>4.2845611052595913</v>
      </c>
      <c r="M138" s="35">
        <f>IF(OR($A138="",$B138="",$C138=""),"",'OddsRatio_working_3-way'!J137)</f>
        <v>1.5846306174410276</v>
      </c>
      <c r="N138" s="36">
        <f t="shared" si="14"/>
        <v>13.835812263337663</v>
      </c>
      <c r="O138" s="37">
        <f t="shared" si="15"/>
        <v>23.679874289330961</v>
      </c>
      <c r="P138" s="37">
        <f t="shared" si="16"/>
        <v>62.484313447331374</v>
      </c>
      <c r="Q138" t="s">
        <v>528</v>
      </c>
      <c r="R138" t="s">
        <v>583</v>
      </c>
      <c r="S138" s="28">
        <v>44204</v>
      </c>
      <c r="AJ138" t="s">
        <v>738</v>
      </c>
    </row>
    <row r="139" spans="1:36" ht="15" x14ac:dyDescent="0.25">
      <c r="A139">
        <v>1.52</v>
      </c>
      <c r="B139">
        <v>4.3600000000000003</v>
      </c>
      <c r="C139">
        <v>7.03</v>
      </c>
      <c r="D139" s="32">
        <f t="shared" si="17"/>
        <v>2.9500045675806108E-2</v>
      </c>
      <c r="E139" s="33">
        <f>IF(OR($A139="",$B139="",$C139=""),"",A139*'MPTO_working_3-way'!$I138)</f>
        <v>1.5648400694272253</v>
      </c>
      <c r="F139" s="34">
        <f>IF(OR($A139="",$B139="",$C139=""),"",B139*'MPTO_working_3-way'!$I138)</f>
        <v>4.4886201991465153</v>
      </c>
      <c r="G139" s="35">
        <f>IF(OR($A139="",$B139="",$C139=""),"",C139*'MPTO_working_3-way'!$I138)</f>
        <v>7.2373853211009171</v>
      </c>
      <c r="H139" s="33">
        <f>IF(OR($A139="",$B139="",$C139=""),"",'MPTO_working_3-way'!E138)</f>
        <v>1.5430636943957792</v>
      </c>
      <c r="I139" s="34">
        <f>IF(OR($A139="",$B139="",$C139=""),"",'MPTO_working_3-way'!F138)</f>
        <v>4.5553012513747291</v>
      </c>
      <c r="J139" s="35">
        <f>IF(OR($A139="",$B139="",$C139=""),"",'MPTO_working_3-way'!G138)</f>
        <v>7.5520622874882948</v>
      </c>
      <c r="K139" s="33">
        <f>IF(OR($A139="",$B139="",$C139=""),"",'OddsRatio_working_3-way'!H138)</f>
        <v>1.5503148141997121</v>
      </c>
      <c r="L139" s="34">
        <f>IF(OR($A139="",$B139="",$C139=""),"",'OddsRatio_working_3-way'!I138)</f>
        <v>4.5558803379058332</v>
      </c>
      <c r="M139" s="35">
        <f>IF(OR($A139="",$B139="",$C139=""),"",'OddsRatio_working_3-way'!J138)</f>
        <v>7.3815352492774338</v>
      </c>
      <c r="N139" s="36">
        <f t="shared" si="14"/>
        <v>63.904294089684676</v>
      </c>
      <c r="O139" s="37">
        <f t="shared" si="15"/>
        <v>22.278561242275391</v>
      </c>
      <c r="P139" s="37">
        <f t="shared" si="16"/>
        <v>13.81714466803993</v>
      </c>
      <c r="Q139" t="s">
        <v>657</v>
      </c>
      <c r="R139" t="s">
        <v>582</v>
      </c>
      <c r="S139" s="28">
        <v>44204</v>
      </c>
      <c r="AJ139" t="s">
        <v>738</v>
      </c>
    </row>
    <row r="140" spans="1:36" ht="15" x14ac:dyDescent="0.25">
      <c r="A140">
        <v>1.62</v>
      </c>
      <c r="B140">
        <v>4.24</v>
      </c>
      <c r="C140">
        <v>5.59</v>
      </c>
      <c r="D140" s="32">
        <f t="shared" si="17"/>
        <v>3.202388378635268E-2</v>
      </c>
      <c r="E140" s="33">
        <f>IF(OR($A140="",$B140="",$C140=""),"",A140*'MPTO_working_3-way'!$I139)</f>
        <v>1.6718786917338915</v>
      </c>
      <c r="F140" s="34">
        <f>IF(OR($A140="",$B140="",$C140=""),"",B140*'MPTO_working_3-way'!$I139)</f>
        <v>4.3757812672541352</v>
      </c>
      <c r="G140" s="35">
        <f>IF(OR($A140="",$B140="",$C140=""),"",C140*'MPTO_working_3-way'!$I139)</f>
        <v>5.7690135103657116</v>
      </c>
      <c r="H140" s="33">
        <f>IF(OR($A140="",$B140="",$C140=""),"",'MPTO_working_3-way'!E139)</f>
        <v>1.6485074702907436</v>
      </c>
      <c r="I140" s="34">
        <f>IF(OR($A140="",$B140="",$C140=""),"",'MPTO_working_3-way'!F139)</f>
        <v>4.4410016087722504</v>
      </c>
      <c r="J140" s="35">
        <f>IF(OR($A140="",$B140="",$C140=""),"",'MPTO_working_3-way'!G139)</f>
        <v>5.9447289313938025</v>
      </c>
      <c r="K140" s="33">
        <f>IF(OR($A140="",$B140="",$C140=""),"",'OddsRatio_working_3-way'!H139)</f>
        <v>1.6565241336124832</v>
      </c>
      <c r="L140" s="34">
        <f>IF(OR($A140="",$B140="",$C140=""),"",'OddsRatio_working_3-way'!I139)</f>
        <v>4.430868053071686</v>
      </c>
      <c r="M140" s="35">
        <f>IF(OR($A140="",$B140="",$C140=""),"",'OddsRatio_working_3-way'!J139)</f>
        <v>5.8603964085182207</v>
      </c>
      <c r="N140" s="36">
        <f t="shared" si="14"/>
        <v>59.812952036783742</v>
      </c>
      <c r="O140" s="37">
        <f t="shared" si="15"/>
        <v>22.853061863110771</v>
      </c>
      <c r="P140" s="37">
        <f t="shared" si="16"/>
        <v>17.333986100105488</v>
      </c>
      <c r="Q140" t="s">
        <v>663</v>
      </c>
      <c r="R140" t="s">
        <v>664</v>
      </c>
      <c r="S140" s="28">
        <v>44204</v>
      </c>
      <c r="AJ140" t="s">
        <v>744</v>
      </c>
    </row>
    <row r="141" spans="1:36" ht="15" x14ac:dyDescent="0.25">
      <c r="A141">
        <v>2.04</v>
      </c>
      <c r="B141">
        <v>3.45</v>
      </c>
      <c r="C141">
        <v>4.01</v>
      </c>
      <c r="D141" s="32">
        <f t="shared" si="17"/>
        <v>2.9427709498631938E-2</v>
      </c>
      <c r="E141" s="33">
        <f>IF(OR($A141="",$B141="",$C141=""),"",A141*'MPTO_working_3-way'!$I140)</f>
        <v>2.1000325273772091</v>
      </c>
      <c r="F141" s="34">
        <f>IF(OR($A141="",$B141="",$C141=""),"",B141*'MPTO_working_3-way'!$I140)</f>
        <v>3.5515255977702802</v>
      </c>
      <c r="G141" s="35">
        <f>IF(OR($A141="",$B141="",$C141=""),"",C141*'MPTO_working_3-way'!$I140)</f>
        <v>4.1280051150895138</v>
      </c>
      <c r="H141" s="33">
        <f>IF(OR($A141="",$B141="",$C141=""),"",'MPTO_working_3-way'!E140)</f>
        <v>2.0816556839454594</v>
      </c>
      <c r="I141" s="34">
        <f>IF(OR($A141="",$B141="",$C141=""),"",'MPTO_working_3-way'!F140)</f>
        <v>3.5708440247179754</v>
      </c>
      <c r="J141" s="35">
        <f>IF(OR($A141="",$B141="",$C141=""),"",'MPTO_working_3-way'!G140)</f>
        <v>4.1741920025557739</v>
      </c>
      <c r="K141" s="33">
        <f>IF(OR($A141="",$B141="",$C141=""),"",'OddsRatio_working_3-way'!H140)</f>
        <v>2.0890466921500077</v>
      </c>
      <c r="L141" s="34">
        <f>IF(OR($A141="",$B141="",$C141=""),"",'OddsRatio_working_3-way'!I140)</f>
        <v>3.5655426882379979</v>
      </c>
      <c r="M141" s="35">
        <f>IF(OR($A141="",$B141="",$C141=""),"",'OddsRatio_working_3-way'!J140)</f>
        <v>4.15195244554954</v>
      </c>
      <c r="N141" s="36">
        <f t="shared" si="14"/>
        <v>47.618310048222376</v>
      </c>
      <c r="O141" s="37">
        <f t="shared" si="15"/>
        <v>28.156913767644536</v>
      </c>
      <c r="P141" s="37">
        <f t="shared" si="16"/>
        <v>24.224776184133081</v>
      </c>
      <c r="Q141" t="s">
        <v>662</v>
      </c>
      <c r="R141" t="s">
        <v>588</v>
      </c>
      <c r="S141" s="28">
        <v>44204</v>
      </c>
      <c r="AJ141" t="s">
        <v>744</v>
      </c>
    </row>
    <row r="142" spans="1:36" ht="15" x14ac:dyDescent="0.25">
      <c r="A142">
        <v>5.42</v>
      </c>
      <c r="B142">
        <v>4.13</v>
      </c>
      <c r="C142">
        <v>1.65</v>
      </c>
      <c r="D142" s="32">
        <f t="shared" si="17"/>
        <v>3.2693201684383055E-2</v>
      </c>
      <c r="E142" s="33">
        <f>IF(OR($A142="",$B142="",$C142=""),"",A142*'MPTO_working_3-way'!$I141)</f>
        <v>5.5971971531293558</v>
      </c>
      <c r="F142" s="34">
        <f>IF(OR($A142="",$B142="",$C142=""),"",B142*'MPTO_working_3-way'!$I141)</f>
        <v>4.2650229229565015</v>
      </c>
      <c r="G142" s="35">
        <f>IF(OR($A142="",$B142="",$C142=""),"",C142*'MPTO_working_3-way'!$I141)</f>
        <v>1.7039437827792319</v>
      </c>
      <c r="H142" s="33">
        <f>IF(OR($A142="",$B142="",$C142=""),"",'MPTO_working_3-way'!E141)</f>
        <v>5.7602322521481861</v>
      </c>
      <c r="I142" s="34">
        <f>IF(OR($A142="",$B142="",$C142=""),"",'MPTO_working_3-way'!F141)</f>
        <v>4.3246419314411453</v>
      </c>
      <c r="J142" s="35">
        <f>IF(OR($A142="",$B142="",$C142=""),"",'MPTO_working_3-way'!G141)</f>
        <v>1.6802123364331789</v>
      </c>
      <c r="K142" s="33">
        <f>IF(OR($A142="",$B142="",$C142=""),"",'OddsRatio_working_3-way'!H141)</f>
        <v>5.6815581829377955</v>
      </c>
      <c r="L142" s="34">
        <f>IF(OR($A142="",$B142="",$C142=""),"",'OddsRatio_working_3-way'!I141)</f>
        <v>4.315221066198033</v>
      </c>
      <c r="M142" s="35">
        <f>IF(OR($A142="",$B142="",$C142=""),"",'OddsRatio_working_3-way'!J141)</f>
        <v>1.6884644386673233</v>
      </c>
      <c r="N142" s="36">
        <f t="shared" si="14"/>
        <v>17.866084982211259</v>
      </c>
      <c r="O142" s="37">
        <f t="shared" si="15"/>
        <v>23.446532833797828</v>
      </c>
      <c r="P142" s="37">
        <f t="shared" si="16"/>
        <v>58.687382183990934</v>
      </c>
      <c r="Q142" t="s">
        <v>716</v>
      </c>
      <c r="R142" t="s">
        <v>666</v>
      </c>
      <c r="S142" s="28">
        <v>44204</v>
      </c>
      <c r="AJ142" t="s">
        <v>744</v>
      </c>
    </row>
    <row r="143" spans="1:36" ht="15" x14ac:dyDescent="0.25">
      <c r="A143">
        <v>2.17</v>
      </c>
      <c r="B143">
        <v>3.7</v>
      </c>
      <c r="C143">
        <v>3.24</v>
      </c>
      <c r="D143" s="32">
        <f t="shared" si="17"/>
        <v>3.9741738666469795E-2</v>
      </c>
      <c r="E143" s="33">
        <f>IF(OR($A143="",$B143="",$C143=""),"",A143*'MPTO_working_3-way'!$I142)</f>
        <v>2.2562395729062392</v>
      </c>
      <c r="F143" s="34">
        <f>IF(OR($A143="",$B143="",$C143=""),"",B143*'MPTO_working_3-way'!$I142)</f>
        <v>3.8470444330659386</v>
      </c>
      <c r="G143" s="35">
        <f>IF(OR($A143="",$B143="",$C143=""),"",C143*'MPTO_working_3-way'!$I142)</f>
        <v>3.3687632332793624</v>
      </c>
      <c r="H143" s="33">
        <f>IF(OR($A143="",$B143="",$C143=""),"",'MPTO_working_3-way'!E142)</f>
        <v>2.2342262388720804</v>
      </c>
      <c r="I143" s="34">
        <f>IF(OR($A143="",$B143="",$C143=""),"",'MPTO_working_3-way'!F142)</f>
        <v>3.8907020244723456</v>
      </c>
      <c r="J143" s="35">
        <f>IF(OR($A143="",$B143="",$C143=""),"",'MPTO_working_3-way'!G142)</f>
        <v>3.3853007570328755</v>
      </c>
      <c r="K143" s="33">
        <f>IF(OR($A143="",$B143="",$C143=""),"",'OddsRatio_working_3-way'!H142)</f>
        <v>2.2434056154077617</v>
      </c>
      <c r="L143" s="34">
        <f>IF(OR($A143="",$B143="",$C143=""),"",'OddsRatio_working_3-way'!I142)</f>
        <v>3.869397574017913</v>
      </c>
      <c r="M143" s="35">
        <f>IF(OR($A143="",$B143="",$C143=""),"",'OddsRatio_working_3-way'!J142)</f>
        <v>3.3805372465926387</v>
      </c>
      <c r="N143" s="36">
        <f t="shared" si="14"/>
        <v>44.321534468607439</v>
      </c>
      <c r="O143" s="37">
        <f t="shared" si="15"/>
        <v>25.993981026183278</v>
      </c>
      <c r="P143" s="37">
        <f t="shared" si="16"/>
        <v>29.684484505209298</v>
      </c>
      <c r="Q143" t="s">
        <v>595</v>
      </c>
      <c r="R143" t="s">
        <v>592</v>
      </c>
      <c r="S143" s="28">
        <v>44204</v>
      </c>
      <c r="AJ143" t="s">
        <v>740</v>
      </c>
    </row>
    <row r="144" spans="1:36" ht="15" x14ac:dyDescent="0.25">
      <c r="A144">
        <v>1.57</v>
      </c>
      <c r="B144">
        <v>3.84</v>
      </c>
      <c r="C144">
        <v>6.73</v>
      </c>
      <c r="D144" s="32">
        <f t="shared" si="17"/>
        <v>4.5947751929914071E-2</v>
      </c>
      <c r="E144" s="33">
        <f>IF(OR($A144="",$B144="",$C144=""),"",A144*'MPTO_working_3-way'!$I143)</f>
        <v>1.6421379705299652</v>
      </c>
      <c r="F144" s="34">
        <f>IF(OR($A144="",$B144="",$C144=""),"",B144*'MPTO_working_3-way'!$I143)</f>
        <v>4.0164393674108698</v>
      </c>
      <c r="G144" s="35">
        <f>IF(OR($A144="",$B144="",$C144=""),"",C144*'MPTO_working_3-way'!$I143)</f>
        <v>7.0392283704883223</v>
      </c>
      <c r="H144" s="33">
        <f>IF(OR($A144="",$B144="",$C144=""),"",'MPTO_working_3-way'!E143)</f>
        <v>1.6086823602314844</v>
      </c>
      <c r="I144" s="34">
        <f>IF(OR($A144="",$B144="",$C144=""),"",'MPTO_working_3-way'!F143)</f>
        <v>4.0799548864075446</v>
      </c>
      <c r="J144" s="35">
        <f>IF(OR($A144="",$B144="",$C144=""),"",'MPTO_working_3-way'!G143)</f>
        <v>7.5034238426484698</v>
      </c>
      <c r="K144" s="33">
        <f>IF(OR($A144="",$B144="",$C144=""),"",'OddsRatio_working_3-way'!H143)</f>
        <v>1.6201118590172587</v>
      </c>
      <c r="L144" s="34">
        <f>IF(OR($A144="",$B144="",$C144=""),"",'OddsRatio_working_3-way'!I143)</f>
        <v>4.0896801396649369</v>
      </c>
      <c r="M144" s="35">
        <f>IF(OR($A144="",$B144="",$C144=""),"",'OddsRatio_working_3-way'!J143)</f>
        <v>7.2337560564366505</v>
      </c>
      <c r="N144" s="36">
        <f t="shared" si="14"/>
        <v>60.896222969454342</v>
      </c>
      <c r="O144" s="37">
        <f t="shared" si="15"/>
        <v>24.897674495323781</v>
      </c>
      <c r="P144" s="37">
        <f t="shared" si="16"/>
        <v>14.206102535221889</v>
      </c>
      <c r="Q144" t="s">
        <v>671</v>
      </c>
      <c r="R144" t="s">
        <v>672</v>
      </c>
      <c r="S144" s="28">
        <v>44204</v>
      </c>
      <c r="AJ144" t="s">
        <v>740</v>
      </c>
    </row>
    <row r="145" spans="1:36" ht="15" x14ac:dyDescent="0.25">
      <c r="A145">
        <v>1.93</v>
      </c>
      <c r="B145">
        <v>3.56</v>
      </c>
      <c r="C145">
        <v>4.01</v>
      </c>
      <c r="D145" s="32">
        <f t="shared" si="17"/>
        <v>4.8410150033892485E-2</v>
      </c>
      <c r="E145" s="33">
        <f>IF(OR($A145="",$B145="",$C145=""),"",A145*'MPTO_working_3-way'!$I144)</f>
        <v>2.0234315895654125</v>
      </c>
      <c r="F145" s="34">
        <f>IF(OR($A145="",$B145="",$C145=""),"",B145*'MPTO_working_3-way'!$I144)</f>
        <v>3.7323401341206575</v>
      </c>
      <c r="G145" s="35">
        <f>IF(OR($A145="",$B145="",$C145=""),"",C145*'MPTO_working_3-way'!$I144)</f>
        <v>4.2041247016359087</v>
      </c>
      <c r="H145" s="33">
        <f>IF(OR($A145="",$B145="",$C145=""),"",'MPTO_working_3-way'!E144)</f>
        <v>1.9920398154792731</v>
      </c>
      <c r="I145" s="34">
        <f>IF(OR($A145="",$B145="",$C145=""),"",'MPTO_working_3-way'!F144)</f>
        <v>3.7769747800550069</v>
      </c>
      <c r="J145" s="35">
        <f>IF(OR($A145="",$B145="",$C145=""),"",'MPTO_working_3-way'!G144)</f>
        <v>4.2874321631520287</v>
      </c>
      <c r="K145" s="33">
        <f>IF(OR($A145="",$B145="",$C145=""),"",'OddsRatio_working_3-way'!H144)</f>
        <v>2.0040314314095626</v>
      </c>
      <c r="L145" s="34">
        <f>IF(OR($A145="",$B145="",$C145=""),"",'OddsRatio_working_3-way'!I144)</f>
        <v>3.7637854456005173</v>
      </c>
      <c r="M145" s="35">
        <f>IF(OR($A145="",$B145="",$C145=""),"",'OddsRatio_working_3-way'!J144)</f>
        <v>4.249607105959984</v>
      </c>
      <c r="N145" s="36">
        <f t="shared" si="14"/>
        <v>49.420993778928668</v>
      </c>
      <c r="O145" s="37">
        <f t="shared" si="15"/>
        <v>26.792842132958516</v>
      </c>
      <c r="P145" s="37">
        <f t="shared" si="16"/>
        <v>23.786164088112802</v>
      </c>
      <c r="Q145" t="s">
        <v>673</v>
      </c>
      <c r="R145" t="s">
        <v>668</v>
      </c>
      <c r="S145" s="28">
        <v>44204</v>
      </c>
      <c r="AJ145" t="s">
        <v>740</v>
      </c>
    </row>
    <row r="146" spans="1:36" ht="15" x14ac:dyDescent="0.25">
      <c r="A146">
        <v>2.84</v>
      </c>
      <c r="B146">
        <v>3.64</v>
      </c>
      <c r="C146">
        <v>2.5</v>
      </c>
      <c r="D146" s="32">
        <f t="shared" si="17"/>
        <v>2.6837950781612774E-2</v>
      </c>
      <c r="E146" s="33">
        <f>IF(OR($A146="",$B146="",$C146=""),"",A146*'MPTO_working_3-way'!$I145)</f>
        <v>2.9162197802197802</v>
      </c>
      <c r="F146" s="34">
        <f>IF(OR($A146="",$B146="",$C146=""),"",B146*'MPTO_working_3-way'!$I145)</f>
        <v>3.7376901408450705</v>
      </c>
      <c r="G146" s="35">
        <f>IF(OR($A146="",$B146="",$C146=""),"",C146*'MPTO_working_3-way'!$I145)</f>
        <v>2.567094876954032</v>
      </c>
      <c r="H146" s="33">
        <f>IF(OR($A146="",$B146="",$C146=""),"",'MPTO_working_3-way'!E145)</f>
        <v>2.9140357207288474</v>
      </c>
      <c r="I146" s="34">
        <f>IF(OR($A146="",$B146="",$C146=""),"",'MPTO_working_3-way'!F145)</f>
        <v>3.7625203820172373</v>
      </c>
      <c r="J146" s="35">
        <f>IF(OR($A146="",$B146="",$C146=""),"",'MPTO_working_3-way'!G145)</f>
        <v>2.5571914826248716</v>
      </c>
      <c r="K146" s="33">
        <f>IF(OR($A146="",$B146="",$C146=""),"",'OddsRatio_working_3-way'!H145)</f>
        <v>2.915991037612967</v>
      </c>
      <c r="L146" s="34">
        <f>IF(OR($A146="",$B146="",$C146=""),"",'OddsRatio_working_3-way'!I145)</f>
        <v>3.7490306191838219</v>
      </c>
      <c r="M146" s="35">
        <f>IF(OR($A146="",$B146="",$C146=""),"",'OddsRatio_working_3-way'!J145)</f>
        <v>2.5619492154453529</v>
      </c>
      <c r="N146" s="36">
        <f t="shared" si="14"/>
        <v>34.29096828650669</v>
      </c>
      <c r="O146" s="37">
        <f t="shared" si="15"/>
        <v>26.754491740021706</v>
      </c>
      <c r="P146" s="37">
        <f t="shared" si="16"/>
        <v>38.954539973471604</v>
      </c>
      <c r="Q146" t="s">
        <v>681</v>
      </c>
      <c r="R146" t="s">
        <v>722</v>
      </c>
      <c r="S146" s="28">
        <v>44204</v>
      </c>
      <c r="AJ146" t="s">
        <v>745</v>
      </c>
    </row>
    <row r="147" spans="1:36" s="38" customFormat="1" ht="15" x14ac:dyDescent="0.25">
      <c r="A147">
        <v>2.15</v>
      </c>
      <c r="B147">
        <v>3.84</v>
      </c>
      <c r="C147">
        <v>3.31</v>
      </c>
      <c r="D147" s="32">
        <f t="shared" si="17"/>
        <v>2.7647749361811691E-2</v>
      </c>
      <c r="E147" s="33">
        <f>IF(OR($A147="",$B147="",$C147=""),"",A147*'MPTO_working_3-way'!$I146)</f>
        <v>2.2094426611278952</v>
      </c>
      <c r="F147" s="34">
        <f>IF(OR($A147="",$B147="",$C147=""),"",B147*'MPTO_working_3-way'!$I146)</f>
        <v>3.9461673575493568</v>
      </c>
      <c r="G147" s="35">
        <f>IF(OR($A147="",$B147="",$C147=""),"",C147*'MPTO_working_3-way'!$I146)</f>
        <v>3.4015140503875969</v>
      </c>
      <c r="H147" s="33">
        <f>IF(OR($A147="",$B147="",$C147=""),"",'MPTO_working_3-way'!E146)</f>
        <v>2.1934617341874363</v>
      </c>
      <c r="I147" s="34">
        <f>IF(OR($A147="",$B147="",$C147=""),"",'MPTO_working_3-way'!F146)</f>
        <v>3.9808798307853368</v>
      </c>
      <c r="J147" s="35">
        <f>IF(OR($A147="",$B147="",$C147=""),"",'MPTO_working_3-way'!G146)</f>
        <v>3.4141474884289238</v>
      </c>
      <c r="K147" s="33">
        <f>IF(OR($A147="",$B147="",$C147=""),"",'OddsRatio_working_3-way'!H146)</f>
        <v>2.2001245943461716</v>
      </c>
      <c r="L147" s="34">
        <f>IF(OR($A147="",$B147="",$C147=""),"",'OddsRatio_working_3-way'!I146)</f>
        <v>3.963785954733154</v>
      </c>
      <c r="M147" s="35">
        <f>IF(OR($A147="",$B147="",$C147=""),"",'OddsRatio_working_3-way'!J146)</f>
        <v>3.4106850547301364</v>
      </c>
      <c r="N147" s="36">
        <f t="shared" si="14"/>
        <v>45.260282947986141</v>
      </c>
      <c r="O147" s="37">
        <f t="shared" si="15"/>
        <v>25.341043838065158</v>
      </c>
      <c r="P147" s="37">
        <f t="shared" si="16"/>
        <v>29.398673213948701</v>
      </c>
      <c r="Q147" t="s">
        <v>720</v>
      </c>
      <c r="R147" t="s">
        <v>689</v>
      </c>
      <c r="S147" s="28">
        <v>44204</v>
      </c>
      <c r="AD147" s="39"/>
      <c r="AE147" s="39"/>
      <c r="AH147" s="39"/>
      <c r="AI147" s="39"/>
      <c r="AJ147" t="s">
        <v>745</v>
      </c>
    </row>
    <row r="148" spans="1:36" ht="15" x14ac:dyDescent="0.25">
      <c r="A148">
        <v>2.14</v>
      </c>
      <c r="B148">
        <v>3.75</v>
      </c>
      <c r="C148">
        <v>3.41</v>
      </c>
      <c r="D148" s="32">
        <f t="shared" si="17"/>
        <v>2.7211518257644229E-2</v>
      </c>
      <c r="E148" s="33">
        <f>IF(OR($A148="",$B148="",$C148=""),"",A148*'MPTO_working_3-way'!$I147)</f>
        <v>2.1982326490713588</v>
      </c>
      <c r="F148" s="34">
        <f>IF(OR($A148="",$B148="",$C148=""),"",B148*'MPTO_working_3-way'!$I147)</f>
        <v>3.8520431934661659</v>
      </c>
      <c r="G148" s="35">
        <f>IF(OR($A148="",$B148="",$C148=""),"",C148*'MPTO_working_3-way'!$I147)</f>
        <v>3.502791277258567</v>
      </c>
      <c r="H148" s="33">
        <f>IF(OR($A148="",$B148="",$C148=""),"",'MPTO_working_3-way'!E147)</f>
        <v>2.1823615650548875</v>
      </c>
      <c r="I148" s="34">
        <f>IF(OR($A148="",$B148="",$C148=""),"",'MPTO_working_3-way'!F147)</f>
        <v>3.8820454378876037</v>
      </c>
      <c r="J148" s="35">
        <f>IF(OR($A148="",$B148="",$C148=""),"",'MPTO_working_3-way'!G147)</f>
        <v>3.5188391944398605</v>
      </c>
      <c r="K148" s="33">
        <f>IF(OR($A148="",$B148="",$C148=""),"",'OddsRatio_working_3-way'!H147)</f>
        <v>2.1889206039195424</v>
      </c>
      <c r="L148" s="34">
        <f>IF(OR($A148="",$B148="",$C148=""),"",'OddsRatio_working_3-way'!I147)</f>
        <v>3.8680102287532816</v>
      </c>
      <c r="M148" s="35">
        <f>IF(OR($A148="",$B148="",$C148=""),"",'OddsRatio_working_3-way'!J147)</f>
        <v>3.5134198731983304</v>
      </c>
      <c r="N148" s="36">
        <f t="shared" si="14"/>
        <v>45.491090327606997</v>
      </c>
      <c r="O148" s="37">
        <f t="shared" si="15"/>
        <v>25.960248880287729</v>
      </c>
      <c r="P148" s="37">
        <f t="shared" si="16"/>
        <v>28.548660792105274</v>
      </c>
      <c r="Q148" t="s">
        <v>685</v>
      </c>
      <c r="R148" t="s">
        <v>682</v>
      </c>
      <c r="S148" s="28">
        <v>44204</v>
      </c>
      <c r="AJ148" t="s">
        <v>745</v>
      </c>
    </row>
    <row r="149" spans="1:36" ht="15" x14ac:dyDescent="0.25">
      <c r="A149">
        <v>1.55</v>
      </c>
      <c r="B149">
        <v>4.46</v>
      </c>
      <c r="C149">
        <v>6.17</v>
      </c>
      <c r="D149" s="32">
        <f t="shared" si="17"/>
        <v>3.1451091254327546E-2</v>
      </c>
      <c r="E149" s="33">
        <f>IF(OR($A149="",$B149="",$C149=""),"",A149*'MPTO_working_3-way'!$I148)</f>
        <v>1.5987491914442078</v>
      </c>
      <c r="F149" s="34">
        <f>IF(OR($A149="",$B149="",$C149=""),"",B149*'MPTO_working_3-way'!$I148)</f>
        <v>4.6002718669943006</v>
      </c>
      <c r="G149" s="35">
        <f>IF(OR($A149="",$B149="",$C149=""),"",C149*'MPTO_working_3-way'!$I148)</f>
        <v>6.3640532330392006</v>
      </c>
      <c r="H149" s="33">
        <f>IF(OR($A149="",$B149="",$C149=""),"",'MPTO_working_3-way'!E148)</f>
        <v>1.5756031261455201</v>
      </c>
      <c r="I149" s="34">
        <f>IF(OR($A149="",$B149="",$C149=""),"",'MPTO_working_3-way'!F148)</f>
        <v>4.6787664343243129</v>
      </c>
      <c r="J149" s="35">
        <f>IF(OR($A149="",$B149="",$C149=""),"",'MPTO_working_3-way'!G148)</f>
        <v>6.5967039068416495</v>
      </c>
      <c r="K149" s="33">
        <f>IF(OR($A149="",$B149="",$C149=""),"",'OddsRatio_working_3-way'!H148)</f>
        <v>1.5832973865158786</v>
      </c>
      <c r="L149" s="34">
        <f>IF(OR($A149="",$B149="",$C149=""),"",'OddsRatio_working_3-way'!I148)</f>
        <v>4.6694708315362519</v>
      </c>
      <c r="M149" s="35">
        <f>IF(OR($A149="",$B149="",$C149=""),"",'OddsRatio_working_3-way'!J148)</f>
        <v>6.4829954332492568</v>
      </c>
      <c r="N149" s="36">
        <f t="shared" si="14"/>
        <v>62.548897935433132</v>
      </c>
      <c r="O149" s="37">
        <f t="shared" si="15"/>
        <v>21.737845695049636</v>
      </c>
      <c r="P149" s="37">
        <f t="shared" si="16"/>
        <v>15.713256369517239</v>
      </c>
      <c r="Q149" t="s">
        <v>725</v>
      </c>
      <c r="R149" t="s">
        <v>678</v>
      </c>
      <c r="S149" s="28">
        <v>44204</v>
      </c>
      <c r="AJ149" t="s">
        <v>745</v>
      </c>
    </row>
    <row r="150" spans="1:36" ht="15" x14ac:dyDescent="0.25">
      <c r="A150">
        <v>2.34</v>
      </c>
      <c r="B150">
        <v>3.33</v>
      </c>
      <c r="C150">
        <v>3.33</v>
      </c>
      <c r="D150" s="32">
        <f t="shared" si="17"/>
        <v>2.7951027951027996E-2</v>
      </c>
      <c r="E150" s="33">
        <f>IF(OR($A150="",$B150="",$C150=""),"",A150*'MPTO_working_3-way'!$I149)</f>
        <v>2.4054054054054053</v>
      </c>
      <c r="F150" s="34">
        <f>IF(OR($A150="",$B150="",$C150=""),"",B150*'MPTO_working_3-way'!$I149)</f>
        <v>3.4230769230769234</v>
      </c>
      <c r="G150" s="35">
        <f>IF(OR($A150="",$B150="",$C150=""),"",C150*'MPTO_working_3-way'!$I149)</f>
        <v>3.4230769230769234</v>
      </c>
      <c r="H150" s="33">
        <f>IF(OR($A150="",$B150="",$C150=""),"",'MPTO_working_3-way'!E149)</f>
        <v>2.3921532510591268</v>
      </c>
      <c r="I150" s="34">
        <f>IF(OR($A150="",$B150="",$C150=""),"",'MPTO_working_3-way'!F149)</f>
        <v>3.4366234453559148</v>
      </c>
      <c r="J150" s="35">
        <f>IF(OR($A150="",$B150="",$C150=""),"",'MPTO_working_3-way'!G149)</f>
        <v>3.4366234453559148</v>
      </c>
      <c r="K150" s="33">
        <f>IF(OR($A150="",$B150="",$C150=""),"",'OddsRatio_working_3-way'!H149)</f>
        <v>2.3979147122240541</v>
      </c>
      <c r="L150" s="34">
        <f>IF(OR($A150="",$B150="",$C150=""),"",'OddsRatio_working_3-way'!I149)</f>
        <v>3.430702447374661</v>
      </c>
      <c r="M150" s="35">
        <f>IF(OR($A150="",$B150="",$C150=""),"",'OddsRatio_working_3-way'!J149)</f>
        <v>3.430702447374661</v>
      </c>
      <c r="N150" s="36">
        <f t="shared" si="14"/>
        <v>41.573033707865171</v>
      </c>
      <c r="O150" s="37">
        <f t="shared" si="15"/>
        <v>29.213483146067414</v>
      </c>
      <c r="P150" s="37">
        <f t="shared" si="16"/>
        <v>29.213483146067414</v>
      </c>
      <c r="Q150" t="s">
        <v>753</v>
      </c>
      <c r="R150" t="s">
        <v>683</v>
      </c>
      <c r="S150" s="28">
        <v>44204</v>
      </c>
      <c r="AJ150" t="s">
        <v>745</v>
      </c>
    </row>
    <row r="151" spans="1:36" ht="15" x14ac:dyDescent="0.25">
      <c r="A151">
        <v>3.71</v>
      </c>
      <c r="B151">
        <v>3.76</v>
      </c>
      <c r="C151">
        <v>2.0299999999999998</v>
      </c>
      <c r="D151" s="32">
        <f t="shared" si="17"/>
        <v>2.8110063222675619E-2</v>
      </c>
      <c r="E151" s="33">
        <f>IF(OR($A151="",$B151="",$C151=""),"",A151*'MPTO_working_3-way'!$I150)</f>
        <v>3.8142883345561267</v>
      </c>
      <c r="F151" s="34">
        <f>IF(OR($A151="",$B151="",$C151=""),"",B151*'MPTO_working_3-way'!$I150)</f>
        <v>3.8656938377172603</v>
      </c>
      <c r="G151" s="35">
        <f>IF(OR($A151="",$B151="",$C151=""),"",C151*'MPTO_working_3-way'!$I150)</f>
        <v>2.0870634283420313</v>
      </c>
      <c r="H151" s="33">
        <f>IF(OR($A151="",$B151="",$C151=""),"",'MPTO_working_3-way'!E150)</f>
        <v>3.8436147261553821</v>
      </c>
      <c r="I151" s="34">
        <f>IF(OR($A151="",$B151="",$C151=""),"",'MPTO_working_3-way'!F150)</f>
        <v>3.8973071152581391</v>
      </c>
      <c r="J151" s="35">
        <f>IF(OR($A151="",$B151="",$C151=""),"",'MPTO_working_3-way'!G150)</f>
        <v>2.0693616228939189</v>
      </c>
      <c r="K151" s="33">
        <f>IF(OR($A151="",$B151="",$C151=""),"",'OddsRatio_working_3-way'!H150)</f>
        <v>3.8320902522190301</v>
      </c>
      <c r="L151" s="34">
        <f>IF(OR($A151="",$B151="",$C151=""),"",'OddsRatio_working_3-way'!I150)</f>
        <v>3.8843428398983475</v>
      </c>
      <c r="M151" s="35">
        <f>IF(OR($A151="",$B151="",$C151=""),"",'OddsRatio_working_3-way'!J150)</f>
        <v>2.076403306193948</v>
      </c>
      <c r="N151" s="36">
        <f t="shared" si="14"/>
        <v>26.217210454184798</v>
      </c>
      <c r="O151" s="37">
        <f t="shared" si="15"/>
        <v>25.868577336442979</v>
      </c>
      <c r="P151" s="37">
        <f t="shared" si="16"/>
        <v>47.914212209372224</v>
      </c>
      <c r="Q151" t="s">
        <v>687</v>
      </c>
      <c r="R151" t="s">
        <v>676</v>
      </c>
      <c r="S151" s="28">
        <v>44204</v>
      </c>
      <c r="AJ151" t="s">
        <v>745</v>
      </c>
    </row>
    <row r="152" spans="1:36" ht="15" x14ac:dyDescent="0.25">
      <c r="A152">
        <v>1.79</v>
      </c>
      <c r="B152">
        <v>3.99</v>
      </c>
      <c r="C152">
        <v>4.5599999999999996</v>
      </c>
      <c r="D152" s="32">
        <f t="shared" si="17"/>
        <v>2.8584029907170017E-2</v>
      </c>
      <c r="E152" s="33">
        <f>IF(OR($A152="",$B152="",$C152=""),"",A152*'MPTO_working_3-way'!$I151)</f>
        <v>1.8411654135338344</v>
      </c>
      <c r="F152" s="34">
        <f>IF(OR($A152="",$B152="",$C152=""),"",B152*'MPTO_working_3-way'!$I151)</f>
        <v>4.1040502793296083</v>
      </c>
      <c r="G152" s="35">
        <f>IF(OR($A152="",$B152="",$C152=""),"",C152*'MPTO_working_3-way'!$I151)</f>
        <v>4.690343176376695</v>
      </c>
      <c r="H152" s="33">
        <f>IF(OR($A152="",$B152="",$C152=""),"",'MPTO_working_3-way'!E151)</f>
        <v>1.8210584020703986</v>
      </c>
      <c r="I152" s="34">
        <f>IF(OR($A152="",$B152="",$C152=""),"",'MPTO_working_3-way'!F151)</f>
        <v>4.1476814077063793</v>
      </c>
      <c r="J152" s="35">
        <f>IF(OR($A152="",$B152="",$C152=""),"",'MPTO_working_3-way'!G151)</f>
        <v>4.7671205446535829</v>
      </c>
      <c r="K152" s="33">
        <f>IF(OR($A152="",$B152="",$C152=""),"",'OddsRatio_working_3-way'!H151)</f>
        <v>1.8284348055750341</v>
      </c>
      <c r="L152" s="34">
        <f>IF(OR($A152="",$B152="",$C152=""),"",'OddsRatio_working_3-way'!I151)</f>
        <v>4.1354684413536082</v>
      </c>
      <c r="M152" s="35">
        <f>IF(OR($A152="",$B152="",$C152=""),"",'OddsRatio_working_3-way'!J151)</f>
        <v>4.7331998833507845</v>
      </c>
      <c r="N152" s="36">
        <f t="shared" si="14"/>
        <v>54.313425216947429</v>
      </c>
      <c r="O152" s="37">
        <f t="shared" si="15"/>
        <v>24.366173217628045</v>
      </c>
      <c r="P152" s="37">
        <f t="shared" si="16"/>
        <v>21.32040156542454</v>
      </c>
      <c r="Q152" t="s">
        <v>721</v>
      </c>
      <c r="R152" t="s">
        <v>674</v>
      </c>
      <c r="S152" s="28">
        <v>44204</v>
      </c>
      <c r="AJ152" t="s">
        <v>745</v>
      </c>
    </row>
    <row r="153" spans="1:36" ht="15" x14ac:dyDescent="0.25">
      <c r="A153">
        <v>2.42</v>
      </c>
      <c r="B153">
        <v>3.1</v>
      </c>
      <c r="C153">
        <v>3.24</v>
      </c>
      <c r="D153" s="32">
        <f t="shared" si="17"/>
        <v>4.4445760965799996E-2</v>
      </c>
      <c r="E153" s="33">
        <f>IF(OR($A153="",$B153="",$C153=""),"",A153*'MPTO_working_3-way'!$I152)</f>
        <v>2.527558741537236</v>
      </c>
      <c r="F153" s="34">
        <f>IF(OR($A153="",$B153="",$C153=""),"",B153*'MPTO_working_3-way'!$I152)</f>
        <v>3.23778185899398</v>
      </c>
      <c r="G153" s="35">
        <f>IF(OR($A153="",$B153="",$C153=""),"",C153*'MPTO_working_3-way'!$I152)</f>
        <v>3.3840042655291924</v>
      </c>
      <c r="H153" s="33">
        <f>IF(OR($A153="",$B153="",$C153=""),"",'MPTO_working_3-way'!E152)</f>
        <v>2.5099904721516966</v>
      </c>
      <c r="I153" s="34">
        <f>IF(OR($A153="",$B153="",$C153=""),"",'MPTO_working_3-way'!F152)</f>
        <v>3.2492282355289706</v>
      </c>
      <c r="J153" s="35">
        <f>IF(OR($A153="",$B153="",$C153=""),"",'MPTO_working_3-way'!G152)</f>
        <v>3.403366427576628</v>
      </c>
      <c r="K153" s="33">
        <f>IF(OR($A153="",$B153="",$C153=""),"",'OddsRatio_working_3-way'!H152)</f>
        <v>2.5177700274468844</v>
      </c>
      <c r="L153" s="34">
        <f>IF(OR($A153="",$B153="",$C153=""),"",'OddsRatio_working_3-way'!I152)</f>
        <v>3.2445894772101811</v>
      </c>
      <c r="M153" s="35">
        <f>IF(OR($A153="",$B153="",$C153=""),"",'OddsRatio_working_3-way'!J152)</f>
        <v>3.3942287756908605</v>
      </c>
      <c r="N153" s="36">
        <f t="shared" si="14"/>
        <v>39.563867836828592</v>
      </c>
      <c r="O153" s="37">
        <f t="shared" si="15"/>
        <v>30.88534198875006</v>
      </c>
      <c r="P153" s="37">
        <f t="shared" si="16"/>
        <v>29.550790174421348</v>
      </c>
      <c r="Q153" t="s">
        <v>534</v>
      </c>
      <c r="R153" t="s">
        <v>598</v>
      </c>
      <c r="S153" s="28">
        <v>44235</v>
      </c>
      <c r="AJ153" t="s">
        <v>733</v>
      </c>
    </row>
    <row r="154" spans="1:36" ht="15" x14ac:dyDescent="0.25">
      <c r="A154">
        <v>2.4900000000000002</v>
      </c>
      <c r="B154">
        <v>3.03</v>
      </c>
      <c r="C154">
        <v>3.31</v>
      </c>
      <c r="D154" s="32">
        <f t="shared" si="17"/>
        <v>3.3754232628518732E-2</v>
      </c>
      <c r="E154" s="33">
        <f>IF(OR($A154="",$B154="",$C154=""),"",A154*'MPTO_working_3-way'!$I153)</f>
        <v>2.574048039245012</v>
      </c>
      <c r="F154" s="34">
        <f>IF(OR($A154="",$B154="",$C154=""),"",B154*'MPTO_working_3-way'!$I153)</f>
        <v>3.1322753248644117</v>
      </c>
      <c r="G154" s="35">
        <f>IF(OR($A154="",$B154="",$C154=""),"",C154*'MPTO_working_3-way'!$I153)</f>
        <v>3.4217265100003971</v>
      </c>
      <c r="H154" s="33">
        <f>IF(OR($A154="",$B154="",$C154=""),"",'MPTO_working_3-way'!E153)</f>
        <v>2.5617705986026924</v>
      </c>
      <c r="I154" s="34">
        <f>IF(OR($A154="",$B154="",$C154=""),"",'MPTO_working_3-way'!F153)</f>
        <v>3.1369439885018293</v>
      </c>
      <c r="J154" s="35">
        <f>IF(OR($A154="",$B154="",$C154=""),"",'MPTO_working_3-way'!G153)</f>
        <v>3.4380400728607472</v>
      </c>
      <c r="K154" s="33">
        <f>IF(OR($A154="",$B154="",$C154=""),"",'OddsRatio_working_3-way'!H153)</f>
        <v>2.5673479242624944</v>
      </c>
      <c r="L154" s="34">
        <f>IF(OR($A154="",$B154="",$C154=""),"",'OddsRatio_working_3-way'!I153)</f>
        <v>3.1353800578878279</v>
      </c>
      <c r="M154" s="35">
        <f>IF(OR($A154="",$B154="",$C154=""),"",'OddsRatio_working_3-way'!J153)</f>
        <v>3.4299152382861489</v>
      </c>
      <c r="N154" s="36">
        <f t="shared" si="14"/>
        <v>38.849313794986813</v>
      </c>
      <c r="O154" s="37">
        <f t="shared" si="15"/>
        <v>31.925673712711937</v>
      </c>
      <c r="P154" s="37">
        <f t="shared" si="16"/>
        <v>29.225012492301261</v>
      </c>
      <c r="Q154" t="s">
        <v>621</v>
      </c>
      <c r="R154" t="s">
        <v>545</v>
      </c>
      <c r="S154" s="28">
        <v>44235</v>
      </c>
      <c r="AJ154" t="s">
        <v>739</v>
      </c>
    </row>
    <row r="155" spans="1:36" ht="15" x14ac:dyDescent="0.25">
      <c r="A155">
        <v>2.93</v>
      </c>
      <c r="B155">
        <v>3.14</v>
      </c>
      <c r="C155">
        <v>2.68</v>
      </c>
      <c r="D155" s="32">
        <f t="shared" si="17"/>
        <v>3.2902594265471707E-2</v>
      </c>
      <c r="E155" s="33">
        <f>IF(OR($A155="",$B155="",$C155=""),"",A155*'MPTO_working_3-way'!$I154)</f>
        <v>3.0264046011978323</v>
      </c>
      <c r="F155" s="34">
        <f>IF(OR($A155="",$B155="",$C155=""),"",B155*'MPTO_working_3-way'!$I154)</f>
        <v>3.2433141459935815</v>
      </c>
      <c r="G155" s="35">
        <f>IF(OR($A155="",$B155="",$C155=""),"",C155*'MPTO_working_3-way'!$I154)</f>
        <v>2.7681789526314642</v>
      </c>
      <c r="H155" s="33">
        <f>IF(OR($A155="",$B155="",$C155=""),"",'MPTO_working_3-way'!E154)</f>
        <v>3.0272812815539574</v>
      </c>
      <c r="I155" s="34">
        <f>IF(OR($A155="",$B155="",$C155=""),"",'MPTO_working_3-way'!F154)</f>
        <v>3.2519922679814095</v>
      </c>
      <c r="J155" s="35">
        <f>IF(OR($A155="",$B155="",$C155=""),"",'MPTO_working_3-way'!G154)</f>
        <v>2.7611586938922263</v>
      </c>
      <c r="K155" s="33">
        <f>IF(OR($A155="",$B155="",$C155=""),"",'OddsRatio_working_3-way'!H154)</f>
        <v>3.0270659721120787</v>
      </c>
      <c r="L155" s="34">
        <f>IF(OR($A155="",$B155="",$C155=""),"",'OddsRatio_working_3-way'!I154)</f>
        <v>3.2476275545698701</v>
      </c>
      <c r="M155" s="35">
        <f>IF(OR($A155="",$B155="",$C155=""),"",'OddsRatio_working_3-way'!J154)</f>
        <v>2.764492659662328</v>
      </c>
      <c r="N155" s="36">
        <f t="shared" si="14"/>
        <v>33.042508579461128</v>
      </c>
      <c r="O155" s="37">
        <f t="shared" si="15"/>
        <v>30.832659279560858</v>
      </c>
      <c r="P155" s="37">
        <f t="shared" si="16"/>
        <v>36.124832140978022</v>
      </c>
      <c r="Q155" t="s">
        <v>697</v>
      </c>
      <c r="R155" t="s">
        <v>616</v>
      </c>
      <c r="S155" s="28">
        <v>44235</v>
      </c>
      <c r="AJ155" t="s">
        <v>739</v>
      </c>
    </row>
    <row r="156" spans="1:36" ht="15" x14ac:dyDescent="0.25">
      <c r="A156">
        <v>2.64</v>
      </c>
      <c r="B156">
        <v>3.19</v>
      </c>
      <c r="C156">
        <v>2.94</v>
      </c>
      <c r="D156" s="32">
        <f t="shared" si="17"/>
        <v>3.2403557034098807E-2</v>
      </c>
      <c r="E156" s="33">
        <f>IF(OR($A156="",$B156="",$C156=""),"",A156*'MPTO_working_3-way'!$I155)</f>
        <v>2.7255453905700211</v>
      </c>
      <c r="F156" s="34">
        <f>IF(OR($A156="",$B156="",$C156=""),"",B156*'MPTO_working_3-way'!$I155)</f>
        <v>3.293367346938775</v>
      </c>
      <c r="G156" s="35">
        <f>IF(OR($A156="",$B156="",$C156=""),"",C156*'MPTO_working_3-way'!$I155)</f>
        <v>3.0352664576802506</v>
      </c>
      <c r="H156" s="33">
        <f>IF(OR($A156="",$B156="",$C156=""),"",'MPTO_working_3-way'!E155)</f>
        <v>2.7174895688456187</v>
      </c>
      <c r="I156" s="34">
        <f>IF(OR($A156="",$B156="",$C156=""),"",'MPTO_working_3-way'!F155)</f>
        <v>3.303836263078169</v>
      </c>
      <c r="J156" s="35">
        <f>IF(OR($A156="",$B156="",$C156=""),"",'MPTO_working_3-way'!G155)</f>
        <v>3.0364230906206493</v>
      </c>
      <c r="K156" s="33">
        <f>IF(OR($A156="",$B156="",$C156=""),"",'OddsRatio_working_3-way'!H155)</f>
        <v>2.7212887312430292</v>
      </c>
      <c r="L156" s="34">
        <f>IF(OR($A156="",$B156="",$C156=""),"",'OddsRatio_working_3-way'!I155)</f>
        <v>3.2985501959891672</v>
      </c>
      <c r="M156" s="35">
        <f>IF(OR($A156="",$B156="",$C156=""),"",'OddsRatio_working_3-way'!J155)</f>
        <v>3.0361586211045588</v>
      </c>
      <c r="N156" s="36">
        <f t="shared" si="14"/>
        <v>36.689904466821588</v>
      </c>
      <c r="O156" s="37">
        <f t="shared" si="15"/>
        <v>30.364058869093729</v>
      </c>
      <c r="P156" s="37">
        <f t="shared" si="16"/>
        <v>32.946036664084694</v>
      </c>
      <c r="Q156" t="s">
        <v>700</v>
      </c>
      <c r="R156" t="s">
        <v>630</v>
      </c>
      <c r="S156" s="28">
        <v>44235</v>
      </c>
      <c r="AJ156" t="s">
        <v>741</v>
      </c>
    </row>
    <row r="157" spans="1:36" ht="15" x14ac:dyDescent="0.25">
      <c r="A157">
        <v>1.76</v>
      </c>
      <c r="B157">
        <v>3.75</v>
      </c>
      <c r="C157">
        <v>4.93</v>
      </c>
      <c r="D157" s="32">
        <f t="shared" si="17"/>
        <v>3.7688241440777093E-2</v>
      </c>
      <c r="E157" s="33">
        <f>IF(OR($A157="",$B157="",$C157=""),"",A157*'MPTO_working_3-way'!$I156)</f>
        <v>1.8263313049357677</v>
      </c>
      <c r="F157" s="34">
        <f>IF(OR($A157="",$B157="",$C157=""),"",B157*'MPTO_working_3-way'!$I156)</f>
        <v>3.8913309054029139</v>
      </c>
      <c r="G157" s="35">
        <f>IF(OR($A157="",$B157="",$C157=""),"",C157*'MPTO_working_3-way'!$I156)</f>
        <v>5.1158030303030309</v>
      </c>
      <c r="H157" s="33">
        <f>IF(OR($A157="",$B157="",$C157=""),"",'MPTO_working_3-way'!E156)</f>
        <v>1.7997942333718073</v>
      </c>
      <c r="I157" s="34">
        <f>IF(OR($A157="",$B157="",$C157=""),"",'MPTO_working_3-way'!F156)</f>
        <v>3.9353977769804191</v>
      </c>
      <c r="J157" s="35">
        <f>IF(OR($A157="",$B157="",$C157=""),"",'MPTO_working_3-way'!G156)</f>
        <v>5.2554956739906435</v>
      </c>
      <c r="K157" s="33">
        <f>IF(OR($A157="",$B157="",$C157=""),"",'OddsRatio_working_3-way'!H156)</f>
        <v>1.8094690736613599</v>
      </c>
      <c r="L157" s="34">
        <f>IF(OR($A157="",$B157="",$C157=""),"",'OddsRatio_working_3-way'!I156)</f>
        <v>3.9289999375904459</v>
      </c>
      <c r="M157" s="35">
        <f>IF(OR($A157="",$B157="",$C157=""),"",'OddsRatio_working_3-way'!J156)</f>
        <v>5.1858071835383468</v>
      </c>
      <c r="N157" s="36">
        <f t="shared" si="14"/>
        <v>54.754578060258908</v>
      </c>
      <c r="O157" s="37">
        <f t="shared" si="15"/>
        <v>25.698148636281516</v>
      </c>
      <c r="P157" s="37">
        <f t="shared" si="16"/>
        <v>19.547273303459569</v>
      </c>
      <c r="Q157" t="s">
        <v>754</v>
      </c>
      <c r="R157" t="s">
        <v>638</v>
      </c>
      <c r="S157" s="28">
        <v>44235</v>
      </c>
      <c r="AJ157" t="s">
        <v>735</v>
      </c>
    </row>
    <row r="158" spans="1:36" ht="15" x14ac:dyDescent="0.25">
      <c r="A158">
        <v>4.17</v>
      </c>
      <c r="B158">
        <v>3.45</v>
      </c>
      <c r="C158">
        <v>1.98</v>
      </c>
      <c r="D158" s="32">
        <f t="shared" si="17"/>
        <v>3.4713730991491332E-2</v>
      </c>
      <c r="E158" s="33">
        <f>IF(OR($A158="",$B158="",$C158=""),"",A158*'MPTO_working_3-way'!$I157)</f>
        <v>4.3147562582345191</v>
      </c>
      <c r="F158" s="34">
        <f>IF(OR($A158="",$B158="",$C158=""),"",B158*'MPTO_working_3-way'!$I157)</f>
        <v>3.5697623719206453</v>
      </c>
      <c r="G158" s="35">
        <f>IF(OR($A158="",$B158="",$C158=""),"",C158*'MPTO_working_3-way'!$I157)</f>
        <v>2.0487331873631529</v>
      </c>
      <c r="H158" s="33">
        <f>IF(OR($A158="",$B158="",$C158=""),"",'MPTO_working_3-way'!E157)</f>
        <v>4.381412282604181</v>
      </c>
      <c r="I158" s="34">
        <f>IF(OR($A158="",$B158="",$C158=""),"",'MPTO_working_3-way'!F157)</f>
        <v>3.593453505050467</v>
      </c>
      <c r="J158" s="35">
        <f>IF(OR($A158="",$B158="",$C158=""),"",'MPTO_working_3-way'!G157)</f>
        <v>2.0264276095210247</v>
      </c>
      <c r="K158" s="33">
        <f>IF(OR($A158="",$B158="",$C158=""),"",'OddsRatio_working_3-way'!H157)</f>
        <v>4.3486641039424914</v>
      </c>
      <c r="L158" s="34">
        <f>IF(OR($A158="",$B158="",$C158=""),"",'OddsRatio_working_3-way'!I157)</f>
        <v>3.5880842443719567</v>
      </c>
      <c r="M158" s="35">
        <f>IF(OR($A158="",$B158="",$C158=""),"",'OddsRatio_working_3-way'!J157)</f>
        <v>2.0352336977487835</v>
      </c>
      <c r="N158" s="36">
        <f t="shared" si="14"/>
        <v>23.176280191761581</v>
      </c>
      <c r="O158" s="37">
        <f t="shared" si="15"/>
        <v>28.013069101346606</v>
      </c>
      <c r="P158" s="37">
        <f t="shared" si="16"/>
        <v>48.810650706891821</v>
      </c>
      <c r="Q158" t="s">
        <v>755</v>
      </c>
      <c r="R158" t="s">
        <v>756</v>
      </c>
      <c r="S158" s="28">
        <v>44235</v>
      </c>
      <c r="AJ158" t="s">
        <v>768</v>
      </c>
    </row>
    <row r="159" spans="1:36" ht="15" x14ac:dyDescent="0.25">
      <c r="A159">
        <v>2.88</v>
      </c>
      <c r="B159">
        <v>3.34</v>
      </c>
      <c r="C159">
        <v>2.58</v>
      </c>
      <c r="D159" s="32">
        <f t="shared" si="17"/>
        <v>3.4220319051818882E-2</v>
      </c>
      <c r="E159" s="33">
        <f>IF(OR($A159="",$B159="",$C159=""),"",A159*'MPTO_working_3-way'!$I158)</f>
        <v>2.9785545188692382</v>
      </c>
      <c r="F159" s="34">
        <f>IF(OR($A159="",$B159="",$C159=""),"",B159*'MPTO_working_3-way'!$I158)</f>
        <v>3.4542958656330751</v>
      </c>
      <c r="G159" s="35">
        <f>IF(OR($A159="",$B159="",$C159=""),"",C159*'MPTO_working_3-way'!$I158)</f>
        <v>2.668288423153693</v>
      </c>
      <c r="H159" s="33">
        <f>IF(OR($A159="",$B159="",$C159=""),"",'MPTO_working_3-way'!E158)</f>
        <v>2.977826071931839</v>
      </c>
      <c r="I159" s="34">
        <f>IF(OR($A159="",$B159="",$C159=""),"",'MPTO_working_3-way'!F158)</f>
        <v>3.4722894425204891</v>
      </c>
      <c r="J159" s="35">
        <f>IF(OR($A159="",$B159="",$C159=""),"",'MPTO_working_3-way'!G158)</f>
        <v>2.6582303211443912</v>
      </c>
      <c r="K159" s="33">
        <f>IF(OR($A159="",$B159="",$C159=""),"",'OddsRatio_working_3-way'!H158)</f>
        <v>2.978759050810206</v>
      </c>
      <c r="L159" s="34">
        <f>IF(OR($A159="",$B159="",$C159=""),"",'OddsRatio_working_3-way'!I158)</f>
        <v>3.4629234994127027</v>
      </c>
      <c r="M159" s="35">
        <f>IF(OR($A159="",$B159="",$C159=""),"",'OddsRatio_working_3-way'!J158)</f>
        <v>2.6629996278085777</v>
      </c>
      <c r="N159" s="36">
        <f t="shared" si="14"/>
        <v>33.573332086586568</v>
      </c>
      <c r="O159" s="37">
        <f t="shared" si="15"/>
        <v>28.949460002805179</v>
      </c>
      <c r="P159" s="37">
        <f t="shared" si="16"/>
        <v>37.47720791060825</v>
      </c>
      <c r="Q159" t="s">
        <v>757</v>
      </c>
      <c r="R159" t="s">
        <v>758</v>
      </c>
      <c r="S159" s="28">
        <v>44235</v>
      </c>
      <c r="AJ159" t="s">
        <v>768</v>
      </c>
    </row>
    <row r="160" spans="1:36" ht="15" x14ac:dyDescent="0.25">
      <c r="A160">
        <v>2.46</v>
      </c>
      <c r="B160">
        <v>3.2</v>
      </c>
      <c r="C160">
        <v>3.25</v>
      </c>
      <c r="D160" s="32">
        <f t="shared" si="17"/>
        <v>2.6696372732958107E-2</v>
      </c>
      <c r="E160" s="33">
        <f>IF(OR($A160="",$B160="",$C160=""),"",A160*'MPTO_working_3-way'!$I159)</f>
        <v>2.5256730769230771</v>
      </c>
      <c r="F160" s="34">
        <f>IF(OR($A160="",$B160="",$C160=""),"",B160*'MPTO_working_3-way'!$I159)</f>
        <v>3.2854283927454659</v>
      </c>
      <c r="G160" s="35">
        <f>IF(OR($A160="",$B160="",$C160=""),"",C160*'MPTO_working_3-way'!$I159)</f>
        <v>3.336763211382114</v>
      </c>
      <c r="H160" s="33">
        <f>IF(OR($A160="",$B160="",$C160=""),"",'MPTO_working_3-way'!E159)</f>
        <v>2.5150571812432414</v>
      </c>
      <c r="I160" s="34">
        <f>IF(OR($A160="",$B160="",$C160=""),"",'MPTO_working_3-way'!F159)</f>
        <v>3.2937945240751869</v>
      </c>
      <c r="J160" s="35">
        <f>IF(OR($A160="",$B160="",$C160=""),"",'MPTO_working_3-way'!G159)</f>
        <v>3.3467928312911526</v>
      </c>
      <c r="K160" s="33">
        <f>IF(OR($A160="",$B160="",$C160=""),"",'OddsRatio_working_3-way'!H159)</f>
        <v>2.5198139320427306</v>
      </c>
      <c r="L160" s="34">
        <f>IF(OR($A160="",$B160="",$C160=""),"",'OddsRatio_working_3-way'!I159)</f>
        <v>3.2901305825301428</v>
      </c>
      <c r="M160" s="35">
        <f>IF(OR($A160="",$B160="",$C160=""),"",'OddsRatio_working_3-way'!J159)</f>
        <v>3.3421790048603723</v>
      </c>
      <c r="N160" s="36">
        <f t="shared" si="14"/>
        <v>39.593406175048543</v>
      </c>
      <c r="O160" s="37">
        <f t="shared" si="15"/>
        <v>30.437430997068564</v>
      </c>
      <c r="P160" s="37">
        <f t="shared" si="16"/>
        <v>29.969162827882894</v>
      </c>
      <c r="Q160" t="s">
        <v>567</v>
      </c>
      <c r="R160" t="s">
        <v>731</v>
      </c>
      <c r="S160" s="28">
        <v>44235</v>
      </c>
      <c r="AJ160" t="s">
        <v>743</v>
      </c>
    </row>
    <row r="161" spans="1:36" ht="15" x14ac:dyDescent="0.25">
      <c r="A161">
        <v>2.2200000000000002</v>
      </c>
      <c r="B161">
        <v>3.67</v>
      </c>
      <c r="C161">
        <v>3.16</v>
      </c>
      <c r="D161" s="32">
        <f t="shared" si="17"/>
        <v>3.9385710685679642E-2</v>
      </c>
      <c r="E161" s="33">
        <f>IF(OR($A161="",$B161="",$C161=""),"",A161*'MPTO_working_3-way'!$I160)</f>
        <v>2.3074362777222088</v>
      </c>
      <c r="F161" s="34">
        <f>IF(OR($A161="",$B161="",$C161=""),"",B161*'MPTO_working_3-way'!$I160)</f>
        <v>3.814545558216444</v>
      </c>
      <c r="G161" s="35">
        <f>IF(OR($A161="",$B161="",$C161=""),"",C161*'MPTO_working_3-way'!$I160)</f>
        <v>3.2844588457667476</v>
      </c>
      <c r="H161" s="33">
        <f>IF(OR($A161="",$B161="",$C161=""),"",'MPTO_working_3-way'!E160)</f>
        <v>2.2866452497016954</v>
      </c>
      <c r="I161" s="34">
        <f>IF(OR($A161="",$B161="",$C161=""),"",'MPTO_working_3-way'!F160)</f>
        <v>3.8557785545067227</v>
      </c>
      <c r="J161" s="35">
        <f>IF(OR($A161="",$B161="",$C161=""),"",'MPTO_working_3-way'!G160)</f>
        <v>3.2967707612335637</v>
      </c>
      <c r="K161" s="33">
        <f>IF(OR($A161="",$B161="",$C161=""),"",'OddsRatio_working_3-way'!H160)</f>
        <v>2.2954755647774605</v>
      </c>
      <c r="L161" s="34">
        <f>IF(OR($A161="",$B161="",$C161=""),"",'OddsRatio_working_3-way'!I160)</f>
        <v>3.8351801294719827</v>
      </c>
      <c r="M161" s="35">
        <f>IF(OR($A161="",$B161="",$C161=""),"",'OddsRatio_working_3-way'!J160)</f>
        <v>3.2936288687863238</v>
      </c>
      <c r="N161" s="36">
        <f t="shared" si="14"/>
        <v>43.338141540669213</v>
      </c>
      <c r="O161" s="37">
        <f t="shared" si="15"/>
        <v>26.215442566835328</v>
      </c>
      <c r="P161" s="37">
        <f t="shared" si="16"/>
        <v>30.446415892495459</v>
      </c>
      <c r="Q161" t="s">
        <v>575</v>
      </c>
      <c r="R161" t="s">
        <v>577</v>
      </c>
      <c r="S161" s="28">
        <v>44235</v>
      </c>
      <c r="AJ161" t="s">
        <v>736</v>
      </c>
    </row>
    <row r="162" spans="1:36" ht="15" x14ac:dyDescent="0.25">
      <c r="A162">
        <v>2.13</v>
      </c>
      <c r="B162">
        <v>3.28</v>
      </c>
      <c r="C162">
        <v>3.68</v>
      </c>
      <c r="D162" s="32">
        <f t="shared" si="17"/>
        <v>4.6100747290387822E-2</v>
      </c>
      <c r="E162" s="33">
        <f>IF(OR($A162="",$B162="",$C162=""),"",A162*'MPTO_working_3-way'!$I161)</f>
        <v>2.228194591728526</v>
      </c>
      <c r="F162" s="34">
        <f>IF(OR($A162="",$B162="",$C162=""),"",B162*'MPTO_working_3-way'!$I161)</f>
        <v>3.4312104511124719</v>
      </c>
      <c r="G162" s="35">
        <f>IF(OR($A162="",$B162="",$C162=""),"",C162*'MPTO_working_3-way'!$I161)</f>
        <v>3.8496507500286272</v>
      </c>
      <c r="H162" s="33">
        <f>IF(OR($A162="",$B162="",$C162=""),"",'MPTO_working_3-way'!E161)</f>
        <v>2.202077362522509</v>
      </c>
      <c r="I162" s="34">
        <f>IF(OR($A162="",$B162="",$C162=""),"",'MPTO_working_3-way'!F161)</f>
        <v>3.4540986026302254</v>
      </c>
      <c r="J162" s="35">
        <f>IF(OR($A162="",$B162="",$C162=""),"",'MPTO_working_3-way'!G161)</f>
        <v>3.9005787007068697</v>
      </c>
      <c r="K162" s="33">
        <f>IF(OR($A162="",$B162="",$C162=""),"",'OddsRatio_working_3-way'!H161)</f>
        <v>2.2127829194938329</v>
      </c>
      <c r="L162" s="34">
        <f>IF(OR($A162="",$B162="",$C162=""),"",'OddsRatio_working_3-way'!I161)</f>
        <v>3.4470310234034849</v>
      </c>
      <c r="M162" s="35">
        <f>IF(OR($A162="",$B162="",$C162=""),"",'OddsRatio_working_3-way'!J161)</f>
        <v>3.8763347117198861</v>
      </c>
      <c r="N162" s="36">
        <f t="shared" si="14"/>
        <v>44.879383681846576</v>
      </c>
      <c r="O162" s="37">
        <f t="shared" si="15"/>
        <v>29.144233915345492</v>
      </c>
      <c r="P162" s="37">
        <f t="shared" si="16"/>
        <v>25.976382402807936</v>
      </c>
      <c r="Q162" t="s">
        <v>709</v>
      </c>
      <c r="R162" t="s">
        <v>526</v>
      </c>
      <c r="S162" s="28">
        <v>44235</v>
      </c>
      <c r="AJ162" t="s">
        <v>737</v>
      </c>
    </row>
    <row r="163" spans="1:36" ht="15" x14ac:dyDescent="0.25">
      <c r="A163">
        <v>2.52</v>
      </c>
      <c r="B163">
        <v>2.94</v>
      </c>
      <c r="C163">
        <v>3.25</v>
      </c>
      <c r="D163" s="32">
        <f t="shared" si="17"/>
        <v>4.465375893947332E-2</v>
      </c>
      <c r="E163" s="33">
        <f>IF(OR($A163="",$B163="",$C163=""),"",A163*'MPTO_working_3-way'!$I162)</f>
        <v>2.6325274725274728</v>
      </c>
      <c r="F163" s="34">
        <f>IF(OR($A163="",$B163="",$C163=""),"",B163*'MPTO_working_3-way'!$I162)</f>
        <v>3.0712820512820516</v>
      </c>
      <c r="G163" s="35">
        <f>IF(OR($A163="",$B163="",$C163=""),"",C163*'MPTO_working_3-way'!$I162)</f>
        <v>3.3951247165532883</v>
      </c>
      <c r="H163" s="33">
        <f>IF(OR($A163="",$B163="",$C163=""),"",'MPTO_working_3-way'!E162)</f>
        <v>2.6182067285736035</v>
      </c>
      <c r="I163" s="34">
        <f>IF(OR($A163="",$B163="",$C163=""),"",'MPTO_working_3-way'!F162)</f>
        <v>3.074544154451198</v>
      </c>
      <c r="J163" s="35">
        <f>IF(OR($A163="",$B163="",$C163=""),"",'MPTO_working_3-way'!G162)</f>
        <v>3.4152104845115177</v>
      </c>
      <c r="K163" s="33">
        <f>IF(OR($A163="",$B163="",$C163=""),"",'OddsRatio_working_3-way'!H162)</f>
        <v>2.6247766674674602</v>
      </c>
      <c r="L163" s="34">
        <f>IF(OR($A163="",$B163="",$C163=""),"",'OddsRatio_working_3-way'!I162)</f>
        <v>3.0737281150571532</v>
      </c>
      <c r="M163" s="35">
        <f>IF(OR($A163="",$B163="",$C163=""),"",'OddsRatio_working_3-way'!J162)</f>
        <v>3.405097040659069</v>
      </c>
      <c r="N163" s="36">
        <f t="shared" si="14"/>
        <v>37.986308231758223</v>
      </c>
      <c r="O163" s="37">
        <f t="shared" si="15"/>
        <v>32.559692770078478</v>
      </c>
      <c r="P163" s="37">
        <f t="shared" si="16"/>
        <v>29.453998998163293</v>
      </c>
      <c r="Q163" t="s">
        <v>711</v>
      </c>
      <c r="R163" t="s">
        <v>580</v>
      </c>
      <c r="S163" s="28">
        <v>44235</v>
      </c>
      <c r="AJ163" t="s">
        <v>737</v>
      </c>
    </row>
    <row r="164" spans="1:36" ht="15" x14ac:dyDescent="0.25">
      <c r="A164">
        <v>2.84</v>
      </c>
      <c r="B164">
        <v>3.16</v>
      </c>
      <c r="C164">
        <v>2.75</v>
      </c>
      <c r="D164" s="32">
        <f t="shared" si="17"/>
        <v>3.2204735895233316E-2</v>
      </c>
      <c r="E164" s="33">
        <f>IF(OR($A164="",$B164="",$C164=""),"",A164*'MPTO_working_3-way'!$I163)</f>
        <v>2.9314614499424625</v>
      </c>
      <c r="F164" s="34">
        <f>IF(OR($A164="",$B164="",$C164=""),"",B164*'MPTO_working_3-way'!$I163)</f>
        <v>3.2617669654289374</v>
      </c>
      <c r="G164" s="35">
        <f>IF(OR($A164="",$B164="",$C164=""),"",C164*'MPTO_working_3-way'!$I163)</f>
        <v>2.8385630237118917</v>
      </c>
      <c r="H164" s="33">
        <f>IF(OR($A164="",$B164="",$C164=""),"",'MPTO_working_3-way'!E163)</f>
        <v>2.9293061973792489</v>
      </c>
      <c r="I164" s="34">
        <f>IF(OR($A164="",$B164="",$C164=""),"",'MPTO_working_3-way'!F163)</f>
        <v>3.27095850710398</v>
      </c>
      <c r="J164" s="35">
        <f>IF(OR($A164="",$B164="",$C164=""),"",'MPTO_working_3-way'!G163)</f>
        <v>2.8336522710919918</v>
      </c>
      <c r="K164" s="33">
        <f>IF(OR($A164="",$B164="",$C164=""),"",'OddsRatio_working_3-way'!H163)</f>
        <v>2.93050406803793</v>
      </c>
      <c r="L164" s="34">
        <f>IF(OR($A164="",$B164="",$C164=""),"",'OddsRatio_working_3-way'!I163)</f>
        <v>3.2662439059575714</v>
      </c>
      <c r="M164" s="35">
        <f>IF(OR($A164="",$B164="",$C164=""),"",'OddsRatio_working_3-way'!J163)</f>
        <v>2.836077238623032</v>
      </c>
      <c r="N164" s="36">
        <f t="shared" si="14"/>
        <v>34.112677825581763</v>
      </c>
      <c r="O164" s="37">
        <f t="shared" si="15"/>
        <v>30.658229438181074</v>
      </c>
      <c r="P164" s="37">
        <f t="shared" si="16"/>
        <v>35.229092736237163</v>
      </c>
      <c r="Q164" t="s">
        <v>659</v>
      </c>
      <c r="R164" t="s">
        <v>713</v>
      </c>
      <c r="S164" s="28">
        <v>44235</v>
      </c>
      <c r="AJ164" t="s">
        <v>738</v>
      </c>
    </row>
    <row r="165" spans="1:36" ht="15" x14ac:dyDescent="0.25">
      <c r="A165">
        <v>1.75</v>
      </c>
      <c r="B165">
        <v>3.61</v>
      </c>
      <c r="C165">
        <v>5.32</v>
      </c>
      <c r="D165" s="32">
        <f t="shared" si="17"/>
        <v>3.6406806489909016E-2</v>
      </c>
      <c r="E165" s="33">
        <f>IF(OR($A165="",$B165="",$C165=""),"",A165*'MPTO_working_3-way'!$I164)</f>
        <v>1.8137119113573408</v>
      </c>
      <c r="F165" s="34">
        <f>IF(OR($A165="",$B165="",$C165=""),"",B165*'MPTO_working_3-way'!$I164)</f>
        <v>3.7414285714285715</v>
      </c>
      <c r="G165" s="35">
        <f>IF(OR($A165="",$B165="",$C165=""),"",C165*'MPTO_working_3-way'!$I164)</f>
        <v>5.513684210526316</v>
      </c>
      <c r="H165" s="33">
        <f>IF(OR($A165="",$B165="",$C165=""),"",'MPTO_working_3-way'!E164)</f>
        <v>1.7879716981132077</v>
      </c>
      <c r="I165" s="34">
        <f>IF(OR($A165="",$B165="",$C165=""),"",'MPTO_working_3-way'!F164)</f>
        <v>3.7753984063745025</v>
      </c>
      <c r="J165" s="35">
        <f>IF(OR($A165="",$B165="",$C165=""),"",'MPTO_working_3-way'!G164)</f>
        <v>5.6871717929482379</v>
      </c>
      <c r="K165" s="33">
        <f>IF(OR($A165="",$B165="",$C165=""),"",'OddsRatio_working_3-way'!H164)</f>
        <v>1.7974777567032258</v>
      </c>
      <c r="L165" s="34">
        <f>IF(OR($A165="",$B165="",$C165=""),"",'OddsRatio_working_3-way'!I164)</f>
        <v>3.7752225933272254</v>
      </c>
      <c r="M165" s="35">
        <f>IF(OR($A165="",$B165="",$C165=""),"",'OddsRatio_working_3-way'!J164)</f>
        <v>5.5934718786105799</v>
      </c>
      <c r="N165" s="36">
        <f t="shared" si="14"/>
        <v>55.135547919053074</v>
      </c>
      <c r="O165" s="37">
        <f t="shared" si="15"/>
        <v>26.727758686521575</v>
      </c>
      <c r="P165" s="37">
        <f t="shared" si="16"/>
        <v>18.13669339442535</v>
      </c>
      <c r="Q165" t="s">
        <v>715</v>
      </c>
      <c r="R165" t="s">
        <v>717</v>
      </c>
      <c r="S165" s="28">
        <v>44235</v>
      </c>
      <c r="AJ165" t="s">
        <v>744</v>
      </c>
    </row>
    <row r="166" spans="1:36" ht="15" x14ac:dyDescent="0.25">
      <c r="A166">
        <v>2.44</v>
      </c>
      <c r="B166">
        <v>3.49</v>
      </c>
      <c r="C166">
        <v>2.98</v>
      </c>
      <c r="D166" s="32">
        <f t="shared" si="17"/>
        <v>3.1939486661826555E-2</v>
      </c>
      <c r="E166" s="33">
        <f>IF(OR($A166="",$B166="",$C166=""),"",A166*'MPTO_working_3-way'!$I165)</f>
        <v>2.5179323474548569</v>
      </c>
      <c r="F166" s="34">
        <f>IF(OR($A166="",$B166="",$C166=""),"",B166*'MPTO_working_3-way'!$I165)</f>
        <v>3.6014688084497748</v>
      </c>
      <c r="G166" s="35">
        <f>IF(OR($A166="",$B166="",$C166=""),"",C166*'MPTO_working_3-way'!$I165)</f>
        <v>3.0751796702522429</v>
      </c>
      <c r="H166" s="33">
        <f>IF(OR($A166="",$B166="",$C166=""),"",'MPTO_working_3-way'!E165)</f>
        <v>2.5050754706600391</v>
      </c>
      <c r="I166" s="34">
        <f>IF(OR($A166="",$B166="",$C166=""),"",'MPTO_working_3-way'!F165)</f>
        <v>3.6246795709278565</v>
      </c>
      <c r="J166" s="35">
        <f>IF(OR($A166="",$B166="",$C166=""),"",'MPTO_working_3-way'!G165)</f>
        <v>3.0776430157992984</v>
      </c>
      <c r="K166" s="33">
        <f>IF(OR($A166="",$B166="",$C166=""),"",'OddsRatio_working_3-way'!H165)</f>
        <v>2.5109299591196956</v>
      </c>
      <c r="L166" s="34">
        <f>IF(OR($A166="",$B166="",$C166=""),"",'OddsRatio_working_3-way'!I165)</f>
        <v>3.6126497209778066</v>
      </c>
      <c r="M166" s="35">
        <f>IF(OR($A166="",$B166="",$C166=""),"",'OddsRatio_working_3-way'!J165)</f>
        <v>3.0775286937895809</v>
      </c>
      <c r="N166" s="36">
        <f t="shared" si="14"/>
        <v>39.715125825791418</v>
      </c>
      <c r="O166" s="37">
        <f t="shared" si="15"/>
        <v>27.766449001412912</v>
      </c>
      <c r="P166" s="37">
        <f t="shared" si="16"/>
        <v>32.518425172795659</v>
      </c>
      <c r="Q166" t="s">
        <v>719</v>
      </c>
      <c r="R166" t="s">
        <v>667</v>
      </c>
      <c r="S166" s="28">
        <v>44235</v>
      </c>
      <c r="AJ166" t="s">
        <v>744</v>
      </c>
    </row>
    <row r="167" spans="1:36" ht="15" x14ac:dyDescent="0.25">
      <c r="A167">
        <v>2.02</v>
      </c>
      <c r="B167">
        <v>3.8</v>
      </c>
      <c r="C167">
        <v>3.62</v>
      </c>
      <c r="D167" s="32">
        <f t="shared" si="17"/>
        <v>3.4450493609988975E-2</v>
      </c>
      <c r="E167" s="33">
        <f>IF(OR($A167="",$B167="",$C167=""),"",A167*'MPTO_working_3-way'!$I166)</f>
        <v>2.0895899970921779</v>
      </c>
      <c r="F167" s="34">
        <f>IF(OR($A167="",$B167="",$C167=""),"",B167*'MPTO_working_3-way'!$I166)</f>
        <v>3.9309118757179577</v>
      </c>
      <c r="G167" s="35">
        <f>IF(OR($A167="",$B167="",$C167=""),"",C167*'MPTO_working_3-way'!$I166)</f>
        <v>3.7447107868681604</v>
      </c>
      <c r="H167" s="33">
        <f>IF(OR($A167="",$B167="",$C167=""),"",'MPTO_working_3-way'!E166)</f>
        <v>2.0679700089703186</v>
      </c>
      <c r="I167" s="34">
        <f>IF(OR($A167="",$B167="",$C167=""),"",'MPTO_working_3-way'!F166)</f>
        <v>3.9733878870844106</v>
      </c>
      <c r="J167" s="35">
        <f>IF(OR($A167="",$B167="",$C167=""),"",'MPTO_working_3-way'!G166)</f>
        <v>3.777011352597468</v>
      </c>
      <c r="K167" s="33">
        <f>IF(OR($A167="",$B167="",$C167=""),"",'OddsRatio_working_3-way'!H166)</f>
        <v>2.0765222106844514</v>
      </c>
      <c r="L167" s="34">
        <f>IF(OR($A167="",$B167="",$C167=""),"",'OddsRatio_working_3-way'!I166)</f>
        <v>3.9551590097220233</v>
      </c>
      <c r="M167" s="35">
        <f>IF(OR($A167="",$B167="",$C167=""),"",'OddsRatio_working_3-way'!J166)</f>
        <v>3.7651845019541788</v>
      </c>
      <c r="N167" s="36">
        <f t="shared" si="14"/>
        <v>47.85627809242844</v>
      </c>
      <c r="O167" s="37">
        <f t="shared" si="15"/>
        <v>25.439389933343541</v>
      </c>
      <c r="P167" s="37">
        <f t="shared" si="16"/>
        <v>26.704331974228023</v>
      </c>
      <c r="Q167" t="s">
        <v>590</v>
      </c>
      <c r="R167" t="s">
        <v>714</v>
      </c>
      <c r="S167" s="28">
        <v>44235</v>
      </c>
      <c r="AJ167" t="s">
        <v>744</v>
      </c>
    </row>
    <row r="168" spans="1:36" ht="15" x14ac:dyDescent="0.25">
      <c r="A168">
        <v>2.42</v>
      </c>
      <c r="B168">
        <v>3.53</v>
      </c>
      <c r="C168">
        <v>3.02</v>
      </c>
      <c r="D168" s="32">
        <f t="shared" si="17"/>
        <v>2.7635087290607263E-2</v>
      </c>
      <c r="E168" s="33">
        <f>IF(OR($A168="",$B168="",$C168=""),"",A168*'MPTO_working_3-way'!$I167)</f>
        <v>2.4868769112432694</v>
      </c>
      <c r="F168" s="34">
        <f>IF(OR($A168="",$B168="",$C168=""),"",B168*'MPTO_working_3-way'!$I167)</f>
        <v>3.6275518581358432</v>
      </c>
      <c r="G168" s="35">
        <f>IF(OR($A168="",$B168="",$C168=""),"",C168*'MPTO_working_3-way'!$I167)</f>
        <v>3.1034579636176338</v>
      </c>
      <c r="H168" s="33">
        <f>IF(OR($A168="",$B168="",$C168=""),"",'MPTO_working_3-way'!E167)</f>
        <v>2.4751774065769987</v>
      </c>
      <c r="I168" s="34">
        <f>IF(OR($A168="",$B168="",$C168=""),"",'MPTO_working_3-way'!F167)</f>
        <v>3.6486440006464185</v>
      </c>
      <c r="J168" s="35">
        <f>IF(OR($A168="",$B168="",$C168=""),"",'MPTO_working_3-way'!G167)</f>
        <v>3.1064184527365444</v>
      </c>
      <c r="K168" s="33">
        <f>IF(OR($A168="",$B168="",$C168=""),"",'OddsRatio_working_3-way'!H167)</f>
        <v>2.4804718014943234</v>
      </c>
      <c r="L168" s="34">
        <f>IF(OR($A168="",$B168="",$C168=""),"",'OddsRatio_working_3-way'!I167)</f>
        <v>3.6377420125215769</v>
      </c>
      <c r="M168" s="35">
        <f>IF(OR($A168="",$B168="",$C168=""),"",'OddsRatio_working_3-way'!J167)</f>
        <v>3.1060232669144598</v>
      </c>
      <c r="N168" s="36">
        <f t="shared" si="14"/>
        <v>40.211077415169214</v>
      </c>
      <c r="O168" s="37">
        <f t="shared" si="15"/>
        <v>27.566800947509773</v>
      </c>
      <c r="P168" s="37">
        <f t="shared" si="16"/>
        <v>32.222121637321024</v>
      </c>
      <c r="Q168" t="s">
        <v>675</v>
      </c>
      <c r="R168" t="s">
        <v>680</v>
      </c>
      <c r="S168" s="28">
        <v>44235</v>
      </c>
      <c r="AJ168" t="s">
        <v>745</v>
      </c>
    </row>
    <row r="169" spans="1:36" ht="15" x14ac:dyDescent="0.25">
      <c r="A169">
        <v>3.05</v>
      </c>
      <c r="B169">
        <v>3.12</v>
      </c>
      <c r="C169">
        <v>2.57</v>
      </c>
      <c r="D169" s="32">
        <f t="shared" si="17"/>
        <v>3.7486731337595725E-2</v>
      </c>
      <c r="E169" s="33">
        <f>IF(OR($A169="",$B169="",$C169=""),"",A169*'MPTO_working_3-way'!$I168)</f>
        <v>3.1643345305796666</v>
      </c>
      <c r="F169" s="34">
        <f>IF(OR($A169="",$B169="",$C169=""),"",B169*'MPTO_working_3-way'!$I168)</f>
        <v>3.2369586017732987</v>
      </c>
      <c r="G169" s="35">
        <f>IF(OR($A169="",$B169="",$C169=""),"",C169*'MPTO_working_3-way'!$I168)</f>
        <v>2.6663408995376208</v>
      </c>
      <c r="H169" s="33">
        <f>IF(OR($A169="",$B169="",$C169=""),"",'MPTO_working_3-way'!E168)</f>
        <v>3.1708457189384576</v>
      </c>
      <c r="I169" s="34">
        <f>IF(OR($A169="",$B169="",$C169=""),"",'MPTO_working_3-way'!F168)</f>
        <v>3.2465714872346751</v>
      </c>
      <c r="J169" s="35">
        <f>IF(OR($A169="",$B169="",$C169=""),"",'MPTO_working_3-way'!G168)</f>
        <v>2.6552703789409224</v>
      </c>
      <c r="K169" s="33">
        <f>IF(OR($A169="",$B169="",$C169=""),"",'OddsRatio_working_3-way'!H168)</f>
        <v>3.1679765387860495</v>
      </c>
      <c r="L169" s="34">
        <f>IF(OR($A169="",$B169="",$C169=""),"",'OddsRatio_working_3-way'!I168)</f>
        <v>3.2420050059641103</v>
      </c>
      <c r="M169" s="35">
        <f>IF(OR($A169="",$B169="",$C169=""),"",'OddsRatio_working_3-way'!J168)</f>
        <v>2.66035276385078</v>
      </c>
      <c r="N169" s="36">
        <f t="shared" si="14"/>
        <v>31.602221267572883</v>
      </c>
      <c r="O169" s="37">
        <f t="shared" si="15"/>
        <v>30.893197072467078</v>
      </c>
      <c r="P169" s="37">
        <f t="shared" si="16"/>
        <v>37.504581659960031</v>
      </c>
      <c r="Q169" t="s">
        <v>514</v>
      </c>
      <c r="R169" t="s">
        <v>605</v>
      </c>
      <c r="S169" s="28">
        <v>44263</v>
      </c>
      <c r="AJ169" t="s">
        <v>733</v>
      </c>
    </row>
    <row r="170" spans="1:36" ht="15" x14ac:dyDescent="0.25">
      <c r="A170">
        <v>2.88</v>
      </c>
      <c r="B170">
        <v>3.62</v>
      </c>
      <c r="C170">
        <v>2.5299999999999998</v>
      </c>
      <c r="D170" s="32">
        <f t="shared" si="17"/>
        <v>1.8722233140921585E-2</v>
      </c>
      <c r="E170" s="33">
        <f>IF(OR($A170="",$B170="",$C170=""),"",A170*'MPTO_working_3-way'!$I169)</f>
        <v>2.933920031445854</v>
      </c>
      <c r="F170" s="34">
        <f>IF(OR($A170="",$B170="",$C170=""),"",B170*'MPTO_working_3-way'!$I169)</f>
        <v>3.6877744839701361</v>
      </c>
      <c r="G170" s="35">
        <f>IF(OR($A170="",$B170="",$C170=""),"",C170*'MPTO_working_3-way'!$I169)</f>
        <v>2.5773672498465312</v>
      </c>
      <c r="H170" s="33">
        <f>IF(OR($A170="",$B170="",$C170=""),"",'MPTO_working_3-way'!E169)</f>
        <v>2.9327106162159855</v>
      </c>
      <c r="I170" s="34">
        <f>IF(OR($A170="",$B170="",$C170=""),"",'MPTO_working_3-way'!F169)</f>
        <v>3.7036714743223702</v>
      </c>
      <c r="J170" s="35">
        <f>IF(OR($A170="",$B170="",$C170=""),"",'MPTO_working_3-way'!G169)</f>
        <v>2.5705872156317087</v>
      </c>
      <c r="K170" s="33">
        <f>IF(OR($A170="",$B170="",$C170=""),"",'OddsRatio_working_3-way'!H169)</f>
        <v>2.9338749307377219</v>
      </c>
      <c r="L170" s="34">
        <f>IF(OR($A170="",$B170="",$C170=""),"",'OddsRatio_working_3-way'!I169)</f>
        <v>3.6950810204961861</v>
      </c>
      <c r="M170" s="35">
        <f>IF(OR($A170="",$B170="",$C170=""),"",'OddsRatio_working_3-way'!J169)</f>
        <v>2.5738450234195276</v>
      </c>
      <c r="N170" s="36">
        <f t="shared" si="14"/>
        <v>34.084091907140149</v>
      </c>
      <c r="O170" s="37">
        <f t="shared" si="15"/>
        <v>27.116625605680561</v>
      </c>
      <c r="P170" s="37">
        <f t="shared" si="16"/>
        <v>38.799282487179305</v>
      </c>
      <c r="Q170" t="s">
        <v>759</v>
      </c>
      <c r="R170" t="s">
        <v>562</v>
      </c>
      <c r="S170" s="28">
        <v>44263</v>
      </c>
      <c r="AJ170" t="s">
        <v>742</v>
      </c>
    </row>
    <row r="171" spans="1:36" ht="15" x14ac:dyDescent="0.25">
      <c r="A171">
        <v>2.34</v>
      </c>
      <c r="B171">
        <v>3.31</v>
      </c>
      <c r="C171">
        <v>3.3</v>
      </c>
      <c r="D171" s="32">
        <f t="shared" si="17"/>
        <v>3.249553400610794E-2</v>
      </c>
      <c r="E171" s="33">
        <f>IF(OR($A171="",$B171="",$C171=""),"",A171*'MPTO_working_3-way'!$I170)</f>
        <v>2.4160395495742923</v>
      </c>
      <c r="F171" s="34">
        <f>IF(OR($A171="",$B171="",$C171=""),"",B171*'MPTO_working_3-way'!$I170)</f>
        <v>3.4175602175602173</v>
      </c>
      <c r="G171" s="35">
        <f>IF(OR($A171="",$B171="",$C171=""),"",C171*'MPTO_working_3-way'!$I170)</f>
        <v>3.4072352622201558</v>
      </c>
      <c r="H171" s="33">
        <f>IF(OR($A171="",$B171="",$C171=""),"",'MPTO_working_3-way'!E170)</f>
        <v>2.4008532670056937</v>
      </c>
      <c r="I171" s="34">
        <f>IF(OR($A171="",$B171="",$C171=""),"",'MPTO_working_3-way'!F170)</f>
        <v>3.433087893578898</v>
      </c>
      <c r="J171" s="35">
        <f>IF(OR($A171="",$B171="",$C171=""),"",'MPTO_working_3-way'!G170)</f>
        <v>3.4223315400332583</v>
      </c>
      <c r="K171" s="33">
        <f>IF(OR($A171="",$B171="",$C171=""),"",'OddsRatio_working_3-way'!H170)</f>
        <v>2.4074476635930941</v>
      </c>
      <c r="L171" s="34">
        <f>IF(OR($A171="",$B171="",$C171=""),"",'OddsRatio_working_3-way'!I170)</f>
        <v>3.4262717185821248</v>
      </c>
      <c r="M171" s="35">
        <f>IF(OR($A171="",$B171="",$C171=""),"",'OddsRatio_working_3-way'!J170)</f>
        <v>3.4157683778090417</v>
      </c>
      <c r="N171" s="36">
        <f t="shared" si="14"/>
        <v>41.390050927610048</v>
      </c>
      <c r="O171" s="37">
        <f t="shared" si="15"/>
        <v>29.260640232811934</v>
      </c>
      <c r="P171" s="37">
        <f t="shared" si="16"/>
        <v>29.349308839578036</v>
      </c>
      <c r="Q171" t="s">
        <v>643</v>
      </c>
      <c r="R171" t="s">
        <v>760</v>
      </c>
      <c r="S171" s="28">
        <v>44263</v>
      </c>
      <c r="AJ171" t="s">
        <v>743</v>
      </c>
    </row>
    <row r="172" spans="1:36" ht="15" x14ac:dyDescent="0.25">
      <c r="A172">
        <v>1.52</v>
      </c>
      <c r="B172">
        <v>4.3600000000000003</v>
      </c>
      <c r="C172">
        <v>6.71</v>
      </c>
      <c r="D172" s="32">
        <f t="shared" si="17"/>
        <v>3.6283831579523085E-2</v>
      </c>
      <c r="E172" s="33">
        <f>IF(OR($A172="",$B172="",$C172=""),"",A172*'MPTO_working_3-way'!$I171)</f>
        <v>1.575151424000875</v>
      </c>
      <c r="F172" s="34">
        <f>IF(OR($A172="",$B172="",$C172=""),"",B172*'MPTO_working_3-way'!$I171)</f>
        <v>4.5181975056867207</v>
      </c>
      <c r="G172" s="35">
        <f>IF(OR($A172="",$B172="",$C172=""),"",C172*'MPTO_working_3-way'!$I171)</f>
        <v>6.9534645098986001</v>
      </c>
      <c r="H172" s="33">
        <f>IF(OR($A172="",$B172="",$C172=""),"",'MPTO_working_3-way'!E171)</f>
        <v>1.5484667147793463</v>
      </c>
      <c r="I172" s="34">
        <f>IF(OR($A172="",$B172="",$C172=""),"",'MPTO_working_3-way'!F171)</f>
        <v>4.6027125481712199</v>
      </c>
      <c r="J172" s="35">
        <f>IF(OR($A172="",$B172="",$C172=""),"",'MPTO_working_3-way'!G171)</f>
        <v>7.3026449586032749</v>
      </c>
      <c r="K172" s="33">
        <f>IF(OR($A172="",$B172="",$C172=""),"",'OddsRatio_working_3-way'!H171)</f>
        <v>1.5572336718099609</v>
      </c>
      <c r="L172" s="34">
        <f>IF(OR($A172="",$B172="",$C172=""),"",'OddsRatio_working_3-way'!I171)</f>
        <v>4.6005868024643615</v>
      </c>
      <c r="M172" s="35">
        <f>IF(OR($A172="",$B172="",$C172=""),"",'OddsRatio_working_3-way'!J171)</f>
        <v>7.1188543577593775</v>
      </c>
      <c r="N172" s="36">
        <f t="shared" si="14"/>
        <v>63.485959810772094</v>
      </c>
      <c r="O172" s="37">
        <f t="shared" si="15"/>
        <v>22.132719934030639</v>
      </c>
      <c r="P172" s="37">
        <f t="shared" si="16"/>
        <v>14.381320255197256</v>
      </c>
      <c r="Q172" t="s">
        <v>554</v>
      </c>
      <c r="R172" t="s">
        <v>553</v>
      </c>
      <c r="S172" t="s">
        <v>510</v>
      </c>
      <c r="AJ172" t="s">
        <v>740</v>
      </c>
    </row>
    <row r="173" spans="1:36" ht="15" x14ac:dyDescent="0.25">
      <c r="A173">
        <v>1.58</v>
      </c>
      <c r="B173">
        <v>3.68</v>
      </c>
      <c r="C173">
        <v>7.41</v>
      </c>
      <c r="D173" s="32">
        <f t="shared" si="17"/>
        <v>3.9603289371559658E-2</v>
      </c>
      <c r="E173" s="33">
        <f>IF(OR($A173="",$B173="",$C173=""),"",A173*'MPTO_working_3-way'!$I172)</f>
        <v>1.6425731972070643</v>
      </c>
      <c r="F173" s="34">
        <f>IF(OR($A173="",$B173="",$C173=""),"",B173*'MPTO_working_3-way'!$I172)</f>
        <v>3.8257401048873398</v>
      </c>
      <c r="G173" s="35">
        <f>IF(OR($A173="",$B173="",$C173=""),"",C173*'MPTO_working_3-way'!$I172)</f>
        <v>7.7034603742432575</v>
      </c>
      <c r="H173" s="33">
        <f>IF(OR($A173="",$B173="",$C173=""),"",'MPTO_working_3-way'!E172)</f>
        <v>1.6136572307072161</v>
      </c>
      <c r="I173" s="34">
        <f>IF(OR($A173="",$B173="",$C173=""),"",'MPTO_working_3-way'!F172)</f>
        <v>3.8679028559745929</v>
      </c>
      <c r="J173" s="35">
        <f>IF(OR($A173="",$B173="",$C173=""),"",'MPTO_working_3-way'!G172)</f>
        <v>8.2134396956351736</v>
      </c>
      <c r="K173" s="33">
        <f>IF(OR($A173="",$B173="",$C173=""),"",'OddsRatio_working_3-way'!H172)</f>
        <v>1.6239047167065854</v>
      </c>
      <c r="L173" s="34">
        <f>IF(OR($A173="",$B173="",$C173=""),"",'OddsRatio_working_3-way'!I172)</f>
        <v>3.8828700702993948</v>
      </c>
      <c r="M173" s="35">
        <f>IF(OR($A173="",$B173="",$C173=""),"",'OddsRatio_working_3-way'!J172)</f>
        <v>7.8952228173951937</v>
      </c>
      <c r="N173" s="36">
        <f t="shared" si="14"/>
        <v>60.880087517581657</v>
      </c>
      <c r="O173" s="37">
        <f t="shared" si="15"/>
        <v>26.138733227657347</v>
      </c>
      <c r="P173" s="37">
        <f t="shared" si="16"/>
        <v>12.981179254761003</v>
      </c>
      <c r="Q173" t="s">
        <v>548</v>
      </c>
      <c r="R173" t="s">
        <v>551</v>
      </c>
      <c r="S173" t="s">
        <v>510</v>
      </c>
      <c r="AJ173" t="s">
        <v>740</v>
      </c>
    </row>
    <row r="174" spans="1:36" ht="15" x14ac:dyDescent="0.25">
      <c r="A174">
        <v>2.73</v>
      </c>
      <c r="B174">
        <v>3.23</v>
      </c>
      <c r="C174">
        <v>2.8</v>
      </c>
      <c r="D174" s="32">
        <f t="shared" si="17"/>
        <v>3.3040746663037801E-2</v>
      </c>
      <c r="E174" s="33">
        <f>IF(OR($A174="",$B174="",$C174=""),"",A174*'MPTO_working_3-way'!$I173)</f>
        <v>2.820201238390093</v>
      </c>
      <c r="F174" s="34">
        <f>IF(OR($A174="",$B174="",$C174=""),"",B174*'MPTO_working_3-way'!$I173)</f>
        <v>3.3367216117216119</v>
      </c>
      <c r="G174" s="35">
        <f>IF(OR($A174="",$B174="",$C174=""),"",C174*'MPTO_working_3-way'!$I173)</f>
        <v>2.8925140906565057</v>
      </c>
      <c r="H174" s="33">
        <f>IF(OR($A174="",$B174="",$C174=""),"",'MPTO_working_3-way'!E173)</f>
        <v>2.8146276326919293</v>
      </c>
      <c r="I174" s="34">
        <f>IF(OR($A174="",$B174="",$C174=""),"",'MPTO_working_3-way'!F173)</f>
        <v>3.3491419419774271</v>
      </c>
      <c r="J174" s="35">
        <f>IF(OR($A174="",$B174="",$C174=""),"",'MPTO_working_3-way'!G173)</f>
        <v>2.8890939670612905</v>
      </c>
      <c r="K174" s="33">
        <f>IF(OR($A174="",$B174="",$C174=""),"",'OddsRatio_working_3-way'!H173)</f>
        <v>2.8174240215767328</v>
      </c>
      <c r="L174" s="34">
        <f>IF(OR($A174="",$B174="",$C174=""),"",'OddsRatio_working_3-way'!I173)</f>
        <v>3.3426910798359031</v>
      </c>
      <c r="M174" s="35">
        <f>IF(OR($A174="",$B174="",$C174=""),"",'OddsRatio_working_3-way'!J173)</f>
        <v>2.8909614097330167</v>
      </c>
      <c r="N174" s="36">
        <f t="shared" si="14"/>
        <v>35.458462551801738</v>
      </c>
      <c r="O174" s="37">
        <f t="shared" si="15"/>
        <v>29.969536460191566</v>
      </c>
      <c r="P174" s="37">
        <f t="shared" si="16"/>
        <v>34.572000988006693</v>
      </c>
      <c r="Q174" t="s">
        <v>552</v>
      </c>
      <c r="R174" t="s">
        <v>549</v>
      </c>
      <c r="S174" t="s">
        <v>510</v>
      </c>
      <c r="AJ174" t="s">
        <v>740</v>
      </c>
    </row>
    <row r="175" spans="1:36" ht="15" x14ac:dyDescent="0.25">
      <c r="A175">
        <v>5.58</v>
      </c>
      <c r="B175">
        <v>3.99</v>
      </c>
      <c r="C175">
        <v>1.65</v>
      </c>
      <c r="D175" s="32">
        <f t="shared" si="17"/>
        <v>3.5898642010696369E-2</v>
      </c>
      <c r="E175" s="33">
        <f>IF(OR($A175="",$B175="",$C175=""),"",A175*'MPTO_working_3-way'!$I174)</f>
        <v>5.7803144224196856</v>
      </c>
      <c r="F175" s="34">
        <f>IF(OR($A175="",$B175="",$C175=""),"",B175*'MPTO_working_3-way'!$I174)</f>
        <v>4.1332355816226789</v>
      </c>
      <c r="G175" s="35">
        <f>IF(OR($A175="",$B175="",$C175=""),"",C175*'MPTO_working_3-way'!$I174)</f>
        <v>1.7092327593176488</v>
      </c>
      <c r="H175" s="33">
        <f>IF(OR($A175="",$B175="",$C175=""),"",'MPTO_working_3-way'!E174)</f>
        <v>5.9792428600028327</v>
      </c>
      <c r="I175" s="34">
        <f>IF(OR($A175="",$B175="",$C175=""),"",'MPTO_working_3-way'!F174)</f>
        <v>4.1900549877329798</v>
      </c>
      <c r="J175" s="35">
        <f>IF(OR($A175="",$B175="",$C175=""),"",'MPTO_working_3-way'!G174)</f>
        <v>1.6832342021231992</v>
      </c>
      <c r="K175" s="33">
        <f>IF(OR($A175="",$B175="",$C175=""),"",'OddsRatio_working_3-way'!H174)</f>
        <v>5.8781280128620139</v>
      </c>
      <c r="L175" s="34">
        <f>IF(OR($A175="",$B175="",$C175=""),"",'OddsRatio_working_3-way'!I174)</f>
        <v>4.1846294232439787</v>
      </c>
      <c r="M175" s="35">
        <f>IF(OR($A175="",$B175="",$C175=""),"",'OddsRatio_working_3-way'!J174)</f>
        <v>1.6923107441834733</v>
      </c>
      <c r="N175" s="36">
        <f t="shared" si="14"/>
        <v>17.300096965683608</v>
      </c>
      <c r="O175" s="37">
        <f t="shared" si="15"/>
        <v>24.194120568550005</v>
      </c>
      <c r="P175" s="37">
        <f t="shared" si="16"/>
        <v>58.505782465766387</v>
      </c>
      <c r="Q175" t="s">
        <v>550</v>
      </c>
      <c r="R175" t="s">
        <v>555</v>
      </c>
      <c r="S175" t="s">
        <v>510</v>
      </c>
      <c r="AJ175" t="s">
        <v>740</v>
      </c>
    </row>
    <row r="176" spans="1:36" ht="15" x14ac:dyDescent="0.25">
      <c r="A176">
        <v>1.73</v>
      </c>
      <c r="B176">
        <v>3.87</v>
      </c>
      <c r="C176">
        <v>5.16</v>
      </c>
      <c r="D176" s="32">
        <f t="shared" si="17"/>
        <v>3.0231064509865346E-2</v>
      </c>
      <c r="E176" s="33">
        <f>IF(OR($A176="",$B176="",$C176=""),"",A176*'MPTO_working_3-way'!$I175)</f>
        <v>1.7822997416020669</v>
      </c>
      <c r="F176" s="34">
        <f>IF(OR($A176="",$B176="",$C176=""),"",B176*'MPTO_working_3-way'!$I175)</f>
        <v>3.9869942196531789</v>
      </c>
      <c r="G176" s="35">
        <f>IF(OR($A176="",$B176="",$C176=""),"",C176*'MPTO_working_3-way'!$I175)</f>
        <v>5.3159922928709049</v>
      </c>
      <c r="H176" s="33">
        <f>IF(OR($A176="",$B176="",$C176=""),"",'MPTO_working_3-way'!E175)</f>
        <v>1.7606946246362072</v>
      </c>
      <c r="I176" s="34">
        <f>IF(OR($A176="",$B176="",$C176=""),"",'MPTO_working_3-way'!F175)</f>
        <v>4.0270470767503399</v>
      </c>
      <c r="J176" s="35">
        <f>IF(OR($A176="",$B176="",$C176=""),"",'MPTO_working_3-way'!G175)</f>
        <v>5.4430232243028636</v>
      </c>
      <c r="K176" s="33">
        <f>IF(OR($A176="",$B176="",$C176=""),"",'OddsRatio_working_3-way'!H175)</f>
        <v>1.7685227494115687</v>
      </c>
      <c r="L176" s="34">
        <f>IF(OR($A176="",$B176="",$C176=""),"",'OddsRatio_working_3-way'!I175)</f>
        <v>4.0214524531660318</v>
      </c>
      <c r="M176" s="35">
        <f>IF(OR($A176="",$B176="",$C176=""),"",'OddsRatio_working_3-way'!J175)</f>
        <v>5.3795269007563382</v>
      </c>
      <c r="N176" s="36">
        <f t="shared" si="14"/>
        <v>56.107285248278373</v>
      </c>
      <c r="O176" s="37">
        <f t="shared" si="15"/>
        <v>25.08155128669808</v>
      </c>
      <c r="P176" s="37">
        <f t="shared" si="16"/>
        <v>18.811163465023562</v>
      </c>
      <c r="Q176" t="s">
        <v>641</v>
      </c>
      <c r="R176" t="s">
        <v>561</v>
      </c>
      <c r="S176" t="s">
        <v>510</v>
      </c>
      <c r="AJ176" t="s">
        <v>735</v>
      </c>
    </row>
    <row r="177" spans="1:36" ht="15" x14ac:dyDescent="0.25">
      <c r="A177">
        <v>1.5</v>
      </c>
      <c r="B177">
        <v>4.28</v>
      </c>
      <c r="C177">
        <v>7.75</v>
      </c>
      <c r="D177" s="32">
        <f t="shared" si="17"/>
        <v>2.9343784544266782E-2</v>
      </c>
      <c r="E177" s="33">
        <f>IF(OR($A177="",$B177="",$C177=""),"",A177*'MPTO_working_3-way'!$I176)</f>
        <v>1.5440156768164002</v>
      </c>
      <c r="F177" s="34">
        <f>IF(OR($A177="",$B177="",$C177=""),"",B177*'MPTO_working_3-way'!$I176)</f>
        <v>4.4055913978494621</v>
      </c>
      <c r="G177" s="35">
        <f>IF(OR($A177="",$B177="",$C177=""),"",C177*'MPTO_working_3-way'!$I176)</f>
        <v>7.9774143302180676</v>
      </c>
      <c r="H177" s="33">
        <f>IF(OR($A177="",$B177="",$C177=""),"",'MPTO_working_3-way'!E176)</f>
        <v>1.5223355430902599</v>
      </c>
      <c r="I177" s="34">
        <f>IF(OR($A177="",$B177="",$C177=""),"",'MPTO_working_3-way'!F176)</f>
        <v>4.467005835702528</v>
      </c>
      <c r="J177" s="35">
        <f>IF(OR($A177="",$B177="",$C177=""),"",'MPTO_working_3-way'!G176)</f>
        <v>8.3856741573033684</v>
      </c>
      <c r="K177" s="33">
        <f>IF(OR($A177="",$B177="",$C177=""),"",'OddsRatio_working_3-way'!H176)</f>
        <v>1.5295748970159979</v>
      </c>
      <c r="L177" s="34">
        <f>IF(OR($A177="",$B177="",$C177=""),"",'OddsRatio_working_3-way'!I176)</f>
        <v>4.4740113244249464</v>
      </c>
      <c r="M177" s="35">
        <f>IF(OR($A177="",$B177="",$C177=""),"",'OddsRatio_working_3-way'!J176)</f>
        <v>8.1492611097159724</v>
      </c>
      <c r="N177" s="36">
        <f t="shared" ref="N177:N219" si="18">(1/E177)* 100</f>
        <v>64.76618178268086</v>
      </c>
      <c r="O177" s="37">
        <f t="shared" ref="O177:O219" si="19">(1/F177)* 100</f>
        <v>22.698428194864785</v>
      </c>
      <c r="P177" s="37">
        <f t="shared" ref="P177:P219" si="20">(1/G177)* 100</f>
        <v>12.53539002245436</v>
      </c>
      <c r="Q177" t="s">
        <v>639</v>
      </c>
      <c r="R177" t="s">
        <v>519</v>
      </c>
      <c r="S177" t="s">
        <v>510</v>
      </c>
      <c r="AJ177" t="s">
        <v>735</v>
      </c>
    </row>
    <row r="178" spans="1:36" ht="15" x14ac:dyDescent="0.25">
      <c r="A178">
        <v>1.88</v>
      </c>
      <c r="B178">
        <v>3.51</v>
      </c>
      <c r="C178">
        <v>4.68</v>
      </c>
      <c r="D178" s="32">
        <f t="shared" si="17"/>
        <v>3.04903921925197E-2</v>
      </c>
      <c r="E178" s="33">
        <f>IF(OR($A178="",$B178="",$C178=""),"",A178*'MPTO_working_3-way'!$I177)</f>
        <v>1.937321937321937</v>
      </c>
      <c r="F178" s="34">
        <f>IF(OR($A178="",$B178="",$C178=""),"",B178*'MPTO_working_3-way'!$I177)</f>
        <v>3.6170212765957439</v>
      </c>
      <c r="G178" s="35">
        <f>IF(OR($A178="",$B178="",$C178=""),"",C178*'MPTO_working_3-way'!$I177)</f>
        <v>4.8226950354609919</v>
      </c>
      <c r="H178" s="33">
        <f>IF(OR($A178="",$B178="",$C178=""),"",'MPTO_working_3-way'!E177)</f>
        <v>1.9166214855549528</v>
      </c>
      <c r="I178" s="34">
        <f>IF(OR($A178="",$B178="",$C178=""),"",'MPTO_working_3-way'!F177)</f>
        <v>3.6398470250790607</v>
      </c>
      <c r="J178" s="35">
        <f>IF(OR($A178="",$B178="",$C178=""),"",'MPTO_working_3-way'!G177)</f>
        <v>4.9137212073073853</v>
      </c>
      <c r="K178" s="33">
        <f>IF(OR($A178="",$B178="",$C178=""),"",'OddsRatio_working_3-way'!H177)</f>
        <v>1.9246158529081616</v>
      </c>
      <c r="L178" s="34">
        <f>IF(OR($A178="",$B178="",$C178=""),"",'OddsRatio_working_3-way'!I177)</f>
        <v>3.6372565804539607</v>
      </c>
      <c r="M178" s="35">
        <f>IF(OR($A178="",$B178="",$C178=""),"",'OddsRatio_working_3-way'!J177)</f>
        <v>4.8665753848886739</v>
      </c>
      <c r="N178" s="36">
        <f t="shared" si="18"/>
        <v>51.617647058823536</v>
      </c>
      <c r="O178" s="37">
        <f t="shared" si="19"/>
        <v>27.64705882352942</v>
      </c>
      <c r="P178" s="37">
        <f t="shared" si="20"/>
        <v>20.735294117647062</v>
      </c>
      <c r="Q178" t="s">
        <v>761</v>
      </c>
      <c r="R178" t="s">
        <v>762</v>
      </c>
      <c r="S178" t="s">
        <v>510</v>
      </c>
      <c r="AJ178" t="s">
        <v>768</v>
      </c>
    </row>
    <row r="179" spans="1:36" ht="15" x14ac:dyDescent="0.25">
      <c r="A179">
        <v>2.2000000000000002</v>
      </c>
      <c r="B179">
        <v>3.21</v>
      </c>
      <c r="C179">
        <v>3.82</v>
      </c>
      <c r="D179" s="32">
        <f t="shared" si="17"/>
        <v>2.7852039008275264E-2</v>
      </c>
      <c r="E179" s="33">
        <f>IF(OR($A179="",$B179="",$C179=""),"",A179*'MPTO_working_3-way'!$I178)</f>
        <v>2.2612744858182059</v>
      </c>
      <c r="F179" s="34">
        <f>IF(OR($A179="",$B179="",$C179=""),"",B179*'MPTO_working_3-way'!$I178)</f>
        <v>3.2994050452165635</v>
      </c>
      <c r="G179" s="35">
        <f>IF(OR($A179="",$B179="",$C179=""),"",C179*'MPTO_working_3-way'!$I178)</f>
        <v>3.9263947890116113</v>
      </c>
      <c r="H179" s="33">
        <f>IF(OR($A179="",$B179="",$C179=""),"",'MPTO_working_3-way'!E178)</f>
        <v>2.2458715413023476</v>
      </c>
      <c r="I179" s="34">
        <f>IF(OR($A179="",$B179="",$C179=""),"",'MPTO_working_3-way'!F178)</f>
        <v>3.3086019008496912</v>
      </c>
      <c r="J179" s="35">
        <f>IF(OR($A179="",$B179="",$C179=""),"",'MPTO_working_3-way'!G178)</f>
        <v>3.9604573410639969</v>
      </c>
      <c r="K179" s="33">
        <f>IF(OR($A179="",$B179="",$C179=""),"",'OddsRatio_working_3-way'!H178)</f>
        <v>2.2524196713811784</v>
      </c>
      <c r="L179" s="34">
        <f>IF(OR($A179="",$B179="",$C179=""),"",'OddsRatio_working_3-way'!I178)</f>
        <v>3.3065395614603368</v>
      </c>
      <c r="M179" s="35">
        <f>IF(OR($A179="",$B179="",$C179=""),"",'OddsRatio_working_3-way'!J178)</f>
        <v>3.9431862277457692</v>
      </c>
      <c r="N179" s="36">
        <f t="shared" si="18"/>
        <v>44.222848940789518</v>
      </c>
      <c r="O179" s="37">
        <f t="shared" si="19"/>
        <v>30.30849460116416</v>
      </c>
      <c r="P179" s="37">
        <f t="shared" si="20"/>
        <v>25.468656458046325</v>
      </c>
      <c r="Q179" t="s">
        <v>763</v>
      </c>
      <c r="R179" t="s">
        <v>764</v>
      </c>
      <c r="S179" t="s">
        <v>510</v>
      </c>
      <c r="AJ179" t="s">
        <v>768</v>
      </c>
    </row>
    <row r="180" spans="1:36" ht="15" x14ac:dyDescent="0.25">
      <c r="A180">
        <v>1.62</v>
      </c>
      <c r="B180">
        <v>4.46</v>
      </c>
      <c r="C180">
        <v>5.25</v>
      </c>
      <c r="D180" s="32">
        <f t="shared" si="17"/>
        <v>3.1975387730245775E-2</v>
      </c>
      <c r="E180" s="33">
        <f>IF(OR($A180="",$B180="",$C180=""),"",A180*'MPTO_working_3-way'!$I179)</f>
        <v>1.6718001281229982</v>
      </c>
      <c r="F180" s="34">
        <f>IF(OR($A180="",$B180="",$C180=""),"",B180*'MPTO_working_3-way'!$I179)</f>
        <v>4.6026102292768964</v>
      </c>
      <c r="G180" s="35">
        <f>IF(OR($A180="",$B180="",$C180=""),"",C180*'MPTO_working_3-way'!$I179)</f>
        <v>5.4178707855837906</v>
      </c>
      <c r="H180" s="33">
        <f>IF(OR($A180="",$B180="",$C180=""),"",'MPTO_working_3-way'!E179)</f>
        <v>1.6484635408744628</v>
      </c>
      <c r="I180" s="34">
        <f>IF(OR($A180="",$B180="",$C180=""),"",'MPTO_working_3-way'!F179)</f>
        <v>4.6825953312676685</v>
      </c>
      <c r="J180" s="35">
        <f>IF(OR($A180="",$B180="",$C180=""),"",'MPTO_working_3-way'!G179)</f>
        <v>5.5611869401398648</v>
      </c>
      <c r="K180" s="33">
        <f>IF(OR($A180="",$B180="",$C180=""),"",'OddsRatio_working_3-way'!H179)</f>
        <v>1.6564012629184002</v>
      </c>
      <c r="L180" s="34">
        <f>IF(OR($A180="",$B180="",$C180=""),"",'OddsRatio_working_3-way'!I179)</f>
        <v>4.6631425317704265</v>
      </c>
      <c r="M180" s="35">
        <f>IF(OR($A180="",$B180="",$C180=""),"",'OddsRatio_working_3-way'!J179)</f>
        <v>5.4995247861341943</v>
      </c>
      <c r="N180" s="36">
        <f t="shared" si="18"/>
        <v>59.815762852150456</v>
      </c>
      <c r="O180" s="37">
        <f t="shared" si="19"/>
        <v>21.72680175347169</v>
      </c>
      <c r="P180" s="37">
        <f t="shared" si="20"/>
        <v>18.457435394377853</v>
      </c>
      <c r="Q180" t="s">
        <v>765</v>
      </c>
      <c r="R180" t="s">
        <v>562</v>
      </c>
      <c r="S180" t="s">
        <v>510</v>
      </c>
      <c r="AJ180" t="s">
        <v>742</v>
      </c>
    </row>
    <row r="181" spans="1:36" ht="15" x14ac:dyDescent="0.25">
      <c r="A181">
        <v>1.86</v>
      </c>
      <c r="B181">
        <v>3.59</v>
      </c>
      <c r="C181">
        <v>4.67</v>
      </c>
      <c r="D181" s="32">
        <f t="shared" si="17"/>
        <v>3.0318702948210596E-2</v>
      </c>
      <c r="E181" s="33">
        <f>IF(OR($A181="",$B181="",$C181=""),"",A181*'MPTO_working_3-way'!$I180)</f>
        <v>1.9163927874836717</v>
      </c>
      <c r="F181" s="34">
        <f>IF(OR($A181="",$B181="",$C181=""),"",B181*'MPTO_working_3-way'!$I180)</f>
        <v>3.698844143584076</v>
      </c>
      <c r="G181" s="35">
        <f>IF(OR($A181="",$B181="",$C181=""),"",C181*'MPTO_working_3-way'!$I180)</f>
        <v>4.8115883427681432</v>
      </c>
      <c r="H181" s="33">
        <f>IF(OR($A181="",$B181="",$C181=""),"",'MPTO_working_3-way'!E180)</f>
        <v>1.8956333495425717</v>
      </c>
      <c r="I181" s="34">
        <f>IF(OR($A181="",$B181="",$C181=""),"",'MPTO_working_3-way'!F180)</f>
        <v>3.7251537222041131</v>
      </c>
      <c r="J181" s="35">
        <f>IF(OR($A181="",$B181="",$C181=""),"",'MPTO_working_3-way'!G180)</f>
        <v>4.9013234201429077</v>
      </c>
      <c r="K181" s="33">
        <f>IF(OR($A181="",$B181="",$C181=""),"",'OddsRatio_working_3-way'!H180)</f>
        <v>1.9035577126728218</v>
      </c>
      <c r="L181" s="34">
        <f>IF(OR($A181="",$B181="",$C181=""),"",'OddsRatio_working_3-way'!I180)</f>
        <v>3.7211796230495442</v>
      </c>
      <c r="M181" s="35">
        <f>IF(OR($A181="",$B181="",$C181=""),"",'OddsRatio_working_3-way'!J180)</f>
        <v>4.8558800064061112</v>
      </c>
      <c r="N181" s="36">
        <f t="shared" si="18"/>
        <v>52.181369421299827</v>
      </c>
      <c r="O181" s="37">
        <f t="shared" si="19"/>
        <v>27.035472736383753</v>
      </c>
      <c r="P181" s="37">
        <f t="shared" si="20"/>
        <v>20.78315784231642</v>
      </c>
      <c r="Q181" t="s">
        <v>707</v>
      </c>
      <c r="R181" t="s">
        <v>572</v>
      </c>
      <c r="S181" t="s">
        <v>510</v>
      </c>
      <c r="AJ181" t="s">
        <v>736</v>
      </c>
    </row>
    <row r="182" spans="1:36" ht="15" x14ac:dyDescent="0.25">
      <c r="A182">
        <v>3.86</v>
      </c>
      <c r="B182">
        <v>3.38</v>
      </c>
      <c r="C182">
        <v>2.11</v>
      </c>
      <c r="D182" s="32">
        <f t="shared" si="17"/>
        <v>2.8858994967733365E-2</v>
      </c>
      <c r="E182" s="33">
        <f>IF(OR($A182="",$B182="",$C182=""),"",A182*'MPTO_working_3-way'!$I181)</f>
        <v>3.9713957205754506</v>
      </c>
      <c r="F182" s="34">
        <f>IF(OR($A182="",$B182="",$C182=""),"",B182*'MPTO_working_3-way'!$I181)</f>
        <v>3.4775434029909387</v>
      </c>
      <c r="G182" s="35">
        <f>IF(OR($A182="",$B182="",$C182=""),"",C182*'MPTO_working_3-way'!$I181)</f>
        <v>2.1708924793819171</v>
      </c>
      <c r="H182" s="33">
        <f>IF(OR($A182="",$B182="",$C182=""),"",'MPTO_working_3-way'!E181)</f>
        <v>4.008856485633574</v>
      </c>
      <c r="I182" s="34">
        <f>IF(OR($A182="",$B182="",$C182=""),"",'MPTO_working_3-way'!F181)</f>
        <v>3.4935922936622452</v>
      </c>
      <c r="J182" s="35">
        <f>IF(OR($A182="",$B182="",$C182=""),"",'MPTO_working_3-way'!G181)</f>
        <v>2.1537150157299538</v>
      </c>
      <c r="K182" s="33">
        <f>IF(OR($A182="",$B182="",$C182=""),"",'OddsRatio_working_3-way'!H181)</f>
        <v>3.9908138733939973</v>
      </c>
      <c r="L182" s="34">
        <f>IF(OR($A182="",$B182="",$C182=""),"",'OddsRatio_working_3-way'!I181)</f>
        <v>3.4888590974397609</v>
      </c>
      <c r="M182" s="35">
        <f>IF(OR($A182="",$B182="",$C182=""),"",'OddsRatio_working_3-way'!J181)</f>
        <v>2.1607704193941739</v>
      </c>
      <c r="N182" s="36">
        <f t="shared" si="18"/>
        <v>25.180064399502882</v>
      </c>
      <c r="O182" s="37">
        <f t="shared" si="19"/>
        <v>28.755931533160094</v>
      </c>
      <c r="P182" s="37">
        <f t="shared" si="20"/>
        <v>46.064004067337031</v>
      </c>
      <c r="Q182" t="s">
        <v>651</v>
      </c>
      <c r="R182" t="s">
        <v>522</v>
      </c>
      <c r="S182" t="s">
        <v>510</v>
      </c>
      <c r="AJ182" t="s">
        <v>736</v>
      </c>
    </row>
    <row r="183" spans="1:36" ht="15" x14ac:dyDescent="0.25">
      <c r="A183">
        <v>2.69</v>
      </c>
      <c r="B183">
        <v>2.92</v>
      </c>
      <c r="C183">
        <v>3.14</v>
      </c>
      <c r="D183" s="32">
        <f t="shared" si="17"/>
        <v>3.2684302900186202E-2</v>
      </c>
      <c r="E183" s="33">
        <f>IF(OR($A183="",$B183="",$C183=""),"",A183*'MPTO_working_3-way'!$I182)</f>
        <v>2.7779207748015007</v>
      </c>
      <c r="F183" s="34">
        <f>IF(OR($A183="",$B183="",$C183=""),"",B183*'MPTO_working_3-way'!$I182)</f>
        <v>3.0154381644685437</v>
      </c>
      <c r="G183" s="35">
        <f>IF(OR($A183="",$B183="",$C183=""),"",C183*'MPTO_working_3-way'!$I182)</f>
        <v>3.242628711106585</v>
      </c>
      <c r="H183" s="33">
        <f>IF(OR($A183="",$B183="",$C183=""),"",'MPTO_working_3-way'!E182)</f>
        <v>2.7712158138314096</v>
      </c>
      <c r="I183" s="34">
        <f>IF(OR($A183="",$B183="",$C183=""),"",'MPTO_working_3-way'!F182)</f>
        <v>3.0159454320576229</v>
      </c>
      <c r="J183" s="35">
        <f>IF(OR($A183="",$B183="",$C183=""),"",'MPTO_working_3-way'!G182)</f>
        <v>3.2512229399490438</v>
      </c>
      <c r="K183" s="33">
        <f>IF(OR($A183="",$B183="",$C183=""),"",'OddsRatio_working_3-way'!H182)</f>
        <v>2.7744116677581276</v>
      </c>
      <c r="L183" s="34">
        <f>IF(OR($A183="",$B183="",$C183=""),"",'OddsRatio_working_3-way'!I182)</f>
        <v>3.0158996462104173</v>
      </c>
      <c r="M183" s="35">
        <f>IF(OR($A183="",$B183="",$C183=""),"",'OddsRatio_working_3-way'!J182)</f>
        <v>3.2468881473386948</v>
      </c>
      <c r="N183" s="36">
        <f t="shared" si="18"/>
        <v>35.998146853970525</v>
      </c>
      <c r="O183" s="37">
        <f t="shared" si="19"/>
        <v>33.162676382596132</v>
      </c>
      <c r="P183" s="37">
        <f t="shared" si="20"/>
        <v>30.83917676343334</v>
      </c>
      <c r="Q183" t="s">
        <v>653</v>
      </c>
      <c r="R183" t="s">
        <v>524</v>
      </c>
      <c r="S183" t="s">
        <v>510</v>
      </c>
      <c r="AJ183" t="s">
        <v>737</v>
      </c>
    </row>
    <row r="184" spans="1:36" ht="15" x14ac:dyDescent="0.25">
      <c r="A184">
        <v>2.34</v>
      </c>
      <c r="B184">
        <v>3.13</v>
      </c>
      <c r="C184">
        <v>3.49</v>
      </c>
      <c r="D184" s="32">
        <f t="shared" si="17"/>
        <v>3.3372196531199272E-2</v>
      </c>
      <c r="E184" s="33">
        <f>IF(OR($A184="",$B184="",$C184=""),"",A184*'MPTO_working_3-way'!$I183)</f>
        <v>2.4180909398830059</v>
      </c>
      <c r="F184" s="34">
        <f>IF(OR($A184="",$B184="",$C184=""),"",B184*'MPTO_working_3-way'!$I183)</f>
        <v>3.2344549751426537</v>
      </c>
      <c r="G184" s="35">
        <f>IF(OR($A184="",$B184="",$C184=""),"",C184*'MPTO_working_3-way'!$I183)</f>
        <v>3.6064689658938858</v>
      </c>
      <c r="H184" s="33">
        <f>IF(OR($A184="",$B184="",$C184=""),"",'MPTO_working_3-way'!E183)</f>
        <v>2.4025388386724522</v>
      </c>
      <c r="I184" s="34">
        <f>IF(OR($A184="",$B184="",$C184=""),"",'MPTO_working_3-way'!F183)</f>
        <v>3.2429127916816332</v>
      </c>
      <c r="J184" s="35">
        <f>IF(OR($A184="",$B184="",$C184=""),"",'MPTO_working_3-way'!G183)</f>
        <v>3.6309649093981982</v>
      </c>
      <c r="K184" s="33">
        <f>IF(OR($A184="",$B184="",$C184=""),"",'OddsRatio_working_3-way'!H183)</f>
        <v>2.409347523113115</v>
      </c>
      <c r="L184" s="34">
        <f>IF(OR($A184="",$B184="",$C184=""),"",'OddsRatio_working_3-way'!I183)</f>
        <v>3.2402315106201005</v>
      </c>
      <c r="M184" s="35">
        <f>IF(OR($A184="",$B184="",$C184=""),"",'OddsRatio_working_3-way'!J183)</f>
        <v>3.6188621884713856</v>
      </c>
      <c r="N184" s="36">
        <f t="shared" si="18"/>
        <v>41.354937628953806</v>
      </c>
      <c r="O184" s="37">
        <f t="shared" si="19"/>
        <v>30.917109920687508</v>
      </c>
      <c r="P184" s="37">
        <f t="shared" si="20"/>
        <v>27.727952450358707</v>
      </c>
      <c r="Q184" t="s">
        <v>527</v>
      </c>
      <c r="R184" t="s">
        <v>652</v>
      </c>
      <c r="S184" t="s">
        <v>510</v>
      </c>
      <c r="AJ184" t="s">
        <v>737</v>
      </c>
    </row>
    <row r="185" spans="1:36" s="38" customFormat="1" ht="17.25" customHeight="1" x14ac:dyDescent="0.25">
      <c r="A185">
        <v>3.47</v>
      </c>
      <c r="B185">
        <v>3.27</v>
      </c>
      <c r="C185">
        <v>2.2999999999999998</v>
      </c>
      <c r="D185" s="32">
        <f t="shared" si="17"/>
        <v>2.8777444289514786E-2</v>
      </c>
      <c r="E185" s="33">
        <f>IF(OR($A185="",$B185="",$C185=""),"",A185*'MPTO_working_3-way'!$I184)</f>
        <v>3.5698577316846167</v>
      </c>
      <c r="F185" s="34">
        <f>IF(OR($A185="",$B185="",$C185=""),"",B185*'MPTO_working_3-way'!$I184)</f>
        <v>3.3641022428267133</v>
      </c>
      <c r="G185" s="35">
        <f>IF(OR($A185="",$B185="",$C185=""),"",C185*'MPTO_working_3-way'!$I184)</f>
        <v>2.3661881218658838</v>
      </c>
      <c r="H185" s="33">
        <f>IF(OR($A185="",$B185="",$C185=""),"",'MPTO_working_3-way'!E184)</f>
        <v>3.5894790796062894</v>
      </c>
      <c r="I185" s="34">
        <f>IF(OR($A185="",$B185="",$C185=""),"",'MPTO_working_3-way'!F184)</f>
        <v>3.3758930353911287</v>
      </c>
      <c r="J185" s="35">
        <f>IF(OR($A185="",$B185="",$C185=""),"",'MPTO_working_3-way'!G184)</f>
        <v>2.3518890394527787</v>
      </c>
      <c r="K185" s="33">
        <f>IF(OR($A185="",$B185="",$C185=""),"",'OddsRatio_working_3-way'!H184)</f>
        <v>3.5803014750913755</v>
      </c>
      <c r="L185" s="34">
        <f>IF(OR($A185="",$B185="",$C185=""),"",'OddsRatio_working_3-way'!I184)</f>
        <v>3.3713701815617099</v>
      </c>
      <c r="M185" s="35">
        <f>IF(OR($A185="",$B185="",$C185=""),"",'OddsRatio_working_3-way'!J184)</f>
        <v>2.3580534079428288</v>
      </c>
      <c r="N185" s="36">
        <f t="shared" si="18"/>
        <v>28.012320802714445</v>
      </c>
      <c r="O185" s="37">
        <f t="shared" si="19"/>
        <v>29.725612594929402</v>
      </c>
      <c r="P185" s="37">
        <f t="shared" si="20"/>
        <v>42.26206660235615</v>
      </c>
      <c r="Q185" t="s">
        <v>585</v>
      </c>
      <c r="R185" t="s">
        <v>586</v>
      </c>
      <c r="S185" t="s">
        <v>510</v>
      </c>
      <c r="AD185" s="39"/>
      <c r="AE185" s="39"/>
      <c r="AH185" s="39"/>
      <c r="AI185" s="39"/>
      <c r="AJ185" t="s">
        <v>738</v>
      </c>
    </row>
    <row r="186" spans="1:36" s="38" customFormat="1" ht="15" x14ac:dyDescent="0.25">
      <c r="A186">
        <v>4.53</v>
      </c>
      <c r="B186">
        <v>3.5</v>
      </c>
      <c r="C186">
        <v>1.91</v>
      </c>
      <c r="D186" s="32">
        <f t="shared" si="17"/>
        <v>3.0025047014749173E-2</v>
      </c>
      <c r="E186" s="33">
        <f>IF(OR($A186="",$B186="",$C186=""),"",A186*'MPTO_working_3-way'!$I185)</f>
        <v>4.6660134629768137</v>
      </c>
      <c r="F186" s="34">
        <f>IF(OR($A186="",$B186="",$C186=""),"",B186*'MPTO_working_3-way'!$I185)</f>
        <v>3.6050876645516219</v>
      </c>
      <c r="G186" s="35">
        <f>IF(OR($A186="",$B186="",$C186=""),"",C186*'MPTO_working_3-way'!$I185)</f>
        <v>1.9673478397981707</v>
      </c>
      <c r="H186" s="33">
        <f>IF(OR($A186="",$B186="",$C186=""),"",'MPTO_working_3-way'!E185)</f>
        <v>4.7451340375801419</v>
      </c>
      <c r="I186" s="34">
        <f>IF(OR($A186="",$B186="",$C186=""),"",'MPTO_working_3-way'!F185)</f>
        <v>3.6270528372921209</v>
      </c>
      <c r="J186" s="35">
        <f>IF(OR($A186="",$B186="",$C186=""),"",'MPTO_working_3-way'!G185)</f>
        <v>1.9472230110972388</v>
      </c>
      <c r="K186" s="33">
        <f>IF(OR($A186="",$B186="",$C186=""),"",'OddsRatio_working_3-way'!H185)</f>
        <v>4.7047723884610075</v>
      </c>
      <c r="L186" s="34">
        <f>IF(OR($A186="",$B186="",$C186=""),"",'OddsRatio_working_3-way'!I185)</f>
        <v>3.6237764790800333</v>
      </c>
      <c r="M186" s="35">
        <f>IF(OR($A186="",$B186="",$C186=""),"",'OddsRatio_working_3-way'!J185)</f>
        <v>1.9550546383851319</v>
      </c>
      <c r="N186" s="36">
        <f t="shared" si="18"/>
        <v>21.431571253161838</v>
      </c>
      <c r="O186" s="37">
        <f t="shared" si="19"/>
        <v>27.738576507663755</v>
      </c>
      <c r="P186" s="37">
        <f t="shared" si="20"/>
        <v>50.829852239174414</v>
      </c>
      <c r="Q186" t="s">
        <v>658</v>
      </c>
      <c r="R186" t="s">
        <v>587</v>
      </c>
      <c r="S186" t="s">
        <v>510</v>
      </c>
      <c r="AD186" s="39"/>
      <c r="AE186" s="39"/>
      <c r="AF186" s="31"/>
      <c r="AG186" s="31"/>
      <c r="AH186" s="39"/>
      <c r="AI186" s="39"/>
      <c r="AJ186" t="s">
        <v>738</v>
      </c>
    </row>
    <row r="187" spans="1:36" ht="15" x14ac:dyDescent="0.25">
      <c r="A187">
        <v>1.74</v>
      </c>
      <c r="B187">
        <v>3.9</v>
      </c>
      <c r="C187">
        <v>4.74</v>
      </c>
      <c r="D187" s="32">
        <f t="shared" si="17"/>
        <v>4.2093364223438456E-2</v>
      </c>
      <c r="E187" s="33">
        <f>IF(OR($A187="",$B187="",$C187=""),"",A187*'MPTO_working_3-way'!$I186)</f>
        <v>1.813242453748783</v>
      </c>
      <c r="F187" s="34">
        <f>IF(OR($A187="",$B187="",$C187=""),"",B187*'MPTO_working_3-way'!$I186)</f>
        <v>4.0641641204714096</v>
      </c>
      <c r="G187" s="35">
        <f>IF(OR($A187="",$B187="",$C187=""),"",C187*'MPTO_working_3-way'!$I186)</f>
        <v>4.9395225464190986</v>
      </c>
      <c r="H187" s="33">
        <f>IF(OR($A187="",$B187="",$C187=""),"",'MPTO_working_3-way'!E186)</f>
        <v>1.7835437057935046</v>
      </c>
      <c r="I187" s="34">
        <f>IF(OR($A187="",$B187="",$C187=""),"",'MPTO_working_3-way'!F186)</f>
        <v>4.125767673813665</v>
      </c>
      <c r="J187" s="35">
        <f>IF(OR($A187="",$B187="",$C187=""),"",'MPTO_working_3-way'!G186)</f>
        <v>5.0777055826024364</v>
      </c>
      <c r="K187" s="33">
        <f>IF(OR($A187="",$B187="",$C187=""),"",'OddsRatio_working_3-way'!H186)</f>
        <v>1.7941495748925103</v>
      </c>
      <c r="L187" s="34">
        <f>IF(OR($A187="",$B187="",$C187=""),"",'OddsRatio_working_3-way'!I186)</f>
        <v>4.1122077934976753</v>
      </c>
      <c r="M187" s="35">
        <f>IF(OR($A187="",$B187="",$C187=""),"",'OddsRatio_working_3-way'!J186)</f>
        <v>5.0136748785107974</v>
      </c>
      <c r="N187" s="36">
        <f t="shared" si="18"/>
        <v>55.149822790248095</v>
      </c>
      <c r="O187" s="37">
        <f t="shared" si="19"/>
        <v>24.605305552572229</v>
      </c>
      <c r="P187" s="37">
        <f t="shared" si="20"/>
        <v>20.244871657179679</v>
      </c>
      <c r="Q187" t="s">
        <v>532</v>
      </c>
      <c r="R187" t="s">
        <v>601</v>
      </c>
      <c r="S187" t="s">
        <v>511</v>
      </c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F187"/>
      <c r="AG187"/>
      <c r="AH187" s="50"/>
      <c r="AJ187" t="s">
        <v>733</v>
      </c>
    </row>
    <row r="188" spans="1:36" ht="15" x14ac:dyDescent="0.25">
      <c r="A188">
        <v>2.19</v>
      </c>
      <c r="B188">
        <v>3.41</v>
      </c>
      <c r="C188">
        <v>3.47</v>
      </c>
      <c r="D188" s="32">
        <f t="shared" si="17"/>
        <v>3.8060574571365136E-2</v>
      </c>
      <c r="E188" s="33">
        <f>IF(OR($A188="",$B188="",$C188=""),"",A188*'MPTO_working_3-way'!$I187)</f>
        <v>2.2733526583112895</v>
      </c>
      <c r="F188" s="34">
        <f>IF(OR($A188="",$B188="",$C188=""),"",B188*'MPTO_working_3-way'!$I187)</f>
        <v>3.5397865592883551</v>
      </c>
      <c r="G188" s="35">
        <f>IF(OR($A188="",$B188="",$C188=""),"",C188*'MPTO_working_3-way'!$I187)</f>
        <v>3.6020701937626374</v>
      </c>
      <c r="H188" s="33">
        <f>IF(OR($A188="",$B188="",$C188=""),"",'MPTO_working_3-way'!E187)</f>
        <v>2.2525863535479864</v>
      </c>
      <c r="I188" s="34">
        <f>IF(OR($A188="",$B188="",$C188=""),"",'MPTO_working_3-way'!F187)</f>
        <v>3.56419486261745</v>
      </c>
      <c r="J188" s="35">
        <f>IF(OR($A188="",$B188="",$C188=""),"",'MPTO_working_3-way'!G187)</f>
        <v>3.6297959515465288</v>
      </c>
      <c r="K188" s="33">
        <f>IF(OR($A188="",$B188="",$C188=""),"",'OddsRatio_working_3-way'!H187)</f>
        <v>2.2612251859488137</v>
      </c>
      <c r="L188" s="34">
        <f>IF(OR($A188="",$B188="",$C188=""),"",'OddsRatio_working_3-way'!I187)</f>
        <v>3.5542459648207072</v>
      </c>
      <c r="M188" s="35">
        <f>IF(OR($A188="",$B188="",$C188=""),"",'OddsRatio_working_3-way'!J187)</f>
        <v>3.6178371506668654</v>
      </c>
      <c r="N188" s="36">
        <f t="shared" si="18"/>
        <v>43.987895865783891</v>
      </c>
      <c r="O188" s="37">
        <f t="shared" si="19"/>
        <v>28.250290893274698</v>
      </c>
      <c r="P188" s="37">
        <f t="shared" si="20"/>
        <v>27.761813240941418</v>
      </c>
      <c r="Q188" t="s">
        <v>533</v>
      </c>
      <c r="R188" t="s">
        <v>607</v>
      </c>
      <c r="S188" t="s">
        <v>511</v>
      </c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F188"/>
      <c r="AG188"/>
      <c r="AH188" s="50"/>
      <c r="AJ188" t="s">
        <v>733</v>
      </c>
    </row>
    <row r="189" spans="1:36" ht="15" x14ac:dyDescent="0.25">
      <c r="A189">
        <v>1.67</v>
      </c>
      <c r="B189">
        <v>3.64</v>
      </c>
      <c r="C189">
        <v>5.71</v>
      </c>
      <c r="D189" s="32">
        <f t="shared" si="17"/>
        <v>4.8659018446238989E-2</v>
      </c>
      <c r="E189" s="33">
        <f>IF(OR($A189="",$B189="",$C189=""),"",A189*'MPTO_working_3-way'!$I188)</f>
        <v>1.751260560805219</v>
      </c>
      <c r="F189" s="34">
        <f>IF(OR($A189="",$B189="",$C189=""),"",B189*'MPTO_working_3-way'!$I188)</f>
        <v>3.8171188271443102</v>
      </c>
      <c r="G189" s="35">
        <f>IF(OR($A189="",$B189="",$C189=""),"",C189*'MPTO_working_3-way'!$I188)</f>
        <v>5.987842995328025</v>
      </c>
      <c r="H189" s="33">
        <f>IF(OR($A189="",$B189="",$C189=""),"",'MPTO_working_3-way'!E188)</f>
        <v>1.7164944334264225</v>
      </c>
      <c r="I189" s="34">
        <f>IF(OR($A189="",$B189="",$C189=""),"",'MPTO_working_3-way'!F188)</f>
        <v>3.8683881223923722</v>
      </c>
      <c r="J189" s="35">
        <f>IF(OR($A189="",$B189="",$C189=""),"",'MPTO_working_3-way'!G188)</f>
        <v>6.2928038208671193</v>
      </c>
      <c r="K189" s="33">
        <f>IF(OR($A189="",$B189="",$C189=""),"",'OddsRatio_working_3-way'!H188)</f>
        <v>1.7288385281749288</v>
      </c>
      <c r="L189" s="34">
        <f>IF(OR($A189="",$B189="",$C189=""),"",'OddsRatio_working_3-way'!I188)</f>
        <v>3.8718413647489736</v>
      </c>
      <c r="M189" s="35">
        <f>IF(OR($A189="",$B189="",$C189=""),"",'OddsRatio_working_3-way'!J188)</f>
        <v>6.1236260711998733</v>
      </c>
      <c r="N189" s="36">
        <f t="shared" si="18"/>
        <v>57.101725601597863</v>
      </c>
      <c r="O189" s="37">
        <f t="shared" si="19"/>
        <v>26.197769712820996</v>
      </c>
      <c r="P189" s="37">
        <f t="shared" si="20"/>
        <v>16.700504685581159</v>
      </c>
      <c r="Q189" t="s">
        <v>536</v>
      </c>
      <c r="R189" t="s">
        <v>603</v>
      </c>
      <c r="S189" t="s">
        <v>511</v>
      </c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F189"/>
      <c r="AG189"/>
      <c r="AH189" s="50"/>
      <c r="AJ189" t="s">
        <v>733</v>
      </c>
    </row>
    <row r="190" spans="1:36" ht="15" x14ac:dyDescent="0.25">
      <c r="A190">
        <v>2.19</v>
      </c>
      <c r="B190">
        <v>3.83</v>
      </c>
      <c r="C190">
        <v>3.17</v>
      </c>
      <c r="D190" s="32">
        <f t="shared" si="17"/>
        <v>3.3175023559546712E-2</v>
      </c>
      <c r="E190" s="33">
        <f>IF(OR($A190="",$B190="",$C190=""),"",A190*'MPTO_working_3-way'!$I189)</f>
        <v>2.2626533015954071</v>
      </c>
      <c r="F190" s="34">
        <f>IF(OR($A190="",$B190="",$C190=""),"",B190*'MPTO_working_3-way'!$I189)</f>
        <v>3.9570603402330642</v>
      </c>
      <c r="G190" s="35">
        <f>IF(OR($A190="",$B190="",$C190=""),"",C190*'MPTO_working_3-way'!$I189)</f>
        <v>3.2751648246837628</v>
      </c>
      <c r="H190" s="33">
        <f>IF(OR($A190="",$B190="",$C190=""),"",'MPTO_working_3-way'!E189)</f>
        <v>2.2443532238872348</v>
      </c>
      <c r="I190" s="34">
        <f>IF(OR($A190="",$B190="",$C190=""),"",'MPTO_working_3-way'!F189)</f>
        <v>3.9993878607711912</v>
      </c>
      <c r="J190" s="35">
        <f>IF(OR($A190="",$B190="",$C190=""),"",'MPTO_working_3-way'!G189)</f>
        <v>3.2851611314834566</v>
      </c>
      <c r="K190" s="33">
        <f>IF(OR($A190="",$B190="",$C190=""),"",'OddsRatio_working_3-way'!H189)</f>
        <v>2.2521188127448428</v>
      </c>
      <c r="L190" s="34">
        <f>IF(OR($A190="",$B190="",$C190=""),"",'OddsRatio_working_3-way'!I189)</f>
        <v>3.9777279328301733</v>
      </c>
      <c r="M190" s="35">
        <f>IF(OR($A190="",$B190="",$C190=""),"",'OddsRatio_working_3-way'!J189)</f>
        <v>3.2832754820641257</v>
      </c>
      <c r="N190" s="36">
        <f t="shared" si="18"/>
        <v>44.195900418985772</v>
      </c>
      <c r="O190" s="37">
        <f t="shared" si="19"/>
        <v>25.271285095973582</v>
      </c>
      <c r="P190" s="37">
        <f t="shared" si="20"/>
        <v>30.532814485040642</v>
      </c>
      <c r="Q190" t="s">
        <v>543</v>
      </c>
      <c r="R190" t="s">
        <v>608</v>
      </c>
      <c r="S190" t="s">
        <v>511</v>
      </c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F190"/>
      <c r="AG190"/>
      <c r="AH190" s="50"/>
      <c r="AJ190" t="s">
        <v>734</v>
      </c>
    </row>
    <row r="191" spans="1:36" ht="15" x14ac:dyDescent="0.25">
      <c r="A191">
        <v>2.16</v>
      </c>
      <c r="B191">
        <v>3.32</v>
      </c>
      <c r="C191">
        <v>3.78</v>
      </c>
      <c r="D191" s="32">
        <f t="shared" si="17"/>
        <v>2.8718046790336071E-2</v>
      </c>
      <c r="E191" s="33">
        <f>IF(OR($A191="",$B191="",$C191=""),"",A191*'MPTO_working_3-way'!$I190)</f>
        <v>2.2220309810671259</v>
      </c>
      <c r="F191" s="34">
        <f>IF(OR($A191="",$B191="",$C191=""),"",B191*'MPTO_working_3-way'!$I190)</f>
        <v>3.4153439153439158</v>
      </c>
      <c r="G191" s="35">
        <f>IF(OR($A191="",$B191="",$C191=""),"",C191*'MPTO_working_3-way'!$I190)</f>
        <v>3.8885542168674703</v>
      </c>
      <c r="H191" s="33">
        <f>IF(OR($A191="",$B191="",$C191=""),"",'MPTO_working_3-way'!E190)</f>
        <v>2.2056052865913673</v>
      </c>
      <c r="I191" s="34">
        <f>IF(OR($A191="",$B191="",$C191=""),"",'MPTO_working_3-way'!F190)</f>
        <v>3.4289773762249993</v>
      </c>
      <c r="J191" s="35">
        <f>IF(OR($A191="",$B191="",$C191=""),"",'MPTO_working_3-way'!G190)</f>
        <v>3.9219134130588782</v>
      </c>
      <c r="K191" s="33">
        <f>IF(OR($A191="",$B191="",$C191=""),"",'OddsRatio_working_3-way'!H190)</f>
        <v>2.2124557337709732</v>
      </c>
      <c r="L191" s="34">
        <f>IF(OR($A191="",$B191="",$C191=""),"",'OddsRatio_working_3-way'!I190)</f>
        <v>3.4249114675419454</v>
      </c>
      <c r="M191" s="35">
        <f>IF(OR($A191="",$B191="",$C191=""),"",'OddsRatio_working_3-way'!J190)</f>
        <v>3.9057128792097449</v>
      </c>
      <c r="N191" s="36">
        <f t="shared" si="18"/>
        <v>45.003872966692484</v>
      </c>
      <c r="O191" s="37">
        <f t="shared" si="19"/>
        <v>29.279628195197517</v>
      </c>
      <c r="P191" s="37">
        <f t="shared" si="20"/>
        <v>25.716498838109992</v>
      </c>
      <c r="Q191" t="s">
        <v>541</v>
      </c>
      <c r="R191" t="s">
        <v>538</v>
      </c>
      <c r="S191" t="s">
        <v>511</v>
      </c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F191"/>
      <c r="AG191"/>
      <c r="AH191" s="50"/>
      <c r="AJ191" t="s">
        <v>734</v>
      </c>
    </row>
    <row r="192" spans="1:36" ht="15" x14ac:dyDescent="0.25">
      <c r="A192">
        <v>2.09</v>
      </c>
      <c r="B192">
        <v>3.77</v>
      </c>
      <c r="C192">
        <v>3.51</v>
      </c>
      <c r="D192" s="32">
        <f t="shared" si="17"/>
        <v>2.8621173811736567E-2</v>
      </c>
      <c r="E192" s="33">
        <f>IF(OR($A192="",$B192="",$C192=""),"",A192*'MPTO_working_3-way'!$I191)</f>
        <v>2.1498182532665293</v>
      </c>
      <c r="F192" s="34">
        <f>IF(OR($A192="",$B192="",$C192=""),"",B192*'MPTO_working_3-way'!$I191)</f>
        <v>3.8779018252702468</v>
      </c>
      <c r="G192" s="35">
        <f>IF(OR($A192="",$B192="",$C192=""),"",C192*'MPTO_working_3-way'!$I191)</f>
        <v>3.6104603200791949</v>
      </c>
      <c r="H192" s="33">
        <f>IF(OR($A192="",$B192="",$C192=""),"",'MPTO_working_3-way'!E191)</f>
        <v>2.1325212317115918</v>
      </c>
      <c r="I192" s="34">
        <f>IF(OR($A192="",$B192="",$C192=""),"",'MPTO_working_3-way'!F191)</f>
        <v>3.9106556267083992</v>
      </c>
      <c r="J192" s="35">
        <f>IF(OR($A192="",$B192="",$C192=""),"",'MPTO_working_3-way'!G191)</f>
        <v>3.6316109322179049</v>
      </c>
      <c r="K192" s="33">
        <f>IF(OR($A192="",$B192="",$C192=""),"",'OddsRatio_working_3-way'!H191)</f>
        <v>2.1395450336428006</v>
      </c>
      <c r="L192" s="34">
        <f>IF(OR($A192="",$B192="",$C192=""),"",'OddsRatio_working_3-way'!I191)</f>
        <v>3.8959080212757411</v>
      </c>
      <c r="M192" s="35">
        <f>IF(OR($A192="",$B192="",$C192=""),"",'OddsRatio_working_3-way'!J191)</f>
        <v>3.6240899398563573</v>
      </c>
      <c r="N192" s="36">
        <f t="shared" si="18"/>
        <v>46.515560023762738</v>
      </c>
      <c r="O192" s="37">
        <f t="shared" si="19"/>
        <v>25.787140702828676</v>
      </c>
      <c r="P192" s="37">
        <f t="shared" si="20"/>
        <v>27.697299273408582</v>
      </c>
      <c r="Q192" t="s">
        <v>539</v>
      </c>
      <c r="R192" t="s">
        <v>540</v>
      </c>
      <c r="S192" t="s">
        <v>511</v>
      </c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F192"/>
      <c r="AG192"/>
      <c r="AH192" s="50"/>
      <c r="AJ192" t="s">
        <v>734</v>
      </c>
    </row>
    <row r="193" spans="1:36" ht="15" x14ac:dyDescent="0.25">
      <c r="A193">
        <v>3.2</v>
      </c>
      <c r="B193">
        <v>3.22</v>
      </c>
      <c r="C193">
        <v>2.44</v>
      </c>
      <c r="D193" s="32">
        <f t="shared" si="17"/>
        <v>3.2895071784950547E-2</v>
      </c>
      <c r="E193" s="33">
        <f>IF(OR($A193="",$B193="",$C193=""),"",A193*'MPTO_working_3-way'!$I192)</f>
        <v>3.3052642297118418</v>
      </c>
      <c r="F193" s="34">
        <f>IF(OR($A193="",$B193="",$C193=""),"",B193*'MPTO_working_3-way'!$I192)</f>
        <v>3.3259221311475411</v>
      </c>
      <c r="G193" s="35">
        <f>IF(OR($A193="",$B193="",$C193=""),"",C193*'MPTO_working_3-way'!$I192)</f>
        <v>2.5202639751552791</v>
      </c>
      <c r="H193" s="33">
        <f>IF(OR($A193="",$B193="",$C193=""),"",'MPTO_working_3-way'!E192)</f>
        <v>3.3163648642944579</v>
      </c>
      <c r="I193" s="34">
        <f>IF(OR($A193="",$B193="",$C193=""),"",'MPTO_working_3-way'!F192)</f>
        <v>3.337850755145825</v>
      </c>
      <c r="J193" s="35">
        <f>IF(OR($A193="",$B193="",$C193=""),"",'MPTO_working_3-way'!G192)</f>
        <v>2.5070759608787911</v>
      </c>
      <c r="K193" s="33">
        <f>IF(OR($A193="",$B193="",$C193=""),"",'OddsRatio_working_3-way'!H192)</f>
        <v>3.3114488481553317</v>
      </c>
      <c r="L193" s="34">
        <f>IF(OR($A193="",$B193="",$C193=""),"",'OddsRatio_working_3-way'!I192)</f>
        <v>3.3324620195021981</v>
      </c>
      <c r="M193" s="35">
        <f>IF(OR($A193="",$B193="",$C193=""),"",'OddsRatio_working_3-way'!J192)</f>
        <v>2.5129483369743983</v>
      </c>
      <c r="N193" s="36">
        <f t="shared" si="18"/>
        <v>30.254767259172549</v>
      </c>
      <c r="O193" s="37">
        <f t="shared" si="19"/>
        <v>30.066849450109363</v>
      </c>
      <c r="P193" s="37">
        <f t="shared" si="20"/>
        <v>39.678383290718102</v>
      </c>
      <c r="Q193" t="s">
        <v>615</v>
      </c>
      <c r="R193" t="s">
        <v>546</v>
      </c>
      <c r="S193" t="s">
        <v>511</v>
      </c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F193"/>
      <c r="AG193"/>
      <c r="AH193" s="50"/>
      <c r="AJ193" t="s">
        <v>739</v>
      </c>
    </row>
    <row r="194" spans="1:36" ht="15" x14ac:dyDescent="0.25">
      <c r="A194">
        <v>3.67</v>
      </c>
      <c r="B194">
        <v>3.62</v>
      </c>
      <c r="C194">
        <v>2.06</v>
      </c>
      <c r="D194" s="32">
        <f t="shared" si="17"/>
        <v>3.415955115923297E-2</v>
      </c>
      <c r="E194" s="33">
        <f>IF(OR($A194="",$B194="",$C194=""),"",A194*'MPTO_working_3-way'!$I193)</f>
        <v>3.7953655527543848</v>
      </c>
      <c r="F194" s="34">
        <f>IF(OR($A194="",$B194="",$C194=""),"",B194*'MPTO_working_3-way'!$I193)</f>
        <v>3.7436575751964236</v>
      </c>
      <c r="G194" s="35">
        <f>IF(OR($A194="",$B194="",$C194=""),"",C194*'MPTO_working_3-way'!$I193)</f>
        <v>2.13036867538802</v>
      </c>
      <c r="H194" s="33">
        <f>IF(OR($A194="",$B194="",$C194=""),"",'MPTO_working_3-way'!E193)</f>
        <v>3.8300522038721958</v>
      </c>
      <c r="I194" s="34">
        <f>IF(OR($A194="",$B194="",$C194=""),"",'MPTO_working_3-way'!F193)</f>
        <v>3.7756283488192897</v>
      </c>
      <c r="J194" s="35">
        <f>IF(OR($A194="",$B194="",$C194=""),"",'MPTO_working_3-way'!G193)</f>
        <v>2.1094804483012961</v>
      </c>
      <c r="K194" s="33">
        <f>IF(OR($A194="",$B194="",$C194=""),"",'OddsRatio_working_3-way'!H193)</f>
        <v>3.8157042827917125</v>
      </c>
      <c r="L194" s="34">
        <f>IF(OR($A194="",$B194="",$C194=""),"",'OddsRatio_working_3-way'!I193)</f>
        <v>3.762975738170145</v>
      </c>
      <c r="M194" s="35">
        <f>IF(OR($A194="",$B194="",$C194=""),"",'OddsRatio_working_3-way'!J193)</f>
        <v>2.1178451459772347</v>
      </c>
      <c r="N194" s="36">
        <f t="shared" si="18"/>
        <v>26.347923173678932</v>
      </c>
      <c r="O194" s="37">
        <f t="shared" si="19"/>
        <v>26.711844764475597</v>
      </c>
      <c r="P194" s="37">
        <f t="shared" si="20"/>
        <v>46.940232061845471</v>
      </c>
      <c r="Q194" t="s">
        <v>624</v>
      </c>
      <c r="R194" t="s">
        <v>622</v>
      </c>
      <c r="S194" t="s">
        <v>511</v>
      </c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F194"/>
      <c r="AG194"/>
      <c r="AH194" s="50"/>
      <c r="AJ194" t="s">
        <v>740</v>
      </c>
    </row>
    <row r="195" spans="1:36" ht="15" x14ac:dyDescent="0.25">
      <c r="A195">
        <v>11.52</v>
      </c>
      <c r="B195">
        <v>3.94</v>
      </c>
      <c r="C195">
        <v>1.43</v>
      </c>
      <c r="D195" s="32">
        <f t="shared" si="17"/>
        <v>3.9913361455239826E-2</v>
      </c>
      <c r="E195" s="33">
        <f>IF(OR($A195="",$B195="",$C195=""),"",A195*'MPTO_working_3-way'!$I194)</f>
        <v>11.979801923964363</v>
      </c>
      <c r="F195" s="34">
        <f>IF(OR($A195="",$B195="",$C195=""),"",B195*'MPTO_working_3-way'!$I194)</f>
        <v>4.0972586441336452</v>
      </c>
      <c r="G195" s="35">
        <f>IF(OR($A195="",$B195="",$C195=""),"",C195*'MPTO_working_3-way'!$I194)</f>
        <v>1.4870761068809928</v>
      </c>
      <c r="H195" s="33">
        <f>IF(OR($A195="",$B195="",$C195=""),"",'MPTO_working_3-way'!E194)</f>
        <v>13.60523823950615</v>
      </c>
      <c r="I195" s="34">
        <f>IF(OR($A195="",$B195="",$C195=""),"",'MPTO_working_3-way'!F194)</f>
        <v>4.1579582945905154</v>
      </c>
      <c r="J195" s="35">
        <f>IF(OR($A195="",$B195="",$C195=""),"",'MPTO_working_3-way'!G194)</f>
        <v>1.4577339257840329</v>
      </c>
      <c r="K195" s="33">
        <f>IF(OR($A195="",$B195="",$C195=""),"",'OddsRatio_working_3-way'!H194)</f>
        <v>12.440665217946529</v>
      </c>
      <c r="L195" s="34">
        <f>IF(OR($A195="",$B195="",$C195=""),"",'OddsRatio_working_3-way'!I194)</f>
        <v>4.1972961730763121</v>
      </c>
      <c r="M195" s="35">
        <f>IF(OR($A195="",$B195="",$C195=""),"",'OddsRatio_working_3-way'!J194)</f>
        <v>1.4676317532050385</v>
      </c>
      <c r="N195" s="36">
        <f t="shared" si="18"/>
        <v>8.3473834237576394</v>
      </c>
      <c r="O195" s="37">
        <f t="shared" si="19"/>
        <v>24.406562700936043</v>
      </c>
      <c r="P195" s="37">
        <f t="shared" si="20"/>
        <v>67.246053875306316</v>
      </c>
      <c r="Q195" t="s">
        <v>623</v>
      </c>
      <c r="R195" t="s">
        <v>628</v>
      </c>
      <c r="S195" t="s">
        <v>511</v>
      </c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F195"/>
      <c r="AG195"/>
      <c r="AH195" s="50"/>
      <c r="AJ195" t="s">
        <v>740</v>
      </c>
    </row>
    <row r="196" spans="1:36" ht="15" x14ac:dyDescent="0.25">
      <c r="A196">
        <v>1.78</v>
      </c>
      <c r="B196">
        <v>3.86</v>
      </c>
      <c r="C196">
        <v>4.62</v>
      </c>
      <c r="D196" s="32">
        <f t="shared" si="17"/>
        <v>3.7315326772158652E-2</v>
      </c>
      <c r="E196" s="33">
        <f>IF(OR($A196="",$B196="",$C196=""),"",A196*'MPTO_working_3-way'!$I195)</f>
        <v>1.8464212816544425</v>
      </c>
      <c r="F196" s="34">
        <f>IF(OR($A196="",$B196="",$C196=""),"",B196*'MPTO_working_3-way'!$I195)</f>
        <v>4.0040371613405323</v>
      </c>
      <c r="G196" s="35">
        <f>IF(OR($A196="",$B196="",$C196=""),"",C196*'MPTO_working_3-way'!$I195)</f>
        <v>4.7923968096873732</v>
      </c>
      <c r="H196" s="33">
        <f>IF(OR($A196="",$B196="",$C196=""),"",'MPTO_working_3-way'!E195)</f>
        <v>1.820302269922242</v>
      </c>
      <c r="I196" s="34">
        <f>IF(OR($A196="",$B196="",$C196=""),"",'MPTO_working_3-way'!F195)</f>
        <v>4.0546746068430721</v>
      </c>
      <c r="J196" s="35">
        <f>IF(OR($A196="",$B196="",$C196=""),"",'MPTO_working_3-way'!G195)</f>
        <v>4.9016778759779243</v>
      </c>
      <c r="K196" s="33">
        <f>IF(OR($A196="",$B196="",$C196=""),"",'OddsRatio_working_3-way'!H195)</f>
        <v>1.8298155576392963</v>
      </c>
      <c r="L196" s="34">
        <f>IF(OR($A196="",$B196="",$C196=""),"",'OddsRatio_working_3-way'!I195)</f>
        <v>4.0426570446774202</v>
      </c>
      <c r="M196" s="35">
        <f>IF(OR($A196="",$B196="",$C196=""),"",'OddsRatio_working_3-way'!J195)</f>
        <v>4.8511952803259657</v>
      </c>
      <c r="N196" s="36">
        <f t="shared" si="18"/>
        <v>54.158821171297021</v>
      </c>
      <c r="O196" s="37">
        <f t="shared" si="19"/>
        <v>24.974793182618836</v>
      </c>
      <c r="P196" s="37">
        <f t="shared" si="20"/>
        <v>20.866385646084133</v>
      </c>
      <c r="Q196" t="s">
        <v>625</v>
      </c>
      <c r="R196" t="s">
        <v>627</v>
      </c>
      <c r="S196" t="s">
        <v>511</v>
      </c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F196"/>
      <c r="AG196"/>
      <c r="AH196" s="50"/>
      <c r="AJ196" t="s">
        <v>740</v>
      </c>
    </row>
    <row r="197" spans="1:36" ht="15" x14ac:dyDescent="0.25">
      <c r="A197">
        <v>2.4500000000000002</v>
      </c>
      <c r="B197">
        <v>3.28</v>
      </c>
      <c r="C197">
        <v>3.13</v>
      </c>
      <c r="D197" s="32">
        <f t="shared" ref="D197:D260" si="21">IF(OR($A197="",$B197="",$C197=""),"",(1/A197)+(1/B197)+(1/C197)-1)</f>
        <v>3.2530131977984045E-2</v>
      </c>
      <c r="E197" s="33">
        <f>IF(OR($A197="",$B197="",$C197=""),"",A197*'MPTO_working_3-way'!$I196)</f>
        <v>2.5296988233460609</v>
      </c>
      <c r="F197" s="34">
        <f>IF(OR($A197="",$B197="",$C197=""),"",B197*'MPTO_working_3-way'!$I196)</f>
        <v>3.3866988328877876</v>
      </c>
      <c r="G197" s="35">
        <f>IF(OR($A197="",$B197="",$C197=""),"",C197*'MPTO_working_3-way'!$I196)</f>
        <v>3.2318193130910902</v>
      </c>
      <c r="H197" s="33">
        <f>IF(OR($A197="",$B197="",$C197=""),"",'MPTO_working_3-way'!E196)</f>
        <v>2.5168636915804621</v>
      </c>
      <c r="I197" s="34">
        <f>IF(OR($A197="",$B197="",$C197=""),"",'MPTO_working_3-way'!F196)</f>
        <v>3.4009594686685345</v>
      </c>
      <c r="J197" s="35">
        <f>IF(OR($A197="",$B197="",$C197=""),"",'MPTO_working_3-way'!G196)</f>
        <v>3.2399636235292908</v>
      </c>
      <c r="K197" s="33">
        <f>IF(OR($A197="",$B197="",$C197=""),"",'OddsRatio_working_3-way'!H196)</f>
        <v>2.522604757887895</v>
      </c>
      <c r="L197" s="34">
        <f>IF(OR($A197="",$B197="",$C197=""),"",'OddsRatio_working_3-way'!I196)</f>
        <v>3.3941647227478615</v>
      </c>
      <c r="M197" s="35">
        <f>IF(OR($A197="",$B197="",$C197=""),"",'OddsRatio_working_3-way'!J196)</f>
        <v>3.236653885724976</v>
      </c>
      <c r="N197" s="36">
        <f t="shared" si="18"/>
        <v>39.530397483337119</v>
      </c>
      <c r="O197" s="37">
        <f t="shared" si="19"/>
        <v>29.527278607980474</v>
      </c>
      <c r="P197" s="37">
        <f t="shared" si="20"/>
        <v>30.942323908682411</v>
      </c>
      <c r="Q197" t="s">
        <v>626</v>
      </c>
      <c r="R197" t="s">
        <v>629</v>
      </c>
      <c r="S197" t="s">
        <v>511</v>
      </c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F197"/>
      <c r="AG197"/>
      <c r="AH197" s="50"/>
      <c r="AJ197" t="s">
        <v>740</v>
      </c>
    </row>
    <row r="198" spans="1:36" s="38" customFormat="1" ht="15" x14ac:dyDescent="0.25">
      <c r="A198">
        <v>3.06</v>
      </c>
      <c r="B198">
        <v>3.71</v>
      </c>
      <c r="C198">
        <v>2.29</v>
      </c>
      <c r="D198" s="32">
        <f t="shared" si="21"/>
        <v>3.3020387304079968E-2</v>
      </c>
      <c r="E198" s="33">
        <f>IF(OR($A198="",$B198="",$C198=""),"",A198*'MPTO_working_3-way'!$I197)</f>
        <v>3.161042385150485</v>
      </c>
      <c r="F198" s="34">
        <f>IF(OR($A198="",$B198="",$C198=""),"",B198*'MPTO_working_3-way'!$I197)</f>
        <v>3.8325056368981367</v>
      </c>
      <c r="G198" s="35">
        <f>IF(OR($A198="",$B198="",$C198=""),"",C198*'MPTO_working_3-way'!$I197)</f>
        <v>2.3656166869263431</v>
      </c>
      <c r="H198" s="33">
        <f>IF(OR($A198="",$B198="",$C198=""),"",'MPTO_working_3-way'!E197)</f>
        <v>3.1666554740147634</v>
      </c>
      <c r="I198" s="34">
        <f>IF(OR($A198="",$B198="",$C198=""),"",'MPTO_working_3-way'!F197)</f>
        <v>3.8679484980822525</v>
      </c>
      <c r="J198" s="35">
        <f>IF(OR($A198="",$B198="",$C198=""),"",'MPTO_working_3-way'!G197)</f>
        <v>2.3492132407154673</v>
      </c>
      <c r="K198" s="33">
        <f>IF(OR($A198="",$B198="",$C198=""),"",'OddsRatio_working_3-way'!H197)</f>
        <v>3.1660450802998912</v>
      </c>
      <c r="L198" s="34">
        <f>IF(OR($A198="",$B198="",$C198=""),"",'OddsRatio_working_3-way'!I197)</f>
        <v>3.849505906608111</v>
      </c>
      <c r="M198" s="35">
        <f>IF(OR($A198="",$B198="",$C198=""),"",'OddsRatio_working_3-way'!J197)</f>
        <v>2.3564068706732328</v>
      </c>
      <c r="N198" s="36">
        <f t="shared" si="18"/>
        <v>31.635134179081685</v>
      </c>
      <c r="O198" s="37">
        <f t="shared" si="19"/>
        <v>26.092590454983817</v>
      </c>
      <c r="P198" s="37">
        <f t="shared" si="20"/>
        <v>42.272275365934483</v>
      </c>
      <c r="Q198" t="s">
        <v>637</v>
      </c>
      <c r="R198" t="s">
        <v>557</v>
      </c>
      <c r="S198" t="s">
        <v>511</v>
      </c>
      <c r="AD198" s="39"/>
      <c r="AF198"/>
      <c r="AG198"/>
      <c r="AH198" s="50"/>
      <c r="AI198" s="39"/>
      <c r="AJ198" t="s">
        <v>741</v>
      </c>
    </row>
    <row r="199" spans="1:36" ht="15" x14ac:dyDescent="0.25">
      <c r="A199">
        <v>2.68</v>
      </c>
      <c r="B199">
        <v>3.17</v>
      </c>
      <c r="C199">
        <v>2.95</v>
      </c>
      <c r="D199" s="32">
        <f t="shared" si="21"/>
        <v>2.7574792454877928E-2</v>
      </c>
      <c r="E199" s="33">
        <f>IF(OR($A199="",$B199="",$C199=""),"",A199*'MPTO_working_3-way'!$I198)</f>
        <v>2.7539004437790728</v>
      </c>
      <c r="F199" s="34">
        <f>IF(OR($A199="",$B199="",$C199=""),"",B199*'MPTO_working_3-way'!$I198)</f>
        <v>3.2574120920819629</v>
      </c>
      <c r="G199" s="35">
        <f>IF(OR($A199="",$B199="",$C199=""),"",C199*'MPTO_working_3-way'!$I198)</f>
        <v>3.0313456377418899</v>
      </c>
      <c r="H199" s="33">
        <f>IF(OR($A199="",$B199="",$C199=""),"",'MPTO_working_3-way'!E198)</f>
        <v>2.7476850481409123</v>
      </c>
      <c r="I199" s="34">
        <f>IF(OR($A199="",$B199="",$C199=""),"",'MPTO_working_3-way'!F198)</f>
        <v>3.2651374999348586</v>
      </c>
      <c r="J199" s="35">
        <f>IF(OR($A199="",$B199="",$C199=""),"",'MPTO_working_3-way'!G198)</f>
        <v>3.0322192700998403</v>
      </c>
      <c r="K199" s="33">
        <f>IF(OR($A199="",$B199="",$C199=""),"",'OddsRatio_working_3-way'!H198)</f>
        <v>2.750638303470323</v>
      </c>
      <c r="L199" s="34">
        <f>IF(OR($A199="",$B199="",$C199=""),"",'OddsRatio_working_3-way'!I198)</f>
        <v>3.2612411419825005</v>
      </c>
      <c r="M199" s="35">
        <f>IF(OR($A199="",$B199="",$C199=""),"",'OddsRatio_working_3-way'!J198)</f>
        <v>3.0319908879566255</v>
      </c>
      <c r="N199" s="36">
        <f t="shared" si="18"/>
        <v>36.312133296574004</v>
      </c>
      <c r="O199" s="37">
        <f t="shared" si="19"/>
        <v>30.699216793318087</v>
      </c>
      <c r="P199" s="37">
        <f t="shared" si="20"/>
        <v>32.98864991010791</v>
      </c>
      <c r="Q199" t="s">
        <v>559</v>
      </c>
      <c r="R199" t="s">
        <v>518</v>
      </c>
      <c r="S199" t="s">
        <v>511</v>
      </c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F199"/>
      <c r="AG199"/>
      <c r="AH199" s="50"/>
      <c r="AJ199" t="s">
        <v>735</v>
      </c>
    </row>
    <row r="200" spans="1:36" ht="15" x14ac:dyDescent="0.25">
      <c r="A200">
        <v>1.8</v>
      </c>
      <c r="B200">
        <v>3.51</v>
      </c>
      <c r="C200">
        <v>5.27</v>
      </c>
      <c r="D200" s="32">
        <f t="shared" si="21"/>
        <v>3.0209161138952334E-2</v>
      </c>
      <c r="E200" s="33">
        <f>IF(OR($A200="",$B200="",$C200=""),"",A200*'MPTO_working_3-way'!$I199)</f>
        <v>1.8543764900501143</v>
      </c>
      <c r="F200" s="34">
        <f>IF(OR($A200="",$B200="",$C200=""),"",B200*'MPTO_working_3-way'!$I199)</f>
        <v>3.6160341555977227</v>
      </c>
      <c r="G200" s="35">
        <f>IF(OR($A200="",$B200="",$C200=""),"",C200*'MPTO_working_3-way'!$I199)</f>
        <v>5.4292022792022783</v>
      </c>
      <c r="H200" s="33">
        <f>IF(OR($A200="",$B200="",$C200=""),"",'MPTO_working_3-way'!E199)</f>
        <v>1.8332281711357847</v>
      </c>
      <c r="I200" s="34">
        <f>IF(OR($A200="",$B200="",$C200=""),"",'MPTO_working_3-way'!F199)</f>
        <v>3.6386054867813677</v>
      </c>
      <c r="J200" s="35">
        <f>IF(OR($A200="",$B200="",$C200=""),"",'MPTO_working_3-way'!G199)</f>
        <v>5.5653381739409484</v>
      </c>
      <c r="K200" s="33">
        <f>IF(OR($A200="",$B200="",$C200=""),"",'OddsRatio_working_3-way'!H199)</f>
        <v>1.841280858760086</v>
      </c>
      <c r="L200" s="34">
        <f>IF(OR($A200="",$B200="",$C200=""),"",'OddsRatio_working_3-way'!I199)</f>
        <v>3.6395186943597704</v>
      </c>
      <c r="M200" s="35">
        <f>IF(OR($A200="",$B200="",$C200=""),"",'OddsRatio_working_3-way'!J199)</f>
        <v>5.4903365836319598</v>
      </c>
      <c r="N200" s="36">
        <f t="shared" si="18"/>
        <v>53.926481777871075</v>
      </c>
      <c r="O200" s="37">
        <f t="shared" si="19"/>
        <v>27.654606039933881</v>
      </c>
      <c r="P200" s="37">
        <f t="shared" si="20"/>
        <v>18.418912182195054</v>
      </c>
      <c r="Q200" t="s">
        <v>558</v>
      </c>
      <c r="R200" t="s">
        <v>560</v>
      </c>
      <c r="S200" t="s">
        <v>511</v>
      </c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F200"/>
      <c r="AG200"/>
      <c r="AH200" s="50"/>
      <c r="AJ200" t="s">
        <v>735</v>
      </c>
    </row>
    <row r="201" spans="1:36" ht="15" x14ac:dyDescent="0.25">
      <c r="A201">
        <v>4.3899999999999997</v>
      </c>
      <c r="B201">
        <v>3.43</v>
      </c>
      <c r="C201">
        <v>1.94</v>
      </c>
      <c r="D201" s="32">
        <f t="shared" si="21"/>
        <v>3.4799539831968707E-2</v>
      </c>
      <c r="E201" s="33">
        <f>IF(OR($A201="",$B201="",$C201=""),"",A201*'MPTO_working_3-way'!$I200)</f>
        <v>4.5427699798623422</v>
      </c>
      <c r="F201" s="34">
        <f>IF(OR($A201="",$B201="",$C201=""),"",B201*'MPTO_working_3-way'!$I200)</f>
        <v>3.5493624216236528</v>
      </c>
      <c r="G201" s="35">
        <f>IF(OR($A201="",$B201="",$C201=""),"",C201*'MPTO_working_3-way'!$I200)</f>
        <v>2.007511107274019</v>
      </c>
      <c r="H201" s="33">
        <f>IF(OR($A201="",$B201="",$C201=""),"",'MPTO_working_3-way'!E200)</f>
        <v>4.6255483072503063</v>
      </c>
      <c r="I201" s="34">
        <f>IF(OR($A201="",$B201="",$C201=""),"",'MPTO_working_3-way'!F200)</f>
        <v>3.5721258645108325</v>
      </c>
      <c r="J201" s="35">
        <f>IF(OR($A201="",$B201="",$C201=""),"",'MPTO_working_3-way'!G200)</f>
        <v>1.9846622486572656</v>
      </c>
      <c r="K201" s="33">
        <f>IF(OR($A201="",$B201="",$C201=""),"",'OddsRatio_working_3-way'!H200)</f>
        <v>4.5833791945739932</v>
      </c>
      <c r="L201" s="34">
        <f>IF(OR($A201="",$B201="",$C201=""),"",'OddsRatio_working_3-way'!I200)</f>
        <v>3.5686169447831286</v>
      </c>
      <c r="M201" s="35">
        <f>IF(OR($A201="",$B201="",$C201=""),"",'OddsRatio_working_3-way'!J200)</f>
        <v>1.9936213695868887</v>
      </c>
      <c r="N201" s="36">
        <f t="shared" si="18"/>
        <v>22.01300097590023</v>
      </c>
      <c r="O201" s="37">
        <f t="shared" si="19"/>
        <v>28.174074135335857</v>
      </c>
      <c r="P201" s="37">
        <f t="shared" si="20"/>
        <v>49.812924888763924</v>
      </c>
      <c r="Q201" t="s">
        <v>766</v>
      </c>
      <c r="R201" t="s">
        <v>767</v>
      </c>
      <c r="S201" t="s">
        <v>511</v>
      </c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F201"/>
      <c r="AG201"/>
      <c r="AH201" s="50"/>
      <c r="AJ201" t="s">
        <v>768</v>
      </c>
    </row>
    <row r="202" spans="1:36" ht="15" x14ac:dyDescent="0.25">
      <c r="A202">
        <v>5.71</v>
      </c>
      <c r="B202">
        <v>3.7</v>
      </c>
      <c r="C202">
        <v>1.71</v>
      </c>
      <c r="D202" s="32">
        <f t="shared" si="21"/>
        <v>3.0196940419080498E-2</v>
      </c>
      <c r="E202" s="33">
        <f>IF(OR($A202="",$B202="",$C202=""),"",A202*'MPTO_working_3-way'!$I201)</f>
        <v>5.8824245297929494</v>
      </c>
      <c r="F202" s="34">
        <f>IF(OR($A202="",$B202="",$C202=""),"",B202*'MPTO_working_3-way'!$I201)</f>
        <v>3.811728679550598</v>
      </c>
      <c r="G202" s="35">
        <f>IF(OR($A202="",$B202="",$C202=""),"",C202*'MPTO_working_3-way'!$I201)</f>
        <v>1.7616367681166276</v>
      </c>
      <c r="H202" s="33">
        <f>IF(OR($A202="",$B202="",$C202=""),"",'MPTO_working_3-way'!E201)</f>
        <v>6.0581937354074045</v>
      </c>
      <c r="I202" s="34">
        <f>IF(OR($A202="",$B202="",$C202=""),"",'MPTO_working_3-way'!F201)</f>
        <v>3.8431292522313627</v>
      </c>
      <c r="J202" s="35">
        <f>IF(OR($A202="",$B202="",$C202=""),"",'MPTO_working_3-way'!G201)</f>
        <v>1.7399484380094608</v>
      </c>
      <c r="K202" s="33">
        <f>IF(OR($A202="",$B202="",$C202=""),"",'OddsRatio_working_3-way'!H201)</f>
        <v>5.9613991940605553</v>
      </c>
      <c r="L202" s="34">
        <f>IF(OR($A202="",$B202="",$C202=""),"",'OddsRatio_working_3-way'!I201)</f>
        <v>3.8441141876780258</v>
      </c>
      <c r="M202" s="35">
        <f>IF(OR($A202="",$B202="",$C202=""),"",'OddsRatio_working_3-way'!J201)</f>
        <v>1.7478966937968143</v>
      </c>
      <c r="N202" s="36">
        <f t="shared" si="18"/>
        <v>16.999793111416224</v>
      </c>
      <c r="O202" s="37">
        <f t="shared" si="19"/>
        <v>26.234815855726119</v>
      </c>
      <c r="P202" s="37">
        <f t="shared" si="20"/>
        <v>56.765391032857679</v>
      </c>
      <c r="Q202" t="s">
        <v>732</v>
      </c>
      <c r="R202" t="s">
        <v>570</v>
      </c>
      <c r="S202" t="s">
        <v>511</v>
      </c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F202"/>
      <c r="AG202"/>
      <c r="AH202" s="50"/>
      <c r="AJ202" t="s">
        <v>743</v>
      </c>
    </row>
    <row r="203" spans="1:36" ht="15" x14ac:dyDescent="0.25">
      <c r="A203">
        <v>2.4</v>
      </c>
      <c r="B203">
        <v>3.39</v>
      </c>
      <c r="C203">
        <v>3.17</v>
      </c>
      <c r="D203" s="32">
        <f t="shared" si="21"/>
        <v>2.7109330653341202E-2</v>
      </c>
      <c r="E203" s="33">
        <f>IF(OR($A203="",$B203="",$C203=""),"",A203*'MPTO_working_3-way'!$I202)</f>
        <v>2.4650623935680187</v>
      </c>
      <c r="F203" s="34">
        <f>IF(OR($A203="",$B203="",$C203=""),"",B203*'MPTO_working_3-way'!$I202)</f>
        <v>3.4819006309148266</v>
      </c>
      <c r="G203" s="35">
        <f>IF(OR($A203="",$B203="",$C203=""),"",C203*'MPTO_working_3-way'!$I202)</f>
        <v>3.2559365781710916</v>
      </c>
      <c r="H203" s="33">
        <f>IF(OR($A203="",$B203="",$C203=""),"",'MPTO_working_3-way'!E202)</f>
        <v>2.4532037697227493</v>
      </c>
      <c r="I203" s="34">
        <f>IF(OR($A203="",$B203="",$C203=""),"",'MPTO_working_3-way'!F202)</f>
        <v>3.4971294681719445</v>
      </c>
      <c r="J203" s="35">
        <f>IF(OR($A203="",$B203="",$C203=""),"",'MPTO_working_3-way'!G202)</f>
        <v>3.2634842223273872</v>
      </c>
      <c r="K203" s="33">
        <f>IF(OR($A203="",$B203="",$C203=""),"",'OddsRatio_working_3-way'!H202)</f>
        <v>2.4584575795196395</v>
      </c>
      <c r="L203" s="34">
        <f>IF(OR($A203="",$B203="",$C203=""),"",'OddsRatio_working_3-way'!I202)</f>
        <v>3.4897954393228137</v>
      </c>
      <c r="M203" s="35">
        <f>IF(OR($A203="",$B203="",$C203=""),"",'OddsRatio_working_3-way'!J202)</f>
        <v>3.2606092482554425</v>
      </c>
      <c r="N203" s="36">
        <f t="shared" si="18"/>
        <v>40.566924496891318</v>
      </c>
      <c r="O203" s="37">
        <f t="shared" si="19"/>
        <v>28.719946546471725</v>
      </c>
      <c r="P203" s="37">
        <f t="shared" si="20"/>
        <v>30.713128956636954</v>
      </c>
      <c r="Q203" t="s">
        <v>703</v>
      </c>
      <c r="R203" t="s">
        <v>642</v>
      </c>
      <c r="S203" t="s">
        <v>511</v>
      </c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F203"/>
      <c r="AG203"/>
      <c r="AH203" s="50"/>
      <c r="AJ203" t="s">
        <v>743</v>
      </c>
    </row>
    <row r="204" spans="1:36" ht="15" x14ac:dyDescent="0.25">
      <c r="A204">
        <v>1.76</v>
      </c>
      <c r="B204">
        <v>3.59</v>
      </c>
      <c r="C204">
        <v>5.41</v>
      </c>
      <c r="D204" s="32">
        <f t="shared" si="21"/>
        <v>3.1576233764227801E-2</v>
      </c>
      <c r="E204" s="33">
        <f>IF(OR($A204="",$B204="",$C204=""),"",A204*'MPTO_working_3-way'!$I203)</f>
        <v>1.8155741714250409</v>
      </c>
      <c r="F204" s="34">
        <f>IF(OR($A204="",$B204="",$C204=""),"",B204*'MPTO_working_3-way'!$I203)</f>
        <v>3.7033586792135775</v>
      </c>
      <c r="G204" s="35">
        <f>IF(OR($A204="",$B204="",$C204=""),"",C204*'MPTO_working_3-way'!$I203)</f>
        <v>5.5808274246644727</v>
      </c>
      <c r="H204" s="33">
        <f>IF(OR($A204="",$B204="",$C204=""),"",'MPTO_working_3-way'!E203)</f>
        <v>1.7932188845644688</v>
      </c>
      <c r="I204" s="34">
        <f>IF(OR($A204="",$B204="",$C204=""),"",'MPTO_working_3-way'!F203)</f>
        <v>3.7309796414422123</v>
      </c>
      <c r="J204" s="35">
        <f>IF(OR($A204="",$B204="",$C204=""),"",'MPTO_working_3-way'!G203)</f>
        <v>5.7366595949259809</v>
      </c>
      <c r="K204" s="33">
        <f>IF(OR($A204="",$B204="",$C204=""),"",'OddsRatio_working_3-way'!H203)</f>
        <v>1.8015717770227286</v>
      </c>
      <c r="L204" s="34">
        <f>IF(OR($A204="",$B204="",$C204=""),"",'OddsRatio_working_3-way'!I203)</f>
        <v>3.7316722401169304</v>
      </c>
      <c r="M204" s="35">
        <f>IF(OR($A204="",$B204="",$C204=""),"",'OddsRatio_working_3-way'!J203)</f>
        <v>5.6512257061450439</v>
      </c>
      <c r="N204" s="36">
        <f t="shared" si="18"/>
        <v>55.078994608912168</v>
      </c>
      <c r="O204" s="37">
        <f t="shared" si="19"/>
        <v>27.002515462865016</v>
      </c>
      <c r="P204" s="37">
        <f t="shared" si="20"/>
        <v>17.918489928222812</v>
      </c>
      <c r="Q204" t="s">
        <v>571</v>
      </c>
      <c r="R204" t="s">
        <v>704</v>
      </c>
      <c r="S204" t="s">
        <v>511</v>
      </c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F204"/>
      <c r="AG204"/>
      <c r="AH204" s="50"/>
      <c r="AJ204" t="s">
        <v>743</v>
      </c>
    </row>
    <row r="205" spans="1:36" ht="15" x14ac:dyDescent="0.25">
      <c r="A205">
        <v>3.35</v>
      </c>
      <c r="B205">
        <v>3.3</v>
      </c>
      <c r="C205">
        <v>2.3199999999999998</v>
      </c>
      <c r="D205" s="32">
        <f t="shared" si="21"/>
        <v>3.2572248475490895E-2</v>
      </c>
      <c r="E205" s="33">
        <f>IF(OR($A205="",$B205="",$C205=""),"",A205*'MPTO_working_3-way'!$I204)</f>
        <v>3.4591170323928946</v>
      </c>
      <c r="F205" s="34">
        <f>IF(OR($A205="",$B205="",$C205=""),"",B205*'MPTO_working_3-way'!$I204)</f>
        <v>3.4074884199691198</v>
      </c>
      <c r="G205" s="35">
        <f>IF(OR($A205="",$B205="",$C205=""),"",C205*'MPTO_working_3-way'!$I204)</f>
        <v>2.3955676164631385</v>
      </c>
      <c r="H205" s="33">
        <f>IF(OR($A205="",$B205="",$C205=""),"",'MPTO_working_3-way'!E204)</f>
        <v>3.476446508769869</v>
      </c>
      <c r="I205" s="34">
        <f>IF(OR($A205="",$B205="",$C205=""),"",'MPTO_working_3-way'!F204)</f>
        <v>3.422631068565785</v>
      </c>
      <c r="J205" s="35">
        <f>IF(OR($A205="",$B205="",$C205=""),"",'MPTO_working_3-way'!G204)</f>
        <v>2.3799490250420661</v>
      </c>
      <c r="K205" s="33">
        <f>IF(OR($A205="",$B205="",$C205=""),"",'OddsRatio_working_3-way'!H204)</f>
        <v>3.4687401328008605</v>
      </c>
      <c r="L205" s="34">
        <f>IF(OR($A205="",$B205="",$C205=""),"",'OddsRatio_working_3-way'!I204)</f>
        <v>3.4162137469965863</v>
      </c>
      <c r="M205" s="35">
        <f>IF(OR($A205="",$B205="",$C205=""),"",'OddsRatio_working_3-way'!J204)</f>
        <v>2.3866965852328241</v>
      </c>
      <c r="N205" s="36">
        <f t="shared" si="18"/>
        <v>28.909111505494089</v>
      </c>
      <c r="O205" s="37">
        <f t="shared" si="19"/>
        <v>29.347128346486429</v>
      </c>
      <c r="P205" s="37">
        <f t="shared" si="20"/>
        <v>41.74376014801949</v>
      </c>
      <c r="Q205" t="s">
        <v>521</v>
      </c>
      <c r="R205" t="s">
        <v>646</v>
      </c>
      <c r="S205" t="s">
        <v>511</v>
      </c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F205"/>
      <c r="AG205"/>
      <c r="AH205" s="50"/>
      <c r="AJ205" t="s">
        <v>736</v>
      </c>
    </row>
    <row r="206" spans="1:36" ht="15" x14ac:dyDescent="0.25">
      <c r="A206">
        <v>2.92</v>
      </c>
      <c r="B206">
        <v>3.38</v>
      </c>
      <c r="C206">
        <v>2.54</v>
      </c>
      <c r="D206" s="32">
        <f t="shared" si="21"/>
        <v>3.2024528991912771E-2</v>
      </c>
      <c r="E206" s="33">
        <f>IF(OR($A206="",$B206="",$C206=""),"",A206*'MPTO_working_3-way'!$I205)</f>
        <v>3.0135116246563851</v>
      </c>
      <c r="F206" s="34">
        <f>IF(OR($A206="",$B206="",$C206=""),"",B206*'MPTO_working_3-way'!$I205)</f>
        <v>3.4882429079926651</v>
      </c>
      <c r="G206" s="35">
        <f>IF(OR($A206="",$B206="",$C206=""),"",C206*'MPTO_working_3-way'!$I205)</f>
        <v>2.6213423036394583</v>
      </c>
      <c r="H206" s="33">
        <f>IF(OR($A206="",$B206="",$C206=""),"",'MPTO_working_3-way'!E205)</f>
        <v>3.0139463396148498</v>
      </c>
      <c r="I206" s="34">
        <f>IF(OR($A206="",$B206="",$C206=""),"",'MPTO_working_3-way'!F205)</f>
        <v>3.5065185896928996</v>
      </c>
      <c r="J206" s="35">
        <f>IF(OR($A206="",$B206="",$C206=""),"",'MPTO_working_3-way'!G205)</f>
        <v>2.6107892026878856</v>
      </c>
      <c r="K206" s="33">
        <f>IF(OR($A206="",$B206="",$C206=""),"",'OddsRatio_working_3-way'!H205)</f>
        <v>3.0144103791588495</v>
      </c>
      <c r="L206" s="34">
        <f>IF(OR($A206="",$B206="",$C206=""),"",'OddsRatio_working_3-way'!I205)</f>
        <v>3.4970295324989893</v>
      </c>
      <c r="M206" s="35">
        <f>IF(OR($A206="",$B206="",$C206=""),"",'OddsRatio_working_3-way'!J205)</f>
        <v>2.615724991616994</v>
      </c>
      <c r="N206" s="36">
        <f t="shared" si="18"/>
        <v>33.183877301751728</v>
      </c>
      <c r="O206" s="37">
        <f t="shared" si="19"/>
        <v>28.667728319856522</v>
      </c>
      <c r="P206" s="37">
        <f t="shared" si="20"/>
        <v>38.148394378391757</v>
      </c>
      <c r="Q206" t="s">
        <v>520</v>
      </c>
      <c r="R206" t="s">
        <v>706</v>
      </c>
      <c r="S206" t="s">
        <v>511</v>
      </c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F206"/>
      <c r="AG206"/>
      <c r="AH206" s="50"/>
      <c r="AJ206" t="s">
        <v>736</v>
      </c>
    </row>
    <row r="207" spans="1:36" ht="15" x14ac:dyDescent="0.25">
      <c r="A207">
        <v>3.91</v>
      </c>
      <c r="B207">
        <v>3.28</v>
      </c>
      <c r="C207">
        <v>2.11</v>
      </c>
      <c r="D207" s="32">
        <f t="shared" si="21"/>
        <v>3.4566173772912157E-2</v>
      </c>
      <c r="E207" s="33">
        <f>IF(OR($A207="",$B207="",$C207=""),"",A207*'MPTO_working_3-way'!$I206)</f>
        <v>4.0451537394520871</v>
      </c>
      <c r="F207" s="34">
        <f>IF(OR($A207="",$B207="",$C207=""),"",B207*'MPTO_working_3-way'!$I206)</f>
        <v>3.3933770499751517</v>
      </c>
      <c r="G207" s="35">
        <f>IF(OR($A207="",$B207="",$C207=""),"",C207*'MPTO_working_3-way'!$I206)</f>
        <v>2.1829346266608445</v>
      </c>
      <c r="H207" s="33">
        <f>IF(OR($A207="",$B207="",$C207=""),"",'MPTO_working_3-way'!E206)</f>
        <v>4.0944605515259278</v>
      </c>
      <c r="I207" s="34">
        <f>IF(OR($A207="",$B207="",$C207=""),"",'MPTO_working_3-way'!F206)</f>
        <v>3.4088276059453131</v>
      </c>
      <c r="J207" s="35">
        <f>IF(OR($A207="",$B207="",$C207=""),"",'MPTO_working_3-way'!G206)</f>
        <v>2.1625755467083483</v>
      </c>
      <c r="K207" s="33">
        <f>IF(OR($A207="",$B207="",$C207=""),"",'OddsRatio_working_3-way'!H206)</f>
        <v>4.0698350579103089</v>
      </c>
      <c r="L207" s="34">
        <f>IF(OR($A207="",$B207="",$C207=""),"",'OddsRatio_working_3-way'!I206)</f>
        <v>3.4052315917647791</v>
      </c>
      <c r="M207" s="35">
        <f>IF(OR($A207="",$B207="",$C207=""),"",'OddsRatio_working_3-way'!J206)</f>
        <v>2.1709680117802206</v>
      </c>
      <c r="N207" s="36">
        <f t="shared" si="18"/>
        <v>24.720939287104802</v>
      </c>
      <c r="O207" s="37">
        <f t="shared" si="19"/>
        <v>29.469168479445056</v>
      </c>
      <c r="P207" s="37">
        <f t="shared" si="20"/>
        <v>45.809892233450142</v>
      </c>
      <c r="Q207" t="s">
        <v>523</v>
      </c>
      <c r="R207" t="s">
        <v>576</v>
      </c>
      <c r="S207" t="s">
        <v>511</v>
      </c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F207"/>
      <c r="AG207"/>
      <c r="AH207" s="50"/>
      <c r="AJ207" t="s">
        <v>736</v>
      </c>
    </row>
    <row r="208" spans="1:36" ht="15" x14ac:dyDescent="0.25">
      <c r="A208">
        <v>2.42</v>
      </c>
      <c r="B208">
        <v>3.35</v>
      </c>
      <c r="C208">
        <v>3.05</v>
      </c>
      <c r="D208" s="32">
        <f t="shared" si="21"/>
        <v>3.9599455641451176E-2</v>
      </c>
      <c r="E208" s="33">
        <f>IF(OR($A208="",$B208="",$C208=""),"",A208*'MPTO_working_3-way'!$I207)</f>
        <v>2.5158306826523118</v>
      </c>
      <c r="F208" s="34">
        <f>IF(OR($A208="",$B208="",$C208=""),"",B208*'MPTO_working_3-way'!$I207)</f>
        <v>3.4826581763988615</v>
      </c>
      <c r="G208" s="35">
        <f>IF(OR($A208="",$B208="",$C208=""),"",C208*'MPTO_working_3-way'!$I207)</f>
        <v>3.170778339706426</v>
      </c>
      <c r="H208" s="33">
        <f>IF(OR($A208="",$B208="",$C208=""),"",'MPTO_working_3-way'!E207)</f>
        <v>2.4998542463186659</v>
      </c>
      <c r="I208" s="34">
        <f>IF(OR($A208="",$B208="",$C208=""),"",'MPTO_working_3-way'!F207)</f>
        <v>3.5049884590941627</v>
      </c>
      <c r="J208" s="35">
        <f>IF(OR($A208="",$B208="",$C208=""),"",'MPTO_working_3-way'!G207)</f>
        <v>3.1779421939563477</v>
      </c>
      <c r="K208" s="33">
        <f>IF(OR($A208="",$B208="",$C208=""),"",'OddsRatio_working_3-way'!H207)</f>
        <v>2.5069795383749698</v>
      </c>
      <c r="L208" s="34">
        <f>IF(OR($A208="",$B208="",$C208=""),"",'OddsRatio_working_3-way'!I207)</f>
        <v>3.4939450106909713</v>
      </c>
      <c r="M208" s="35">
        <f>IF(OR($A208="",$B208="",$C208=""),"",'OddsRatio_working_3-way'!J207)</f>
        <v>3.1755690518793571</v>
      </c>
      <c r="N208" s="36">
        <f t="shared" si="18"/>
        <v>39.748302892377126</v>
      </c>
      <c r="O208" s="37">
        <f t="shared" si="19"/>
        <v>28.713699402851532</v>
      </c>
      <c r="P208" s="37">
        <f t="shared" si="20"/>
        <v>31.53799770477136</v>
      </c>
      <c r="Q208" t="s">
        <v>578</v>
      </c>
      <c r="R208" t="s">
        <v>710</v>
      </c>
      <c r="S208" t="s">
        <v>511</v>
      </c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F208"/>
      <c r="AG208"/>
      <c r="AH208" s="50"/>
      <c r="AJ208" t="s">
        <v>737</v>
      </c>
    </row>
    <row r="209" spans="1:36" ht="15" x14ac:dyDescent="0.25">
      <c r="A209">
        <v>1.39</v>
      </c>
      <c r="B209">
        <v>4.5199999999999996</v>
      </c>
      <c r="C209">
        <v>9.69</v>
      </c>
      <c r="D209" s="32">
        <f t="shared" si="21"/>
        <v>4.3862572891356866E-2</v>
      </c>
      <c r="E209" s="33">
        <f>IF(OR($A209="",$B209="",$C209=""),"",A209*'MPTO_working_3-way'!$I208)</f>
        <v>1.4509689763189859</v>
      </c>
      <c r="F209" s="34">
        <f>IF(OR($A209="",$B209="",$C209=""),"",B209*'MPTO_working_3-way'!$I208)</f>
        <v>4.7182588294689323</v>
      </c>
      <c r="G209" s="35">
        <f>IF(OR($A209="",$B209="",$C209=""),"",C209*'MPTO_working_3-way'!$I208)</f>
        <v>10.115028331317248</v>
      </c>
      <c r="H209" s="33">
        <f>IF(OR($A209="",$B209="",$C209=""),"",'MPTO_working_3-way'!E208)</f>
        <v>1.4188349719348143</v>
      </c>
      <c r="I209" s="34">
        <f>IF(OR($A209="",$B209="",$C209=""),"",'MPTO_working_3-way'!F208)</f>
        <v>4.839847500056444</v>
      </c>
      <c r="J209" s="35">
        <f>IF(OR($A209="",$B209="",$C209=""),"",'MPTO_working_3-way'!G208)</f>
        <v>11.289444599936511</v>
      </c>
      <c r="K209" s="33">
        <f>IF(OR($A209="",$B209="",$C209=""),"",'OddsRatio_working_3-way'!H208)</f>
        <v>1.4287668698350442</v>
      </c>
      <c r="L209" s="34">
        <f>IF(OR($A209="",$B209="",$C209=""),"",'OddsRatio_working_3-way'!I208)</f>
        <v>4.8698958508188648</v>
      </c>
      <c r="M209" s="35">
        <f>IF(OR($A209="",$B209="",$C209=""),"",'OddsRatio_working_3-way'!J208)</f>
        <v>10.55380538170907</v>
      </c>
      <c r="N209" s="36">
        <f t="shared" si="18"/>
        <v>68.919461154637162</v>
      </c>
      <c r="O209" s="37">
        <f t="shared" si="19"/>
        <v>21.194259071890635</v>
      </c>
      <c r="P209" s="37">
        <f t="shared" si="20"/>
        <v>9.8862797734722037</v>
      </c>
      <c r="Q209" t="s">
        <v>581</v>
      </c>
      <c r="R209" t="s">
        <v>708</v>
      </c>
      <c r="S209" t="s">
        <v>511</v>
      </c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F209"/>
      <c r="AG209"/>
      <c r="AH209" s="50"/>
      <c r="AJ209" t="s">
        <v>737</v>
      </c>
    </row>
    <row r="210" spans="1:36" ht="15" x14ac:dyDescent="0.25">
      <c r="A210">
        <v>3.89</v>
      </c>
      <c r="B210">
        <v>3.37</v>
      </c>
      <c r="C210">
        <v>2.11</v>
      </c>
      <c r="D210" s="32">
        <f t="shared" si="21"/>
        <v>2.7738963073969725E-2</v>
      </c>
      <c r="E210" s="33">
        <f>IF(OR($A210="",$B210="",$C210=""),"",A210*'MPTO_working_3-way'!$I209)</f>
        <v>3.9979045663577422</v>
      </c>
      <c r="F210" s="34">
        <f>IF(OR($A210="",$B210="",$C210=""),"",B210*'MPTO_working_3-way'!$I209)</f>
        <v>3.463480305559278</v>
      </c>
      <c r="G210" s="35">
        <f>IF(OR($A210="",$B210="",$C210=""),"",C210*'MPTO_working_3-way'!$I209)</f>
        <v>2.1685292120860762</v>
      </c>
      <c r="H210" s="33">
        <f>IF(OR($A210="",$B210="",$C210=""),"",'MPTO_working_3-way'!E209)</f>
        <v>4.0351365533270078</v>
      </c>
      <c r="I210" s="34">
        <f>IF(OR($A210="",$B210="",$C210=""),"",'MPTO_working_3-way'!F209)</f>
        <v>3.4783868897696855</v>
      </c>
      <c r="J210" s="35">
        <f>IF(OR($A210="",$B210="",$C210=""),"",'MPTO_working_3-way'!G209)</f>
        <v>2.1519846554346387</v>
      </c>
      <c r="K210" s="33">
        <f>IF(OR($A210="",$B210="",$C210=""),"",'OddsRatio_working_3-way'!H209)</f>
        <v>4.0170339042345278</v>
      </c>
      <c r="L210" s="34">
        <f>IF(OR($A210="",$B210="",$C210=""),"",'OddsRatio_working_3-way'!I209)</f>
        <v>3.4741765927459634</v>
      </c>
      <c r="M210" s="35">
        <f>IF(OR($A210="",$B210="",$C210=""),"",'OddsRatio_working_3-way'!J209)</f>
        <v>2.1587915687544386</v>
      </c>
      <c r="N210" s="36">
        <f t="shared" si="18"/>
        <v>25.013103324550883</v>
      </c>
      <c r="O210" s="37">
        <f t="shared" si="19"/>
        <v>28.872691968101762</v>
      </c>
      <c r="P210" s="37">
        <f t="shared" si="20"/>
        <v>46.114204707347362</v>
      </c>
      <c r="Q210" t="s">
        <v>661</v>
      </c>
      <c r="R210" t="s">
        <v>529</v>
      </c>
      <c r="S210" t="s">
        <v>511</v>
      </c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F210"/>
      <c r="AG210"/>
      <c r="AH210" s="50"/>
      <c r="AJ210" t="s">
        <v>738</v>
      </c>
    </row>
    <row r="211" spans="1:36" ht="15" x14ac:dyDescent="0.25">
      <c r="A211">
        <v>2.37</v>
      </c>
      <c r="B211">
        <v>3.39</v>
      </c>
      <c r="C211">
        <v>3.16</v>
      </c>
      <c r="D211" s="32">
        <f t="shared" si="21"/>
        <v>3.3381875210036771E-2</v>
      </c>
      <c r="E211" s="33">
        <f>IF(OR($A211="",$B211="",$C211=""),"",A211*'MPTO_working_3-way'!$I210)</f>
        <v>2.4491150442477871</v>
      </c>
      <c r="F211" s="34">
        <f>IF(OR($A211="",$B211="",$C211=""),"",B211*'MPTO_working_3-way'!$I210)</f>
        <v>3.5031645569620249</v>
      </c>
      <c r="G211" s="35">
        <f>IF(OR($A211="",$B211="",$C211=""),"",C211*'MPTO_working_3-way'!$I210)</f>
        <v>3.2654867256637163</v>
      </c>
      <c r="H211" s="33">
        <f>IF(OR($A211="",$B211="",$C211=""),"",'MPTO_working_3-way'!E210)</f>
        <v>2.4341937829485545</v>
      </c>
      <c r="I211" s="34">
        <f>IF(OR($A211="",$B211="",$C211=""),"",'MPTO_working_3-way'!F210)</f>
        <v>3.5228887134964477</v>
      </c>
      <c r="J211" s="35">
        <f>IF(OR($A211="",$B211="",$C211=""),"",'MPTO_working_3-way'!G210)</f>
        <v>3.2751620398679218</v>
      </c>
      <c r="K211" s="33">
        <f>IF(OR($A211="",$B211="",$C211=""),"",'OddsRatio_working_3-way'!H210)</f>
        <v>2.4407465369633137</v>
      </c>
      <c r="L211" s="34">
        <f>IF(OR($A211="",$B211="",$C211=""),"",'OddsRatio_working_3-way'!I210)</f>
        <v>3.5134191411257794</v>
      </c>
      <c r="M211" s="35">
        <f>IF(OR($A211="",$B211="",$C211=""),"",'OddsRatio_working_3-way'!J210)</f>
        <v>3.2715419852852232</v>
      </c>
      <c r="N211" s="36">
        <f t="shared" si="18"/>
        <v>40.831074977416449</v>
      </c>
      <c r="O211" s="37">
        <f t="shared" si="19"/>
        <v>28.545618789521232</v>
      </c>
      <c r="P211" s="37">
        <f t="shared" si="20"/>
        <v>30.623306233062337</v>
      </c>
      <c r="Q211" t="s">
        <v>660</v>
      </c>
      <c r="R211" t="s">
        <v>584</v>
      </c>
      <c r="S211" t="s">
        <v>511</v>
      </c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F211"/>
      <c r="AG211"/>
      <c r="AH211" s="50"/>
      <c r="AJ211" t="s">
        <v>738</v>
      </c>
    </row>
    <row r="212" spans="1:36" ht="15" x14ac:dyDescent="0.25">
      <c r="A212">
        <v>2.6</v>
      </c>
      <c r="B212">
        <v>3.27</v>
      </c>
      <c r="C212">
        <v>2.98</v>
      </c>
      <c r="D212" s="32">
        <f t="shared" si="21"/>
        <v>2.599625196755917E-2</v>
      </c>
      <c r="E212" s="33">
        <f>IF(OR($A212="",$B212="",$C212=""),"",A212*'MPTO_working_3-way'!$I211)</f>
        <v>2.6675902551156541</v>
      </c>
      <c r="F212" s="34">
        <f>IF(OR($A212="",$B212="",$C212=""),"",B212*'MPTO_working_3-way'!$I211)</f>
        <v>3.3550077439339185</v>
      </c>
      <c r="G212" s="35">
        <f>IF(OR($A212="",$B212="",$C212=""),"",C212*'MPTO_working_3-way'!$I211)</f>
        <v>3.0574688308633262</v>
      </c>
      <c r="H212" s="33">
        <f>IF(OR($A212="",$B212="",$C212=""),"",'MPTO_working_3-way'!E211)</f>
        <v>2.6599284133492169</v>
      </c>
      <c r="I212" s="34">
        <f>IF(OR($A212="",$B212="",$C212=""),"",'MPTO_working_3-way'!F211)</f>
        <v>3.3653605698558717</v>
      </c>
      <c r="J212" s="35">
        <f>IF(OR($A212="",$B212="",$C212=""),"",'MPTO_working_3-way'!G211)</f>
        <v>3.0589921826705129</v>
      </c>
      <c r="K212" s="33">
        <f>IF(OR($A212="",$B212="",$C212=""),"",'OddsRatio_working_3-way'!H211)</f>
        <v>2.6635146300280903</v>
      </c>
      <c r="L212" s="34">
        <f>IF(OR($A212="",$B212="",$C212=""),"",'OddsRatio_working_3-way'!I211)</f>
        <v>3.3601113813523535</v>
      </c>
      <c r="M212" s="35">
        <f>IF(OR($A212="",$B212="",$C212=""),"",'OddsRatio_working_3-way'!J211)</f>
        <v>3.0585993546597612</v>
      </c>
      <c r="N212" s="36">
        <f t="shared" si="18"/>
        <v>37.487016534203256</v>
      </c>
      <c r="O212" s="37">
        <f t="shared" si="19"/>
        <v>29.806190516491888</v>
      </c>
      <c r="P212" s="37">
        <f t="shared" si="20"/>
        <v>32.706792949304855</v>
      </c>
      <c r="Q212" t="s">
        <v>591</v>
      </c>
      <c r="R212" t="s">
        <v>718</v>
      </c>
      <c r="S212" t="s">
        <v>511</v>
      </c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F212"/>
      <c r="AG212"/>
      <c r="AH212" s="50"/>
      <c r="AJ212" t="s">
        <v>744</v>
      </c>
    </row>
    <row r="213" spans="1:36" ht="15" x14ac:dyDescent="0.25">
      <c r="A213">
        <v>2.52</v>
      </c>
      <c r="B213">
        <v>3.46</v>
      </c>
      <c r="C213">
        <v>2.79</v>
      </c>
      <c r="D213" s="32">
        <f t="shared" si="21"/>
        <v>4.4265676933959552E-2</v>
      </c>
      <c r="E213" s="33">
        <f>IF(OR($A213="",$B213="",$C213=""),"",A213*'MPTO_working_3-way'!$I212)</f>
        <v>2.6315495058735783</v>
      </c>
      <c r="F213" s="34">
        <f>IF(OR($A213="",$B213="",$C213=""),"",B213*'MPTO_working_3-way'!$I212)</f>
        <v>3.6131592421915002</v>
      </c>
      <c r="G213" s="35">
        <f>IF(OR($A213="",$B213="",$C213=""),"",C213*'MPTO_working_3-way'!$I212)</f>
        <v>2.9135012386457473</v>
      </c>
      <c r="H213" s="33">
        <f>IF(OR($A213="",$B213="",$C213=""),"",'MPTO_working_3-way'!E212)</f>
        <v>2.6173202605940578</v>
      </c>
      <c r="I213" s="34">
        <f>IF(OR($A213="",$B213="",$C213=""),"",'MPTO_working_3-way'!F212)</f>
        <v>3.6461470391447293</v>
      </c>
      <c r="J213" s="35">
        <f>IF(OR($A213="",$B213="",$C213=""),"",'MPTO_working_3-way'!G212)</f>
        <v>2.9097874514847395</v>
      </c>
      <c r="K213" s="33">
        <f>IF(OR($A213="",$B213="",$C213=""),"",'OddsRatio_working_3-way'!H212)</f>
        <v>2.6241431798493124</v>
      </c>
      <c r="L213" s="34">
        <f>IF(OR($A213="",$B213="",$C213=""),"",'OddsRatio_working_3-way'!I212)</f>
        <v>3.6285475147561237</v>
      </c>
      <c r="M213" s="35">
        <f>IF(OR($A213="",$B213="",$C213=""),"",'OddsRatio_working_3-way'!J212)</f>
        <v>2.9126422973225461</v>
      </c>
      <c r="N213" s="36">
        <f t="shared" si="18"/>
        <v>38.000425139941896</v>
      </c>
      <c r="O213" s="37">
        <f t="shared" si="19"/>
        <v>27.676610217529941</v>
      </c>
      <c r="P213" s="37">
        <f t="shared" si="20"/>
        <v>34.322964642528163</v>
      </c>
      <c r="Q213" t="s">
        <v>669</v>
      </c>
      <c r="R213" t="s">
        <v>594</v>
      </c>
      <c r="S213" t="s">
        <v>511</v>
      </c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F213"/>
      <c r="AG213"/>
      <c r="AH213" s="50"/>
      <c r="AJ213" t="s">
        <v>740</v>
      </c>
    </row>
    <row r="214" spans="1:36" ht="15" x14ac:dyDescent="0.25">
      <c r="A214">
        <v>1.3</v>
      </c>
      <c r="B214">
        <v>5.65</v>
      </c>
      <c r="C214">
        <v>9.9600000000000009</v>
      </c>
      <c r="D214" s="32">
        <f t="shared" si="21"/>
        <v>4.6623526098949819E-2</v>
      </c>
      <c r="E214" s="33">
        <f>IF(OR($A214="",$B214="",$C214=""),"",A214*'MPTO_working_3-way'!$I213)</f>
        <v>1.3606105839286349</v>
      </c>
      <c r="F214" s="34">
        <f>IF(OR($A214="",$B214="",$C214=""),"",B214*'MPTO_working_3-way'!$I213)</f>
        <v>5.9134229224590671</v>
      </c>
      <c r="G214" s="35">
        <f>IF(OR($A214="",$B214="",$C214=""),"",C214*'MPTO_working_3-way'!$I213)</f>
        <v>10.424370319945542</v>
      </c>
      <c r="H214" s="33">
        <f>IF(OR($A214="",$B214="",$C214=""),"",'MPTO_working_3-way'!E213)</f>
        <v>1.3268061654833532</v>
      </c>
      <c r="I214" s="34">
        <f>IF(OR($A214="",$B214="",$C214=""),"",'MPTO_working_3-way'!F213)</f>
        <v>6.1938690267884358</v>
      </c>
      <c r="J214" s="35">
        <f>IF(OR($A214="",$B214="",$C214=""),"",'MPTO_working_3-way'!G213)</f>
        <v>11.784055154046881</v>
      </c>
      <c r="K214" s="33">
        <f>IF(OR($A214="",$B214="",$C214=""),"",'OddsRatio_working_3-way'!H213)</f>
        <v>1.33616944379277</v>
      </c>
      <c r="L214" s="34">
        <f>IF(OR($A214="",$B214="",$C214=""),"",'OddsRatio_working_3-way'!I213)</f>
        <v>6.210626378787933</v>
      </c>
      <c r="M214" s="35">
        <f>IF(OR($A214="",$B214="",$C214=""),"",'OddsRatio_working_3-way'!J213)</f>
        <v>11.040260721277393</v>
      </c>
      <c r="N214" s="36">
        <f t="shared" si="18"/>
        <v>73.496414904593365</v>
      </c>
      <c r="O214" s="37">
        <f t="shared" si="19"/>
        <v>16.910679535570154</v>
      </c>
      <c r="P214" s="37">
        <f t="shared" si="20"/>
        <v>9.592905559836483</v>
      </c>
      <c r="Q214" t="s">
        <v>593</v>
      </c>
      <c r="R214" t="s">
        <v>670</v>
      </c>
      <c r="S214" t="s">
        <v>511</v>
      </c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F214"/>
      <c r="AG214"/>
      <c r="AH214" s="50"/>
      <c r="AJ214" t="s">
        <v>740</v>
      </c>
    </row>
    <row r="215" spans="1:36" ht="15" x14ac:dyDescent="0.25">
      <c r="A215">
        <v>1.45</v>
      </c>
      <c r="B215">
        <v>4.71</v>
      </c>
      <c r="C215">
        <v>7.75</v>
      </c>
      <c r="D215" s="32">
        <f t="shared" si="21"/>
        <v>3.1001655531387673E-2</v>
      </c>
      <c r="E215" s="33">
        <f>IF(OR($A215="",$B215="",$C215=""),"",A215*'MPTO_working_3-way'!$I214)</f>
        <v>1.4949524005205121</v>
      </c>
      <c r="F215" s="34">
        <f>IF(OR($A215="",$B215="",$C215=""),"",B215*'MPTO_working_3-way'!$I214)</f>
        <v>4.8560177975528358</v>
      </c>
      <c r="G215" s="35">
        <f>IF(OR($A215="",$B215="",$C215=""),"",C215*'MPTO_working_3-way'!$I214)</f>
        <v>7.9902628303682546</v>
      </c>
      <c r="H215" s="33">
        <f>IF(OR($A215="",$B215="",$C215=""),"",'MPTO_working_3-way'!E214)</f>
        <v>1.4720575062026831</v>
      </c>
      <c r="I215" s="34">
        <f>IF(OR($A215="",$B215="",$C215=""),"",'MPTO_working_3-way'!F214)</f>
        <v>4.9509769149520784</v>
      </c>
      <c r="J215" s="35">
        <f>IF(OR($A215="",$B215="",$C215=""),"",'MPTO_working_3-way'!G214)</f>
        <v>8.4247153155901575</v>
      </c>
      <c r="K215" s="33">
        <f>IF(OR($A215="",$B215="",$C215=""),"",'OddsRatio_working_3-way'!H214)</f>
        <v>1.4793584617180691</v>
      </c>
      <c r="L215" s="34">
        <f>IF(OR($A215="",$B215="",$C215=""),"",'OddsRatio_working_3-way'!I214)</f>
        <v>4.9520442066089689</v>
      </c>
      <c r="M215" s="35">
        <f>IF(OR($A215="",$B215="",$C215=""),"",'OddsRatio_working_3-way'!J214)</f>
        <v>8.1903769257710355</v>
      </c>
      <c r="N215" s="36">
        <f t="shared" si="18"/>
        <v>66.89176188163718</v>
      </c>
      <c r="O215" s="37">
        <f t="shared" si="19"/>
        <v>20.593005250185545</v>
      </c>
      <c r="P215" s="37">
        <f t="shared" si="20"/>
        <v>12.515232868177279</v>
      </c>
      <c r="Q215" t="s">
        <v>690</v>
      </c>
      <c r="R215" t="s">
        <v>597</v>
      </c>
      <c r="S215" t="s">
        <v>511</v>
      </c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F215"/>
      <c r="AG215"/>
      <c r="AH215" s="50"/>
      <c r="AJ215" t="s">
        <v>745</v>
      </c>
    </row>
    <row r="216" spans="1:36" ht="15" x14ac:dyDescent="0.25">
      <c r="A216">
        <v>1.76</v>
      </c>
      <c r="B216">
        <v>4.12</v>
      </c>
      <c r="C216">
        <v>4.5199999999999996</v>
      </c>
      <c r="D216" s="32">
        <f t="shared" si="21"/>
        <v>3.213920283685745E-2</v>
      </c>
      <c r="E216" s="33">
        <f>IF(OR($A216="",$B216="",$C216=""),"",A216*'MPTO_working_3-way'!$I215)</f>
        <v>1.8165649969928692</v>
      </c>
      <c r="F216" s="34">
        <f>IF(OR($A216="",$B216="",$C216=""),"",B216*'MPTO_working_3-way'!$I215)</f>
        <v>4.2524135156878531</v>
      </c>
      <c r="G216" s="35">
        <f>IF(OR($A216="",$B216="",$C216=""),"",C216*'MPTO_working_3-way'!$I215)</f>
        <v>4.665269196822595</v>
      </c>
      <c r="H216" s="33">
        <f>IF(OR($A216="",$B216="",$C216=""),"",'MPTO_working_3-way'!E215)</f>
        <v>1.7938225218514221</v>
      </c>
      <c r="I216" s="34">
        <f>IF(OR($A216="",$B216="",$C216=""),"",'MPTO_working_3-way'!F215)</f>
        <v>4.3102448932642439</v>
      </c>
      <c r="J216" s="35">
        <f>IF(OR($A216="",$B216="",$C216=""),"",'MPTO_working_3-way'!G215)</f>
        <v>4.750010048200445</v>
      </c>
      <c r="K216" s="33">
        <f>IF(OR($A216="",$B216="",$C216=""),"",'OddsRatio_working_3-way'!H215)</f>
        <v>1.8020244896496385</v>
      </c>
      <c r="L216" s="34">
        <f>IF(OR($A216="",$B216="",$C216=""),"",'OddsRatio_working_3-way'!I215)</f>
        <v>4.2925215890879871</v>
      </c>
      <c r="M216" s="35">
        <f>IF(OR($A216="",$B216="",$C216=""),"",'OddsRatio_working_3-way'!J215)</f>
        <v>4.7146397415351657</v>
      </c>
      <c r="N216" s="36">
        <f t="shared" si="18"/>
        <v>55.048952371943415</v>
      </c>
      <c r="O216" s="37">
        <f t="shared" si="19"/>
        <v>23.516057323936995</v>
      </c>
      <c r="P216" s="37">
        <f t="shared" si="20"/>
        <v>21.434990304119566</v>
      </c>
      <c r="Q216" t="s">
        <v>691</v>
      </c>
      <c r="R216" t="s">
        <v>596</v>
      </c>
      <c r="S216" t="s">
        <v>511</v>
      </c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F216"/>
      <c r="AG216"/>
      <c r="AH216" s="50"/>
      <c r="AJ216" t="s">
        <v>745</v>
      </c>
    </row>
    <row r="217" spans="1:36" ht="15" x14ac:dyDescent="0.25">
      <c r="A217">
        <v>1.98</v>
      </c>
      <c r="B217">
        <v>4.03</v>
      </c>
      <c r="C217">
        <v>3.62</v>
      </c>
      <c r="D217" s="32">
        <f t="shared" si="21"/>
        <v>2.9432556789534159E-2</v>
      </c>
      <c r="E217" s="33">
        <f>IF(OR($A217="",$B217="",$C217=""),"",A217*'MPTO_working_3-way'!$I216)</f>
        <v>2.0382764624432776</v>
      </c>
      <c r="F217" s="34">
        <f>IF(OR($A217="",$B217="",$C217=""),"",B217*'MPTO_working_3-way'!$I216)</f>
        <v>4.1486132038618226</v>
      </c>
      <c r="G217" s="35">
        <f>IF(OR($A217="",$B217="",$C217=""),"",C217*'MPTO_working_3-way'!$I216)</f>
        <v>3.7265458555781139</v>
      </c>
      <c r="H217" s="33">
        <f>IF(OR($A217="",$B217="",$C217=""),"",'MPTO_working_3-way'!E216)</f>
        <v>2.0192244186663189</v>
      </c>
      <c r="I217" s="34">
        <f>IF(OR($A217="",$B217="",$C217=""),"",'MPTO_working_3-way'!F216)</f>
        <v>4.1958962317047499</v>
      </c>
      <c r="J217" s="35">
        <f>IF(OR($A217="",$B217="",$C217=""),"",'MPTO_working_3-way'!G216)</f>
        <v>3.7532995022355311</v>
      </c>
      <c r="K217" s="33">
        <f>IF(OR($A217="",$B217="",$C217=""),"",'OddsRatio_working_3-way'!H216)</f>
        <v>2.0267037388541818</v>
      </c>
      <c r="L217" s="34">
        <f>IF(OR($A217="",$B217="",$C217=""),"",'OddsRatio_working_3-way'!I216)</f>
        <v>4.1744003354369097</v>
      </c>
      <c r="M217" s="35">
        <f>IF(OR($A217="",$B217="",$C217=""),"",'OddsRatio_working_3-way'!J216)</f>
        <v>3.744861016120363</v>
      </c>
      <c r="N217" s="36">
        <f t="shared" si="18"/>
        <v>49.061058125613741</v>
      </c>
      <c r="O217" s="37">
        <f t="shared" si="19"/>
        <v>24.104440468663825</v>
      </c>
      <c r="P217" s="37">
        <f t="shared" si="20"/>
        <v>26.834501405722435</v>
      </c>
      <c r="Q217" t="s">
        <v>679</v>
      </c>
      <c r="R217" t="s">
        <v>677</v>
      </c>
      <c r="S217" t="s">
        <v>511</v>
      </c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F217"/>
      <c r="AG217"/>
      <c r="AH217" s="50"/>
      <c r="AJ217" t="s">
        <v>745</v>
      </c>
    </row>
    <row r="218" spans="1:36" ht="15" x14ac:dyDescent="0.25">
      <c r="A218">
        <v>1.67</v>
      </c>
      <c r="B218">
        <v>4.0599999999999996</v>
      </c>
      <c r="C218">
        <v>5.42</v>
      </c>
      <c r="D218" s="32">
        <f t="shared" si="21"/>
        <v>2.9609658947242989E-2</v>
      </c>
      <c r="E218" s="33">
        <f>IF(OR($A218="",$B218="",$C218=""),"",A218*'MPTO_working_3-way'!$I217)</f>
        <v>1.7194481304418958</v>
      </c>
      <c r="F218" s="34">
        <f>IF(OR($A218="",$B218="",$C218=""),"",B218*'MPTO_working_3-way'!$I217)</f>
        <v>4.1802152153258065</v>
      </c>
      <c r="G218" s="35">
        <f>IF(OR($A218="",$B218="",$C218=""),"",C218*'MPTO_working_3-way'!$I217)</f>
        <v>5.5804843514940572</v>
      </c>
      <c r="H218" s="33">
        <f>IF(OR($A218="",$B218="",$C218=""),"",'MPTO_working_3-way'!E217)</f>
        <v>1.697987434720249</v>
      </c>
      <c r="I218" s="34">
        <f>IF(OR($A218="",$B218="",$C218=""),"",'MPTO_working_3-way'!F217)</f>
        <v>4.2294827255217937</v>
      </c>
      <c r="J218" s="35">
        <f>IF(OR($A218="",$B218="",$C218=""),"",'MPTO_working_3-way'!G217)</f>
        <v>5.7263287168554466</v>
      </c>
      <c r="K218" s="33">
        <f>IF(OR($A218="",$B218="",$C218=""),"",'OddsRatio_working_3-way'!H217)</f>
        <v>1.7055560819792033</v>
      </c>
      <c r="L218" s="34">
        <f>IF(OR($A218="",$B218="",$C218=""),"",'OddsRatio_working_3-way'!I217)</f>
        <v>4.222390463964719</v>
      </c>
      <c r="M218" s="35">
        <f>IF(OR($A218="",$B218="",$C218=""),"",'OddsRatio_working_3-way'!J217)</f>
        <v>5.6545640035045954</v>
      </c>
      <c r="N218" s="36">
        <f t="shared" si="18"/>
        <v>58.158195196211082</v>
      </c>
      <c r="O218" s="37">
        <f t="shared" si="19"/>
        <v>23.922213294993231</v>
      </c>
      <c r="P218" s="37">
        <f t="shared" si="20"/>
        <v>17.919591508795669</v>
      </c>
      <c r="Q218" t="s">
        <v>724</v>
      </c>
      <c r="R218" t="s">
        <v>684</v>
      </c>
      <c r="S218" t="s">
        <v>511</v>
      </c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F218"/>
      <c r="AG218"/>
      <c r="AH218" s="50"/>
      <c r="AJ218" t="s">
        <v>745</v>
      </c>
    </row>
    <row r="219" spans="1:36" s="76" customFormat="1" ht="15" x14ac:dyDescent="0.25">
      <c r="A219" s="69">
        <v>2.34</v>
      </c>
      <c r="B219" s="69">
        <v>3.65</v>
      </c>
      <c r="C219" s="69">
        <v>3.06</v>
      </c>
      <c r="D219" s="70">
        <f t="shared" si="21"/>
        <v>2.8120415711068381E-2</v>
      </c>
      <c r="E219" s="71">
        <f>IF(OR($A219="",$B219="",$C219=""),"",A219*'MPTO_working_3-way'!$I218)</f>
        <v>2.4058017727638998</v>
      </c>
      <c r="F219" s="72">
        <f>IF(OR($A219="",$B219="",$C219=""),"",B219*'MPTO_working_3-way'!$I218)</f>
        <v>3.7526395173453997</v>
      </c>
      <c r="G219" s="73">
        <f>IF(OR($A219="",$B219="",$C219=""),"",C219*'MPTO_working_3-way'!$I218)</f>
        <v>3.1460484720758695</v>
      </c>
      <c r="H219" s="71">
        <f>IF(OR($A219="",$B219="",$C219=""),"",'MPTO_working_3-way'!E218)</f>
        <v>2.3924763960520026</v>
      </c>
      <c r="I219" s="72">
        <f>IF(OR($A219="",$B219="",$C219=""),"",'MPTO_working_3-way'!F218)</f>
        <v>3.7793019079101486</v>
      </c>
      <c r="J219" s="73">
        <f>IF(OR($A219="",$B219="",$C219=""),"",'MPTO_working_3-way'!G218)</f>
        <v>3.1503612575668813</v>
      </c>
      <c r="K219" s="71">
        <f>IF(OR($A219="",$B219="",$C219=""),"",'OddsRatio_working_3-way'!H218)</f>
        <v>2.3983929928180698</v>
      </c>
      <c r="L219" s="72">
        <f>IF(OR($A219="",$B219="",$C219=""),"",'OddsRatio_working_3-way'!I218)</f>
        <v>3.7654786798267805</v>
      </c>
      <c r="M219" s="73">
        <f>IF(OR($A219="",$B219="",$C219=""),"",'OddsRatio_working_3-way'!J218)</f>
        <v>3.1497683322427039</v>
      </c>
      <c r="N219" s="74">
        <f t="shared" si="18"/>
        <v>41.566184351554128</v>
      </c>
      <c r="O219" s="75">
        <f t="shared" si="19"/>
        <v>26.647909967845656</v>
      </c>
      <c r="P219" s="75">
        <f t="shared" si="20"/>
        <v>31.785905680600212</v>
      </c>
      <c r="Q219" s="69" t="s">
        <v>723</v>
      </c>
      <c r="R219" s="69" t="s">
        <v>688</v>
      </c>
      <c r="S219" s="69" t="s">
        <v>511</v>
      </c>
      <c r="AD219" s="77"/>
      <c r="AE219" s="77"/>
      <c r="AF219" s="69"/>
      <c r="AG219" s="69"/>
      <c r="AH219" s="78"/>
      <c r="AI219" s="77"/>
      <c r="AJ219" s="69" t="s">
        <v>745</v>
      </c>
    </row>
    <row r="220" spans="1:36" ht="15" x14ac:dyDescent="0.25">
      <c r="A220">
        <v>3.19</v>
      </c>
      <c r="B220">
        <v>3.49</v>
      </c>
      <c r="C220">
        <v>2.31</v>
      </c>
      <c r="D220" s="32">
        <f t="shared" si="21"/>
        <v>3.2913008014282541E-2</v>
      </c>
      <c r="E220" s="33">
        <f>IF(OR($A220="",$B220="",$C220=""),"",A220*'MPTO_working_3-way'!$I219)</f>
        <v>3.2949924955655612</v>
      </c>
      <c r="F220" s="34">
        <f>IF(OR($A220="",$B220="",$C220=""),"",B220*'MPTO_working_3-way'!$I219)</f>
        <v>3.6048663979698463</v>
      </c>
      <c r="G220" s="35">
        <f>IF(OR($A220="",$B220="",$C220=""),"",C220*'MPTO_working_3-way'!$I219)</f>
        <v>2.3860290485129929</v>
      </c>
      <c r="H220" s="33">
        <f>IF(OR($A220="",$B220="",$C220=""),"",'MPTO_working_3-way'!E219)</f>
        <v>3.3056909128356717</v>
      </c>
      <c r="I220" s="34">
        <f>IF(OR($A220="",$B220="",$C220=""),"",'MPTO_working_3-way'!F219)</f>
        <v>3.6289480641841605</v>
      </c>
      <c r="J220" s="35">
        <f>IF(OR($A220="",$B220="",$C220=""),"",'MPTO_working_3-way'!G219)</f>
        <v>2.3700645851066668</v>
      </c>
      <c r="K220" s="33">
        <f>IF(OR($A220="",$B220="",$C220=""),"",'OddsRatio_working_3-way'!H219)</f>
        <v>3.3019717623665494</v>
      </c>
      <c r="L220" s="34">
        <f>IF(OR($A220="",$B220="",$C220=""),"",'OddsRatio_working_3-way'!I219)</f>
        <v>3.6173103599510084</v>
      </c>
      <c r="M220" s="35">
        <f>IF(OR($A220="",$B220="",$C220=""),"",'OddsRatio_working_3-way'!J219)</f>
        <v>2.3769785427854706</v>
      </c>
      <c r="N220" s="36">
        <f t="shared" ref="N220:N283" si="22">(1/E220)* 100</f>
        <v>30.349082777754777</v>
      </c>
      <c r="O220" s="37">
        <f t="shared" ref="O220:O283" si="23">(1/F220)* 100</f>
        <v>27.740279100583876</v>
      </c>
      <c r="P220" s="37">
        <f t="shared" ref="P220:P283" si="24">(1/G220)* 100</f>
        <v>41.91063812166135</v>
      </c>
      <c r="Q220" t="s">
        <v>552</v>
      </c>
      <c r="R220" t="s">
        <v>554</v>
      </c>
      <c r="S220" s="28">
        <v>44413</v>
      </c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F220"/>
      <c r="AG220"/>
      <c r="AH220" s="50"/>
      <c r="AJ220" t="s">
        <v>740</v>
      </c>
    </row>
    <row r="221" spans="1:36" ht="15" x14ac:dyDescent="0.25">
      <c r="A221">
        <v>1.99</v>
      </c>
      <c r="B221">
        <v>3.4</v>
      </c>
      <c r="C221">
        <v>4.0999999999999996</v>
      </c>
      <c r="D221" s="32">
        <f t="shared" si="21"/>
        <v>4.053264889728414E-2</v>
      </c>
      <c r="E221" s="33">
        <f>IF(OR($A221="",$B221="",$C221=""),"",A221*'MPTO_working_3-way'!$I220)</f>
        <v>2.0706599713055955</v>
      </c>
      <c r="F221" s="34">
        <f>IF(OR($A221="",$B221="",$C221=""),"",B221*'MPTO_working_3-way'!$I220)</f>
        <v>3.5378110062507662</v>
      </c>
      <c r="G221" s="35">
        <f>IF(OR($A221="",$B221="",$C221=""),"",C221*'MPTO_working_3-way'!$I220)</f>
        <v>4.2661838604788649</v>
      </c>
      <c r="H221" s="33">
        <f>IF(OR($A221="",$B221="",$C221=""),"",'MPTO_working_3-way'!E220)</f>
        <v>2.0449827499778843</v>
      </c>
      <c r="I221" s="34">
        <f>IF(OR($A221="",$B221="",$C221=""),"",'MPTO_working_3-way'!F220)</f>
        <v>3.5637059685002956</v>
      </c>
      <c r="J221" s="35">
        <f>IF(OR($A221="",$B221="",$C221=""),"",'MPTO_working_3-way'!G220)</f>
        <v>4.3404368506696702</v>
      </c>
      <c r="K221" s="33">
        <f>IF(OR($A221="",$B221="",$C221=""),"",'OddsRatio_working_3-way'!H220)</f>
        <v>2.0551261995421091</v>
      </c>
      <c r="L221" s="34">
        <f>IF(OR($A221="",$B221="",$C221=""),"",'OddsRatio_working_3-way'!I220)</f>
        <v>3.557881695859658</v>
      </c>
      <c r="M221" s="35">
        <f>IF(OR($A221="",$B221="",$C221=""),"",'OddsRatio_working_3-way'!J220)</f>
        <v>4.3039305238187247</v>
      </c>
      <c r="N221" s="36">
        <f t="shared" si="22"/>
        <v>48.293781396154515</v>
      </c>
      <c r="O221" s="37">
        <f t="shared" si="23"/>
        <v>28.266066170102199</v>
      </c>
      <c r="P221" s="37">
        <f t="shared" si="24"/>
        <v>23.44015243374329</v>
      </c>
      <c r="Q221" t="s">
        <v>548</v>
      </c>
      <c r="R221" t="s">
        <v>550</v>
      </c>
      <c r="S221" s="28">
        <v>44413</v>
      </c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F221"/>
      <c r="AG221"/>
      <c r="AH221" s="50"/>
      <c r="AJ221" t="s">
        <v>740</v>
      </c>
    </row>
    <row r="222" spans="1:36" ht="15" x14ac:dyDescent="0.25">
      <c r="A222">
        <v>2.0499999999999998</v>
      </c>
      <c r="B222">
        <v>3.45</v>
      </c>
      <c r="C222">
        <v>3.88</v>
      </c>
      <c r="D222" s="32">
        <f t="shared" si="21"/>
        <v>3.539190927543534E-2</v>
      </c>
      <c r="E222" s="33">
        <f>IF(OR($A222="",$B222="",$C222=""),"",A222*'MPTO_working_3-way'!$I221)</f>
        <v>2.1225534140146425</v>
      </c>
      <c r="F222" s="34">
        <f>IF(OR($A222="",$B222="",$C222=""),"",B222*'MPTO_working_3-way'!$I221)</f>
        <v>3.572102087000252</v>
      </c>
      <c r="G222" s="35">
        <f>IF(OR($A222="",$B222="",$C222=""),"",C222*'MPTO_working_3-way'!$I221)</f>
        <v>4.0173206079886894</v>
      </c>
      <c r="H222" s="33">
        <f>IF(OR($A222="",$B222="",$C222=""),"",'MPTO_working_3-way'!E221)</f>
        <v>2.1008069043657556</v>
      </c>
      <c r="I222" s="34">
        <f>IF(OR($A222="",$B222="",$C222=""),"",'MPTO_working_3-way'!F221)</f>
        <v>3.5963749628671788</v>
      </c>
      <c r="J222" s="35">
        <f>IF(OR($A222="",$B222="",$C222=""),"",'MPTO_working_3-way'!G221)</f>
        <v>4.0661207232926522</v>
      </c>
      <c r="K222" s="33">
        <f>IF(OR($A222="",$B222="",$C222=""),"",'OddsRatio_working_3-way'!H221)</f>
        <v>2.1095294864656755</v>
      </c>
      <c r="L222" s="34">
        <f>IF(OR($A222="",$B222="",$C222=""),"",'OddsRatio_working_3-way'!I221)</f>
        <v>3.5889021350865771</v>
      </c>
      <c r="M222" s="35">
        <f>IF(OR($A222="",$B222="",$C222=""),"",'OddsRatio_working_3-way'!J221)</f>
        <v>4.0432808771629967</v>
      </c>
      <c r="N222" s="36">
        <f t="shared" si="22"/>
        <v>47.113066432028148</v>
      </c>
      <c r="O222" s="37">
        <f t="shared" si="23"/>
        <v>27.994720633523972</v>
      </c>
      <c r="P222" s="37">
        <f t="shared" si="24"/>
        <v>24.892212934447862</v>
      </c>
      <c r="Q222" t="s">
        <v>549</v>
      </c>
      <c r="R222" t="s">
        <v>553</v>
      </c>
      <c r="S222" s="28">
        <v>44413</v>
      </c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F222"/>
      <c r="AG222"/>
      <c r="AH222" s="50"/>
      <c r="AJ222" t="s">
        <v>740</v>
      </c>
    </row>
    <row r="223" spans="1:36" ht="15" x14ac:dyDescent="0.25">
      <c r="A223">
        <v>1.3</v>
      </c>
      <c r="B223">
        <v>5.44</v>
      </c>
      <c r="C223">
        <v>11.49</v>
      </c>
      <c r="D223" s="32">
        <f t="shared" si="21"/>
        <v>4.0086500557242388E-2</v>
      </c>
      <c r="E223" s="33">
        <f>IF(OR($A223="",$B223="",$C223=""),"",A223*'MPTO_working_3-way'!$I222)</f>
        <v>1.3521124507244151</v>
      </c>
      <c r="F223" s="34">
        <f>IF(OR($A223="",$B223="",$C223=""),"",B223*'MPTO_working_3-way'!$I222)</f>
        <v>5.6580705630313988</v>
      </c>
      <c r="G223" s="35">
        <f>IF(OR($A223="",$B223="",$C223=""),"",C223*'MPTO_working_3-way'!$I222)</f>
        <v>11.950593891402715</v>
      </c>
      <c r="H223" s="33">
        <f>IF(OR($A223="",$B223="",$C223=""),"",'MPTO_working_3-way'!E222)</f>
        <v>1.3229812653329969</v>
      </c>
      <c r="I223" s="34">
        <f>IF(OR($A223="",$B223="",$C223=""),"",'MPTO_working_3-way'!F222)</f>
        <v>5.8664320464517221</v>
      </c>
      <c r="J223" s="35">
        <f>IF(OR($A223="",$B223="",$C223=""),"",'MPTO_working_3-way'!G222)</f>
        <v>13.574039962848049</v>
      </c>
      <c r="K223" s="33">
        <f>IF(OR($A223="",$B223="",$C223=""),"",'OddsRatio_working_3-way'!H222)</f>
        <v>1.3313058705295917</v>
      </c>
      <c r="L223" s="34">
        <f>IF(OR($A223="",$B223="",$C223=""),"",'OddsRatio_working_3-way'!I222)</f>
        <v>5.903326883837952</v>
      </c>
      <c r="M223" s="35">
        <f>IF(OR($A223="",$B223="",$C223=""),"",'OddsRatio_working_3-way'!J222)</f>
        <v>12.584661939518046</v>
      </c>
      <c r="N223" s="36">
        <f t="shared" si="22"/>
        <v>73.958345658619933</v>
      </c>
      <c r="O223" s="37">
        <f t="shared" si="23"/>
        <v>17.673869366949617</v>
      </c>
      <c r="P223" s="37">
        <f t="shared" si="24"/>
        <v>8.3677849744304531</v>
      </c>
      <c r="Q223" t="s">
        <v>555</v>
      </c>
      <c r="R223" t="s">
        <v>551</v>
      </c>
      <c r="S223" s="28">
        <v>44413</v>
      </c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F223"/>
      <c r="AG223"/>
      <c r="AH223" s="50"/>
      <c r="AJ223" t="s">
        <v>740</v>
      </c>
    </row>
    <row r="224" spans="1:36" ht="15" x14ac:dyDescent="0.25">
      <c r="A224">
        <v>2.4500000000000002</v>
      </c>
      <c r="B224">
        <v>3.13</v>
      </c>
      <c r="C224">
        <v>3.22</v>
      </c>
      <c r="D224" s="32">
        <f t="shared" si="21"/>
        <v>3.8211089408676235E-2</v>
      </c>
      <c r="E224" s="33">
        <f>IF(OR($A224="",$B224="",$C224=""),"",A224*'MPTO_working_3-way'!$I223)</f>
        <v>2.5436171690512568</v>
      </c>
      <c r="F224" s="34">
        <f>IF(OR($A224="",$B224="",$C224=""),"",B224*'MPTO_working_3-way'!$I223)</f>
        <v>3.2496007098491564</v>
      </c>
      <c r="G224" s="35">
        <f>IF(OR($A224="",$B224="",$C224=""),"",C224*'MPTO_working_3-way'!$I223)</f>
        <v>3.3430397078959375</v>
      </c>
      <c r="H224" s="33">
        <f>IF(OR($A224="",$B224="",$C224=""),"",'MPTO_working_3-way'!E223)</f>
        <v>2.5289166732383661</v>
      </c>
      <c r="I224" s="34">
        <f>IF(OR($A224="",$B224="",$C224=""),"",'MPTO_working_3-way'!F223)</f>
        <v>3.2599646972931509</v>
      </c>
      <c r="J224" s="35">
        <f>IF(OR($A224="",$B224="",$C224=""),"",'MPTO_working_3-way'!G223)</f>
        <v>3.3577105761634152</v>
      </c>
      <c r="K224" s="33">
        <f>IF(OR($A224="",$B224="",$C224=""),"",'OddsRatio_working_3-way'!H223)</f>
        <v>2.5354764817006168</v>
      </c>
      <c r="L224" s="34">
        <f>IF(OR($A224="",$B224="",$C224=""),"",'OddsRatio_working_3-way'!I223)</f>
        <v>3.2555620041533193</v>
      </c>
      <c r="M224" s="35">
        <f>IF(OR($A224="",$B224="",$C224=""),"",'OddsRatio_working_3-way'!J223)</f>
        <v>3.3508674409485297</v>
      </c>
      <c r="N224" s="36">
        <f t="shared" si="22"/>
        <v>39.31409223711875</v>
      </c>
      <c r="O224" s="37">
        <f t="shared" si="23"/>
        <v>30.773011495508296</v>
      </c>
      <c r="P224" s="37">
        <f t="shared" si="24"/>
        <v>29.912896267372968</v>
      </c>
      <c r="Q224" t="s">
        <v>603</v>
      </c>
      <c r="R224" t="s">
        <v>604</v>
      </c>
      <c r="S224" s="28">
        <v>44414</v>
      </c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F224"/>
      <c r="AG224"/>
      <c r="AH224" s="50"/>
      <c r="AJ224" t="s">
        <v>733</v>
      </c>
    </row>
    <row r="225" spans="1:36" ht="15" x14ac:dyDescent="0.25">
      <c r="A225">
        <v>4.2300000000000004</v>
      </c>
      <c r="B225">
        <v>3.52</v>
      </c>
      <c r="C225">
        <v>1.94</v>
      </c>
      <c r="D225" s="32">
        <f t="shared" si="21"/>
        <v>3.5961446002024999E-2</v>
      </c>
      <c r="E225" s="33">
        <f>IF(OR($A225="",$B225="",$C225=""),"",A225*'MPTO_working_3-way'!$I224)</f>
        <v>4.3821169165885658</v>
      </c>
      <c r="F225" s="34">
        <f>IF(OR($A225="",$B225="",$C225=""),"",B225*'MPTO_working_3-way'!$I224)</f>
        <v>3.6465842899271279</v>
      </c>
      <c r="G225" s="35">
        <f>IF(OR($A225="",$B225="",$C225=""),"",C225*'MPTO_working_3-way'!$I224)</f>
        <v>2.0097652052439283</v>
      </c>
      <c r="H225" s="33">
        <f>IF(OR($A225="",$B225="",$C225=""),"",'MPTO_working_3-way'!E224)</f>
        <v>4.4559413530413794</v>
      </c>
      <c r="I225" s="34">
        <f>IF(OR($A225="",$B225="",$C225=""),"",'MPTO_working_3-way'!F224)</f>
        <v>3.6750686519119053</v>
      </c>
      <c r="J225" s="35">
        <f>IF(OR($A225="",$B225="",$C225=""),"",'MPTO_working_3-way'!G224)</f>
        <v>1.9861889601527607</v>
      </c>
      <c r="K225" s="33">
        <f>IF(OR($A225="",$B225="",$C225=""),"",'OddsRatio_working_3-way'!H224)</f>
        <v>4.4201878474369005</v>
      </c>
      <c r="L225" s="34">
        <f>IF(OR($A225="",$B225="",$C225=""),"",'OddsRatio_working_3-way'!I224)</f>
        <v>3.668381850012691</v>
      </c>
      <c r="M225" s="35">
        <f>IF(OR($A225="",$B225="",$C225=""),"",'OddsRatio_working_3-way'!J224)</f>
        <v>1.9953487853221936</v>
      </c>
      <c r="N225" s="36">
        <f t="shared" si="22"/>
        <v>22.820020986078347</v>
      </c>
      <c r="O225" s="37">
        <f t="shared" si="23"/>
        <v>27.422922946338467</v>
      </c>
      <c r="P225" s="37">
        <f t="shared" si="24"/>
        <v>49.7570560675832</v>
      </c>
      <c r="Q225" t="s">
        <v>696</v>
      </c>
      <c r="R225" t="s">
        <v>617</v>
      </c>
      <c r="S225" s="28">
        <v>44414</v>
      </c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F225"/>
      <c r="AG225"/>
      <c r="AH225" s="50"/>
      <c r="AJ225" t="s">
        <v>739</v>
      </c>
    </row>
    <row r="226" spans="1:36" ht="15" x14ac:dyDescent="0.25">
      <c r="A226">
        <v>1.6</v>
      </c>
      <c r="B226">
        <v>3.71</v>
      </c>
      <c r="C226">
        <v>6.68</v>
      </c>
      <c r="D226" s="32">
        <f t="shared" si="21"/>
        <v>4.4242377778136444E-2</v>
      </c>
      <c r="E226" s="33">
        <f>IF(OR($A226="",$B226="",$C226=""),"",A226*'MPTO_working_3-way'!$I225)</f>
        <v>1.6707878044450184</v>
      </c>
      <c r="F226" s="34">
        <f>IF(OR($A226="",$B226="",$C226=""),"",B226*'MPTO_working_3-way'!$I225)</f>
        <v>3.8741392215568862</v>
      </c>
      <c r="G226" s="35">
        <f>IF(OR($A226="",$B226="",$C226=""),"",C226*'MPTO_working_3-way'!$I225)</f>
        <v>6.9755390835579512</v>
      </c>
      <c r="H226" s="33">
        <f>IF(OR($A226="",$B226="",$C226=""),"",'MPTO_working_3-way'!E225)</f>
        <v>1.6386658526425297</v>
      </c>
      <c r="I226" s="34">
        <f>IF(OR($A226="",$B226="",$C226=""),"",'MPTO_working_3-way'!F225)</f>
        <v>3.9247342763104061</v>
      </c>
      <c r="J226" s="35">
        <f>IF(OR($A226="",$B226="",$C226=""),"",'MPTO_working_3-way'!G225)</f>
        <v>7.4099795187147119</v>
      </c>
      <c r="K226" s="33">
        <f>IF(OR($A226="",$B226="",$C226=""),"",'OddsRatio_working_3-way'!H225)</f>
        <v>1.6499186831923018</v>
      </c>
      <c r="L226" s="34">
        <f>IF(OR($A226="",$B226="",$C226=""),"",'OddsRatio_working_3-way'!I225)</f>
        <v>3.9354660524185632</v>
      </c>
      <c r="M226" s="35">
        <f>IF(OR($A226="",$B226="",$C226=""),"",'OddsRatio_working_3-way'!J225)</f>
        <v>7.1525635342204552</v>
      </c>
      <c r="N226" s="36">
        <f t="shared" si="22"/>
        <v>59.852004984688499</v>
      </c>
      <c r="O226" s="37">
        <f t="shared" si="23"/>
        <v>25.812185438140595</v>
      </c>
      <c r="P226" s="37">
        <f t="shared" si="24"/>
        <v>14.335809577170899</v>
      </c>
      <c r="Q226" t="s">
        <v>624</v>
      </c>
      <c r="R226" t="s">
        <v>627</v>
      </c>
      <c r="S226" s="28">
        <v>44414</v>
      </c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F226"/>
      <c r="AG226"/>
      <c r="AH226" s="50"/>
      <c r="AJ226" t="s">
        <v>740</v>
      </c>
    </row>
    <row r="227" spans="1:36" ht="15" x14ac:dyDescent="0.25">
      <c r="A227">
        <v>2.0099999999999998</v>
      </c>
      <c r="B227">
        <v>3.49</v>
      </c>
      <c r="C227">
        <v>3.91</v>
      </c>
      <c r="D227" s="32">
        <f t="shared" si="21"/>
        <v>3.9799864803668372E-2</v>
      </c>
      <c r="E227" s="33">
        <f>IF(OR($A227="",$B227="",$C227=""),"",A227*'MPTO_working_3-way'!$I226)</f>
        <v>2.0899977282553732</v>
      </c>
      <c r="F227" s="34">
        <f>IF(OR($A227="",$B227="",$C227=""),"",B227*'MPTO_working_3-way'!$I226)</f>
        <v>3.6289015281648029</v>
      </c>
      <c r="G227" s="35">
        <f>IF(OR($A227="",$B227="",$C227=""),"",C227*'MPTO_working_3-way'!$I226)</f>
        <v>4.0656174713823434</v>
      </c>
      <c r="H227" s="33">
        <f>IF(OR($A227="",$B227="",$C227=""),"",'MPTO_working_3-way'!E226)</f>
        <v>2.0650668865395194</v>
      </c>
      <c r="I227" s="34">
        <f>IF(OR($A227="",$B227="",$C227=""),"",'MPTO_working_3-way'!F226)</f>
        <v>3.6594336416824613</v>
      </c>
      <c r="J227" s="35">
        <f>IF(OR($A227="",$B227="",$C227=""),"",'MPTO_working_3-way'!G226)</f>
        <v>4.1239178914872152</v>
      </c>
      <c r="K227" s="33">
        <f>IF(OR($A227="",$B227="",$C227=""),"",'OddsRatio_working_3-way'!H226)</f>
        <v>2.0749087432781894</v>
      </c>
      <c r="L227" s="34">
        <f>IF(OR($A227="",$B227="",$C227=""),"",'OddsRatio_working_3-way'!I226)</f>
        <v>3.6500225453095974</v>
      </c>
      <c r="M227" s="35">
        <f>IF(OR($A227="",$B227="",$C227=""),"",'OddsRatio_working_3-way'!J226)</f>
        <v>4.0970142999401311</v>
      </c>
      <c r="N227" s="36">
        <f t="shared" si="22"/>
        <v>47.846941959824548</v>
      </c>
      <c r="O227" s="37">
        <f t="shared" si="23"/>
        <v>27.556548234741353</v>
      </c>
      <c r="P227" s="37">
        <f t="shared" si="24"/>
        <v>24.596509805434099</v>
      </c>
      <c r="Q227" t="s">
        <v>629</v>
      </c>
      <c r="R227" t="s">
        <v>622</v>
      </c>
      <c r="S227" s="28">
        <v>44414</v>
      </c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F227"/>
      <c r="AG227"/>
      <c r="AH227" s="50"/>
      <c r="AJ227" t="s">
        <v>740</v>
      </c>
    </row>
    <row r="228" spans="1:36" ht="15" x14ac:dyDescent="0.25">
      <c r="A228">
        <v>13.18</v>
      </c>
      <c r="B228">
        <v>4.38</v>
      </c>
      <c r="C228">
        <v>1.35</v>
      </c>
      <c r="D228" s="32">
        <f t="shared" si="21"/>
        <v>4.4923777166486101E-2</v>
      </c>
      <c r="E228" s="33">
        <f>IF(OR($A228="",$B228="",$C228=""),"",A228*'MPTO_working_3-way'!$I227)</f>
        <v>13.772095383054287</v>
      </c>
      <c r="F228" s="34">
        <f>IF(OR($A228="",$B228="",$C228=""),"",B228*'MPTO_working_3-way'!$I227)</f>
        <v>4.5767661439892091</v>
      </c>
      <c r="G228" s="35">
        <f>IF(OR($A228="",$B228="",$C228=""),"",C228*'MPTO_working_3-way'!$I227)</f>
        <v>1.4106470991747564</v>
      </c>
      <c r="H228" s="33">
        <f>IF(OR($A228="",$B228="",$C228=""),"",'MPTO_working_3-way'!E227)</f>
        <v>16.42091622804984</v>
      </c>
      <c r="I228" s="34">
        <f>IF(OR($A228="",$B228="",$C228=""),"",'MPTO_working_3-way'!F227)</f>
        <v>4.687443386795846</v>
      </c>
      <c r="J228" s="35">
        <f>IF(OR($A228="",$B228="",$C228=""),"",'MPTO_working_3-way'!G227)</f>
        <v>1.3778542885622667</v>
      </c>
      <c r="K228" s="33">
        <f>IF(OR($A228="",$B228="",$C228=""),"",'OddsRatio_working_3-way'!H227)</f>
        <v>14.504771041790024</v>
      </c>
      <c r="L228" s="34">
        <f>IF(OR($A228="",$B228="",$C228=""),"",'OddsRatio_working_3-way'!I227)</f>
        <v>4.7476294024015013</v>
      </c>
      <c r="M228" s="35">
        <f>IF(OR($A228="",$B228="",$C228=""),"",'OddsRatio_working_3-way'!J227)</f>
        <v>1.3880681333847709</v>
      </c>
      <c r="N228" s="36">
        <f t="shared" si="22"/>
        <v>7.2610592083935037</v>
      </c>
      <c r="O228" s="37">
        <f t="shared" si="23"/>
        <v>21.849488668179543</v>
      </c>
      <c r="P228" s="37">
        <f t="shared" si="24"/>
        <v>70.889452123426949</v>
      </c>
      <c r="Q228" t="s">
        <v>623</v>
      </c>
      <c r="R228" t="s">
        <v>626</v>
      </c>
      <c r="S228" s="28">
        <v>44414</v>
      </c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F228"/>
      <c r="AG228"/>
      <c r="AH228" s="50"/>
      <c r="AJ228" t="s">
        <v>740</v>
      </c>
    </row>
    <row r="229" spans="1:36" ht="15" x14ac:dyDescent="0.25">
      <c r="A229">
        <v>4.17</v>
      </c>
      <c r="B229">
        <v>3.67</v>
      </c>
      <c r="C229">
        <v>1.89</v>
      </c>
      <c r="D229" s="32">
        <f t="shared" si="21"/>
        <v>4.1388246610444934E-2</v>
      </c>
      <c r="E229" s="33">
        <f>IF(OR($A229="",$B229="",$C229=""),"",A229*'MPTO_working_3-way'!$I228)</f>
        <v>4.3425889883655557</v>
      </c>
      <c r="F229" s="34">
        <f>IF(OR($A229="",$B229="",$C229=""),"",B229*'MPTO_working_3-way'!$I228)</f>
        <v>3.821894865060333</v>
      </c>
      <c r="G229" s="35">
        <f>IF(OR($A229="",$B229="",$C229=""),"",C229*'MPTO_working_3-way'!$I228)</f>
        <v>1.9682237860937408</v>
      </c>
      <c r="H229" s="33">
        <f>IF(OR($A229="",$B229="",$C229=""),"",'MPTO_working_3-way'!E228)</f>
        <v>4.4245424342350317</v>
      </c>
      <c r="I229" s="34">
        <f>IF(OR($A229="",$B229="",$C229=""),"",'MPTO_working_3-way'!F228)</f>
        <v>3.8657280817806718</v>
      </c>
      <c r="J229" s="35">
        <f>IF(OR($A229="",$B229="",$C229=""),"",'MPTO_working_3-way'!G228)</f>
        <v>1.9406003693963652</v>
      </c>
      <c r="K229" s="33">
        <f>IF(OR($A229="",$B229="",$C229=""),"",'OddsRatio_working_3-way'!H228)</f>
        <v>4.3874224732334941</v>
      </c>
      <c r="L229" s="34">
        <f>IF(OR($A229="",$B229="",$C229=""),"",'OddsRatio_working_3-way'!I228)</f>
        <v>3.8531287077392511</v>
      </c>
      <c r="M229" s="35">
        <f>IF(OR($A229="",$B229="",$C229=""),"",'OddsRatio_working_3-way'!J228)</f>
        <v>1.9510429025797502</v>
      </c>
      <c r="N229" s="36">
        <f t="shared" si="22"/>
        <v>23.027737662467004</v>
      </c>
      <c r="O229" s="37">
        <f t="shared" si="23"/>
        <v>26.165031621931178</v>
      </c>
      <c r="P229" s="37">
        <f t="shared" si="24"/>
        <v>50.807230715601811</v>
      </c>
      <c r="Q229" t="s">
        <v>625</v>
      </c>
      <c r="R229" t="s">
        <v>628</v>
      </c>
      <c r="S229" s="28">
        <v>44414</v>
      </c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F229"/>
      <c r="AG229"/>
      <c r="AH229" s="50"/>
      <c r="AJ229" t="s">
        <v>740</v>
      </c>
    </row>
    <row r="230" spans="1:36" ht="15" x14ac:dyDescent="0.25">
      <c r="A230">
        <v>2.39</v>
      </c>
      <c r="B230">
        <v>3.63</v>
      </c>
      <c r="C230">
        <v>2.94</v>
      </c>
      <c r="D230" s="32">
        <f t="shared" si="21"/>
        <v>3.4028189926684771E-2</v>
      </c>
      <c r="E230" s="33">
        <f>IF(OR($A230="",$B230="",$C230=""),"",A230*'MPTO_working_3-way'!$I229)</f>
        <v>2.4713273739247765</v>
      </c>
      <c r="F230" s="34">
        <f>IF(OR($A230="",$B230="",$C230=""),"",B230*'MPTO_working_3-way'!$I229)</f>
        <v>3.7535223294338658</v>
      </c>
      <c r="G230" s="35">
        <f>IF(OR($A230="",$B230="",$C230=""),"",C230*'MPTO_working_3-way'!$I229)</f>
        <v>3.0400428783844533</v>
      </c>
      <c r="H230" s="33">
        <f>IF(OR($A230="",$B230="",$C230=""),"",'MPTO_working_3-way'!E229)</f>
        <v>2.4565961718158129</v>
      </c>
      <c r="I230" s="34">
        <f>IF(OR($A230="",$B230="",$C230=""),"",'MPTO_working_3-way'!F229)</f>
        <v>3.7858802491092116</v>
      </c>
      <c r="J230" s="35">
        <f>IF(OR($A230="",$B230="",$C230=""),"",'MPTO_working_3-way'!G229)</f>
        <v>3.0414242797791569</v>
      </c>
      <c r="K230" s="33">
        <f>IF(OR($A230="",$B230="",$C230=""),"",'OddsRatio_working_3-way'!H229)</f>
        <v>2.4633044000588833</v>
      </c>
      <c r="L230" s="34">
        <f>IF(OR($A230="",$B230="",$C230=""),"",'OddsRatio_working_3-way'!I229)</f>
        <v>3.768698253348822</v>
      </c>
      <c r="M230" s="35">
        <f>IF(OR($A230="",$B230="",$C230=""),"",'OddsRatio_working_3-way'!J229)</f>
        <v>3.0423097382116793</v>
      </c>
      <c r="N230" s="36">
        <f t="shared" si="22"/>
        <v>40.464084627196719</v>
      </c>
      <c r="O230" s="37">
        <f t="shared" si="23"/>
        <v>26.641642495592333</v>
      </c>
      <c r="P230" s="37">
        <f t="shared" si="24"/>
        <v>32.894272877210938</v>
      </c>
      <c r="Q230" t="s">
        <v>635</v>
      </c>
      <c r="R230" t="s">
        <v>637</v>
      </c>
      <c r="S230" s="28">
        <v>44414</v>
      </c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F230"/>
      <c r="AG230"/>
      <c r="AH230" s="50"/>
      <c r="AJ230" t="s">
        <v>741</v>
      </c>
    </row>
    <row r="231" spans="1:36" ht="15" x14ac:dyDescent="0.25">
      <c r="A231">
        <v>1.59</v>
      </c>
      <c r="B231">
        <v>4.12</v>
      </c>
      <c r="C231">
        <v>5.42</v>
      </c>
      <c r="D231" s="32">
        <f t="shared" si="21"/>
        <v>5.6151109230454743E-2</v>
      </c>
      <c r="E231" s="33">
        <f>IF(OR($A231="",$B231="",$C231=""),"",A231*'MPTO_working_3-way'!$I230)</f>
        <v>1.679280263676423</v>
      </c>
      <c r="F231" s="34">
        <f>IF(OR($A231="",$B231="",$C231=""),"",B231*'MPTO_working_3-way'!$I230)</f>
        <v>4.3513425700294732</v>
      </c>
      <c r="G231" s="35">
        <f>IF(OR($A231="",$B231="",$C231=""),"",C231*'MPTO_working_3-way'!$I230)</f>
        <v>5.7243390120290645</v>
      </c>
      <c r="H231" s="33">
        <f>IF(OR($A231="",$B231="",$C231=""),"",'MPTO_working_3-way'!E230)</f>
        <v>1.6387699373711644</v>
      </c>
      <c r="I231" s="34">
        <f>IF(OR($A231="",$B231="",$C231=""),"",'MPTO_working_3-way'!F230)</f>
        <v>4.4642576095561148</v>
      </c>
      <c r="J231" s="35">
        <f>IF(OR($A231="",$B231="",$C231=""),"",'MPTO_working_3-way'!G230)</f>
        <v>6.0319157611280874</v>
      </c>
      <c r="K231" s="33">
        <f>IF(OR($A231="",$B231="",$C231=""),"",'OddsRatio_working_3-way'!H230)</f>
        <v>1.6521089211125113</v>
      </c>
      <c r="L231" s="34">
        <f>IF(OR($A231="",$B231="",$C231=""),"",'OddsRatio_working_3-way'!I230)</f>
        <v>4.4484403963915851</v>
      </c>
      <c r="M231" s="35">
        <f>IF(OR($A231="",$B231="",$C231=""),"",'OddsRatio_working_3-way'!J230)</f>
        <v>5.8852905615547435</v>
      </c>
      <c r="N231" s="36">
        <f t="shared" si="22"/>
        <v>59.549321315235083</v>
      </c>
      <c r="O231" s="37">
        <f t="shared" si="23"/>
        <v>22.981412837675673</v>
      </c>
      <c r="P231" s="37">
        <f t="shared" si="24"/>
        <v>17.469265847089257</v>
      </c>
      <c r="Q231" t="s">
        <v>557</v>
      </c>
      <c r="R231" t="s">
        <v>701</v>
      </c>
      <c r="S231" s="28">
        <v>44414</v>
      </c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F231"/>
      <c r="AG231"/>
      <c r="AH231" s="50"/>
      <c r="AJ231" t="s">
        <v>741</v>
      </c>
    </row>
    <row r="232" spans="1:36" ht="15" x14ac:dyDescent="0.25">
      <c r="A232">
        <v>2.19</v>
      </c>
      <c r="B232">
        <v>3.43</v>
      </c>
      <c r="C232">
        <v>3.5</v>
      </c>
      <c r="D232" s="32">
        <f t="shared" si="21"/>
        <v>3.3880479784869078E-2</v>
      </c>
      <c r="E232" s="33">
        <f>IF(OR($A232="",$B232="",$C232=""),"",A232*'MPTO_working_3-way'!$I231)</f>
        <v>2.2641982507288634</v>
      </c>
      <c r="F232" s="34">
        <f>IF(OR($A232="",$B232="",$C232=""),"",B232*'MPTO_working_3-way'!$I231)</f>
        <v>3.5462100456621011</v>
      </c>
      <c r="G232" s="35">
        <f>IF(OR($A232="",$B232="",$C232=""),"",C232*'MPTO_working_3-way'!$I231)</f>
        <v>3.6185816792470415</v>
      </c>
      <c r="H232" s="33">
        <f>IF(OR($A232="",$B232="",$C232=""),"",'MPTO_working_3-way'!E231)</f>
        <v>2.2455383388969166</v>
      </c>
      <c r="I232" s="34">
        <f>IF(OR($A232="",$B232="",$C232=""),"",'MPTO_working_3-way'!F231)</f>
        <v>3.5682210434644932</v>
      </c>
      <c r="J232" s="35">
        <f>IF(OR($A232="",$B232="",$C232=""),"",'MPTO_working_3-way'!G231)</f>
        <v>3.6440387445222431</v>
      </c>
      <c r="K232" s="33">
        <f>IF(OR($A232="",$B232="",$C232=""),"",'OddsRatio_working_3-way'!H231)</f>
        <v>2.2533130198003235</v>
      </c>
      <c r="L232" s="34">
        <f>IF(OR($A232="",$B232="",$C232=""),"",'OddsRatio_working_3-way'!I231)</f>
        <v>3.5592862505166285</v>
      </c>
      <c r="M232" s="35">
        <f>IF(OR($A232="",$B232="",$C232=""),"",'OddsRatio_working_3-way'!J231)</f>
        <v>3.6330105457989994</v>
      </c>
      <c r="N232" s="36">
        <f t="shared" si="22"/>
        <v>44.165743864438198</v>
      </c>
      <c r="O232" s="37">
        <f t="shared" si="23"/>
        <v>28.199119260384741</v>
      </c>
      <c r="P232" s="37">
        <f t="shared" si="24"/>
        <v>27.635136875177047</v>
      </c>
      <c r="Q232" t="s">
        <v>767</v>
      </c>
      <c r="R232" t="s">
        <v>761</v>
      </c>
      <c r="S232" s="28">
        <v>44414</v>
      </c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F232"/>
      <c r="AG232"/>
      <c r="AH232" s="50"/>
      <c r="AJ232" t="s">
        <v>768</v>
      </c>
    </row>
    <row r="233" spans="1:36" ht="15" x14ac:dyDescent="0.25">
      <c r="A233">
        <v>4.0599999999999996</v>
      </c>
      <c r="B233">
        <v>4.16</v>
      </c>
      <c r="C233">
        <v>1.82</v>
      </c>
      <c r="D233" s="32">
        <f t="shared" si="21"/>
        <v>3.614058355437666E-2</v>
      </c>
      <c r="E233" s="33">
        <f>IF(OR($A233="",$B233="",$C233=""),"",A233*'MPTO_working_3-way'!$I232)</f>
        <v>4.2067307692307692</v>
      </c>
      <c r="F233" s="34">
        <f>IF(OR($A233="",$B233="",$C233=""),"",B233*'MPTO_working_3-way'!$I232)</f>
        <v>4.3103448275862073</v>
      </c>
      <c r="G233" s="35">
        <f>IF(OR($A233="",$B233="",$C233=""),"",C233*'MPTO_working_3-way'!$I232)</f>
        <v>1.8857758620689655</v>
      </c>
      <c r="H233" s="33">
        <f>IF(OR($A233="",$B233="",$C233=""),"",'MPTO_working_3-way'!E232)</f>
        <v>4.2687874907326275</v>
      </c>
      <c r="I233" s="34">
        <f>IF(OR($A233="",$B233="",$C233=""),"",'MPTO_working_3-way'!F232)</f>
        <v>4.3794772507260404</v>
      </c>
      <c r="J233" s="35">
        <f>IF(OR($A233="",$B233="",$C233=""),"",'MPTO_working_3-way'!G232)</f>
        <v>1.860798542762288</v>
      </c>
      <c r="K233" s="33">
        <f>IF(OR($A233="",$B233="",$C233=""),"",'OddsRatio_working_3-way'!H232)</f>
        <v>4.2465105150216704</v>
      </c>
      <c r="L233" s="34">
        <f>IF(OR($A233="",$B233="",$C233=""),"",'OddsRatio_working_3-way'!I232)</f>
        <v>4.3526056298916611</v>
      </c>
      <c r="M233" s="35">
        <f>IF(OR($A233="",$B233="",$C233=""),"",'OddsRatio_working_3-way'!J232)</f>
        <v>1.8699799419339118</v>
      </c>
      <c r="N233" s="36">
        <f t="shared" si="22"/>
        <v>23.771428571428572</v>
      </c>
      <c r="O233" s="37">
        <f t="shared" si="23"/>
        <v>23.2</v>
      </c>
      <c r="P233" s="37">
        <f t="shared" si="24"/>
        <v>53.028571428571425</v>
      </c>
      <c r="Q233" t="s">
        <v>562</v>
      </c>
      <c r="R233" t="s">
        <v>769</v>
      </c>
      <c r="S233" s="28">
        <v>44414</v>
      </c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F233"/>
      <c r="AG233"/>
      <c r="AH233" s="50"/>
      <c r="AJ233" t="s">
        <v>742</v>
      </c>
    </row>
    <row r="234" spans="1:36" ht="15" x14ac:dyDescent="0.25">
      <c r="A234">
        <v>3.88</v>
      </c>
      <c r="B234">
        <v>3.53</v>
      </c>
      <c r="C234">
        <v>2.0499999999999998</v>
      </c>
      <c r="D234" s="32">
        <f t="shared" si="21"/>
        <v>2.8822955791837135E-2</v>
      </c>
      <c r="E234" s="33">
        <f>IF(OR($A234="",$B234="",$C234=""),"",A234*'MPTO_working_3-way'!$I233)</f>
        <v>3.991833068472328</v>
      </c>
      <c r="F234" s="34">
        <f>IF(OR($A234="",$B234="",$C234=""),"",B234*'MPTO_working_3-way'!$I233)</f>
        <v>3.6317450339451849</v>
      </c>
      <c r="G234" s="35">
        <f>IF(OR($A234="",$B234="",$C234=""),"",C234*'MPTO_working_3-way'!$I233)</f>
        <v>2.109087059373266</v>
      </c>
      <c r="H234" s="33">
        <f>IF(OR($A234="",$B234="",$C234=""),"",'MPTO_working_3-way'!E233)</f>
        <v>4.0302379592176552</v>
      </c>
      <c r="I234" s="34">
        <f>IF(OR($A234="",$B234="",$C234=""),"",'MPTO_working_3-way'!F233)</f>
        <v>3.653922834268581</v>
      </c>
      <c r="J234" s="35">
        <f>IF(OR($A234="",$B234="",$C234=""),"",'MPTO_working_3-way'!G233)</f>
        <v>2.0911873707792865</v>
      </c>
      <c r="K234" s="33">
        <f>IF(OR($A234="",$B234="",$C234=""),"",'OddsRatio_working_3-way'!H233)</f>
        <v>4.0126852121781367</v>
      </c>
      <c r="L234" s="34">
        <f>IF(OR($A234="",$B234="",$C234=""),"",'OddsRatio_working_3-way'!I233)</f>
        <v>3.6465602731981552</v>
      </c>
      <c r="M234" s="35">
        <f>IF(OR($A234="",$B234="",$C234=""),"",'OddsRatio_working_3-way'!J233)</f>
        <v>2.0983748169399461</v>
      </c>
      <c r="N234" s="36">
        <f t="shared" si="22"/>
        <v>25.051147752095236</v>
      </c>
      <c r="O234" s="37">
        <f t="shared" si="23"/>
        <v>27.534972600036696</v>
      </c>
      <c r="P234" s="37">
        <f t="shared" si="24"/>
        <v>47.413879647868065</v>
      </c>
      <c r="Q234" t="s">
        <v>760</v>
      </c>
      <c r="R234" t="s">
        <v>571</v>
      </c>
      <c r="S234" s="28">
        <v>44414</v>
      </c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F234"/>
      <c r="AG234"/>
      <c r="AH234" s="50"/>
      <c r="AJ234" t="s">
        <v>743</v>
      </c>
    </row>
    <row r="235" spans="1:36" ht="15" x14ac:dyDescent="0.25">
      <c r="A235">
        <v>3.48</v>
      </c>
      <c r="B235">
        <v>3.25</v>
      </c>
      <c r="C235">
        <v>2.2799999999999998</v>
      </c>
      <c r="D235" s="32">
        <f t="shared" si="21"/>
        <v>3.3645120759458358E-2</v>
      </c>
      <c r="E235" s="33">
        <f>IF(OR($A235="",$B235="",$C235=""),"",A235*'MPTO_working_3-way'!$I234)</f>
        <v>3.5970850202429152</v>
      </c>
      <c r="F235" s="34">
        <f>IF(OR($A235="",$B235="",$C235=""),"",B235*'MPTO_working_3-way'!$I234)</f>
        <v>3.3593466424682399</v>
      </c>
      <c r="G235" s="35">
        <f>IF(OR($A235="",$B235="",$C235=""),"",C235*'MPTO_working_3-way'!$I234)</f>
        <v>2.3567108753315646</v>
      </c>
      <c r="H235" s="33">
        <f>IF(OR($A235="",$B235="",$C235=""),"",'MPTO_working_3-way'!E234)</f>
        <v>3.6213346814964611</v>
      </c>
      <c r="I235" s="34">
        <f>IF(OR($A235="",$B235="",$C235=""),"",'MPTO_working_3-way'!F234)</f>
        <v>3.3729398838486899</v>
      </c>
      <c r="J235" s="35">
        <f>IF(OR($A235="",$B235="",$C235=""),"",'MPTO_working_3-way'!G234)</f>
        <v>2.3398301393728222</v>
      </c>
      <c r="K235" s="33">
        <f>IF(OR($A235="",$B235="",$C235=""),"",'OddsRatio_working_3-way'!H234)</f>
        <v>3.6099348063220593</v>
      </c>
      <c r="L235" s="34">
        <f>IF(OR($A235="",$B235="",$C235=""),"",'OddsRatio_working_3-way'!I234)</f>
        <v>3.3678844008970299</v>
      </c>
      <c r="M235" s="35">
        <f>IF(OR($A235="",$B235="",$C235=""),"",'OddsRatio_working_3-way'!J234)</f>
        <v>2.3470631258436434</v>
      </c>
      <c r="N235" s="36">
        <f t="shared" si="22"/>
        <v>27.800288132540967</v>
      </c>
      <c r="O235" s="37">
        <f t="shared" si="23"/>
        <v>29.767693138843864</v>
      </c>
      <c r="P235" s="37">
        <f t="shared" si="24"/>
        <v>42.432018728615169</v>
      </c>
      <c r="Q235" t="s">
        <v>572</v>
      </c>
      <c r="R235" t="s">
        <v>649</v>
      </c>
      <c r="S235" s="28">
        <v>44414</v>
      </c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F235"/>
      <c r="AG235"/>
      <c r="AH235" s="50"/>
      <c r="AJ235" t="s">
        <v>736</v>
      </c>
    </row>
    <row r="236" spans="1:36" ht="15" x14ac:dyDescent="0.25">
      <c r="A236">
        <v>1.76</v>
      </c>
      <c r="B236">
        <v>3.67</v>
      </c>
      <c r="C236">
        <v>5.0999999999999996</v>
      </c>
      <c r="D236" s="32">
        <f t="shared" si="21"/>
        <v>3.6739813587064907E-2</v>
      </c>
      <c r="E236" s="33">
        <f>IF(OR($A236="",$B236="",$C236=""),"",A236*'MPTO_working_3-way'!$I235)</f>
        <v>1.8246620719132343</v>
      </c>
      <c r="F236" s="34">
        <f>IF(OR($A236="",$B236="",$C236=""),"",B236*'MPTO_working_3-way'!$I235)</f>
        <v>3.8048351158645279</v>
      </c>
      <c r="G236" s="35">
        <f>IF(OR($A236="",$B236="",$C236=""),"",C236*'MPTO_working_3-way'!$I235)</f>
        <v>5.2873730492940307</v>
      </c>
      <c r="H236" s="33">
        <f>IF(OR($A236="",$B236="",$C236=""),"",'MPTO_working_3-way'!E235)</f>
        <v>1.7987707478169199</v>
      </c>
      <c r="I236" s="34">
        <f>IF(OR($A236="",$B236="",$C236=""),"",'MPTO_working_3-way'!F235)</f>
        <v>3.8427107846263202</v>
      </c>
      <c r="J236" s="35">
        <f>IF(OR($A236="",$B236="",$C236=""),"",'MPTO_working_3-way'!G235)</f>
        <v>5.4397544602065704</v>
      </c>
      <c r="K236" s="33">
        <f>IF(OR($A236="",$B236="",$C236=""),"",'OddsRatio_working_3-way'!H235)</f>
        <v>1.8082877748456267</v>
      </c>
      <c r="L236" s="34">
        <f>IF(OR($A236="",$B236="",$C236=""),"",'OddsRatio_working_3-way'!I235)</f>
        <v>3.8396425774181879</v>
      </c>
      <c r="M236" s="35">
        <f>IF(OR($A236="",$B236="",$C236=""),"",'OddsRatio_working_3-way'!J235)</f>
        <v>5.3604998379829851</v>
      </c>
      <c r="N236" s="36">
        <f t="shared" si="22"/>
        <v>54.804668513302211</v>
      </c>
      <c r="O236" s="37">
        <f t="shared" si="23"/>
        <v>26.282347842891525</v>
      </c>
      <c r="P236" s="37">
        <f t="shared" si="24"/>
        <v>18.912983643806253</v>
      </c>
      <c r="Q236" t="s">
        <v>522</v>
      </c>
      <c r="R236" t="s">
        <v>573</v>
      </c>
      <c r="S236" s="28">
        <v>44414</v>
      </c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F236"/>
      <c r="AG236"/>
      <c r="AH236" s="50"/>
      <c r="AJ236" t="s">
        <v>736</v>
      </c>
    </row>
    <row r="237" spans="1:36" ht="15" x14ac:dyDescent="0.25">
      <c r="A237">
        <v>2.27</v>
      </c>
      <c r="B237">
        <v>3.22</v>
      </c>
      <c r="C237">
        <v>3.49</v>
      </c>
      <c r="D237" s="32">
        <f t="shared" si="21"/>
        <v>3.7620591861811992E-2</v>
      </c>
      <c r="E237" s="33">
        <f>IF(OR($A237="",$B237="",$C237=""),"",A237*'MPTO_working_3-way'!$I236)</f>
        <v>2.3553987435263131</v>
      </c>
      <c r="F237" s="34">
        <f>IF(OR($A237="",$B237="",$C237=""),"",B237*'MPTO_working_3-way'!$I236)</f>
        <v>3.341138305795035</v>
      </c>
      <c r="G237" s="35">
        <f>IF(OR($A237="",$B237="",$C237=""),"",C237*'MPTO_working_3-way'!$I236)</f>
        <v>3.6212958655977241</v>
      </c>
      <c r="H237" s="33">
        <f>IF(OR($A237="",$B237="",$C237=""),"",'MPTO_working_3-way'!E236)</f>
        <v>2.3365117217575322</v>
      </c>
      <c r="I237" s="34">
        <f>IF(OR($A237="",$B237="",$C237=""),"",'MPTO_working_3-way'!F236)</f>
        <v>3.3554929086885967</v>
      </c>
      <c r="J237" s="35">
        <f>IF(OR($A237="",$B237="",$C237=""),"",'MPTO_working_3-way'!G236)</f>
        <v>3.6497315545513835</v>
      </c>
      <c r="K237" s="33">
        <f>IF(OR($A237="",$B237="",$C237=""),"",'OddsRatio_working_3-way'!H236)</f>
        <v>2.3445817667961859</v>
      </c>
      <c r="L237" s="34">
        <f>IF(OR($A237="",$B237="",$C237=""),"",'OddsRatio_working_3-way'!I236)</f>
        <v>3.3503712773917571</v>
      </c>
      <c r="M237" s="35">
        <f>IF(OR($A237="",$B237="",$C237=""),"",'OddsRatio_working_3-way'!J236)</f>
        <v>3.6362272435610263</v>
      </c>
      <c r="N237" s="36">
        <f t="shared" si="22"/>
        <v>42.455656510323202</v>
      </c>
      <c r="O237" s="37">
        <f t="shared" si="23"/>
        <v>29.929919341128464</v>
      </c>
      <c r="P237" s="37">
        <f t="shared" si="24"/>
        <v>27.614424148548324</v>
      </c>
      <c r="Q237" t="s">
        <v>579</v>
      </c>
      <c r="R237" t="s">
        <v>525</v>
      </c>
      <c r="S237" s="28">
        <v>44414</v>
      </c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F237"/>
      <c r="AG237"/>
      <c r="AH237" s="50"/>
      <c r="AJ237" t="s">
        <v>737</v>
      </c>
    </row>
    <row r="238" spans="1:36" ht="15" x14ac:dyDescent="0.25">
      <c r="A238">
        <v>6.25</v>
      </c>
      <c r="B238">
        <v>3.51</v>
      </c>
      <c r="C238">
        <v>1.67</v>
      </c>
      <c r="D238" s="32">
        <f t="shared" si="21"/>
        <v>4.3702680109865888E-2</v>
      </c>
      <c r="E238" s="33">
        <f>IF(OR($A238="",$B238="",$C238=""),"",A238*'MPTO_working_3-way'!$I237)</f>
        <v>6.523141750686662</v>
      </c>
      <c r="F238" s="34">
        <f>IF(OR($A238="",$B238="",$C238=""),"",B238*'MPTO_working_3-way'!$I237)</f>
        <v>3.6633964071856289</v>
      </c>
      <c r="G238" s="35">
        <f>IF(OR($A238="",$B238="",$C238=""),"",C238*'MPTO_working_3-way'!$I237)</f>
        <v>1.7429834757834759</v>
      </c>
      <c r="H238" s="33">
        <f>IF(OR($A238="",$B238="",$C238=""),"",'MPTO_working_3-way'!E237)</f>
        <v>6.8760449886683768</v>
      </c>
      <c r="I238" s="34">
        <f>IF(OR($A238="",$B238="",$C238=""),"",'MPTO_working_3-way'!F237)</f>
        <v>3.6991451941466962</v>
      </c>
      <c r="J238" s="35">
        <f>IF(OR($A238="",$B238="",$C238=""),"",'MPTO_working_3-way'!G237)</f>
        <v>1.7116404907693608</v>
      </c>
      <c r="K238" s="33">
        <f>IF(OR($A238="",$B238="",$C238=""),"",'OddsRatio_working_3-way'!H237)</f>
        <v>6.6659054418497226</v>
      </c>
      <c r="L238" s="34">
        <f>IF(OR($A238="",$B238="",$C238=""),"",'OddsRatio_working_3-way'!I237)</f>
        <v>3.7088424112462488</v>
      </c>
      <c r="M238" s="35">
        <f>IF(OR($A238="",$B238="",$C238=""),"",'OddsRatio_working_3-way'!J237)</f>
        <v>1.723077456388441</v>
      </c>
      <c r="N238" s="36">
        <f t="shared" si="22"/>
        <v>15.330036326356614</v>
      </c>
      <c r="O238" s="37">
        <f t="shared" si="23"/>
        <v>27.297073230691975</v>
      </c>
      <c r="P238" s="37">
        <f t="shared" si="24"/>
        <v>57.372890442951395</v>
      </c>
      <c r="Q238" t="s">
        <v>526</v>
      </c>
      <c r="R238" t="s">
        <v>581</v>
      </c>
      <c r="S238" s="28">
        <v>44414</v>
      </c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F238"/>
      <c r="AG238"/>
      <c r="AH238" s="50"/>
      <c r="AJ238" t="s">
        <v>737</v>
      </c>
    </row>
    <row r="239" spans="1:36" ht="15" x14ac:dyDescent="0.25">
      <c r="A239">
        <v>3.61</v>
      </c>
      <c r="B239">
        <v>3.2</v>
      </c>
      <c r="C239">
        <v>2.2799999999999998</v>
      </c>
      <c r="D239" s="32">
        <f t="shared" si="21"/>
        <v>2.8104801477377706E-2</v>
      </c>
      <c r="E239" s="33">
        <f>IF(OR($A239="",$B239="",$C239=""),"",A239*'MPTO_working_3-way'!$I238)</f>
        <v>3.7114583333333333</v>
      </c>
      <c r="F239" s="34">
        <f>IF(OR($A239="",$B239="",$C239=""),"",B239*'MPTO_working_3-way'!$I238)</f>
        <v>3.2899353647276088</v>
      </c>
      <c r="G239" s="35">
        <f>IF(OR($A239="",$B239="",$C239=""),"",C239*'MPTO_working_3-way'!$I238)</f>
        <v>2.3440789473684212</v>
      </c>
      <c r="H239" s="33">
        <f>IF(OR($A239="",$B239="",$C239=""),"",'MPTO_working_3-way'!E238)</f>
        <v>3.7363616761302381</v>
      </c>
      <c r="I239" s="34">
        <f>IF(OR($A239="",$B239="",$C239=""),"",'MPTO_working_3-way'!F238)</f>
        <v>3.2988957989592596</v>
      </c>
      <c r="J239" s="35">
        <f>IF(OR($A239="",$B239="",$C239=""),"",'MPTO_working_3-way'!G238)</f>
        <v>2.3297629184780173</v>
      </c>
      <c r="K239" s="33">
        <f>IF(OR($A239="",$B239="",$C239=""),"",'OddsRatio_working_3-way'!H238)</f>
        <v>3.7240713847282665</v>
      </c>
      <c r="L239" s="34">
        <f>IF(OR($A239="",$B239="",$C239=""),"",'OddsRatio_working_3-way'!I238)</f>
        <v>3.2961521250583092</v>
      </c>
      <c r="M239" s="35">
        <f>IF(OR($A239="",$B239="",$C239=""),"",'OddsRatio_working_3-way'!J238)</f>
        <v>2.3359430545793791</v>
      </c>
      <c r="N239" s="36">
        <f t="shared" si="22"/>
        <v>26.9435868650014</v>
      </c>
      <c r="O239" s="37">
        <f t="shared" si="23"/>
        <v>30.395733932079704</v>
      </c>
      <c r="P239" s="37">
        <f t="shared" si="24"/>
        <v>42.660679202918885</v>
      </c>
      <c r="Q239" t="s">
        <v>661</v>
      </c>
      <c r="R239" t="s">
        <v>584</v>
      </c>
      <c r="S239" s="28">
        <v>44414</v>
      </c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F239"/>
      <c r="AG239"/>
      <c r="AH239" s="50"/>
      <c r="AJ239" t="s">
        <v>738</v>
      </c>
    </row>
    <row r="240" spans="1:36" ht="15" x14ac:dyDescent="0.25">
      <c r="A240">
        <v>2</v>
      </c>
      <c r="B240">
        <v>3.41</v>
      </c>
      <c r="C240">
        <v>4.0599999999999996</v>
      </c>
      <c r="D240" s="32">
        <f t="shared" si="21"/>
        <v>3.9560550684021312E-2</v>
      </c>
      <c r="E240" s="33">
        <f>IF(OR($A240="",$B240="",$C240=""),"",A240*'MPTO_working_3-way'!$I239)</f>
        <v>2.0791211013680426</v>
      </c>
      <c r="F240" s="34">
        <f>IF(OR($A240="",$B240="",$C240=""),"",B240*'MPTO_working_3-way'!$I239)</f>
        <v>3.544901477832513</v>
      </c>
      <c r="G240" s="35">
        <f>IF(OR($A240="",$B240="",$C240=""),"",C240*'MPTO_working_3-way'!$I239)</f>
        <v>4.2206158357771262</v>
      </c>
      <c r="H240" s="33">
        <f>IF(OR($A240="",$B240="",$C240=""),"",'MPTO_working_3-way'!E239)</f>
        <v>2.0541762285352538</v>
      </c>
      <c r="I240" s="34">
        <f>IF(OR($A240="",$B240="",$C240=""),"",'MPTO_working_3-way'!F239)</f>
        <v>3.5705578432468221</v>
      </c>
      <c r="J240" s="35">
        <f>IF(OR($A240="",$B240="",$C240=""),"",'MPTO_working_3-way'!G239)</f>
        <v>4.2896625801720676</v>
      </c>
      <c r="K240" s="33">
        <f>IF(OR($A240="",$B240="",$C240=""),"",'OddsRatio_working_3-way'!H239)</f>
        <v>2.0640540711067321</v>
      </c>
      <c r="L240" s="34">
        <f>IF(OR($A240="",$B240="",$C240=""),"",'OddsRatio_working_3-way'!I239)</f>
        <v>3.5643703113672247</v>
      </c>
      <c r="M240" s="35">
        <f>IF(OR($A240="",$B240="",$C240=""),"",'OddsRatio_working_3-way'!J239)</f>
        <v>4.2560054575865989</v>
      </c>
      <c r="N240" s="36">
        <f t="shared" si="22"/>
        <v>48.097246444279229</v>
      </c>
      <c r="O240" s="37">
        <f t="shared" si="23"/>
        <v>28.209528706322125</v>
      </c>
      <c r="P240" s="37">
        <f t="shared" si="24"/>
        <v>23.693224849398636</v>
      </c>
      <c r="Q240" t="s">
        <v>727</v>
      </c>
      <c r="R240" t="s">
        <v>530</v>
      </c>
      <c r="S240" s="28">
        <v>44415</v>
      </c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F240"/>
      <c r="AG240"/>
      <c r="AH240" s="50"/>
      <c r="AJ240" t="s">
        <v>733</v>
      </c>
    </row>
    <row r="241" spans="1:36" ht="15" x14ac:dyDescent="0.25">
      <c r="A241">
        <v>2.68</v>
      </c>
      <c r="B241">
        <v>3.08</v>
      </c>
      <c r="C241">
        <v>2.89</v>
      </c>
      <c r="D241" s="32">
        <f t="shared" si="21"/>
        <v>4.3830414279208307E-2</v>
      </c>
      <c r="E241" s="33">
        <f>IF(OR($A241="",$B241="",$C241=""),"",A241*'MPTO_working_3-way'!$I240)</f>
        <v>2.7974655102682786</v>
      </c>
      <c r="F241" s="34">
        <f>IF(OR($A241="",$B241="",$C241=""),"",B241*'MPTO_working_3-way'!$I240)</f>
        <v>3.2149976759799617</v>
      </c>
      <c r="G241" s="35">
        <f>IF(OR($A241="",$B241="",$C241=""),"",C241*'MPTO_working_3-way'!$I240)</f>
        <v>3.0166698972669121</v>
      </c>
      <c r="H241" s="33">
        <f>IF(OR($A241="",$B241="",$C241=""),"",'MPTO_working_3-way'!E240)</f>
        <v>2.7892120731392485</v>
      </c>
      <c r="I241" s="34">
        <f>IF(OR($A241="",$B241="",$C241=""),"",'MPTO_working_3-way'!F240)</f>
        <v>3.2251282739048048</v>
      </c>
      <c r="J241" s="35">
        <f>IF(OR($A241="",$B241="",$C241=""),"",'MPTO_working_3-way'!G240)</f>
        <v>3.0174047846967418</v>
      </c>
      <c r="K241" s="33">
        <f>IF(OR($A241="",$B241="",$C241=""),"",'OddsRatio_working_3-way'!H240)</f>
        <v>2.7931279703142988</v>
      </c>
      <c r="L241" s="34">
        <f>IF(OR($A241="",$B241="",$C241=""),"",'OddsRatio_working_3-way'!I240)</f>
        <v>3.2200632013415125</v>
      </c>
      <c r="M241" s="35">
        <f>IF(OR($A241="",$B241="",$C241=""),"",'OddsRatio_working_3-way'!J240)</f>
        <v>3.0172689666035866</v>
      </c>
      <c r="N241" s="36">
        <f t="shared" si="22"/>
        <v>35.746642678146884</v>
      </c>
      <c r="O241" s="37">
        <f t="shared" si="23"/>
        <v>31.104221551114826</v>
      </c>
      <c r="P241" s="37">
        <f t="shared" si="24"/>
        <v>33.14913577073829</v>
      </c>
      <c r="Q241" t="s">
        <v>598</v>
      </c>
      <c r="R241" t="s">
        <v>694</v>
      </c>
      <c r="S241" s="28">
        <v>44415</v>
      </c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F241"/>
      <c r="AG241"/>
      <c r="AH241" s="50"/>
      <c r="AJ241" t="s">
        <v>733</v>
      </c>
    </row>
    <row r="242" spans="1:36" ht="15" x14ac:dyDescent="0.25">
      <c r="A242">
        <v>2.66</v>
      </c>
      <c r="B242">
        <v>2.97</v>
      </c>
      <c r="C242">
        <v>3.02</v>
      </c>
      <c r="D242" s="32">
        <f t="shared" si="21"/>
        <v>4.3766014138966192E-2</v>
      </c>
      <c r="E242" s="33">
        <f>IF(OR($A242="",$B242="",$C242=""),"",A242*'MPTO_working_3-way'!$I241)</f>
        <v>2.7764175976096501</v>
      </c>
      <c r="F242" s="34">
        <f>IF(OR($A242="",$B242="",$C242=""),"",B242*'MPTO_working_3-way'!$I241)</f>
        <v>3.0999850619927298</v>
      </c>
      <c r="G242" s="35">
        <f>IF(OR($A242="",$B242="",$C242=""),"",C242*'MPTO_working_3-way'!$I241)</f>
        <v>3.1521733626996777</v>
      </c>
      <c r="H242" s="33">
        <f>IF(OR($A242="",$B242="",$C242=""),"",'MPTO_working_3-way'!E241)</f>
        <v>2.767391004115217</v>
      </c>
      <c r="I242" s="34">
        <f>IF(OR($A242="",$B242="",$C242=""),"",'MPTO_working_3-way'!F241)</f>
        <v>3.1045134581029239</v>
      </c>
      <c r="J242" s="35">
        <f>IF(OR($A242="",$B242="",$C242=""),"",'MPTO_working_3-way'!G241)</f>
        <v>3.1591867800379965</v>
      </c>
      <c r="K242" s="33">
        <f>IF(OR($A242="",$B242="",$C242=""),"",'OddsRatio_working_3-way'!H241)</f>
        <v>2.7716156706182868</v>
      </c>
      <c r="L242" s="34">
        <f>IF(OR($A242="",$B242="",$C242=""),"",'OddsRatio_working_3-way'!I241)</f>
        <v>3.1024595609144723</v>
      </c>
      <c r="M242" s="35">
        <f>IF(OR($A242="",$B242="",$C242=""),"",'OddsRatio_working_3-way'!J241)</f>
        <v>3.155821478704179</v>
      </c>
      <c r="N242" s="36">
        <f t="shared" si="22"/>
        <v>36.01763657098801</v>
      </c>
      <c r="O242" s="37">
        <f t="shared" si="23"/>
        <v>32.258219959201377</v>
      </c>
      <c r="P242" s="37">
        <f t="shared" si="24"/>
        <v>31.724143469810635</v>
      </c>
      <c r="Q242" t="s">
        <v>607</v>
      </c>
      <c r="R242" t="s">
        <v>534</v>
      </c>
      <c r="S242" s="28">
        <v>44415</v>
      </c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F242"/>
      <c r="AG242"/>
      <c r="AH242" s="50"/>
      <c r="AJ242" t="s">
        <v>733</v>
      </c>
    </row>
    <row r="243" spans="1:36" ht="15" x14ac:dyDescent="0.25">
      <c r="A243">
        <v>2.75</v>
      </c>
      <c r="B243">
        <v>3.23</v>
      </c>
      <c r="C243">
        <v>2.7</v>
      </c>
      <c r="D243" s="32">
        <f t="shared" si="21"/>
        <v>4.360425722654826E-2</v>
      </c>
      <c r="E243" s="33">
        <f>IF(OR($A243="",$B243="",$C243=""),"",A243*'MPTO_working_3-way'!$I242)</f>
        <v>2.8699117073730078</v>
      </c>
      <c r="F243" s="34">
        <f>IF(OR($A243="",$B243="",$C243=""),"",B243*'MPTO_working_3-way'!$I242)</f>
        <v>3.370841750841751</v>
      </c>
      <c r="G243" s="35">
        <f>IF(OR($A243="",$B243="",$C243=""),"",C243*'MPTO_working_3-way'!$I242)</f>
        <v>2.8177314945116807</v>
      </c>
      <c r="H243" s="33">
        <f>IF(OR($A243="",$B243="",$C243=""),"",'MPTO_working_3-way'!E242)</f>
        <v>2.8644955160298204</v>
      </c>
      <c r="I243" s="34">
        <f>IF(OR($A243="",$B243="",$C243=""),"",'MPTO_working_3-way'!F242)</f>
        <v>3.3891093656158366</v>
      </c>
      <c r="J243" s="35">
        <f>IF(OR($A243="",$B243="",$C243=""),"",'MPTO_working_3-way'!G242)</f>
        <v>2.8102864062027018</v>
      </c>
      <c r="K243" s="33">
        <f>IF(OR($A243="",$B243="",$C243=""),"",'OddsRatio_working_3-way'!H242)</f>
        <v>2.8674032422455142</v>
      </c>
      <c r="L243" s="34">
        <f>IF(OR($A243="",$B243="",$C243=""),"",'OddsRatio_working_3-way'!I242)</f>
        <v>3.3796052744042844</v>
      </c>
      <c r="M243" s="35">
        <f>IF(OR($A243="",$B243="",$C243=""),"",'OddsRatio_working_3-way'!J242)</f>
        <v>2.814048863895644</v>
      </c>
      <c r="N243" s="36">
        <f t="shared" si="22"/>
        <v>34.84427752362307</v>
      </c>
      <c r="O243" s="37">
        <f t="shared" si="23"/>
        <v>29.666180554168246</v>
      </c>
      <c r="P243" s="37">
        <f t="shared" si="24"/>
        <v>35.48954192220868</v>
      </c>
      <c r="Q243" t="s">
        <v>515</v>
      </c>
      <c r="R243" t="s">
        <v>533</v>
      </c>
      <c r="S243" s="28">
        <v>44415</v>
      </c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F243"/>
      <c r="AG243"/>
      <c r="AH243" s="50"/>
      <c r="AJ243" t="s">
        <v>733</v>
      </c>
    </row>
    <row r="244" spans="1:36" ht="15" x14ac:dyDescent="0.25">
      <c r="A244">
        <v>2.66</v>
      </c>
      <c r="B244">
        <v>3.68</v>
      </c>
      <c r="C244">
        <v>2.63</v>
      </c>
      <c r="D244" s="32">
        <f t="shared" si="21"/>
        <v>2.7907116940971921E-2</v>
      </c>
      <c r="E244" s="33">
        <f>IF(OR($A244="",$B244="",$C244=""),"",A244*'MPTO_working_3-way'!$I243)</f>
        <v>2.7342329310629854</v>
      </c>
      <c r="F244" s="34">
        <f>IF(OR($A244="",$B244="",$C244=""),"",B244*'MPTO_working_3-way'!$I243)</f>
        <v>3.782698190342777</v>
      </c>
      <c r="G244" s="35">
        <f>IF(OR($A244="",$B244="",$C244=""),"",C244*'MPTO_working_3-way'!$I243)</f>
        <v>2.7033957175547561</v>
      </c>
      <c r="H244" s="33">
        <f>IF(OR($A244="",$B244="",$C244=""),"",'MPTO_working_3-way'!E243)</f>
        <v>2.7274898554720837</v>
      </c>
      <c r="I244" s="34">
        <f>IF(OR($A244="",$B244="",$C244=""),"",'MPTO_working_3-way'!F243)</f>
        <v>3.8104418266684243</v>
      </c>
      <c r="J244" s="35">
        <f>IF(OR($A244="",$B244="",$C244=""),"",'MPTO_working_3-way'!G243)</f>
        <v>2.6959572386765345</v>
      </c>
      <c r="K244" s="33">
        <f>IF(OR($A244="",$B244="",$C244=""),"",'OddsRatio_working_3-way'!H243)</f>
        <v>2.7312783006788433</v>
      </c>
      <c r="L244" s="34">
        <f>IF(OR($A244="",$B244="",$C244=""),"",'OddsRatio_working_3-way'!I243)</f>
        <v>3.7950758107345175</v>
      </c>
      <c r="M244" s="35">
        <f>IF(OR($A244="",$B244="",$C244=""),"",'OddsRatio_working_3-way'!J243)</f>
        <v>2.6999901386183818</v>
      </c>
      <c r="N244" s="36">
        <f t="shared" si="22"/>
        <v>36.573328798700075</v>
      </c>
      <c r="O244" s="37">
        <f t="shared" si="23"/>
        <v>26.436156142538643</v>
      </c>
      <c r="P244" s="37">
        <f t="shared" si="24"/>
        <v>36.990515058761297</v>
      </c>
      <c r="Q244" t="s">
        <v>608</v>
      </c>
      <c r="R244" t="s">
        <v>541</v>
      </c>
      <c r="S244" s="28">
        <v>44415</v>
      </c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F244"/>
      <c r="AG244"/>
      <c r="AH244" s="50"/>
      <c r="AJ244" t="s">
        <v>734</v>
      </c>
    </row>
    <row r="245" spans="1:36" ht="15" x14ac:dyDescent="0.25">
      <c r="A245">
        <v>2.2799999999999998</v>
      </c>
      <c r="B245">
        <v>3.63</v>
      </c>
      <c r="C245">
        <v>3.18</v>
      </c>
      <c r="D245" s="32">
        <f t="shared" si="21"/>
        <v>2.8543993697013548E-2</v>
      </c>
      <c r="E245" s="33">
        <f>IF(OR($A245="",$B245="",$C245=""),"",A245*'MPTO_working_3-way'!$I244)</f>
        <v>2.3450803056291907</v>
      </c>
      <c r="F245" s="34">
        <f>IF(OR($A245="",$B245="",$C245=""),"",B245*'MPTO_working_3-way'!$I244)</f>
        <v>3.7336146971201591</v>
      </c>
      <c r="G245" s="35">
        <f>IF(OR($A245="",$B245="",$C245=""),"",C245*'MPTO_working_3-way'!$I244)</f>
        <v>3.2707698999565031</v>
      </c>
      <c r="H245" s="33">
        <f>IF(OR($A245="",$B245="",$C245=""),"",'MPTO_working_3-way'!E244)</f>
        <v>2.3305578047396507</v>
      </c>
      <c r="I245" s="34">
        <f>IF(OR($A245="",$B245="",$C245=""),"",'MPTO_working_3-way'!F244)</f>
        <v>3.7598588796774401</v>
      </c>
      <c r="J245" s="35">
        <f>IF(OR($A245="",$B245="",$C245=""),"",'MPTO_working_3-way'!G244)</f>
        <v>3.2792180996124594</v>
      </c>
      <c r="K245" s="33">
        <f>IF(OR($A245="",$B245="",$C245=""),"",'OddsRatio_working_3-way'!H244)</f>
        <v>2.3368375640855055</v>
      </c>
      <c r="L245" s="34">
        <f>IF(OR($A245="",$B245="",$C245=""),"",'OddsRatio_working_3-way'!I244)</f>
        <v>3.746783432456938</v>
      </c>
      <c r="M245" s="35">
        <f>IF(OR($A245="",$B245="",$C245=""),"",'OddsRatio_working_3-way'!J244)</f>
        <v>3.2768014763331266</v>
      </c>
      <c r="N245" s="36">
        <f t="shared" si="22"/>
        <v>42.642462929716075</v>
      </c>
      <c r="O245" s="37">
        <f t="shared" si="23"/>
        <v>26.783695724449764</v>
      </c>
      <c r="P245" s="37">
        <f t="shared" si="24"/>
        <v>30.573841345834161</v>
      </c>
      <c r="Q245" t="s">
        <v>610</v>
      </c>
      <c r="R245" t="s">
        <v>543</v>
      </c>
      <c r="S245" s="28">
        <v>44415</v>
      </c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F245"/>
      <c r="AG245"/>
      <c r="AH245" s="50"/>
      <c r="AJ245" t="s">
        <v>734</v>
      </c>
    </row>
    <row r="246" spans="1:36" ht="15" x14ac:dyDescent="0.25">
      <c r="A246">
        <v>1.56</v>
      </c>
      <c r="B246">
        <v>4.62</v>
      </c>
      <c r="C246">
        <v>5.73</v>
      </c>
      <c r="D246" s="32">
        <f t="shared" si="21"/>
        <v>3.199592728388545E-2</v>
      </c>
      <c r="E246" s="33">
        <f>IF(OR($A246="",$B246="",$C246=""),"",A246*'MPTO_working_3-way'!$I245)</f>
        <v>1.6099136465628614</v>
      </c>
      <c r="F246" s="34">
        <f>IF(OR($A246="",$B246="",$C246=""),"",B246*'MPTO_working_3-way'!$I245)</f>
        <v>4.7678211840515505</v>
      </c>
      <c r="G246" s="35">
        <f>IF(OR($A246="",$B246="",$C246=""),"",C246*'MPTO_working_3-way'!$I245)</f>
        <v>5.913336663336664</v>
      </c>
      <c r="H246" s="33">
        <f>IF(OR($A246="",$B246="",$C246=""),"",'MPTO_working_3-way'!E245)</f>
        <v>1.5863942404761617</v>
      </c>
      <c r="I246" s="34">
        <f>IF(OR($A246="",$B246="",$C246=""),"",'MPTO_working_3-way'!F245)</f>
        <v>4.8594428660992159</v>
      </c>
      <c r="J246" s="35">
        <f>IF(OR($A246="",$B246="",$C246=""),"",'MPTO_working_3-way'!G245)</f>
        <v>6.1029657951111558</v>
      </c>
      <c r="K246" s="33">
        <f>IF(OR($A246="",$B246="",$C246=""),"",'OddsRatio_working_3-way'!H245)</f>
        <v>1.5941818369037135</v>
      </c>
      <c r="L246" s="34">
        <f>IF(OR($A246="",$B246="",$C246=""),"",'OddsRatio_working_3-way'!I245)</f>
        <v>4.8409611599847162</v>
      </c>
      <c r="M246" s="35">
        <f>IF(OR($A246="",$B246="",$C246=""),"",'OddsRatio_working_3-way'!J245)</f>
        <v>6.0187144438474345</v>
      </c>
      <c r="N246" s="36">
        <f t="shared" si="22"/>
        <v>62.115132829328033</v>
      </c>
      <c r="O246" s="37">
        <f t="shared" si="23"/>
        <v>20.97394095535752</v>
      </c>
      <c r="P246" s="37">
        <f t="shared" si="24"/>
        <v>16.91092621531444</v>
      </c>
      <c r="Q246" t="s">
        <v>516</v>
      </c>
      <c r="R246" t="s">
        <v>538</v>
      </c>
      <c r="S246" s="28">
        <v>44415</v>
      </c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F246"/>
      <c r="AG246"/>
      <c r="AH246" s="50"/>
      <c r="AJ246" t="s">
        <v>734</v>
      </c>
    </row>
    <row r="247" spans="1:36" ht="15" x14ac:dyDescent="0.25">
      <c r="A247">
        <v>2.54</v>
      </c>
      <c r="B247">
        <v>3.21</v>
      </c>
      <c r="C247">
        <v>3.06</v>
      </c>
      <c r="D247" s="32">
        <f t="shared" si="21"/>
        <v>3.2024652773268603E-2</v>
      </c>
      <c r="E247" s="33">
        <f>IF(OR($A247="",$B247="",$C247=""),"",A247*'MPTO_working_3-way'!$I246)</f>
        <v>2.6213426180441024</v>
      </c>
      <c r="F247" s="34">
        <f>IF(OR($A247="",$B247="",$C247=""),"",B247*'MPTO_working_3-way'!$I246)</f>
        <v>3.3127991354021922</v>
      </c>
      <c r="G247" s="35">
        <f>IF(OR($A247="",$B247="",$C247=""),"",C247*'MPTO_working_3-way'!$I246)</f>
        <v>3.157995437486202</v>
      </c>
      <c r="H247" s="33">
        <f>IF(OR($A247="",$B247="",$C247=""),"",'MPTO_working_3-way'!E246)</f>
        <v>2.6107894839282446</v>
      </c>
      <c r="I247" s="34">
        <f>IF(OR($A247="",$B247="",$C247=""),"",'MPTO_working_3-way'!F246)</f>
        <v>3.3238979449693229</v>
      </c>
      <c r="J247" s="35">
        <f>IF(OR($A247="",$B247="",$C247=""),"",'MPTO_working_3-way'!G246)</f>
        <v>3.163330657222684</v>
      </c>
      <c r="K247" s="33">
        <f>IF(OR($A247="",$B247="",$C247=""),"",'OddsRatio_working_3-way'!H246)</f>
        <v>2.615614854162708</v>
      </c>
      <c r="L247" s="34">
        <f>IF(OR($A247="",$B247="",$C247=""),"",'OddsRatio_working_3-way'!I246)</f>
        <v>3.3185122257789512</v>
      </c>
      <c r="M247" s="35">
        <f>IF(OR($A247="",$B247="",$C247=""),"",'OddsRatio_working_3-way'!J246)</f>
        <v>3.1611471425812834</v>
      </c>
      <c r="N247" s="36">
        <f t="shared" si="22"/>
        <v>38.148389802861537</v>
      </c>
      <c r="O247" s="37">
        <f t="shared" si="23"/>
        <v>30.185953301952743</v>
      </c>
      <c r="P247" s="37">
        <f t="shared" si="24"/>
        <v>31.665656895185723</v>
      </c>
      <c r="Q247" t="s">
        <v>618</v>
      </c>
      <c r="R247" t="s">
        <v>615</v>
      </c>
      <c r="S247" s="28">
        <v>44415</v>
      </c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F247"/>
      <c r="AG247"/>
      <c r="AH247" s="50"/>
      <c r="AJ247" t="s">
        <v>739</v>
      </c>
    </row>
    <row r="248" spans="1:36" ht="15" x14ac:dyDescent="0.25">
      <c r="A248">
        <v>2.2999999999999998</v>
      </c>
      <c r="B248">
        <v>3.42</v>
      </c>
      <c r="C248">
        <v>3.26</v>
      </c>
      <c r="D248" s="32">
        <f t="shared" si="21"/>
        <v>3.3928735772034369E-2</v>
      </c>
      <c r="E248" s="33">
        <f>IF(OR($A248="",$B248="",$C248=""),"",A248*'MPTO_working_3-way'!$I247)</f>
        <v>2.3780360922756789</v>
      </c>
      <c r="F248" s="34">
        <f>IF(OR($A248="",$B248="",$C248=""),"",B248*'MPTO_working_3-way'!$I247)</f>
        <v>3.5360362763403574</v>
      </c>
      <c r="G248" s="35">
        <f>IF(OR($A248="",$B248="",$C248=""),"",C248*'MPTO_working_3-way'!$I247)</f>
        <v>3.3706076786168317</v>
      </c>
      <c r="H248" s="33">
        <f>IF(OR($A248="",$B248="",$C248=""),"",'MPTO_working_3-way'!E247)</f>
        <v>2.3614254720120229</v>
      </c>
      <c r="I248" s="34">
        <f>IF(OR($A248="",$B248="",$C248=""),"",'MPTO_working_3-way'!F247)</f>
        <v>3.5576036951603682</v>
      </c>
      <c r="J248" s="35">
        <f>IF(OR($A248="",$B248="",$C248=""),"",'MPTO_working_3-way'!G247)</f>
        <v>3.3847947638063425</v>
      </c>
      <c r="K248" s="33">
        <f>IF(OR($A248="",$B248="",$C248=""),"",'OddsRatio_working_3-way'!H247)</f>
        <v>2.3685704730213994</v>
      </c>
      <c r="L248" s="34">
        <f>IF(OR($A248="",$B248="",$C248=""),"",'OddsRatio_working_3-way'!I247)</f>
        <v>3.54764657285522</v>
      </c>
      <c r="M248" s="35">
        <f>IF(OR($A248="",$B248="",$C248=""),"",'OddsRatio_working_3-way'!J247)</f>
        <v>3.3792071300218174</v>
      </c>
      <c r="N248" s="36">
        <f t="shared" si="22"/>
        <v>42.051506419443903</v>
      </c>
      <c r="O248" s="37">
        <f t="shared" si="23"/>
        <v>28.280252855181569</v>
      </c>
      <c r="P248" s="37">
        <f t="shared" si="24"/>
        <v>29.668240725374535</v>
      </c>
      <c r="Q248" t="s">
        <v>561</v>
      </c>
      <c r="R248" t="s">
        <v>770</v>
      </c>
      <c r="S248" s="28">
        <v>44415</v>
      </c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F248"/>
      <c r="AG248"/>
      <c r="AH248" s="50"/>
      <c r="AJ248" t="s">
        <v>735</v>
      </c>
    </row>
    <row r="249" spans="1:36" ht="15" x14ac:dyDescent="0.25">
      <c r="A249">
        <v>10.06</v>
      </c>
      <c r="B249">
        <v>5.22</v>
      </c>
      <c r="C249">
        <v>1.35</v>
      </c>
      <c r="D249" s="32">
        <f t="shared" si="21"/>
        <v>3.1715200495621376E-2</v>
      </c>
      <c r="E249" s="33">
        <f>IF(OR($A249="",$B249="",$C249=""),"",A249*'MPTO_working_3-way'!$I248)</f>
        <v>10.379054916985952</v>
      </c>
      <c r="F249" s="34">
        <f>IF(OR($A249="",$B249="",$C249=""),"",B249*'MPTO_working_3-way'!$I248)</f>
        <v>5.3855533465871437</v>
      </c>
      <c r="G249" s="35">
        <f>IF(OR($A249="",$B249="",$C249=""),"",C249*'MPTO_working_3-way'!$I248)</f>
        <v>1.3928155206690889</v>
      </c>
      <c r="H249" s="33">
        <f>IF(OR($A249="",$B249="",$C249=""),"",'MPTO_working_3-way'!E248)</f>
        <v>11.257224249468839</v>
      </c>
      <c r="I249" s="34">
        <f>IF(OR($A249="",$B249="",$C249=""),"",'MPTO_working_3-way'!F248)</f>
        <v>5.5248878934251069</v>
      </c>
      <c r="J249" s="35">
        <f>IF(OR($A249="",$B249="",$C249=""),"",'MPTO_working_3-way'!G248)</f>
        <v>1.369545940845851</v>
      </c>
      <c r="K249" s="33">
        <f>IF(OR($A249="",$B249="",$C249=""),"",'OddsRatio_working_3-way'!H248)</f>
        <v>10.747318555797518</v>
      </c>
      <c r="L249" s="34">
        <f>IF(OR($A249="",$B249="",$C249=""),"",'OddsRatio_working_3-way'!I248)</f>
        <v>5.540141755570148</v>
      </c>
      <c r="M249" s="35">
        <f>IF(OR($A249="",$B249="",$C249=""),"",'OddsRatio_working_3-way'!J248)</f>
        <v>1.3765520413387562</v>
      </c>
      <c r="N249" s="36">
        <f t="shared" si="22"/>
        <v>9.6347886006792329</v>
      </c>
      <c r="O249" s="37">
        <f t="shared" si="23"/>
        <v>18.568194123148103</v>
      </c>
      <c r="P249" s="37">
        <f t="shared" si="24"/>
        <v>71.797017276172667</v>
      </c>
      <c r="Q249" t="s">
        <v>519</v>
      </c>
      <c r="R249" t="s">
        <v>558</v>
      </c>
      <c r="S249" s="28">
        <v>44415</v>
      </c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F249"/>
      <c r="AG249"/>
      <c r="AH249" s="50"/>
      <c r="AJ249" t="s">
        <v>735</v>
      </c>
    </row>
    <row r="250" spans="1:36" ht="15" x14ac:dyDescent="0.25">
      <c r="A250">
        <v>5.48</v>
      </c>
      <c r="B250">
        <v>3.75</v>
      </c>
      <c r="C250">
        <v>1.7</v>
      </c>
      <c r="D250" s="32">
        <f t="shared" si="21"/>
        <v>3.7383712609131203E-2</v>
      </c>
      <c r="E250" s="33">
        <f>IF(OR($A250="",$B250="",$C250=""),"",A250*'MPTO_working_3-way'!$I249)</f>
        <v>5.6848627450980391</v>
      </c>
      <c r="F250" s="34">
        <f>IF(OR($A250="",$B250="",$C250=""),"",B250*'MPTO_working_3-way'!$I249)</f>
        <v>3.8901889222842421</v>
      </c>
      <c r="G250" s="35">
        <f>IF(OR($A250="",$B250="",$C250=""),"",C250*'MPTO_working_3-way'!$I249)</f>
        <v>1.7635523114355229</v>
      </c>
      <c r="H250" s="33">
        <f>IF(OR($A250="",$B250="",$C250=""),"",'MPTO_working_3-way'!E249)</f>
        <v>5.8816431898535271</v>
      </c>
      <c r="I250" s="34">
        <f>IF(OR($A250="",$B250="",$C250=""),"",'MPTO_working_3-way'!F249)</f>
        <v>3.9338262893176186</v>
      </c>
      <c r="J250" s="35">
        <f>IF(OR($A250="",$B250="",$C250=""),"",'MPTO_working_3-way'!G249)</f>
        <v>1.7367923902956384</v>
      </c>
      <c r="K250" s="33">
        <f>IF(OR($A250="",$B250="",$C250=""),"",'OddsRatio_working_3-way'!H249)</f>
        <v>5.7770671138858471</v>
      </c>
      <c r="L250" s="34">
        <f>IF(OR($A250="",$B250="",$C250=""),"",'OddsRatio_working_3-way'!I249)</f>
        <v>3.9323514649968931</v>
      </c>
      <c r="M250" s="35">
        <f>IF(OR($A250="",$B250="",$C250=""),"",'OddsRatio_working_3-way'!J249)</f>
        <v>1.7464167365446637</v>
      </c>
      <c r="N250" s="36">
        <f t="shared" si="22"/>
        <v>17.590574211528377</v>
      </c>
      <c r="O250" s="37">
        <f t="shared" si="23"/>
        <v>25.705692447780137</v>
      </c>
      <c r="P250" s="37">
        <f t="shared" si="24"/>
        <v>56.703733340691485</v>
      </c>
      <c r="Q250" t="s">
        <v>762</v>
      </c>
      <c r="R250" t="s">
        <v>771</v>
      </c>
      <c r="S250" s="28">
        <v>44415</v>
      </c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F250"/>
      <c r="AG250"/>
      <c r="AH250" s="50"/>
      <c r="AJ250" t="s">
        <v>768</v>
      </c>
    </row>
    <row r="251" spans="1:36" ht="15" x14ac:dyDescent="0.25">
      <c r="A251">
        <v>1.92</v>
      </c>
      <c r="B251">
        <v>3.61</v>
      </c>
      <c r="C251">
        <v>4.24</v>
      </c>
      <c r="D251" s="32">
        <f t="shared" si="21"/>
        <v>3.3690700186414402E-2</v>
      </c>
      <c r="E251" s="33">
        <f>IF(OR($A251="",$B251="",$C251=""),"",A251*'MPTO_working_3-way'!$I250)</f>
        <v>1.9846861443579156</v>
      </c>
      <c r="F251" s="34">
        <f>IF(OR($A251="",$B251="",$C251=""),"",B251*'MPTO_working_3-way'!$I250)</f>
        <v>3.7316234276729561</v>
      </c>
      <c r="G251" s="35">
        <f>IF(OR($A251="",$B251="",$C251=""),"",C251*'MPTO_working_3-way'!$I250)</f>
        <v>4.3828485687903971</v>
      </c>
      <c r="H251" s="33">
        <f>IF(OR($A251="",$B251="",$C251=""),"",'MPTO_working_3-way'!E250)</f>
        <v>1.9623114539961284</v>
      </c>
      <c r="I251" s="34">
        <f>IF(OR($A251="",$B251="",$C251=""),"",'MPTO_working_3-way'!F250)</f>
        <v>3.7625375720885645</v>
      </c>
      <c r="J251" s="35">
        <f>IF(OR($A251="",$B251="",$C251=""),"",'MPTO_working_3-way'!G250)</f>
        <v>4.4519866399292889</v>
      </c>
      <c r="K251" s="33">
        <f>IF(OR($A251="",$B251="",$C251=""),"",'OddsRatio_working_3-way'!H250)</f>
        <v>1.9709295576348325</v>
      </c>
      <c r="L251" s="34">
        <f>IF(OR($A251="",$B251="",$C251=""),"",'OddsRatio_working_3-way'!I250)</f>
        <v>3.7544849406814262</v>
      </c>
      <c r="M251" s="35">
        <f>IF(OR($A251="",$B251="",$C251=""),"",'OddsRatio_working_3-way'!J250)</f>
        <v>4.4193606160183236</v>
      </c>
      <c r="N251" s="36">
        <f t="shared" si="22"/>
        <v>50.385800437152717</v>
      </c>
      <c r="O251" s="37">
        <f t="shared" si="23"/>
        <v>26.797988044136623</v>
      </c>
      <c r="P251" s="37">
        <f t="shared" si="24"/>
        <v>22.816211518710663</v>
      </c>
      <c r="Q251" t="s">
        <v>757</v>
      </c>
      <c r="R251" t="s">
        <v>755</v>
      </c>
      <c r="S251" s="28">
        <v>44415</v>
      </c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F251"/>
      <c r="AG251"/>
      <c r="AH251" s="50"/>
      <c r="AJ251" t="s">
        <v>768</v>
      </c>
    </row>
    <row r="252" spans="1:36" ht="15" x14ac:dyDescent="0.25">
      <c r="A252">
        <v>4.2699999999999996</v>
      </c>
      <c r="B252">
        <v>3.49</v>
      </c>
      <c r="C252">
        <v>1.97</v>
      </c>
      <c r="D252" s="32">
        <f t="shared" si="21"/>
        <v>2.8339201958093696E-2</v>
      </c>
      <c r="E252" s="33">
        <f>IF(OR($A252="",$B252="",$C252=""),"",A252*'MPTO_working_3-way'!$I251)</f>
        <v>4.3910083923610594</v>
      </c>
      <c r="F252" s="34">
        <f>IF(OR($A252="",$B252="",$C252=""),"",B252*'MPTO_working_3-way'!$I251)</f>
        <v>3.5889038148337473</v>
      </c>
      <c r="G252" s="35">
        <f>IF(OR($A252="",$B252="",$C252=""),"",C252*'MPTO_working_3-way'!$I251)</f>
        <v>2.0258282278574447</v>
      </c>
      <c r="H252" s="33">
        <f>IF(OR($A252="",$B252="",$C252=""),"",'MPTO_working_3-way'!E251)</f>
        <v>4.4494745889535521</v>
      </c>
      <c r="I252" s="34">
        <f>IF(OR($A252="",$B252="",$C252=""),"",'MPTO_working_3-way'!F251)</f>
        <v>3.6089806513602367</v>
      </c>
      <c r="J252" s="35">
        <f>IF(OR($A252="",$B252="",$C252=""),"",'MPTO_working_3-way'!G251)</f>
        <v>2.0073557038756364</v>
      </c>
      <c r="K252" s="33">
        <f>IF(OR($A252="",$B252="",$C252=""),"",'OddsRatio_working_3-way'!H251)</f>
        <v>4.420541849127015</v>
      </c>
      <c r="L252" s="34">
        <f>IF(OR($A252="",$B252="",$C252=""),"",'OddsRatio_working_3-way'!I251)</f>
        <v>3.6046327841976353</v>
      </c>
      <c r="M252" s="35">
        <f>IF(OR($A252="",$B252="",$C252=""),"",'OddsRatio_working_3-way'!J251)</f>
        <v>2.0146561448480749</v>
      </c>
      <c r="N252" s="36">
        <f t="shared" si="22"/>
        <v>22.773812086983892</v>
      </c>
      <c r="O252" s="37">
        <f t="shared" si="23"/>
        <v>27.863661206710944</v>
      </c>
      <c r="P252" s="37">
        <f t="shared" si="24"/>
        <v>49.362526706305175</v>
      </c>
      <c r="Q252" t="s">
        <v>732</v>
      </c>
      <c r="R252" t="s">
        <v>702</v>
      </c>
      <c r="S252" s="28">
        <v>44415</v>
      </c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F252"/>
      <c r="AG252"/>
      <c r="AH252" s="50"/>
      <c r="AJ252" t="s">
        <v>743</v>
      </c>
    </row>
    <row r="253" spans="1:36" ht="15" x14ac:dyDescent="0.25">
      <c r="A253">
        <v>3.95</v>
      </c>
      <c r="B253">
        <v>3.47</v>
      </c>
      <c r="C253">
        <v>2.0499999999999998</v>
      </c>
      <c r="D253" s="32">
        <f t="shared" si="21"/>
        <v>2.915387305115158E-2</v>
      </c>
      <c r="E253" s="33">
        <f>IF(OR($A253="",$B253="",$C253=""),"",A253*'MPTO_working_3-way'!$I252)</f>
        <v>4.0651577985520486</v>
      </c>
      <c r="F253" s="34">
        <f>IF(OR($A253="",$B253="",$C253=""),"",B253*'MPTO_working_3-way'!$I252)</f>
        <v>3.5711639394874961</v>
      </c>
      <c r="G253" s="35">
        <f>IF(OR($A253="",$B253="",$C253=""),"",C253*'MPTO_working_3-way'!$I252)</f>
        <v>2.1097654397548604</v>
      </c>
      <c r="H253" s="33">
        <f>IF(OR($A253="",$B253="",$C253=""),"",'MPTO_working_3-way'!E252)</f>
        <v>4.1076770140329639</v>
      </c>
      <c r="I253" s="34">
        <f>IF(OR($A253="",$B253="",$C253=""),"",'MPTO_working_3-way'!F252)</f>
        <v>3.5910964893128687</v>
      </c>
      <c r="J253" s="35">
        <f>IF(OR($A253="",$B253="",$C253=""),"",'MPTO_working_3-way'!G252)</f>
        <v>2.0916698562604639</v>
      </c>
      <c r="K253" s="33">
        <f>IF(OR($A253="",$B253="",$C253=""),"",'OddsRatio_working_3-way'!H252)</f>
        <v>4.0875450080723059</v>
      </c>
      <c r="L253" s="34">
        <f>IF(OR($A253="",$B253="",$C253=""),"",'OddsRatio_working_3-way'!I252)</f>
        <v>3.5851648033690147</v>
      </c>
      <c r="M253" s="35">
        <f>IF(OR($A253="",$B253="",$C253=""),"",'OddsRatio_working_3-way'!J252)</f>
        <v>2.0989566977884473</v>
      </c>
      <c r="N253" s="36">
        <f t="shared" si="22"/>
        <v>24.599291086712199</v>
      </c>
      <c r="O253" s="37">
        <f t="shared" si="23"/>
        <v>28.002074868159422</v>
      </c>
      <c r="P253" s="37">
        <f t="shared" si="24"/>
        <v>47.398634045128389</v>
      </c>
      <c r="Q253" t="s">
        <v>566</v>
      </c>
      <c r="R253" t="s">
        <v>731</v>
      </c>
      <c r="S253" s="28">
        <v>44415</v>
      </c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F253"/>
      <c r="AG253"/>
      <c r="AH253" s="50"/>
      <c r="AJ253" t="s">
        <v>743</v>
      </c>
    </row>
    <row r="254" spans="1:36" ht="15" x14ac:dyDescent="0.25">
      <c r="A254">
        <v>2.41</v>
      </c>
      <c r="B254">
        <v>3.3</v>
      </c>
      <c r="C254">
        <v>3.23</v>
      </c>
      <c r="D254" s="32">
        <f t="shared" si="21"/>
        <v>2.7565585586216912E-2</v>
      </c>
      <c r="E254" s="33">
        <f>IF(OR($A254="",$B254="",$C254=""),"",A254*'MPTO_working_3-way'!$I253)</f>
        <v>2.476433061262783</v>
      </c>
      <c r="F254" s="34">
        <f>IF(OR($A254="",$B254="",$C254=""),"",B254*'MPTO_working_3-way'!$I253)</f>
        <v>3.3909664324345155</v>
      </c>
      <c r="G254" s="35">
        <f>IF(OR($A254="",$B254="",$C254=""),"",C254*'MPTO_working_3-way'!$I253)</f>
        <v>3.3190368414434808</v>
      </c>
      <c r="H254" s="33">
        <f>IF(OR($A254="",$B254="",$C254=""),"",'MPTO_working_3-way'!E253)</f>
        <v>2.4645764528257961</v>
      </c>
      <c r="I254" s="34">
        <f>IF(OR($A254="",$B254="",$C254=""),"",'MPTO_working_3-way'!F253)</f>
        <v>3.4031920808274214</v>
      </c>
      <c r="J254" s="35">
        <f>IF(OR($A254="",$B254="",$C254=""),"",'MPTO_working_3-way'!G253)</f>
        <v>3.3287951348738645</v>
      </c>
      <c r="K254" s="33">
        <f>IF(OR($A254="",$B254="",$C254=""),"",'OddsRatio_working_3-way'!H253)</f>
        <v>2.4698251550191368</v>
      </c>
      <c r="L254" s="34">
        <f>IF(OR($A254="",$B254="",$C254=""),"",'OddsRatio_working_3-way'!I253)</f>
        <v>3.397587132300719</v>
      </c>
      <c r="M254" s="35">
        <f>IF(OR($A254="",$B254="",$C254=""),"",'OddsRatio_working_3-way'!J253)</f>
        <v>3.3246170891437403</v>
      </c>
      <c r="N254" s="36">
        <f t="shared" si="22"/>
        <v>40.380659410599208</v>
      </c>
      <c r="O254" s="37">
        <f t="shared" si="23"/>
        <v>29.490117933195187</v>
      </c>
      <c r="P254" s="37">
        <f t="shared" si="24"/>
        <v>30.129222656205602</v>
      </c>
      <c r="Q254" t="s">
        <v>704</v>
      </c>
      <c r="R254" t="s">
        <v>569</v>
      </c>
      <c r="S254" s="28">
        <v>44415</v>
      </c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F254"/>
      <c r="AG254"/>
      <c r="AH254" s="50"/>
      <c r="AJ254" t="s">
        <v>743</v>
      </c>
    </row>
    <row r="255" spans="1:36" ht="15" x14ac:dyDescent="0.25">
      <c r="A255">
        <v>1.78</v>
      </c>
      <c r="B255">
        <v>3.58</v>
      </c>
      <c r="C255">
        <v>5.31</v>
      </c>
      <c r="D255" s="32">
        <f t="shared" si="21"/>
        <v>2.9451278885012755E-2</v>
      </c>
      <c r="E255" s="33">
        <f>IF(OR($A255="",$B255="",$C255=""),"",A255*'MPTO_working_3-way'!$I254)</f>
        <v>1.8324232764153228</v>
      </c>
      <c r="F255" s="34">
        <f>IF(OR($A255="",$B255="",$C255=""),"",B255*'MPTO_working_3-way'!$I254)</f>
        <v>3.6854355784083457</v>
      </c>
      <c r="G255" s="35">
        <f>IF(OR($A255="",$B255="",$C255=""),"",C255*'MPTO_working_3-way'!$I254)</f>
        <v>5.4663862908794174</v>
      </c>
      <c r="H255" s="33">
        <f>IF(OR($A255="",$B255="",$C255=""),"",'MPTO_working_3-way'!E254)</f>
        <v>1.8116576770581196</v>
      </c>
      <c r="I255" s="34">
        <f>IF(OR($A255="",$B255="",$C255=""),"",'MPTO_working_3-way'!F254)</f>
        <v>3.7104028225753987</v>
      </c>
      <c r="J255" s="35">
        <f>IF(OR($A255="",$B255="",$C255=""),"",'MPTO_working_3-way'!G254)</f>
        <v>5.6020267270854172</v>
      </c>
      <c r="K255" s="33">
        <f>IF(OR($A255="",$B255="",$C255=""),"",'OddsRatio_working_3-way'!H254)</f>
        <v>1.8194785270169458</v>
      </c>
      <c r="L255" s="34">
        <f>IF(OR($A255="",$B255="",$C255=""),"",'OddsRatio_working_3-way'!I254)</f>
        <v>3.7105828201329749</v>
      </c>
      <c r="M255" s="35">
        <f>IF(OR($A255="",$B255="",$C255=""),"",'OddsRatio_working_3-way'!J254)</f>
        <v>5.5281441685167119</v>
      </c>
      <c r="N255" s="36">
        <f t="shared" si="22"/>
        <v>54.572544066142271</v>
      </c>
      <c r="O255" s="37">
        <f t="shared" si="23"/>
        <v>27.133834759143365</v>
      </c>
      <c r="P255" s="37">
        <f t="shared" si="24"/>
        <v>18.29362117471436</v>
      </c>
      <c r="Q255" t="s">
        <v>642</v>
      </c>
      <c r="R255" t="s">
        <v>568</v>
      </c>
      <c r="S255" s="28">
        <v>44415</v>
      </c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F255"/>
      <c r="AG255"/>
      <c r="AH255" s="50"/>
      <c r="AJ255" t="s">
        <v>743</v>
      </c>
    </row>
    <row r="256" spans="1:36" ht="15" x14ac:dyDescent="0.25">
      <c r="A256">
        <v>2.16</v>
      </c>
      <c r="B256">
        <v>3.61</v>
      </c>
      <c r="C256">
        <v>3.42</v>
      </c>
      <c r="D256" s="32">
        <f t="shared" si="21"/>
        <v>3.2368934030983842E-2</v>
      </c>
      <c r="E256" s="33">
        <f>IF(OR($A256="",$B256="",$C256=""),"",A256*'MPTO_working_3-way'!$I255)</f>
        <v>2.2299168975069255</v>
      </c>
      <c r="F256" s="34">
        <f>IF(OR($A256="",$B256="",$C256=""),"",B256*'MPTO_working_3-way'!$I255)</f>
        <v>3.7268518518518516</v>
      </c>
      <c r="G256" s="35">
        <f>IF(OR($A256="",$B256="",$C256=""),"",C256*'MPTO_working_3-way'!$I255)</f>
        <v>3.5307017543859645</v>
      </c>
      <c r="H256" s="33">
        <f>IF(OR($A256="",$B256="",$C256=""),"",'MPTO_working_3-way'!E255)</f>
        <v>2.211541370443201</v>
      </c>
      <c r="I256" s="34">
        <f>IF(OR($A256="",$B256="",$C256=""),"",'MPTO_working_3-way'!F255)</f>
        <v>3.756310617252232</v>
      </c>
      <c r="J256" s="35">
        <f>IF(OR($A256="",$B256="",$C256=""),"",'MPTO_working_3-way'!G255)</f>
        <v>3.5510352784018457</v>
      </c>
      <c r="K256" s="33">
        <f>IF(OR($A256="",$B256="",$C256=""),"",'OddsRatio_working_3-way'!H255)</f>
        <v>2.2191443505419364</v>
      </c>
      <c r="L256" s="34">
        <f>IF(OR($A256="",$B256="",$C256=""),"",'OddsRatio_working_3-way'!I255)</f>
        <v>3.7430747887193569</v>
      </c>
      <c r="M256" s="35">
        <f>IF(OR($A256="",$B256="",$C256=""),"",'OddsRatio_working_3-way'!J255)</f>
        <v>3.54338735199266</v>
      </c>
      <c r="N256" s="36">
        <f t="shared" si="22"/>
        <v>44.844720496894404</v>
      </c>
      <c r="O256" s="37">
        <f t="shared" si="23"/>
        <v>26.832298136645967</v>
      </c>
      <c r="P256" s="37">
        <f t="shared" si="24"/>
        <v>28.322981366459633</v>
      </c>
      <c r="Q256" t="s">
        <v>574</v>
      </c>
      <c r="R256" t="s">
        <v>520</v>
      </c>
      <c r="S256" s="28">
        <v>44415</v>
      </c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F256"/>
      <c r="AG256"/>
      <c r="AH256" s="50"/>
      <c r="AJ256" t="s">
        <v>736</v>
      </c>
    </row>
    <row r="257" spans="1:36" ht="15" x14ac:dyDescent="0.25">
      <c r="A257">
        <v>2.2200000000000002</v>
      </c>
      <c r="B257">
        <v>3.54</v>
      </c>
      <c r="C257">
        <v>3.34</v>
      </c>
      <c r="D257" s="32">
        <f t="shared" si="21"/>
        <v>3.23375237614556E-2</v>
      </c>
      <c r="E257" s="33">
        <f>IF(OR($A257="",$B257="",$C257=""),"",A257*'MPTO_working_3-way'!$I256)</f>
        <v>2.2917893027504315</v>
      </c>
      <c r="F257" s="34">
        <f>IF(OR($A257="",$B257="",$C257=""),"",B257*'MPTO_working_3-way'!$I256)</f>
        <v>3.6544748341155531</v>
      </c>
      <c r="G257" s="35">
        <f>IF(OR($A257="",$B257="",$C257=""),"",C257*'MPTO_working_3-way'!$I256)</f>
        <v>3.4480073293632616</v>
      </c>
      <c r="H257" s="33">
        <f>IF(OR($A257="",$B257="",$C257=""),"",'MPTO_working_3-way'!E256)</f>
        <v>2.2744264974701629</v>
      </c>
      <c r="I257" s="34">
        <f>IF(OR($A257="",$B257="",$C257=""),"",'MPTO_working_3-way'!F256)</f>
        <v>3.6804392231820469</v>
      </c>
      <c r="J257" s="35">
        <f>IF(OR($A257="",$B257="",$C257=""),"",'MPTO_working_3-way'!G256)</f>
        <v>3.4647390713455257</v>
      </c>
      <c r="K257" s="33">
        <f>IF(OR($A257="",$B257="",$C257=""),"",'OddsRatio_working_3-way'!H256)</f>
        <v>2.2817388555149298</v>
      </c>
      <c r="L257" s="34">
        <f>IF(OR($A257="",$B257="",$C257=""),"",'OddsRatio_working_3-way'!I256)</f>
        <v>3.6685382729573139</v>
      </c>
      <c r="M257" s="35">
        <f>IF(OR($A257="",$B257="",$C257=""),"",'OddsRatio_working_3-way'!J256)</f>
        <v>3.4584171491024058</v>
      </c>
      <c r="N257" s="36">
        <f t="shared" si="22"/>
        <v>43.634028608121874</v>
      </c>
      <c r="O257" s="37">
        <f t="shared" si="23"/>
        <v>27.363712855940829</v>
      </c>
      <c r="P257" s="37">
        <f t="shared" si="24"/>
        <v>29.00225853593729</v>
      </c>
      <c r="Q257" t="s">
        <v>651</v>
      </c>
      <c r="R257" t="s">
        <v>521</v>
      </c>
      <c r="S257" s="28">
        <v>44415</v>
      </c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F257"/>
      <c r="AG257"/>
      <c r="AH257" s="50"/>
      <c r="AJ257" t="s">
        <v>736</v>
      </c>
    </row>
    <row r="258" spans="1:36" ht="15" x14ac:dyDescent="0.25">
      <c r="A258">
        <v>3</v>
      </c>
      <c r="B258">
        <v>3.02</v>
      </c>
      <c r="C258">
        <v>2.68</v>
      </c>
      <c r="D258" s="32">
        <f t="shared" si="21"/>
        <v>3.7593489506111855E-2</v>
      </c>
      <c r="E258" s="33">
        <f>IF(OR($A258="",$B258="",$C258=""),"",A258*'MPTO_working_3-way'!$I257)</f>
        <v>3.1127804685183356</v>
      </c>
      <c r="F258" s="34">
        <f>IF(OR($A258="",$B258="",$C258=""),"",B258*'MPTO_working_3-way'!$I257)</f>
        <v>3.1335323383084579</v>
      </c>
      <c r="G258" s="35">
        <f>IF(OR($A258="",$B258="",$C258=""),"",C258*'MPTO_working_3-way'!$I257)</f>
        <v>2.78075055187638</v>
      </c>
      <c r="H258" s="33">
        <f>IF(OR($A258="",$B258="",$C258=""),"",'MPTO_working_3-way'!E257)</f>
        <v>3.1171858952413558</v>
      </c>
      <c r="I258" s="34">
        <f>IF(OR($A258="",$B258="",$C258=""),"",'MPTO_working_3-way'!F257)</f>
        <v>3.138784515150471</v>
      </c>
      <c r="J258" s="35">
        <f>IF(OR($A258="",$B258="",$C258=""),"",'MPTO_working_3-way'!G257)</f>
        <v>2.7731315100201015</v>
      </c>
      <c r="K258" s="33">
        <f>IF(OR($A258="",$B258="",$C258=""),"",'OddsRatio_working_3-way'!H257)</f>
        <v>3.115134389985124</v>
      </c>
      <c r="L258" s="34">
        <f>IF(OR($A258="",$B258="",$C258=""),"",'OddsRatio_working_3-way'!I257)</f>
        <v>3.1362857338849741</v>
      </c>
      <c r="M258" s="35">
        <f>IF(OR($A258="",$B258="",$C258=""),"",'OddsRatio_working_3-way'!J257)</f>
        <v>2.7767128875875042</v>
      </c>
      <c r="N258" s="36">
        <f t="shared" si="22"/>
        <v>32.125619204877424</v>
      </c>
      <c r="O258" s="37">
        <f t="shared" si="23"/>
        <v>31.912866759812015</v>
      </c>
      <c r="P258" s="37">
        <f t="shared" si="24"/>
        <v>35.96151403531055</v>
      </c>
      <c r="Q258" t="s">
        <v>580</v>
      </c>
      <c r="R258" t="s">
        <v>710</v>
      </c>
      <c r="S258" s="28">
        <v>44415</v>
      </c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F258"/>
      <c r="AG258"/>
      <c r="AH258" s="50"/>
      <c r="AJ258" t="s">
        <v>737</v>
      </c>
    </row>
    <row r="259" spans="1:36" ht="15" x14ac:dyDescent="0.25">
      <c r="A259">
        <v>2.81</v>
      </c>
      <c r="B259">
        <v>2.99</v>
      </c>
      <c r="C259">
        <v>2.88</v>
      </c>
      <c r="D259" s="32">
        <f t="shared" si="21"/>
        <v>3.7542268878335783E-2</v>
      </c>
      <c r="E259" s="33">
        <f>IF(OR($A259="",$B259="",$C259=""),"",A259*'MPTO_working_3-way'!$I258)</f>
        <v>2.9154937755481236</v>
      </c>
      <c r="F259" s="34">
        <f>IF(OR($A259="",$B259="",$C259=""),"",B259*'MPTO_working_3-way'!$I258)</f>
        <v>3.102251383946224</v>
      </c>
      <c r="G259" s="35">
        <f>IF(OR($A259="",$B259="",$C259=""),"",C259*'MPTO_working_3-way'!$I258)</f>
        <v>2.9881217343696069</v>
      </c>
      <c r="H259" s="33">
        <f>IF(OR($A259="",$B259="",$C259=""),"",'MPTO_working_3-way'!E258)</f>
        <v>2.9124138441251279</v>
      </c>
      <c r="I259" s="34">
        <f>IF(OR($A259="",$B259="",$C259=""),"",'MPTO_working_3-way'!F258)</f>
        <v>3.1062260579516314</v>
      </c>
      <c r="J259" s="35">
        <f>IF(OR($A259="",$B259="",$C259=""),"",'MPTO_working_3-way'!G258)</f>
        <v>2.9876776289947284</v>
      </c>
      <c r="K259" s="33">
        <f>IF(OR($A259="",$B259="",$C259=""),"",'OddsRatio_working_3-way'!H258)</f>
        <v>2.9139133977709775</v>
      </c>
      <c r="L259" s="34">
        <f>IF(OR($A259="",$B259="",$C259=""),"",'OddsRatio_working_3-way'!I258)</f>
        <v>3.1042473268310746</v>
      </c>
      <c r="M259" s="35">
        <f>IF(OR($A259="",$B259="",$C259=""),"",'OddsRatio_working_3-way'!J258)</f>
        <v>2.9879321479610153</v>
      </c>
      <c r="N259" s="36">
        <f t="shared" si="22"/>
        <v>34.299507287131711</v>
      </c>
      <c r="O259" s="37">
        <f t="shared" si="23"/>
        <v>32.234654005632137</v>
      </c>
      <c r="P259" s="37">
        <f t="shared" si="24"/>
        <v>33.465838707236145</v>
      </c>
      <c r="Q259" t="s">
        <v>524</v>
      </c>
      <c r="R259" t="s">
        <v>527</v>
      </c>
      <c r="S259" s="28">
        <v>44415</v>
      </c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F259"/>
      <c r="AG259"/>
      <c r="AH259" s="50"/>
      <c r="AJ259" t="s">
        <v>737</v>
      </c>
    </row>
    <row r="260" spans="1:36" ht="15" x14ac:dyDescent="0.25">
      <c r="A260">
        <v>1.47</v>
      </c>
      <c r="B260">
        <v>4.84</v>
      </c>
      <c r="C260">
        <v>6.96</v>
      </c>
      <c r="D260" s="32">
        <f t="shared" si="21"/>
        <v>3.0561840011011476E-2</v>
      </c>
      <c r="E260" s="33">
        <f>IF(OR($A260="",$B260="",$C260=""),"",A260*'MPTO_working_3-way'!$I259)</f>
        <v>1.5149259048161869</v>
      </c>
      <c r="F260" s="34">
        <f>IF(OR($A260="",$B260="",$C260=""),"",B260*'MPTO_working_3-way'!$I259)</f>
        <v>4.9879193056532953</v>
      </c>
      <c r="G260" s="35">
        <f>IF(OR($A260="",$B260="",$C260=""),"",C260*'MPTO_working_3-way'!$I259)</f>
        <v>7.1727104064766403</v>
      </c>
      <c r="H260" s="33">
        <f>IF(OR($A260="",$B260="",$C260=""),"",'MPTO_working_3-way'!E259)</f>
        <v>1.4923483668945658</v>
      </c>
      <c r="I260" s="34">
        <f>IF(OR($A260="",$B260="",$C260=""),"",'MPTO_working_3-way'!F259)</f>
        <v>5.0910200503025882</v>
      </c>
      <c r="J260" s="35">
        <f>IF(OR($A260="",$B260="",$C260=""),"",'MPTO_working_3-way'!G259)</f>
        <v>7.4911484075847268</v>
      </c>
      <c r="K260" s="33">
        <f>IF(OR($A260="",$B260="",$C260=""),"",'OddsRatio_working_3-way'!H259)</f>
        <v>1.4995496022867445</v>
      </c>
      <c r="L260" s="34">
        <f>IF(OR($A260="",$B260="",$C260=""),"",'OddsRatio_working_3-way'!I259)</f>
        <v>5.0814265378321242</v>
      </c>
      <c r="M260" s="35">
        <f>IF(OR($A260="",$B260="",$C260=""),"",'OddsRatio_working_3-way'!J259)</f>
        <v>7.3347141055936129</v>
      </c>
      <c r="N260" s="36">
        <f t="shared" si="22"/>
        <v>66.009829049780137</v>
      </c>
      <c r="O260" s="37">
        <f t="shared" si="23"/>
        <v>20.048439814705954</v>
      </c>
      <c r="P260" s="37">
        <f t="shared" si="24"/>
        <v>13.94173113551391</v>
      </c>
      <c r="Q260" t="s">
        <v>583</v>
      </c>
      <c r="R260" t="s">
        <v>657</v>
      </c>
      <c r="S260" s="28">
        <v>44415</v>
      </c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F260"/>
      <c r="AG260"/>
      <c r="AH260" s="50"/>
      <c r="AJ260" t="s">
        <v>738</v>
      </c>
    </row>
    <row r="261" spans="1:36" ht="15" x14ac:dyDescent="0.25">
      <c r="A261">
        <v>2.8</v>
      </c>
      <c r="B261">
        <v>3.24</v>
      </c>
      <c r="C261">
        <v>2.77</v>
      </c>
      <c r="D261" s="32">
        <f t="shared" ref="D261:D324" si="25">IF(OR($A261="",$B261="",$C261=""),"",(1/A261)+(1/B261)+(1/C261)-1)</f>
        <v>2.6795662776408768E-2</v>
      </c>
      <c r="E261" s="33">
        <f>IF(OR($A261="",$B261="",$C261=""),"",A261*'MPTO_working_3-way'!$I260)</f>
        <v>2.8750278557739444</v>
      </c>
      <c r="F261" s="34">
        <f>IF(OR($A261="",$B261="",$C261=""),"",B261*'MPTO_working_3-way'!$I260)</f>
        <v>3.3268179473955648</v>
      </c>
      <c r="G261" s="35">
        <f>IF(OR($A261="",$B261="",$C261=""),"",C261*'MPTO_working_3-way'!$I260)</f>
        <v>2.8442239858906522</v>
      </c>
      <c r="H261" s="33">
        <f>IF(OR($A261="",$B261="",$C261=""),"",'MPTO_working_3-way'!E260)</f>
        <v>2.8718222211386664</v>
      </c>
      <c r="I261" s="34">
        <f>IF(OR($A261="",$B261="",$C261=""),"",'MPTO_working_3-way'!F260)</f>
        <v>3.3365576968697002</v>
      </c>
      <c r="J261" s="35">
        <f>IF(OR($A261="",$B261="",$C261=""),"",'MPTO_working_3-way'!G260)</f>
        <v>2.8402721055629732</v>
      </c>
      <c r="K261" s="33">
        <f>IF(OR($A261="",$B261="",$C261=""),"",'OddsRatio_working_3-way'!H260)</f>
        <v>2.8735185658597202</v>
      </c>
      <c r="L261" s="34">
        <f>IF(OR($A261="",$B261="",$C261=""),"",'OddsRatio_working_3-way'!I260)</f>
        <v>3.3314897708476519</v>
      </c>
      <c r="M261" s="35">
        <f>IF(OR($A261="",$B261="",$C261=""),"",'OddsRatio_working_3-way'!J260)</f>
        <v>2.8422932564287242</v>
      </c>
      <c r="N261" s="36">
        <f t="shared" si="22"/>
        <v>34.782271691444343</v>
      </c>
      <c r="O261" s="37">
        <f t="shared" si="23"/>
        <v>30.058753313593872</v>
      </c>
      <c r="P261" s="37">
        <f t="shared" si="24"/>
        <v>35.158974994961788</v>
      </c>
      <c r="Q261" t="s">
        <v>585</v>
      </c>
      <c r="R261" t="s">
        <v>658</v>
      </c>
      <c r="S261" s="28">
        <v>44415</v>
      </c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F261"/>
      <c r="AG261"/>
      <c r="AH261" s="50"/>
      <c r="AJ261" t="s">
        <v>738</v>
      </c>
    </row>
    <row r="262" spans="1:36" ht="15" x14ac:dyDescent="0.25">
      <c r="A262">
        <v>1.36</v>
      </c>
      <c r="B262">
        <v>5.2</v>
      </c>
      <c r="C262">
        <v>9.36</v>
      </c>
      <c r="D262" s="32">
        <f t="shared" si="25"/>
        <v>3.4439416792357846E-2</v>
      </c>
      <c r="E262" s="33">
        <f>IF(OR($A262="",$B262="",$C262=""),"",A262*'MPTO_working_3-way'!$I261)</f>
        <v>1.4068376068376067</v>
      </c>
      <c r="F262" s="34">
        <f>IF(OR($A262="",$B262="",$C262=""),"",B262*'MPTO_working_3-way'!$I261)</f>
        <v>5.379084967320261</v>
      </c>
      <c r="G262" s="35">
        <f>IF(OR($A262="",$B262="",$C262=""),"",C262*'MPTO_working_3-way'!$I261)</f>
        <v>9.6823529411764682</v>
      </c>
      <c r="H262" s="33">
        <f>IF(OR($A262="",$B262="",$C262=""),"",'MPTO_working_3-way'!E261)</f>
        <v>1.3815698078258856</v>
      </c>
      <c r="I262" s="34">
        <f>IF(OR($A262="",$B262="",$C262=""),"",'MPTO_working_3-way'!F261)</f>
        <v>5.5301204819277103</v>
      </c>
      <c r="J262" s="35">
        <f>IF(OR($A262="",$B262="",$C262=""),"",'MPTO_working_3-way'!G261)</f>
        <v>10.486818980667834</v>
      </c>
      <c r="K262" s="33">
        <f>IF(OR($A262="",$B262="",$C262=""),"",'OddsRatio_working_3-way'!H261)</f>
        <v>1.3891495095201536</v>
      </c>
      <c r="L262" s="34">
        <f>IF(OR($A262="",$B262="",$C262=""),"",'OddsRatio_working_3-way'!I261)</f>
        <v>5.5400776110684555</v>
      </c>
      <c r="M262" s="35">
        <f>IF(OR($A262="",$B262="",$C262=""),"",'OddsRatio_working_3-way'!J261)</f>
        <v>10.036916387745782</v>
      </c>
      <c r="N262" s="36">
        <f t="shared" si="22"/>
        <v>71.081409477521277</v>
      </c>
      <c r="O262" s="37">
        <f t="shared" si="23"/>
        <v>18.590522478736332</v>
      </c>
      <c r="P262" s="37">
        <f t="shared" si="24"/>
        <v>10.328068043742409</v>
      </c>
      <c r="Q262" t="s">
        <v>587</v>
      </c>
      <c r="R262" t="s">
        <v>712</v>
      </c>
      <c r="S262" s="28">
        <v>44415</v>
      </c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F262"/>
      <c r="AG262"/>
      <c r="AH262" s="50"/>
      <c r="AJ262" t="s">
        <v>738</v>
      </c>
    </row>
    <row r="263" spans="1:36" ht="15" x14ac:dyDescent="0.25">
      <c r="A263">
        <v>4.7300000000000004</v>
      </c>
      <c r="B263">
        <v>3.56</v>
      </c>
      <c r="C263">
        <v>1.86</v>
      </c>
      <c r="D263" s="32">
        <f t="shared" si="25"/>
        <v>2.9949775492902786E-2</v>
      </c>
      <c r="E263" s="33">
        <f>IF(OR($A263="",$B263="",$C263=""),"",A263*'MPTO_working_3-way'!$I262)</f>
        <v>4.8716624380814304</v>
      </c>
      <c r="F263" s="34">
        <f>IF(OR($A263="",$B263="",$C263=""),"",B263*'MPTO_working_3-way'!$I262)</f>
        <v>3.6666212007547339</v>
      </c>
      <c r="G263" s="35">
        <f>IF(OR($A263="",$B263="",$C263=""),"",C263*'MPTO_working_3-way'!$I262)</f>
        <v>1.9157065824167994</v>
      </c>
      <c r="H263" s="33">
        <f>IF(OR($A263="",$B263="",$C263=""),"",'MPTO_working_3-way'!E262)</f>
        <v>4.9644241425688733</v>
      </c>
      <c r="I263" s="34">
        <f>IF(OR($A263="",$B263="",$C263=""),"",'MPTO_working_3-way'!F262)</f>
        <v>3.6911862362390515</v>
      </c>
      <c r="J263" s="35">
        <f>IF(OR($A263="",$B263="",$C263=""),"",'MPTO_working_3-way'!G262)</f>
        <v>1.895191548055797</v>
      </c>
      <c r="K263" s="33">
        <f>IF(OR($A263="",$B263="",$C263=""),"",'OddsRatio_working_3-way'!H262)</f>
        <v>4.9167088505842411</v>
      </c>
      <c r="L263" s="34">
        <f>IF(OR($A263="",$B263="",$C263=""),"",'OddsRatio_working_3-way'!I262)</f>
        <v>3.6881433398111674</v>
      </c>
      <c r="M263" s="35">
        <f>IF(OR($A263="",$B263="",$C263=""),"",'OddsRatio_working_3-way'!J262)</f>
        <v>1.9030481532178143</v>
      </c>
      <c r="N263" s="36">
        <f t="shared" si="22"/>
        <v>20.526873787130096</v>
      </c>
      <c r="O263" s="37">
        <f t="shared" si="23"/>
        <v>27.273065453125099</v>
      </c>
      <c r="P263" s="37">
        <f t="shared" si="24"/>
        <v>52.200060759744801</v>
      </c>
      <c r="Q263" t="s">
        <v>717</v>
      </c>
      <c r="R263" t="s">
        <v>589</v>
      </c>
      <c r="S263" s="28">
        <v>44415</v>
      </c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F263"/>
      <c r="AG263"/>
      <c r="AH263" s="50"/>
      <c r="AJ263" t="s">
        <v>744</v>
      </c>
    </row>
    <row r="264" spans="1:36" ht="15" x14ac:dyDescent="0.25">
      <c r="A264">
        <v>2.66</v>
      </c>
      <c r="B264">
        <v>3.33</v>
      </c>
      <c r="C264">
        <v>2.85</v>
      </c>
      <c r="D264" s="32">
        <f t="shared" si="25"/>
        <v>2.7117342906816555E-2</v>
      </c>
      <c r="E264" s="33">
        <f>IF(OR($A264="",$B264="",$C264=""),"",A264*'MPTO_working_3-way'!$I263)</f>
        <v>2.7321321321321324</v>
      </c>
      <c r="F264" s="34">
        <f>IF(OR($A264="",$B264="",$C264=""),"",B264*'MPTO_working_3-way'!$I263)</f>
        <v>3.4203007518796991</v>
      </c>
      <c r="G264" s="35">
        <f>IF(OR($A264="",$B264="",$C264=""),"",C264*'MPTO_working_3-way'!$I263)</f>
        <v>2.9272844272844272</v>
      </c>
      <c r="H264" s="33">
        <f>IF(OR($A264="",$B264="",$C264=""),"",'MPTO_working_3-way'!E263)</f>
        <v>2.7255328314426963</v>
      </c>
      <c r="I264" s="34">
        <f>IF(OR($A264="",$B264="",$C264=""),"",'MPTO_working_3-way'!F263)</f>
        <v>3.4333445308664303</v>
      </c>
      <c r="J264" s="35">
        <f>IF(OR($A264="",$B264="",$C264=""),"",'MPTO_working_3-way'!G263)</f>
        <v>2.925361632796847</v>
      </c>
      <c r="K264" s="33">
        <f>IF(OR($A264="",$B264="",$C264=""),"",'OddsRatio_working_3-way'!H263)</f>
        <v>2.7287565031428951</v>
      </c>
      <c r="L264" s="34">
        <f>IF(OR($A264="",$B264="",$C264=""),"",'OddsRatio_working_3-way'!I263)</f>
        <v>3.4265076218812913</v>
      </c>
      <c r="M264" s="35">
        <f>IF(OR($A264="",$B264="",$C264=""),"",'OddsRatio_working_3-way'!J263)</f>
        <v>2.9266262233821423</v>
      </c>
      <c r="N264" s="36">
        <f t="shared" si="22"/>
        <v>36.601450868322708</v>
      </c>
      <c r="O264" s="37">
        <f t="shared" si="23"/>
        <v>29.237194987909433</v>
      </c>
      <c r="P264" s="37">
        <f t="shared" si="24"/>
        <v>34.161354143767866</v>
      </c>
      <c r="Q264" t="s">
        <v>714</v>
      </c>
      <c r="R264" t="s">
        <v>588</v>
      </c>
      <c r="S264" s="28">
        <v>44415</v>
      </c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F264"/>
      <c r="AG264"/>
      <c r="AH264" s="50"/>
      <c r="AJ264" t="s">
        <v>744</v>
      </c>
    </row>
    <row r="265" spans="1:36" ht="15" x14ac:dyDescent="0.25">
      <c r="A265">
        <v>5.48</v>
      </c>
      <c r="B265">
        <v>4.28</v>
      </c>
      <c r="C265">
        <v>1.6</v>
      </c>
      <c r="D265" s="32">
        <f t="shared" si="25"/>
        <v>4.1126611637901656E-2</v>
      </c>
      <c r="E265" s="33">
        <f>IF(OR($A265="",$B265="",$C265=""),"",A265*'MPTO_working_3-way'!$I264)</f>
        <v>5.7053738317757015</v>
      </c>
      <c r="F265" s="34">
        <f>IF(OR($A265="",$B265="",$C265=""),"",B265*'MPTO_working_3-way'!$I264)</f>
        <v>4.4560218978102197</v>
      </c>
      <c r="G265" s="35">
        <f>IF(OR($A265="",$B265="",$C265=""),"",C265*'MPTO_working_3-way'!$I264)</f>
        <v>1.6658025786206427</v>
      </c>
      <c r="H265" s="33">
        <f>IF(OR($A265="",$B265="",$C265=""),"",'MPTO_working_3-way'!E264)</f>
        <v>5.9251225221887269</v>
      </c>
      <c r="I265" s="34">
        <f>IF(OR($A265="",$B265="",$C265=""),"",'MPTO_working_3-way'!F264)</f>
        <v>4.5467774661721183</v>
      </c>
      <c r="J265" s="35">
        <f>IF(OR($A265="",$B265="",$C265=""),"",'MPTO_working_3-way'!G264)</f>
        <v>1.6358817457291388</v>
      </c>
      <c r="K265" s="33">
        <f>IF(OR($A265="",$B265="",$C265=""),"",'OddsRatio_working_3-way'!H264)</f>
        <v>5.8228691942756567</v>
      </c>
      <c r="L265" s="34">
        <f>IF(OR($A265="",$B265="",$C265=""),"",'OddsRatio_working_3-way'!I264)</f>
        <v>4.531029231523247</v>
      </c>
      <c r="M265" s="35">
        <f>IF(OR($A265="",$B265="",$C265=""),"",'OddsRatio_working_3-way'!J264)</f>
        <v>1.645919981376204</v>
      </c>
      <c r="N265" s="36">
        <f t="shared" si="22"/>
        <v>17.527335271714648</v>
      </c>
      <c r="O265" s="37">
        <f t="shared" si="23"/>
        <v>22.441541422662677</v>
      </c>
      <c r="P265" s="37">
        <f t="shared" si="24"/>
        <v>60.031123305622671</v>
      </c>
      <c r="Q265" t="s">
        <v>672</v>
      </c>
      <c r="R265" t="s">
        <v>593</v>
      </c>
      <c r="S265" s="28">
        <v>44415</v>
      </c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F265"/>
      <c r="AG265"/>
      <c r="AH265" s="50"/>
      <c r="AJ265" t="s">
        <v>740</v>
      </c>
    </row>
    <row r="266" spans="1:36" ht="15" x14ac:dyDescent="0.25">
      <c r="A266">
        <v>2.46</v>
      </c>
      <c r="B266">
        <v>3.63</v>
      </c>
      <c r="C266">
        <v>2.8</v>
      </c>
      <c r="D266" s="32">
        <f t="shared" si="25"/>
        <v>3.9129015847419346E-2</v>
      </c>
      <c r="E266" s="33">
        <f>IF(OR($A266="",$B266="",$C266=""),"",A266*'MPTO_working_3-way'!$I265)</f>
        <v>2.5562573789846517</v>
      </c>
      <c r="F266" s="34">
        <f>IF(OR($A266="",$B266="",$C266=""),"",B266*'MPTO_working_3-way'!$I265)</f>
        <v>3.7720383275261322</v>
      </c>
      <c r="G266" s="35">
        <f>IF(OR($A266="",$B266="",$C266=""),"",C266*'MPTO_working_3-way'!$I265)</f>
        <v>2.9095612443727741</v>
      </c>
      <c r="H266" s="33">
        <f>IF(OR($A266="",$B266="",$C266=""),"",'MPTO_working_3-way'!E265)</f>
        <v>2.5415475691917364</v>
      </c>
      <c r="I266" s="34">
        <f>IF(OR($A266="",$B266="",$C266=""),"",'MPTO_working_3-way'!F265)</f>
        <v>3.810407992831323</v>
      </c>
      <c r="J266" s="35">
        <f>IF(OR($A266="",$B266="",$C266=""),"",'MPTO_working_3-way'!G265)</f>
        <v>2.9061331895189029</v>
      </c>
      <c r="K266" s="33">
        <f>IF(OR($A266="",$B266="",$C266=""),"",'OddsRatio_working_3-way'!H265)</f>
        <v>2.5485659008146531</v>
      </c>
      <c r="L266" s="34">
        <f>IF(OR($A266="",$B266="",$C266=""),"",'OddsRatio_working_3-way'!I265)</f>
        <v>3.7895399446181752</v>
      </c>
      <c r="M266" s="35">
        <f>IF(OR($A266="",$B266="",$C266=""),"",'OddsRatio_working_3-way'!J265)</f>
        <v>2.9091908366208048</v>
      </c>
      <c r="N266" s="36">
        <f t="shared" si="22"/>
        <v>39.119691476341131</v>
      </c>
      <c r="O266" s="37">
        <f t="shared" si="23"/>
        <v>26.510865298016306</v>
      </c>
      <c r="P266" s="37">
        <f t="shared" si="24"/>
        <v>34.369443225642563</v>
      </c>
      <c r="Q266" t="s">
        <v>670</v>
      </c>
      <c r="R266" t="s">
        <v>594</v>
      </c>
      <c r="S266" s="28">
        <v>44415</v>
      </c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F266"/>
      <c r="AG266"/>
      <c r="AH266" s="50"/>
      <c r="AJ266" t="s">
        <v>740</v>
      </c>
    </row>
    <row r="267" spans="1:36" ht="15" x14ac:dyDescent="0.25">
      <c r="A267">
        <v>6.23</v>
      </c>
      <c r="B267">
        <v>3.96</v>
      </c>
      <c r="C267">
        <v>1.58</v>
      </c>
      <c r="D267" s="32">
        <f t="shared" si="25"/>
        <v>4.5950288590026922E-2</v>
      </c>
      <c r="E267" s="33">
        <f>IF(OR($A267="",$B267="",$C267=""),"",A267*'MPTO_working_3-way'!$I266)</f>
        <v>6.5162702979158684</v>
      </c>
      <c r="F267" s="34">
        <f>IF(OR($A267="",$B267="",$C267=""),"",B267*'MPTO_working_3-way'!$I266)</f>
        <v>4.1419631428165067</v>
      </c>
      <c r="G267" s="35">
        <f>IF(OR($A267="",$B267="",$C267=""),"",C267*'MPTO_working_3-way'!$I266)</f>
        <v>1.6526014559722426</v>
      </c>
      <c r="H267" s="33">
        <f>IF(OR($A267="",$B267="",$C267=""),"",'MPTO_working_3-way'!E266)</f>
        <v>6.8872002932518166</v>
      </c>
      <c r="I267" s="34">
        <f>IF(OR($A267="",$B267="",$C267=""),"",'MPTO_working_3-way'!F266)</f>
        <v>4.2157007172267962</v>
      </c>
      <c r="J267" s="35">
        <f>IF(OR($A267="",$B267="",$C267=""),"",'MPTO_working_3-way'!G266)</f>
        <v>1.6191850643876853</v>
      </c>
      <c r="K267" s="33">
        <f>IF(OR($A267="",$B267="",$C267=""),"",'OddsRatio_working_3-way'!H266)</f>
        <v>6.685202071346299</v>
      </c>
      <c r="L267" s="34">
        <f>IF(OR($A267="",$B267="",$C267=""),"",'OddsRatio_working_3-way'!I266)</f>
        <v>4.2176287057715189</v>
      </c>
      <c r="M267" s="35">
        <f>IF(OR($A267="",$B267="",$C267=""),"",'OddsRatio_working_3-way'!J266)</f>
        <v>1.6304813004552303</v>
      </c>
      <c r="N267" s="36">
        <f t="shared" si="22"/>
        <v>15.34620195727355</v>
      </c>
      <c r="O267" s="37">
        <f t="shared" si="23"/>
        <v>24.143140958033896</v>
      </c>
      <c r="P267" s="37">
        <f t="shared" si="24"/>
        <v>60.510657084692539</v>
      </c>
      <c r="Q267" t="s">
        <v>601</v>
      </c>
      <c r="R267" t="s">
        <v>606</v>
      </c>
      <c r="S267" s="28">
        <v>44416</v>
      </c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F267"/>
      <c r="AG267"/>
      <c r="AH267" s="50"/>
      <c r="AJ267" t="s">
        <v>733</v>
      </c>
    </row>
    <row r="268" spans="1:36" ht="15" x14ac:dyDescent="0.25">
      <c r="A268">
        <v>2.16</v>
      </c>
      <c r="B268">
        <v>3.66</v>
      </c>
      <c r="C268">
        <v>3.25</v>
      </c>
      <c r="D268" s="32">
        <f t="shared" si="25"/>
        <v>4.3879314371117584E-2</v>
      </c>
      <c r="E268" s="33">
        <f>IF(OR($A268="",$B268="",$C268=""),"",A268*'MPTO_working_3-way'!$I267)</f>
        <v>2.2547793190416141</v>
      </c>
      <c r="F268" s="34">
        <f>IF(OR($A268="",$B268="",$C268=""),"",B268*'MPTO_working_3-way'!$I267)</f>
        <v>3.8205982905982907</v>
      </c>
      <c r="G268" s="35">
        <f>IF(OR($A268="",$B268="",$C268=""),"",C268*'MPTO_working_3-way'!$I267)</f>
        <v>3.3926077717061323</v>
      </c>
      <c r="H268" s="33">
        <f>IF(OR($A268="",$B268="",$C268=""),"",'MPTO_working_3-way'!E267)</f>
        <v>2.2304673935689978</v>
      </c>
      <c r="I268" s="34">
        <f>IF(OR($A268="",$B268="",$C268=""),"",'MPTO_working_3-way'!F267)</f>
        <v>3.8670118298666507</v>
      </c>
      <c r="J268" s="35">
        <f>IF(OR($A268="",$B268="",$C268=""),"",'MPTO_working_3-way'!G267)</f>
        <v>3.4122021833249221</v>
      </c>
      <c r="K268" s="33">
        <f>IF(OR($A268="",$B268="",$C268=""),"",'OddsRatio_working_3-way'!H267)</f>
        <v>2.2405415058647788</v>
      </c>
      <c r="L268" s="34">
        <f>IF(OR($A268="",$B268="",$C268=""),"",'OddsRatio_working_3-way'!I267)</f>
        <v>3.8446900048278558</v>
      </c>
      <c r="M268" s="35">
        <f>IF(OR($A268="",$B268="",$C268=""),"",'OddsRatio_working_3-way'!J267)</f>
        <v>3.4062227484446148</v>
      </c>
      <c r="N268" s="36">
        <f t="shared" si="22"/>
        <v>44.350238249703587</v>
      </c>
      <c r="O268" s="37">
        <f t="shared" si="23"/>
        <v>26.173911098185719</v>
      </c>
      <c r="P268" s="37">
        <f t="shared" si="24"/>
        <v>29.47585065211069</v>
      </c>
      <c r="Q268" t="s">
        <v>537</v>
      </c>
      <c r="R268" t="s">
        <v>514</v>
      </c>
      <c r="S268" s="28">
        <v>44416</v>
      </c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F268"/>
      <c r="AG268"/>
      <c r="AH268" s="50"/>
      <c r="AJ268" t="s">
        <v>733</v>
      </c>
    </row>
    <row r="269" spans="1:36" ht="15" x14ac:dyDescent="0.25">
      <c r="A269">
        <v>2.2599999999999998</v>
      </c>
      <c r="B269">
        <v>3.22</v>
      </c>
      <c r="C269">
        <v>3.43</v>
      </c>
      <c r="D269" s="32">
        <f t="shared" si="25"/>
        <v>4.4582071821747782E-2</v>
      </c>
      <c r="E269" s="33">
        <f>IF(OR($A269="",$B269="",$C269=""),"",A269*'MPTO_working_3-way'!$I268)</f>
        <v>2.3607554823171499</v>
      </c>
      <c r="F269" s="34">
        <f>IF(OR($A269="",$B269="",$C269=""),"",B269*'MPTO_working_3-way'!$I268)</f>
        <v>3.363554271266028</v>
      </c>
      <c r="G269" s="35">
        <f>IF(OR($A269="",$B269="",$C269=""),"",C269*'MPTO_working_3-way'!$I268)</f>
        <v>3.582916506348595</v>
      </c>
      <c r="H269" s="33">
        <f>IF(OR($A269="",$B269="",$C269=""),"",'MPTO_working_3-way'!E268)</f>
        <v>2.3385402502782857</v>
      </c>
      <c r="I269" s="34">
        <f>IF(OR($A269="",$B269="",$C269=""),"",'MPTO_working_3-way'!F268)</f>
        <v>3.3818251482346509</v>
      </c>
      <c r="J269" s="35">
        <f>IF(OR($A269="",$B269="",$C269=""),"",'MPTO_working_3-way'!G268)</f>
        <v>3.6142248806349553</v>
      </c>
      <c r="K269" s="33">
        <f>IF(OR($A269="",$B269="",$C269=""),"",'OddsRatio_working_3-way'!H268)</f>
        <v>2.3479717868320265</v>
      </c>
      <c r="L269" s="34">
        <f>IF(OR($A269="",$B269="",$C269=""),"",'OddsRatio_working_3-way'!I268)</f>
        <v>3.3749979101326186</v>
      </c>
      <c r="M269" s="35">
        <f>IF(OR($A269="",$B269="",$C269=""),"",'OddsRatio_working_3-way'!J268)</f>
        <v>3.5996598746046238</v>
      </c>
      <c r="N269" s="36">
        <f t="shared" si="22"/>
        <v>42.359321305841938</v>
      </c>
      <c r="O269" s="37">
        <f t="shared" si="23"/>
        <v>29.730455326460486</v>
      </c>
      <c r="P269" s="37">
        <f t="shared" si="24"/>
        <v>27.910223367697601</v>
      </c>
      <c r="Q269" t="s">
        <v>605</v>
      </c>
      <c r="R269" t="s">
        <v>532</v>
      </c>
      <c r="S269" s="28">
        <v>44416</v>
      </c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F269"/>
      <c r="AG269"/>
      <c r="AH269" s="50"/>
      <c r="AJ269" t="s">
        <v>733</v>
      </c>
    </row>
    <row r="270" spans="1:36" ht="15" x14ac:dyDescent="0.25">
      <c r="A270">
        <v>1.98</v>
      </c>
      <c r="B270">
        <v>3.21</v>
      </c>
      <c r="C270">
        <v>4.4400000000000004</v>
      </c>
      <c r="D270" s="32">
        <f t="shared" si="25"/>
        <v>4.1802210026508968E-2</v>
      </c>
      <c r="E270" s="33">
        <f>IF(OR($A270="",$B270="",$C270=""),"",A270*'MPTO_working_3-way'!$I269)</f>
        <v>2.062768375852488</v>
      </c>
      <c r="F270" s="34">
        <f>IF(OR($A270="",$B270="",$C270=""),"",B270*'MPTO_working_3-way'!$I269)</f>
        <v>3.3441850941850939</v>
      </c>
      <c r="G270" s="35">
        <f>IF(OR($A270="",$B270="",$C270=""),"",C270*'MPTO_working_3-way'!$I269)</f>
        <v>4.6256018125176999</v>
      </c>
      <c r="H270" s="33">
        <f>IF(OR($A270="",$B270="",$C270=""),"",'MPTO_working_3-way'!E269)</f>
        <v>2.0361770216774664</v>
      </c>
      <c r="I270" s="34">
        <f>IF(OR($A270="",$B270="",$C270=""),"",'MPTO_working_3-way'!F269)</f>
        <v>3.3603007578961801</v>
      </c>
      <c r="J270" s="35">
        <f>IF(OR($A270="",$B270="",$C270=""),"",'MPTO_working_3-way'!G269)</f>
        <v>4.7328057768242759</v>
      </c>
      <c r="K270" s="33">
        <f>IF(OR($A270="",$B270="",$C270=""),"",'OddsRatio_working_3-way'!H269)</f>
        <v>2.0468956299804955</v>
      </c>
      <c r="L270" s="34">
        <f>IF(OR($A270="",$B270="",$C270=""),"",'OddsRatio_working_3-way'!I269)</f>
        <v>3.360856471690711</v>
      </c>
      <c r="M270" s="35">
        <f>IF(OR($A270="",$B270="",$C270=""),"",'OddsRatio_working_3-way'!J269)</f>
        <v>4.6748173134009248</v>
      </c>
      <c r="N270" s="36">
        <f t="shared" si="22"/>
        <v>48.478540378375065</v>
      </c>
      <c r="O270" s="37">
        <f t="shared" si="23"/>
        <v>29.902651074511727</v>
      </c>
      <c r="P270" s="37">
        <f t="shared" si="24"/>
        <v>21.618808547113208</v>
      </c>
      <c r="Q270" t="s">
        <v>599</v>
      </c>
      <c r="R270" t="s">
        <v>726</v>
      </c>
      <c r="S270" s="28">
        <v>44416</v>
      </c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F270"/>
      <c r="AG270"/>
      <c r="AH270" s="50"/>
      <c r="AJ270" t="s">
        <v>733</v>
      </c>
    </row>
    <row r="271" spans="1:36" ht="15" x14ac:dyDescent="0.25">
      <c r="A271">
        <v>1.83</v>
      </c>
      <c r="B271">
        <v>4.2</v>
      </c>
      <c r="C271">
        <v>3.95</v>
      </c>
      <c r="D271" s="32">
        <f t="shared" si="25"/>
        <v>3.77078824889574E-2</v>
      </c>
      <c r="E271" s="33">
        <f>IF(OR($A271="",$B271="",$C271=""),"",A271*'MPTO_working_3-way'!$I270)</f>
        <v>1.8990054249547921</v>
      </c>
      <c r="F271" s="34">
        <f>IF(OR($A271="",$B271="",$C271=""),"",B271*'MPTO_working_3-way'!$I270)</f>
        <v>4.3583731064536213</v>
      </c>
      <c r="G271" s="35">
        <f>IF(OR($A271="",$B271="",$C271=""),"",C271*'MPTO_working_3-way'!$I270)</f>
        <v>4.0989461358313823</v>
      </c>
      <c r="H271" s="33">
        <f>IF(OR($A271="",$B271="",$C271=""),"",'MPTO_working_3-way'!E270)</f>
        <v>1.8730843266454431</v>
      </c>
      <c r="I271" s="34">
        <f>IF(OR($A271="",$B271="",$C271=""),"",'MPTO_working_3-way'!F270)</f>
        <v>4.4340796564868779</v>
      </c>
      <c r="J271" s="35">
        <f>IF(OR($A271="",$B271="",$C271=""),"",'MPTO_working_3-way'!G270)</f>
        <v>4.1563578117299169</v>
      </c>
      <c r="K271" s="33">
        <f>IF(OR($A271="",$B271="",$C271=""),"",'OddsRatio_working_3-way'!H270)</f>
        <v>1.8826473245678887</v>
      </c>
      <c r="L271" s="34">
        <f>IF(OR($A271="",$B271="",$C271=""),"",'OddsRatio_working_3-way'!I270)</f>
        <v>4.4029776368882461</v>
      </c>
      <c r="M271" s="35">
        <f>IF(OR($A271="",$B271="",$C271=""),"",'OddsRatio_working_3-way'!J270)</f>
        <v>4.1371200090063525</v>
      </c>
      <c r="N271" s="36">
        <f t="shared" si="22"/>
        <v>52.659143931819266</v>
      </c>
      <c r="O271" s="37">
        <f t="shared" si="23"/>
        <v>22.944341284578393</v>
      </c>
      <c r="P271" s="37">
        <f t="shared" si="24"/>
        <v>24.396514783602338</v>
      </c>
      <c r="Q271" t="s">
        <v>540</v>
      </c>
      <c r="R271" t="s">
        <v>609</v>
      </c>
      <c r="S271" s="28">
        <v>44416</v>
      </c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F271"/>
      <c r="AG271"/>
      <c r="AH271" s="50"/>
      <c r="AJ271" t="s">
        <v>734</v>
      </c>
    </row>
    <row r="272" spans="1:36" ht="15" x14ac:dyDescent="0.25">
      <c r="A272">
        <v>1.1499999999999999</v>
      </c>
      <c r="B272">
        <v>8.6300000000000008</v>
      </c>
      <c r="C272">
        <v>18.47</v>
      </c>
      <c r="D272" s="32">
        <f t="shared" si="25"/>
        <v>3.9581924199062035E-2</v>
      </c>
      <c r="E272" s="33">
        <f>IF(OR($A272="",$B272="",$C272=""),"",A272*'MPTO_working_3-way'!$I271)</f>
        <v>1.1955192128289212</v>
      </c>
      <c r="F272" s="34">
        <f>IF(OR($A272="",$B272="",$C272=""),"",B272*'MPTO_working_3-way'!$I271)</f>
        <v>8.9715920058379055</v>
      </c>
      <c r="G272" s="35">
        <f>IF(OR($A272="",$B272="",$C272=""),"",C272*'MPTO_working_3-way'!$I271)</f>
        <v>19.201078139956675</v>
      </c>
      <c r="H272" s="33">
        <f>IF(OR($A272="",$B272="",$C272=""),"",'MPTO_working_3-way'!E271)</f>
        <v>1.1677178660225378</v>
      </c>
      <c r="I272" s="34">
        <f>IF(OR($A272="",$B272="",$C272=""),"",'MPTO_working_3-way'!F271)</f>
        <v>9.7389114300193373</v>
      </c>
      <c r="J272" s="35">
        <f>IF(OR($A272="",$B272="",$C272=""),"",'MPTO_working_3-way'!G271)</f>
        <v>24.421290559094864</v>
      </c>
      <c r="K272" s="33">
        <f>IF(OR($A272="",$B272="",$C272=""),"",'OddsRatio_working_3-way'!H271)</f>
        <v>1.1742181177267645</v>
      </c>
      <c r="L272" s="34">
        <f>IF(OR($A272="",$B272="",$C272=""),"",'OddsRatio_working_3-way'!I271)</f>
        <v>9.8618949217014418</v>
      </c>
      <c r="M272" s="35">
        <f>IF(OR($A272="",$B272="",$C272=""),"",'OddsRatio_working_3-way'!J271)</f>
        <v>21.290603444577226</v>
      </c>
      <c r="N272" s="36">
        <f t="shared" si="22"/>
        <v>83.645665353527036</v>
      </c>
      <c r="O272" s="37">
        <f t="shared" si="23"/>
        <v>11.146293760898732</v>
      </c>
      <c r="P272" s="37">
        <f t="shared" si="24"/>
        <v>5.2080408855742322</v>
      </c>
      <c r="Q272" t="s">
        <v>517</v>
      </c>
      <c r="R272" t="s">
        <v>611</v>
      </c>
      <c r="S272" s="28">
        <v>44416</v>
      </c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F272"/>
      <c r="AG272"/>
      <c r="AH272" s="50"/>
      <c r="AJ272" t="s">
        <v>734</v>
      </c>
    </row>
    <row r="273" spans="1:36" ht="15" x14ac:dyDescent="0.25">
      <c r="A273">
        <v>4.8899999999999997</v>
      </c>
      <c r="B273">
        <v>4.0199999999999996</v>
      </c>
      <c r="C273">
        <v>1.71</v>
      </c>
      <c r="D273" s="32">
        <f t="shared" si="25"/>
        <v>3.8050518048011961E-2</v>
      </c>
      <c r="E273" s="33">
        <f>IF(OR($A273="",$B273="",$C273=""),"",A273*'MPTO_working_3-way'!$I272)</f>
        <v>5.0760670332547786</v>
      </c>
      <c r="F273" s="34">
        <f>IF(OR($A273="",$B273="",$C273=""),"",B273*'MPTO_working_3-way'!$I272)</f>
        <v>4.1729630825530073</v>
      </c>
      <c r="G273" s="35">
        <f>IF(OR($A273="",$B273="",$C273=""),"",C273*'MPTO_working_3-way'!$I272)</f>
        <v>1.7750663858621005</v>
      </c>
      <c r="H273" s="33">
        <f>IF(OR($A273="",$B273="",$C273=""),"",'MPTO_working_3-way'!E272)</f>
        <v>5.2133438050474519</v>
      </c>
      <c r="I273" s="34">
        <f>IF(OR($A273="",$B273="",$C273=""),"",'MPTO_working_3-way'!F272)</f>
        <v>4.2359830060842691</v>
      </c>
      <c r="J273" s="35">
        <f>IF(OR($A273="",$B273="",$C273=""),"",'MPTO_working_3-way'!G272)</f>
        <v>1.7479100635490434</v>
      </c>
      <c r="K273" s="33">
        <f>IF(OR($A273="",$B273="",$C273=""),"",'OddsRatio_working_3-way'!H272)</f>
        <v>5.1503014024978366</v>
      </c>
      <c r="L273" s="34">
        <f>IF(OR($A273="",$B273="",$C273=""),"",'OddsRatio_working_3-way'!I272)</f>
        <v>4.2220848934559045</v>
      </c>
      <c r="M273" s="35">
        <f>IF(OR($A273="",$B273="",$C273=""),"",'OddsRatio_working_3-way'!J272)</f>
        <v>1.7575100246204283</v>
      </c>
      <c r="N273" s="36">
        <f t="shared" si="22"/>
        <v>19.700291454953444</v>
      </c>
      <c r="O273" s="37">
        <f t="shared" si="23"/>
        <v>23.963787366846358</v>
      </c>
      <c r="P273" s="37">
        <f t="shared" si="24"/>
        <v>56.335921178200202</v>
      </c>
      <c r="Q273" t="s">
        <v>542</v>
      </c>
      <c r="R273" t="s">
        <v>539</v>
      </c>
      <c r="S273" s="28">
        <v>44416</v>
      </c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F273"/>
      <c r="AG273"/>
      <c r="AH273" s="50"/>
      <c r="AJ273" t="s">
        <v>734</v>
      </c>
    </row>
    <row r="274" spans="1:36" ht="15" x14ac:dyDescent="0.25">
      <c r="A274">
        <v>2.65</v>
      </c>
      <c r="B274">
        <v>2.96</v>
      </c>
      <c r="C274">
        <v>3.14</v>
      </c>
      <c r="D274" s="32">
        <f t="shared" si="25"/>
        <v>3.3667665983493356E-2</v>
      </c>
      <c r="E274" s="33">
        <f>IF(OR($A274="",$B274="",$C274=""),"",A274*'MPTO_working_3-way'!$I273)</f>
        <v>2.7392193148562574</v>
      </c>
      <c r="F274" s="34">
        <f>IF(OR($A274="",$B274="",$C274=""),"",B274*'MPTO_working_3-way'!$I273)</f>
        <v>3.0596562913111405</v>
      </c>
      <c r="G274" s="35">
        <f>IF(OR($A274="",$B274="",$C274=""),"",C274*'MPTO_working_3-way'!$I273)</f>
        <v>3.2457164711881692</v>
      </c>
      <c r="H274" s="33">
        <f>IF(OR($A274="",$B274="",$C274=""),"",'MPTO_working_3-way'!E273)</f>
        <v>2.7312260386279861</v>
      </c>
      <c r="I274" s="34">
        <f>IF(OR($A274="",$B274="",$C274=""),"",'MPTO_working_3-way'!F273)</f>
        <v>3.0617060913840195</v>
      </c>
      <c r="J274" s="35">
        <f>IF(OR($A274="",$B274="",$C274=""),"",'MPTO_working_3-way'!G273)</f>
        <v>3.2546915000643093</v>
      </c>
      <c r="K274" s="33">
        <f>IF(OR($A274="",$B274="",$C274=""),"",'OddsRatio_working_3-way'!H273)</f>
        <v>2.7349841591303892</v>
      </c>
      <c r="L274" s="34">
        <f>IF(OR($A274="",$B274="",$C274=""),"",'OddsRatio_working_3-way'!I273)</f>
        <v>3.0609508799367049</v>
      </c>
      <c r="M274" s="35">
        <f>IF(OR($A274="",$B274="",$C274=""),"",'OddsRatio_working_3-way'!J273)</f>
        <v>3.2502218791145654</v>
      </c>
      <c r="N274" s="36">
        <f t="shared" si="22"/>
        <v>36.506751926596856</v>
      </c>
      <c r="O274" s="37">
        <f t="shared" si="23"/>
        <v>32.683409664014079</v>
      </c>
      <c r="P274" s="37">
        <f t="shared" si="24"/>
        <v>30.809838409389066</v>
      </c>
      <c r="Q274" t="s">
        <v>728</v>
      </c>
      <c r="R274" t="s">
        <v>613</v>
      </c>
      <c r="S274" s="28">
        <v>44416</v>
      </c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F274"/>
      <c r="AG274"/>
      <c r="AH274" s="50"/>
      <c r="AJ274" t="s">
        <v>739</v>
      </c>
    </row>
    <row r="275" spans="1:36" ht="15" x14ac:dyDescent="0.25">
      <c r="A275">
        <v>1.71</v>
      </c>
      <c r="B275">
        <v>3.88</v>
      </c>
      <c r="C275">
        <v>5.18</v>
      </c>
      <c r="D275" s="32">
        <f t="shared" si="25"/>
        <v>3.5577473450506547E-2</v>
      </c>
      <c r="E275" s="33">
        <f>IF(OR($A275="",$B275="",$C275=""),"",A275*'MPTO_working_3-way'!$I274)</f>
        <v>1.7708374796003661</v>
      </c>
      <c r="F275" s="34">
        <f>IF(OR($A275="",$B275="",$C275=""),"",B275*'MPTO_working_3-way'!$I274)</f>
        <v>4.0180405969879649</v>
      </c>
      <c r="G275" s="35">
        <f>IF(OR($A275="",$B275="",$C275=""),"",C275*'MPTO_working_3-way'!$I274)</f>
        <v>5.3642913124736236</v>
      </c>
      <c r="H275" s="33">
        <f>IF(OR($A275="",$B275="",$C275=""),"",'MPTO_working_3-way'!E274)</f>
        <v>1.7453951472212164</v>
      </c>
      <c r="I275" s="34">
        <f>IF(OR($A275="",$B275="",$C275=""),"",'MPTO_working_3-way'!F274)</f>
        <v>4.0671436456260084</v>
      </c>
      <c r="J275" s="35">
        <f>IF(OR($A275="",$B275="",$C275=""),"",'MPTO_working_3-way'!G274)</f>
        <v>5.5190368481094616</v>
      </c>
      <c r="K275" s="33">
        <f>IF(OR($A275="",$B275="",$C275=""),"",'OddsRatio_working_3-way'!H274)</f>
        <v>1.7544922853660923</v>
      </c>
      <c r="L275" s="34">
        <f>IF(OR($A275="",$B275="",$C275=""),"",'OddsRatio_working_3-way'!I274)</f>
        <v>4.0604757490906289</v>
      </c>
      <c r="M275" s="35">
        <f>IF(OR($A275="",$B275="",$C275=""),"",'OddsRatio_working_3-way'!J274)</f>
        <v>5.4419404969440386</v>
      </c>
      <c r="N275" s="36">
        <f t="shared" si="22"/>
        <v>56.470456014160888</v>
      </c>
      <c r="O275" s="37">
        <f t="shared" si="23"/>
        <v>24.887752521704929</v>
      </c>
      <c r="P275" s="37">
        <f t="shared" si="24"/>
        <v>18.64179146413419</v>
      </c>
      <c r="Q275" t="s">
        <v>546</v>
      </c>
      <c r="R275" t="s">
        <v>616</v>
      </c>
      <c r="S275" s="28">
        <v>44416</v>
      </c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F275"/>
      <c r="AG275"/>
      <c r="AH275" s="50"/>
      <c r="AJ275" t="s">
        <v>739</v>
      </c>
    </row>
    <row r="276" spans="1:36" ht="15" x14ac:dyDescent="0.25">
      <c r="A276">
        <v>2.69</v>
      </c>
      <c r="B276">
        <v>3.09</v>
      </c>
      <c r="C276">
        <v>2.92</v>
      </c>
      <c r="D276" s="32">
        <f t="shared" si="25"/>
        <v>3.7837560789824032E-2</v>
      </c>
      <c r="E276" s="33">
        <f>IF(OR($A276="",$B276="",$C276=""),"",A276*'MPTO_working_3-way'!$I275)</f>
        <v>2.7917830385246267</v>
      </c>
      <c r="F276" s="34">
        <f>IF(OR($A276="",$B276="",$C276=""),"",B276*'MPTO_working_3-way'!$I275)</f>
        <v>3.2069180628405562</v>
      </c>
      <c r="G276" s="35">
        <f>IF(OR($A276="",$B276="",$C276=""),"",C276*'MPTO_working_3-way'!$I275)</f>
        <v>3.0304856775062863</v>
      </c>
      <c r="H276" s="33">
        <f>IF(OR($A276="",$B276="",$C276=""),"",'MPTO_working_3-way'!E275)</f>
        <v>2.7844706270340325</v>
      </c>
      <c r="I276" s="34">
        <f>IF(OR($A276="",$B276="",$C276=""),"",'MPTO_working_3-way'!F275)</f>
        <v>3.2153092426964691</v>
      </c>
      <c r="J276" s="35">
        <f>IF(OR($A276="",$B276="",$C276=""),"",'MPTO_working_3-way'!G275)</f>
        <v>3.0316513511654546</v>
      </c>
      <c r="K276" s="33">
        <f>IF(OR($A276="",$B276="",$C276=""),"",'OddsRatio_working_3-way'!H275)</f>
        <v>2.7879408693355918</v>
      </c>
      <c r="L276" s="34">
        <f>IF(OR($A276="",$B276="",$C276=""),"",'OddsRatio_working_3-way'!I275)</f>
        <v>3.2111221401842527</v>
      </c>
      <c r="M276" s="35">
        <f>IF(OR($A276="",$B276="",$C276=""),"",'OddsRatio_working_3-way'!J275)</f>
        <v>3.0312701000735722</v>
      </c>
      <c r="N276" s="36">
        <f t="shared" si="22"/>
        <v>35.819402374780161</v>
      </c>
      <c r="O276" s="37">
        <f t="shared" si="23"/>
        <v>31.182586533384676</v>
      </c>
      <c r="P276" s="37">
        <f t="shared" si="24"/>
        <v>32.998011091835153</v>
      </c>
      <c r="Q276" t="s">
        <v>545</v>
      </c>
      <c r="R276" t="s">
        <v>547</v>
      </c>
      <c r="S276" s="28">
        <v>44416</v>
      </c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F276"/>
      <c r="AG276"/>
      <c r="AH276" s="50"/>
      <c r="AJ276" t="s">
        <v>739</v>
      </c>
    </row>
    <row r="277" spans="1:36" ht="15" x14ac:dyDescent="0.25">
      <c r="A277">
        <v>5.41</v>
      </c>
      <c r="B277">
        <v>3.77</v>
      </c>
      <c r="C277">
        <v>1.69</v>
      </c>
      <c r="D277" s="32">
        <f t="shared" si="25"/>
        <v>4.1810849270264683E-2</v>
      </c>
      <c r="E277" s="33">
        <f>IF(OR($A277="",$B277="",$C277=""),"",A277*'MPTO_working_3-way'!$I276)</f>
        <v>5.6361966945521322</v>
      </c>
      <c r="F277" s="34">
        <f>IF(OR($A277="",$B277="",$C277=""),"",B277*'MPTO_working_3-way'!$I276)</f>
        <v>3.9276269017488978</v>
      </c>
      <c r="G277" s="35">
        <f>IF(OR($A277="",$B277="",$C277=""),"",C277*'MPTO_working_3-way'!$I276)</f>
        <v>1.7606603352667474</v>
      </c>
      <c r="H277" s="33">
        <f>IF(OR($A277="",$B277="",$C277=""),"",'MPTO_working_3-way'!E276)</f>
        <v>5.8511719155152742</v>
      </c>
      <c r="I277" s="34">
        <f>IF(OR($A277="",$B277="",$C277=""),"",'MPTO_working_3-way'!F276)</f>
        <v>3.9790694638078956</v>
      </c>
      <c r="J277" s="35">
        <f>IF(OR($A277="",$B277="",$C277=""),"",'MPTO_working_3-way'!G276)</f>
        <v>1.7307654899288292</v>
      </c>
      <c r="K277" s="33">
        <f>IF(OR($A277="",$B277="",$C277=""),"",'OddsRatio_working_3-way'!H276)</f>
        <v>5.738504913612938</v>
      </c>
      <c r="L277" s="34">
        <f>IF(OR($A277="",$B277="",$C277=""),"",'OddsRatio_working_3-way'!I276)</f>
        <v>3.9763398210221848</v>
      </c>
      <c r="M277" s="35">
        <f>IF(OR($A277="",$B277="",$C277=""),"",'OddsRatio_working_3-way'!J276)</f>
        <v>1.7413987279802554</v>
      </c>
      <c r="N277" s="36">
        <f t="shared" si="22"/>
        <v>17.742460992651051</v>
      </c>
      <c r="O277" s="37">
        <f t="shared" si="23"/>
        <v>25.460666835608009</v>
      </c>
      <c r="P277" s="37">
        <f t="shared" si="24"/>
        <v>56.796872171740944</v>
      </c>
      <c r="Q277" t="s">
        <v>698</v>
      </c>
      <c r="R277" t="s">
        <v>612</v>
      </c>
      <c r="S277" s="28">
        <v>44416</v>
      </c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F277"/>
      <c r="AG277"/>
      <c r="AH277" s="50"/>
      <c r="AJ277" t="s">
        <v>739</v>
      </c>
    </row>
    <row r="278" spans="1:36" ht="15" x14ac:dyDescent="0.25">
      <c r="A278">
        <v>2.13</v>
      </c>
      <c r="B278">
        <v>3.25</v>
      </c>
      <c r="C278">
        <v>3.82</v>
      </c>
      <c r="D278" s="32">
        <f t="shared" si="25"/>
        <v>3.8955980479467023E-2</v>
      </c>
      <c r="E278" s="33">
        <f>IF(OR($A278="",$B278="",$C278=""),"",A278*'MPTO_working_3-way'!$I277)</f>
        <v>2.2129762384212648</v>
      </c>
      <c r="F278" s="34">
        <f>IF(OR($A278="",$B278="",$C278=""),"",B278*'MPTO_working_3-way'!$I277)</f>
        <v>3.376606936558268</v>
      </c>
      <c r="G278" s="35">
        <f>IF(OR($A278="",$B278="",$C278=""),"",C278*'MPTO_working_3-way'!$I277)</f>
        <v>3.968811845431564</v>
      </c>
      <c r="H278" s="33">
        <f>IF(OR($A278="",$B278="",$C278=""),"",'MPTO_working_3-way'!E277)</f>
        <v>2.1905889434858907</v>
      </c>
      <c r="I278" s="34">
        <f>IF(OR($A278="",$B278="",$C278=""),"",'MPTO_working_3-way'!F277)</f>
        <v>3.3932009247358286</v>
      </c>
      <c r="J278" s="35">
        <f>IF(OR($A278="",$B278="",$C278=""),"",'MPTO_working_3-way'!G277)</f>
        <v>4.0193769680326898</v>
      </c>
      <c r="K278" s="33">
        <f>IF(OR($A278="",$B278="",$C278=""),"",'OddsRatio_working_3-way'!H277)</f>
        <v>2.1998451045845431</v>
      </c>
      <c r="L278" s="34">
        <f>IF(OR($A278="",$B278="",$C278=""),"",'OddsRatio_working_3-way'!I277)</f>
        <v>3.3890721108984261</v>
      </c>
      <c r="M278" s="35">
        <f>IF(OR($A278="",$B278="",$C278=""),"",'OddsRatio_working_3-way'!J277)</f>
        <v>3.9943037123260274</v>
      </c>
      <c r="N278" s="36">
        <f t="shared" si="22"/>
        <v>45.188013438110794</v>
      </c>
      <c r="O278" s="37">
        <f t="shared" si="23"/>
        <v>29.615528807131074</v>
      </c>
      <c r="P278" s="37">
        <f t="shared" si="24"/>
        <v>25.196457754758118</v>
      </c>
      <c r="Q278" t="s">
        <v>620</v>
      </c>
      <c r="R278" t="s">
        <v>729</v>
      </c>
      <c r="S278" s="28">
        <v>44416</v>
      </c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F278"/>
      <c r="AG278"/>
      <c r="AH278" s="50"/>
      <c r="AJ278" t="s">
        <v>739</v>
      </c>
    </row>
    <row r="279" spans="1:36" ht="15" x14ac:dyDescent="0.25">
      <c r="A279">
        <v>1.86</v>
      </c>
      <c r="B279">
        <v>3.52</v>
      </c>
      <c r="C279">
        <v>4.53</v>
      </c>
      <c r="D279" s="32">
        <f t="shared" si="25"/>
        <v>4.2475869569439384E-2</v>
      </c>
      <c r="E279" s="33">
        <f>IF(OR($A279="",$B279="",$C279=""),"",A279*'MPTO_working_3-way'!$I278)</f>
        <v>1.9390051173991574</v>
      </c>
      <c r="F279" s="34">
        <f>IF(OR($A279="",$B279="",$C279=""),"",B279*'MPTO_working_3-way'!$I278)</f>
        <v>3.6695150608844265</v>
      </c>
      <c r="G279" s="35">
        <f>IF(OR($A279="",$B279="",$C279=""),"",C279*'MPTO_working_3-way'!$I278)</f>
        <v>4.7224156891495603</v>
      </c>
      <c r="H279" s="33">
        <f>IF(OR($A279="",$B279="",$C279=""),"",'MPTO_working_3-way'!E278)</f>
        <v>1.9103080369081609</v>
      </c>
      <c r="I279" s="34">
        <f>IF(OR($A279="",$B279="",$C279=""),"",'MPTO_working_3-way'!F278)</f>
        <v>3.7046327995251489</v>
      </c>
      <c r="J279" s="35">
        <f>IF(OR($A279="",$B279="",$C279=""),"",'MPTO_working_3-way'!G278)</f>
        <v>4.8404601591050644</v>
      </c>
      <c r="K279" s="33">
        <f>IF(OR($A279="",$B279="",$C279=""),"",'OddsRatio_working_3-way'!H278)</f>
        <v>1.9211691994120179</v>
      </c>
      <c r="L279" s="34">
        <f>IF(OR($A279="",$B279="",$C279=""),"",'OddsRatio_working_3-way'!I278)</f>
        <v>3.6992399796724245</v>
      </c>
      <c r="M279" s="35">
        <f>IF(OR($A279="",$B279="",$C279=""),"",'OddsRatio_working_3-way'!J278)</f>
        <v>4.7810782254935162</v>
      </c>
      <c r="N279" s="36">
        <f t="shared" si="22"/>
        <v>51.572839649919459</v>
      </c>
      <c r="O279" s="37">
        <f t="shared" si="23"/>
        <v>27.251557315014264</v>
      </c>
      <c r="P279" s="37">
        <f t="shared" si="24"/>
        <v>21.175603035066271</v>
      </c>
      <c r="Q279" t="s">
        <v>697</v>
      </c>
      <c r="R279" t="s">
        <v>621</v>
      </c>
      <c r="S279" s="28">
        <v>44416</v>
      </c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F279"/>
      <c r="AG279"/>
      <c r="AH279" s="50"/>
      <c r="AJ279" t="s">
        <v>739</v>
      </c>
    </row>
    <row r="280" spans="1:36" ht="15" x14ac:dyDescent="0.25">
      <c r="A280">
        <v>1.38</v>
      </c>
      <c r="B280">
        <v>4.74</v>
      </c>
      <c r="C280">
        <v>8.93</v>
      </c>
      <c r="D280" s="32">
        <f t="shared" si="25"/>
        <v>4.7590228161182857E-2</v>
      </c>
      <c r="E280" s="33">
        <f>IF(OR($A280="",$B280="",$C280=""),"",A280*'MPTO_working_3-way'!$I279)</f>
        <v>1.4456745148624321</v>
      </c>
      <c r="F280" s="34">
        <f>IF(OR($A280="",$B280="",$C280=""),"",B280*'MPTO_working_3-way'!$I279)</f>
        <v>4.9655776814840067</v>
      </c>
      <c r="G280" s="35">
        <f>IF(OR($A280="",$B280="",$C280=""),"",C280*'MPTO_working_3-way'!$I279)</f>
        <v>9.3549807374793623</v>
      </c>
      <c r="H280" s="33">
        <f>IF(OR($A280="",$B280="",$C280=""),"",'MPTO_working_3-way'!E279)</f>
        <v>1.4108864272110246</v>
      </c>
      <c r="I280" s="34">
        <f>IF(OR($A280="",$B280="",$C280=""),"",'MPTO_working_3-way'!F279)</f>
        <v>5.1253912950087992</v>
      </c>
      <c r="J280" s="35">
        <f>IF(OR($A280="",$B280="",$C280=""),"",'MPTO_working_3-way'!G279)</f>
        <v>10.40380566853538</v>
      </c>
      <c r="K280" s="33">
        <f>IF(OR($A280="",$B280="",$C280=""),"",'OddsRatio_working_3-way'!H279)</f>
        <v>1.4213132963036119</v>
      </c>
      <c r="L280" s="34">
        <f>IF(OR($A280="",$B280="",$C280=""),"",'OddsRatio_working_3-way'!I279)</f>
        <v>5.1466098109881848</v>
      </c>
      <c r="M280" s="35">
        <f>IF(OR($A280="",$B280="",$C280=""),"",'OddsRatio_working_3-way'!J279)</f>
        <v>9.7921432623359053</v>
      </c>
      <c r="N280" s="36">
        <f t="shared" si="22"/>
        <v>69.17186335647331</v>
      </c>
      <c r="O280" s="37">
        <f t="shared" si="23"/>
        <v>20.138643762011213</v>
      </c>
      <c r="P280" s="37">
        <f t="shared" si="24"/>
        <v>10.689492881515472</v>
      </c>
      <c r="Q280" t="s">
        <v>614</v>
      </c>
      <c r="R280" t="s">
        <v>619</v>
      </c>
      <c r="S280" s="28">
        <v>44416</v>
      </c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F280"/>
      <c r="AG280"/>
      <c r="AH280" s="50"/>
      <c r="AJ280" t="s">
        <v>739</v>
      </c>
    </row>
    <row r="281" spans="1:36" ht="15" x14ac:dyDescent="0.25">
      <c r="A281">
        <v>1.76</v>
      </c>
      <c r="B281">
        <v>3.79</v>
      </c>
      <c r="C281">
        <v>4.91</v>
      </c>
      <c r="D281" s="32">
        <f t="shared" si="25"/>
        <v>3.5700048705922249E-2</v>
      </c>
      <c r="E281" s="33">
        <f>IF(OR($A281="",$B281="",$C281=""),"",A281*'MPTO_working_3-way'!$I280)</f>
        <v>1.8228320857224232</v>
      </c>
      <c r="F281" s="34">
        <f>IF(OR($A281="",$B281="",$C281=""),"",B281*'MPTO_working_3-way'!$I280)</f>
        <v>3.9253031845954456</v>
      </c>
      <c r="G281" s="35">
        <f>IF(OR($A281="",$B281="",$C281=""),"",C281*'MPTO_working_3-way'!$I280)</f>
        <v>5.0852872391460782</v>
      </c>
      <c r="H281" s="33">
        <f>IF(OR($A281="",$B281="",$C281=""),"",'MPTO_working_3-way'!E280)</f>
        <v>1.797650033671522</v>
      </c>
      <c r="I281" s="34">
        <f>IF(OR($A281="",$B281="",$C281=""),"",'MPTO_working_3-way'!F280)</f>
        <v>3.9690064019547284</v>
      </c>
      <c r="J281" s="35">
        <f>IF(OR($A281="",$B281="",$C281=""),"",'MPTO_working_3-way'!G280)</f>
        <v>5.2146895090129668</v>
      </c>
      <c r="K281" s="33">
        <f>IF(OR($A281="",$B281="",$C281=""),"",'OddsRatio_working_3-way'!H280)</f>
        <v>1.8068278771187414</v>
      </c>
      <c r="L281" s="34">
        <f>IF(OR($A281="",$B281="",$C281=""),"",'OddsRatio_working_3-way'!I280)</f>
        <v>3.9619076015280106</v>
      </c>
      <c r="M281" s="35">
        <f>IF(OR($A281="",$B281="",$C281=""),"",'OddsRatio_working_3-way'!J280)</f>
        <v>5.1509171046503663</v>
      </c>
      <c r="N281" s="36">
        <f t="shared" si="22"/>
        <v>54.859688274780453</v>
      </c>
      <c r="O281" s="37">
        <f t="shared" si="23"/>
        <v>25.475739146072186</v>
      </c>
      <c r="P281" s="37">
        <f t="shared" si="24"/>
        <v>19.664572579147368</v>
      </c>
      <c r="Q281" t="s">
        <v>632</v>
      </c>
      <c r="R281" t="s">
        <v>700</v>
      </c>
      <c r="S281" s="28">
        <v>44416</v>
      </c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F281"/>
      <c r="AG281"/>
      <c r="AH281" s="50"/>
      <c r="AJ281" t="s">
        <v>741</v>
      </c>
    </row>
    <row r="282" spans="1:36" ht="15" x14ac:dyDescent="0.25">
      <c r="A282">
        <v>1.88</v>
      </c>
      <c r="B282">
        <v>4.08</v>
      </c>
      <c r="C282">
        <v>3.87</v>
      </c>
      <c r="D282" s="32">
        <f t="shared" si="25"/>
        <v>3.5410865649244894E-2</v>
      </c>
      <c r="E282" s="33">
        <f>IF(OR($A282="",$B282="",$C282=""),"",A282*'MPTO_working_3-way'!$I281)</f>
        <v>1.9465724274205802</v>
      </c>
      <c r="F282" s="34">
        <f>IF(OR($A282="",$B282="",$C282=""),"",B282*'MPTO_working_3-way'!$I281)</f>
        <v>4.2244763318489191</v>
      </c>
      <c r="G282" s="35">
        <f>IF(OR($A282="",$B282="",$C282=""),"",C282*'MPTO_working_3-way'!$I281)</f>
        <v>4.007040050062578</v>
      </c>
      <c r="H282" s="33">
        <f>IF(OR($A282="",$B282="",$C282=""),"",'MPTO_working_3-way'!E281)</f>
        <v>1.9226655032224433</v>
      </c>
      <c r="I282" s="34">
        <f>IF(OR($A282="",$B282="",$C282=""),"",'MPTO_working_3-way'!F281)</f>
        <v>4.2864291886346928</v>
      </c>
      <c r="J282" s="35">
        <f>IF(OR($A282="",$B282="",$C282=""),"",'MPTO_working_3-way'!G281)</f>
        <v>4.0552435950959662</v>
      </c>
      <c r="K282" s="33">
        <f>IF(OR($A282="",$B282="",$C282=""),"",'OddsRatio_working_3-way'!H281)</f>
        <v>1.9316666547963208</v>
      </c>
      <c r="L282" s="34">
        <f>IF(OR($A282="",$B282="",$C282=""),"",'OddsRatio_working_3-way'!I281)</f>
        <v>4.2608332917871232</v>
      </c>
      <c r="M282" s="35">
        <f>IF(OR($A282="",$B282="",$C282=""),"",'OddsRatio_working_3-way'!J281)</f>
        <v>4.0385037491652733</v>
      </c>
      <c r="N282" s="36">
        <f t="shared" si="22"/>
        <v>51.372349978526543</v>
      </c>
      <c r="O282" s="37">
        <f t="shared" si="23"/>
        <v>23.671573029321049</v>
      </c>
      <c r="P282" s="37">
        <f t="shared" si="24"/>
        <v>24.956076992152422</v>
      </c>
      <c r="Q282" t="s">
        <v>634</v>
      </c>
      <c r="R282" t="s">
        <v>636</v>
      </c>
      <c r="S282" s="28">
        <v>44416</v>
      </c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50"/>
      <c r="AJ282" t="s">
        <v>741</v>
      </c>
    </row>
    <row r="283" spans="1:36" ht="15" x14ac:dyDescent="0.25">
      <c r="A283">
        <v>2.37</v>
      </c>
      <c r="B283">
        <v>3.31</v>
      </c>
      <c r="C283">
        <v>3.24</v>
      </c>
      <c r="D283" s="32">
        <f t="shared" si="25"/>
        <v>3.2697707204061732E-2</v>
      </c>
      <c r="E283" s="33">
        <f>IF(OR($A283="",$B283="",$C283=""),"",A283*'MPTO_working_3-way'!$I282)</f>
        <v>2.4474935660736263</v>
      </c>
      <c r="F283" s="34">
        <f>IF(OR($A283="",$B283="",$C283=""),"",B283*'MPTO_working_3-way'!$I282)</f>
        <v>3.4182294108454445</v>
      </c>
      <c r="G283" s="35">
        <f>IF(OR($A283="",$B283="",$C283=""),"",C283*'MPTO_working_3-way'!$I282)</f>
        <v>3.3459405713411603</v>
      </c>
      <c r="H283" s="33">
        <f>IF(OR($A283="",$B283="",$C283=""),"",'MPTO_working_3-way'!E282)</f>
        <v>2.4328432325973526</v>
      </c>
      <c r="I283" s="34">
        <f>IF(OR($A283="",$B283="",$C283=""),"",'MPTO_working_3-way'!F282)</f>
        <v>3.4338823547213533</v>
      </c>
      <c r="J283" s="35">
        <f>IF(OR($A283="",$B283="",$C283=""),"",'MPTO_working_3-way'!G282)</f>
        <v>3.3586041474291446</v>
      </c>
      <c r="K283" s="33">
        <f>IF(OR($A283="",$B283="",$C283=""),"",'OddsRatio_working_3-way'!H282)</f>
        <v>2.4392561010057761</v>
      </c>
      <c r="L283" s="34">
        <f>IF(OR($A283="",$B283="",$C283=""),"",'OddsRatio_working_3-way'!I282)</f>
        <v>3.4267748856374762</v>
      </c>
      <c r="M283" s="35">
        <f>IF(OR($A283="",$B283="",$C283=""),"",'OddsRatio_working_3-way'!J282)</f>
        <v>3.3532362527393715</v>
      </c>
      <c r="N283" s="36">
        <f t="shared" si="22"/>
        <v>40.858125792920582</v>
      </c>
      <c r="O283" s="37">
        <f t="shared" si="23"/>
        <v>29.254911821517148</v>
      </c>
      <c r="P283" s="37">
        <f t="shared" si="24"/>
        <v>29.886962385562271</v>
      </c>
      <c r="Q283" t="s">
        <v>556</v>
      </c>
      <c r="R283" t="s">
        <v>631</v>
      </c>
      <c r="S283" s="28">
        <v>44416</v>
      </c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50"/>
      <c r="AJ283" t="s">
        <v>741</v>
      </c>
    </row>
    <row r="284" spans="1:36" ht="15" x14ac:dyDescent="0.25">
      <c r="A284">
        <v>4.08</v>
      </c>
      <c r="B284">
        <v>3.24</v>
      </c>
      <c r="C284">
        <v>2.08</v>
      </c>
      <c r="D284" s="32">
        <f t="shared" si="25"/>
        <v>3.4509245293558921E-2</v>
      </c>
      <c r="E284" s="33">
        <f>IF(OR($A284="",$B284="",$C284=""),"",A284*'MPTO_working_3-way'!$I283)</f>
        <v>4.2207977207977203</v>
      </c>
      <c r="F284" s="34">
        <f>IF(OR($A284="",$B284="",$C284=""),"",B284*'MPTO_working_3-way'!$I283)</f>
        <v>3.3518099547511313</v>
      </c>
      <c r="G284" s="35">
        <f>IF(OR($A284="",$B284="",$C284=""),"",C284*'MPTO_working_3-way'!$I283)</f>
        <v>2.1517792302106025</v>
      </c>
      <c r="H284" s="33">
        <f>IF(OR($A284="",$B284="",$C284=""),"",'MPTO_working_3-way'!E283)</f>
        <v>4.2809143267103762</v>
      </c>
      <c r="I284" s="34">
        <f>IF(OR($A284="",$B284="",$C284=""),"",'MPTO_working_3-way'!F283)</f>
        <v>3.3654295069639191</v>
      </c>
      <c r="J284" s="35">
        <f>IF(OR($A284="",$B284="",$C284=""),"",'MPTO_working_3-way'!G283)</f>
        <v>2.1309868656005713</v>
      </c>
      <c r="K284" s="33">
        <f>IF(OR($A284="",$B284="",$C284=""),"",'OddsRatio_working_3-way'!H283)</f>
        <v>4.2498278960806148</v>
      </c>
      <c r="L284" s="34">
        <f>IF(OR($A284="",$B284="",$C284=""),"",'OddsRatio_working_3-way'!I283)</f>
        <v>3.3635111971495388</v>
      </c>
      <c r="M284" s="35">
        <f>IF(OR($A284="",$B284="",$C284=""),"",'OddsRatio_working_3-way'!J283)</f>
        <v>2.139550041482813</v>
      </c>
      <c r="N284" s="36">
        <f t="shared" ref="N284:N347" si="26">(1/E284)* 100</f>
        <v>23.692203847451911</v>
      </c>
      <c r="O284" s="37">
        <f t="shared" ref="O284:O347" si="27">(1/F284)* 100</f>
        <v>29.834627067161662</v>
      </c>
      <c r="P284" s="37">
        <f t="shared" ref="P284:P347" si="28">(1/G284)* 100</f>
        <v>46.473169085386438</v>
      </c>
      <c r="Q284" t="s">
        <v>559</v>
      </c>
      <c r="R284" t="s">
        <v>754</v>
      </c>
      <c r="S284" s="28">
        <v>44416</v>
      </c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50"/>
      <c r="AJ284" t="s">
        <v>735</v>
      </c>
    </row>
    <row r="285" spans="1:36" ht="15" x14ac:dyDescent="0.25">
      <c r="A285">
        <v>2.27</v>
      </c>
      <c r="B285">
        <v>3.37</v>
      </c>
      <c r="C285">
        <v>3.37</v>
      </c>
      <c r="D285" s="32">
        <f t="shared" si="25"/>
        <v>3.4000444450254186E-2</v>
      </c>
      <c r="E285" s="33">
        <f>IF(OR($A285="",$B285="",$C285=""),"",A285*'MPTO_working_3-way'!$I284)</f>
        <v>2.3471810089020768</v>
      </c>
      <c r="F285" s="34">
        <f>IF(OR($A285="",$B285="",$C285=""),"",B285*'MPTO_working_3-way'!$I284)</f>
        <v>3.4845814977973566</v>
      </c>
      <c r="G285" s="35">
        <f>IF(OR($A285="",$B285="",$C285=""),"",C285*'MPTO_working_3-way'!$I284)</f>
        <v>3.4845814977973566</v>
      </c>
      <c r="H285" s="33">
        <f>IF(OR($A285="",$B285="",$C285=""),"",'MPTO_working_3-way'!E284)</f>
        <v>2.3299424359638166</v>
      </c>
      <c r="I285" s="34">
        <f>IF(OR($A285="",$B285="",$C285=""),"",'MPTO_working_3-way'!F284)</f>
        <v>3.5038244858700125</v>
      </c>
      <c r="J285" s="35">
        <f>IF(OR($A285="",$B285="",$C285=""),"",'MPTO_working_3-way'!G284)</f>
        <v>3.5038244858700125</v>
      </c>
      <c r="K285" s="33">
        <f>IF(OR($A285="",$B285="",$C285=""),"",'OddsRatio_working_3-way'!H284)</f>
        <v>2.3372863956535221</v>
      </c>
      <c r="L285" s="34">
        <f>IF(OR($A285="",$B285="",$C285=""),"",'OddsRatio_working_3-way'!I284)</f>
        <v>3.4955659509439756</v>
      </c>
      <c r="M285" s="35">
        <f>IF(OR($A285="",$B285="",$C285=""),"",'OddsRatio_working_3-way'!J284)</f>
        <v>3.4955659509439756</v>
      </c>
      <c r="N285" s="36">
        <f t="shared" si="26"/>
        <v>42.604298356510753</v>
      </c>
      <c r="O285" s="37">
        <f t="shared" si="27"/>
        <v>28.69785082174463</v>
      </c>
      <c r="P285" s="37">
        <f t="shared" si="28"/>
        <v>28.69785082174463</v>
      </c>
      <c r="Q285" t="s">
        <v>638</v>
      </c>
      <c r="R285" t="s">
        <v>641</v>
      </c>
      <c r="S285" s="28">
        <v>44416</v>
      </c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50"/>
      <c r="AJ285" t="s">
        <v>735</v>
      </c>
    </row>
    <row r="286" spans="1:36" ht="15" x14ac:dyDescent="0.25">
      <c r="A286">
        <v>1.91</v>
      </c>
      <c r="B286">
        <v>3.42</v>
      </c>
      <c r="C286">
        <v>4.58</v>
      </c>
      <c r="D286" s="32">
        <f t="shared" si="25"/>
        <v>3.4298481596509056E-2</v>
      </c>
      <c r="E286" s="33">
        <f>IF(OR($A286="",$B286="",$C286=""),"",A286*'MPTO_working_3-way'!$I285)</f>
        <v>1.9755100998493322</v>
      </c>
      <c r="F286" s="34">
        <f>IF(OR($A286="",$B286="",$C286=""),"",B286*'MPTO_working_3-way'!$I285)</f>
        <v>3.5373008070600611</v>
      </c>
      <c r="G286" s="35">
        <f>IF(OR($A286="",$B286="",$C286=""),"",C286*'MPTO_working_3-way'!$I285)</f>
        <v>4.7370870457120118</v>
      </c>
      <c r="H286" s="33">
        <f>IF(OR($A286="",$B286="",$C286=""),"",'MPTO_working_3-way'!E285)</f>
        <v>1.9526391962384329</v>
      </c>
      <c r="I286" s="34">
        <f>IF(OR($A286="",$B286="",$C286=""),"",'MPTO_working_3-way'!F285)</f>
        <v>3.5591642808684014</v>
      </c>
      <c r="J286" s="35">
        <f>IF(OR($A286="",$B286="",$C286=""),"",'MPTO_working_3-way'!G285)</f>
        <v>4.8330709455158836</v>
      </c>
      <c r="K286" s="33">
        <f>IF(OR($A286="",$B286="",$C286=""),"",'OddsRatio_working_3-way'!H285)</f>
        <v>1.961568961379188</v>
      </c>
      <c r="L286" s="34">
        <f>IF(OR($A286="",$B286="",$C286=""),"",'OddsRatio_working_3-way'!I285)</f>
        <v>3.557139435755643</v>
      </c>
      <c r="M286" s="35">
        <f>IF(OR($A286="",$B286="",$C286=""),"",'OddsRatio_working_3-way'!J285)</f>
        <v>4.7828756942170259</v>
      </c>
      <c r="N286" s="36">
        <f t="shared" si="26"/>
        <v>50.61983738155871</v>
      </c>
      <c r="O286" s="37">
        <f t="shared" si="27"/>
        <v>28.270143099057638</v>
      </c>
      <c r="P286" s="37">
        <f t="shared" si="28"/>
        <v>21.110019519383648</v>
      </c>
      <c r="Q286" t="s">
        <v>640</v>
      </c>
      <c r="R286" t="s">
        <v>639</v>
      </c>
      <c r="S286" s="28">
        <v>44416</v>
      </c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50"/>
      <c r="AJ286" t="s">
        <v>735</v>
      </c>
    </row>
    <row r="287" spans="1:36" ht="15" x14ac:dyDescent="0.25">
      <c r="A287">
        <v>2.4300000000000002</v>
      </c>
      <c r="B287">
        <v>3.5</v>
      </c>
      <c r="C287">
        <v>2.98</v>
      </c>
      <c r="D287" s="32">
        <f t="shared" si="25"/>
        <v>3.2807389257799358E-2</v>
      </c>
      <c r="E287" s="33">
        <f>IF(OR($A287="",$B287="",$C287=""),"",A287*'MPTO_working_3-way'!$I286)</f>
        <v>2.5097219558964525</v>
      </c>
      <c r="F287" s="34">
        <f>IF(OR($A287="",$B287="",$C287=""),"",B287*'MPTO_working_3-way'!$I286)</f>
        <v>3.6148258624022978</v>
      </c>
      <c r="G287" s="35">
        <f>IF(OR($A287="",$B287="",$C287=""),"",C287*'MPTO_working_3-way'!$I286)</f>
        <v>3.0777660199882422</v>
      </c>
      <c r="H287" s="33">
        <f>IF(OR($A287="",$B287="",$C287=""),"",'MPTO_working_3-way'!E286)</f>
        <v>2.4963376397393175</v>
      </c>
      <c r="I287" s="34">
        <f>IF(OR($A287="",$B287="",$C287=""),"",'MPTO_working_3-way'!F286)</f>
        <v>3.639295064783393</v>
      </c>
      <c r="J287" s="35">
        <f>IF(OR($A287="",$B287="",$C287=""),"",'MPTO_working_3-way'!G286)</f>
        <v>3.080385682743533</v>
      </c>
      <c r="K287" s="33">
        <f>IF(OR($A287="",$B287="",$C287=""),"",'OddsRatio_working_3-way'!H286)</f>
        <v>2.502418539017579</v>
      </c>
      <c r="L287" s="34">
        <f>IF(OR($A287="",$B287="",$C287=""),"",'OddsRatio_working_3-way'!I286)</f>
        <v>3.6266058374433201</v>
      </c>
      <c r="M287" s="35">
        <f>IF(OR($A287="",$B287="",$C287=""),"",'OddsRatio_working_3-way'!J286)</f>
        <v>3.0802718232551092</v>
      </c>
      <c r="N287" s="36">
        <f t="shared" si="26"/>
        <v>39.845051267553984</v>
      </c>
      <c r="O287" s="37">
        <f t="shared" si="27"/>
        <v>27.663849880044623</v>
      </c>
      <c r="P287" s="37">
        <f t="shared" si="28"/>
        <v>32.4910988524014</v>
      </c>
      <c r="Q287" t="s">
        <v>758</v>
      </c>
      <c r="R287" t="s">
        <v>764</v>
      </c>
      <c r="S287" s="28">
        <v>44416</v>
      </c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50"/>
      <c r="AJ287" t="s">
        <v>768</v>
      </c>
    </row>
    <row r="288" spans="1:36" ht="15" x14ac:dyDescent="0.25">
      <c r="A288">
        <v>1.17</v>
      </c>
      <c r="B288">
        <v>7.51</v>
      </c>
      <c r="C288">
        <v>19.38</v>
      </c>
      <c r="D288" s="32">
        <f t="shared" si="25"/>
        <v>3.9456234181121097E-2</v>
      </c>
      <c r="E288" s="33">
        <f>IF(OR($A288="",$B288="",$C288=""),"",A288*'MPTO_working_3-way'!$I287)</f>
        <v>1.2161637939919117</v>
      </c>
      <c r="F288" s="34">
        <f>IF(OR($A288="",$B288="",$C288=""),"",B288*'MPTO_working_3-way'!$I287)</f>
        <v>7.8063163187002189</v>
      </c>
      <c r="G288" s="35">
        <f>IF(OR($A288="",$B288="",$C288=""),"",C288*'MPTO_working_3-way'!$I287)</f>
        <v>20.144661818430126</v>
      </c>
      <c r="H288" s="33">
        <f>IF(OR($A288="",$B288="",$C288=""),"",'MPTO_working_3-way'!E287)</f>
        <v>1.188285251856781</v>
      </c>
      <c r="I288" s="34">
        <f>IF(OR($A288="",$B288="",$C288=""),"",'MPTO_working_3-way'!F287)</f>
        <v>8.3330754096088757</v>
      </c>
      <c r="J288" s="35">
        <f>IF(OR($A288="",$B288="",$C288=""),"",'MPTO_working_3-way'!G287)</f>
        <v>26.009487279982128</v>
      </c>
      <c r="K288" s="33">
        <f>IF(OR($A288="",$B288="",$C288=""),"",'OddsRatio_working_3-way'!H287)</f>
        <v>1.1951405478222585</v>
      </c>
      <c r="L288" s="34">
        <f>IF(OR($A288="",$B288="",$C288=""),"",'OddsRatio_working_3-way'!I287)</f>
        <v>8.4727350960170735</v>
      </c>
      <c r="M288" s="35">
        <f>IF(OR($A288="",$B288="",$C288=""),"",'OddsRatio_working_3-way'!J287)</f>
        <v>22.098136876312417</v>
      </c>
      <c r="N288" s="36">
        <f t="shared" si="26"/>
        <v>82.225766376223064</v>
      </c>
      <c r="O288" s="37">
        <f t="shared" si="27"/>
        <v>12.810139368865645</v>
      </c>
      <c r="P288" s="37">
        <f t="shared" si="28"/>
        <v>4.9640942549112994</v>
      </c>
      <c r="Q288" t="s">
        <v>763</v>
      </c>
      <c r="R288" t="s">
        <v>766</v>
      </c>
      <c r="S288" s="28">
        <v>44416</v>
      </c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50"/>
      <c r="AJ288" t="s">
        <v>768</v>
      </c>
    </row>
    <row r="289" spans="1:36" ht="15" x14ac:dyDescent="0.25">
      <c r="A289">
        <v>1.67</v>
      </c>
      <c r="B289">
        <v>3.95</v>
      </c>
      <c r="C289">
        <v>5.57</v>
      </c>
      <c r="D289" s="32">
        <f t="shared" si="25"/>
        <v>3.1500165816130465E-2</v>
      </c>
      <c r="E289" s="33">
        <f>IF(OR($A289="",$B289="",$C289=""),"",A289*'MPTO_working_3-way'!$I288)</f>
        <v>1.7226052769129379</v>
      </c>
      <c r="F289" s="34">
        <f>IF(OR($A289="",$B289="",$C289=""),"",B289*'MPTO_working_3-way'!$I288)</f>
        <v>4.0744256549737159</v>
      </c>
      <c r="G289" s="35">
        <f>IF(OR($A289="",$B289="",$C289=""),"",C289*'MPTO_working_3-way'!$I288)</f>
        <v>5.7454559235958467</v>
      </c>
      <c r="H289" s="33">
        <f>IF(OR($A289="",$B289="",$C289=""),"",'MPTO_working_3-way'!E288)</f>
        <v>1.6998062596626324</v>
      </c>
      <c r="I289" s="34">
        <f>IF(OR($A289="",$B289="",$C289=""),"",'MPTO_working_3-way'!F288)</f>
        <v>4.1209158860720345</v>
      </c>
      <c r="J289" s="35">
        <f>IF(OR($A289="",$B289="",$C289=""),"",'MPTO_working_3-way'!G288)</f>
        <v>5.9159990242648393</v>
      </c>
      <c r="K289" s="33">
        <f>IF(OR($A289="",$B289="",$C289=""),"",'OddsRatio_working_3-way'!H288)</f>
        <v>1.707884503599393</v>
      </c>
      <c r="L289" s="34">
        <f>IF(OR($A289="",$B289="",$C289=""),"",'OddsRatio_working_3-way'!I288)</f>
        <v>4.1168049039077763</v>
      </c>
      <c r="M289" s="35">
        <f>IF(OR($A289="",$B289="",$C289=""),"",'OddsRatio_working_3-way'!J288)</f>
        <v>5.8284062409689952</v>
      </c>
      <c r="N289" s="36">
        <f t="shared" si="26"/>
        <v>58.051604357795142</v>
      </c>
      <c r="O289" s="37">
        <f t="shared" si="27"/>
        <v>24.54333652595389</v>
      </c>
      <c r="P289" s="37">
        <f t="shared" si="28"/>
        <v>17.405059116250964</v>
      </c>
      <c r="Q289" t="s">
        <v>751</v>
      </c>
      <c r="R289" t="s">
        <v>703</v>
      </c>
      <c r="S289" s="28">
        <v>44416</v>
      </c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50"/>
      <c r="AJ289" t="s">
        <v>743</v>
      </c>
    </row>
    <row r="290" spans="1:36" ht="15" x14ac:dyDescent="0.25">
      <c r="A290">
        <v>2.25</v>
      </c>
      <c r="B290">
        <v>3.31</v>
      </c>
      <c r="C290">
        <v>3.55</v>
      </c>
      <c r="D290" s="32">
        <f t="shared" si="25"/>
        <v>2.8249388914892481E-2</v>
      </c>
      <c r="E290" s="33">
        <f>IF(OR($A290="",$B290="",$C290=""),"",A290*'MPTO_working_3-way'!$I289)</f>
        <v>2.313561125058508</v>
      </c>
      <c r="F290" s="34">
        <f>IF(OR($A290="",$B290="",$C290=""),"",B290*'MPTO_working_3-way'!$I289)</f>
        <v>3.4035054773082942</v>
      </c>
      <c r="G290" s="35">
        <f>IF(OR($A290="",$B290="",$C290=""),"",C290*'MPTO_working_3-way'!$I289)</f>
        <v>3.650285330647868</v>
      </c>
      <c r="H290" s="33">
        <f>IF(OR($A290="",$B290="",$C290=""),"",'MPTO_working_3-way'!E289)</f>
        <v>2.2987027101439299</v>
      </c>
      <c r="I290" s="34">
        <f>IF(OR($A290="",$B290="",$C290=""),"",'MPTO_working_3-way'!F289)</f>
        <v>3.4164867411495488</v>
      </c>
      <c r="J290" s="35">
        <f>IF(OR($A290="",$B290="",$C290=""),"",'MPTO_working_3-way'!G289)</f>
        <v>3.6727751570051796</v>
      </c>
      <c r="K290" s="33">
        <f>IF(OR($A290="",$B290="",$C290=""),"",'OddsRatio_working_3-way'!H289)</f>
        <v>2.3050271511862932</v>
      </c>
      <c r="L290" s="34">
        <f>IF(OR($A290="",$B290="",$C290=""),"",'OddsRatio_working_3-way'!I289)</f>
        <v>3.4116901753922693</v>
      </c>
      <c r="M290" s="35">
        <f>IF(OR($A290="",$B290="",$C290=""),"",'OddsRatio_working_3-way'!J289)</f>
        <v>3.6622553884200375</v>
      </c>
      <c r="N290" s="36">
        <f t="shared" si="26"/>
        <v>43.223409538172923</v>
      </c>
      <c r="O290" s="37">
        <f t="shared" si="27"/>
        <v>29.381471740449872</v>
      </c>
      <c r="P290" s="37">
        <f t="shared" si="28"/>
        <v>27.395118721377209</v>
      </c>
      <c r="Q290" t="s">
        <v>705</v>
      </c>
      <c r="R290" t="s">
        <v>567</v>
      </c>
      <c r="S290" s="28">
        <v>44416</v>
      </c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50"/>
      <c r="AJ290" t="s">
        <v>743</v>
      </c>
    </row>
    <row r="291" spans="1:36" ht="15" x14ac:dyDescent="0.25">
      <c r="A291">
        <v>1.95</v>
      </c>
      <c r="B291">
        <v>3.46</v>
      </c>
      <c r="C291">
        <v>4.28</v>
      </c>
      <c r="D291" s="32">
        <f t="shared" si="25"/>
        <v>3.5482713674059418E-2</v>
      </c>
      <c r="E291" s="33">
        <f>IF(OR($A291="",$B291="",$C291=""),"",A291*'MPTO_working_3-way'!$I290)</f>
        <v>2.0191912916644159</v>
      </c>
      <c r="F291" s="34">
        <f>IF(OR($A291="",$B291="",$C291=""),"",B291*'MPTO_working_3-way'!$I290)</f>
        <v>3.5827701893122454</v>
      </c>
      <c r="G291" s="35">
        <f>IF(OR($A291="",$B291="",$C291=""),"",C291*'MPTO_working_3-way'!$I290)</f>
        <v>4.4318660145249744</v>
      </c>
      <c r="H291" s="33">
        <f>IF(OR($A291="",$B291="",$C291=""),"",'MPTO_working_3-way'!E290)</f>
        <v>1.9960361054482583</v>
      </c>
      <c r="I291" s="34">
        <f>IF(OR($A291="",$B291="",$C291=""),"",'MPTO_working_3-way'!F290)</f>
        <v>3.6076367488764585</v>
      </c>
      <c r="J291" s="35">
        <f>IF(OR($A291="",$B291="",$C291=""),"",'MPTO_working_3-way'!G290)</f>
        <v>4.5082148752417215</v>
      </c>
      <c r="K291" s="33">
        <f>IF(OR($A291="",$B291="",$C291=""),"",'OddsRatio_working_3-way'!H290)</f>
        <v>2.0051016427462454</v>
      </c>
      <c r="L291" s="34">
        <f>IF(OR($A291="",$B291="",$C291=""),"",'OddsRatio_working_3-way'!I290)</f>
        <v>3.6026842538481723</v>
      </c>
      <c r="M291" s="35">
        <f>IF(OR($A291="",$B291="",$C291=""),"",'OddsRatio_working_3-way'!J290)</f>
        <v>4.4702456717975618</v>
      </c>
      <c r="N291" s="36">
        <f t="shared" si="26"/>
        <v>49.524777772575561</v>
      </c>
      <c r="O291" s="37">
        <f t="shared" si="27"/>
        <v>27.91136319552669</v>
      </c>
      <c r="P291" s="37">
        <f t="shared" si="28"/>
        <v>22.563859031897742</v>
      </c>
      <c r="Q291" t="s">
        <v>644</v>
      </c>
      <c r="R291" t="s">
        <v>643</v>
      </c>
      <c r="S291" s="28">
        <v>44416</v>
      </c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50"/>
      <c r="AJ291" t="s">
        <v>743</v>
      </c>
    </row>
    <row r="292" spans="1:36" ht="15" x14ac:dyDescent="0.25">
      <c r="A292">
        <v>2.52</v>
      </c>
      <c r="B292">
        <v>3.25</v>
      </c>
      <c r="C292">
        <v>3.05</v>
      </c>
      <c r="D292" s="32">
        <f t="shared" si="25"/>
        <v>3.2386556976720993E-2</v>
      </c>
      <c r="E292" s="33">
        <f>IF(OR($A292="",$B292="",$C292=""),"",A292*'MPTO_working_3-way'!$I291)</f>
        <v>2.6016141235813368</v>
      </c>
      <c r="F292" s="34">
        <f>IF(OR($A292="",$B292="",$C292=""),"",B292*'MPTO_working_3-way'!$I291)</f>
        <v>3.3552563101743433</v>
      </c>
      <c r="G292" s="35">
        <f>IF(OR($A292="",$B292="",$C292=""),"",C292*'MPTO_working_3-way'!$I291)</f>
        <v>3.1487789987789987</v>
      </c>
      <c r="H292" s="33">
        <f>IF(OR($A292="",$B292="",$C292=""),"",'MPTO_working_3-way'!E291)</f>
        <v>2.5904730628964519</v>
      </c>
      <c r="I292" s="34">
        <f>IF(OR($A292="",$B292="",$C292=""),"",'MPTO_working_3-way'!F291)</f>
        <v>3.3681738505101357</v>
      </c>
      <c r="J292" s="35">
        <f>IF(OR($A292="",$B292="",$C292=""),"",'MPTO_working_3-way'!G291)</f>
        <v>3.1538445351626612</v>
      </c>
      <c r="K292" s="33">
        <f>IF(OR($A292="",$B292="",$C292=""),"",'OddsRatio_working_3-way'!H291)</f>
        <v>2.5955527405865664</v>
      </c>
      <c r="L292" s="34">
        <f>IF(OR($A292="",$B292="",$C292=""),"",'OddsRatio_working_3-way'!I291)</f>
        <v>3.3618379383682728</v>
      </c>
      <c r="M292" s="35">
        <f>IF(OR($A292="",$B292="",$C292=""),"",'OddsRatio_working_3-way'!J291)</f>
        <v>3.1518967882910927</v>
      </c>
      <c r="N292" s="36">
        <f t="shared" si="26"/>
        <v>38.437675708164491</v>
      </c>
      <c r="O292" s="37">
        <f t="shared" si="27"/>
        <v>29.803982395253698</v>
      </c>
      <c r="P292" s="37">
        <f t="shared" si="28"/>
        <v>31.758341896581811</v>
      </c>
      <c r="Q292" t="s">
        <v>772</v>
      </c>
      <c r="R292" t="s">
        <v>773</v>
      </c>
      <c r="S292" s="28">
        <v>44416</v>
      </c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50"/>
      <c r="AJ292" t="s">
        <v>794</v>
      </c>
    </row>
    <row r="293" spans="1:36" s="38" customFormat="1" ht="15" x14ac:dyDescent="0.25">
      <c r="A293">
        <v>1.43</v>
      </c>
      <c r="B293">
        <v>4.7699999999999996</v>
      </c>
      <c r="C293">
        <v>7.77</v>
      </c>
      <c r="D293" s="32">
        <f t="shared" si="25"/>
        <v>3.7644433870849037E-2</v>
      </c>
      <c r="E293" s="33">
        <f>IF(OR($A293="",$B293="",$C293=""),"",A293*'MPTO_working_3-way'!$I292)</f>
        <v>1.483831540435314</v>
      </c>
      <c r="F293" s="34">
        <f>IF(OR($A293="",$B293="",$C293=""),"",B293*'MPTO_working_3-way'!$I292)</f>
        <v>4.9495639495639496</v>
      </c>
      <c r="G293" s="35">
        <f>IF(OR($A293="",$B293="",$C293=""),"",C293*'MPTO_working_3-way'!$I292)</f>
        <v>8.062497251176497</v>
      </c>
      <c r="H293" s="33">
        <f>IF(OR($A293="",$B293="",$C293=""),"",'MPTO_working_3-way'!E292)</f>
        <v>1.4561285475963155</v>
      </c>
      <c r="I293" s="34">
        <f>IF(OR($A293="",$B293="",$C293=""),"",'MPTO_working_3-way'!F292)</f>
        <v>5.0736835525087045</v>
      </c>
      <c r="J293" s="35">
        <f>IF(OR($A293="",$B293="",$C293=""),"",'MPTO_working_3-way'!G292)</f>
        <v>8.6094095417369179</v>
      </c>
      <c r="K293" s="33">
        <f>IF(OR($A293="",$B293="",$C293=""),"",'OddsRatio_working_3-way'!H292)</f>
        <v>1.4647515740751631</v>
      </c>
      <c r="L293" s="34">
        <f>IF(OR($A293="",$B293="",$C293=""),"",'OddsRatio_working_3-way'!I292)</f>
        <v>5.0746824052636406</v>
      </c>
      <c r="M293" s="35">
        <f>IF(OR($A293="",$B293="",$C293=""),"",'OddsRatio_working_3-way'!J292)</f>
        <v>8.3171352476484994</v>
      </c>
      <c r="N293" s="36">
        <f t="shared" si="26"/>
        <v>67.393095021192792</v>
      </c>
      <c r="O293" s="37">
        <f t="shared" si="27"/>
        <v>20.203799974906854</v>
      </c>
      <c r="P293" s="37">
        <f t="shared" si="28"/>
        <v>12.403105003900347</v>
      </c>
      <c r="Q293" t="s">
        <v>774</v>
      </c>
      <c r="R293" t="s">
        <v>775</v>
      </c>
      <c r="S293" s="28">
        <v>44416</v>
      </c>
      <c r="AD293" s="39"/>
      <c r="AF293"/>
      <c r="AG293"/>
      <c r="AH293" s="50"/>
      <c r="AI293" s="39"/>
      <c r="AJ293" t="s">
        <v>794</v>
      </c>
    </row>
    <row r="294" spans="1:36" ht="15" x14ac:dyDescent="0.25">
      <c r="A294">
        <v>2.81</v>
      </c>
      <c r="B294">
        <v>3.47</v>
      </c>
      <c r="C294">
        <v>2.57</v>
      </c>
      <c r="D294" s="32">
        <f t="shared" si="25"/>
        <v>3.3161382527101102E-2</v>
      </c>
      <c r="E294" s="33">
        <f>IF(OR($A294="",$B294="",$C294=""),"",A294*'MPTO_working_3-way'!$I293)</f>
        <v>2.9031834849011542</v>
      </c>
      <c r="F294" s="34">
        <f>IF(OR($A294="",$B294="",$C294=""),"",B294*'MPTO_working_3-way'!$I293)</f>
        <v>3.585069997369041</v>
      </c>
      <c r="G294" s="35">
        <f>IF(OR($A294="",$B294="",$C294=""),"",C294*'MPTO_working_3-way'!$I293)</f>
        <v>2.6552247530946498</v>
      </c>
      <c r="H294" s="33">
        <f>IF(OR($A294="",$B294="",$C294=""),"",'MPTO_working_3-way'!E293)</f>
        <v>2.9000798489385695</v>
      </c>
      <c r="I294" s="34">
        <f>IF(OR($A294="",$B294="",$C294=""),"",'MPTO_working_3-way'!F293)</f>
        <v>3.6084064398465232</v>
      </c>
      <c r="J294" s="35">
        <f>IF(OR($A294="",$B294="",$C294=""),"",'MPTO_working_3-way'!G293)</f>
        <v>2.6451439122744689</v>
      </c>
      <c r="K294" s="33">
        <f>IF(OR($A294="",$B294="",$C294=""),"",'OddsRatio_working_3-way'!H293)</f>
        <v>2.9022833662392107</v>
      </c>
      <c r="L294" s="34">
        <f>IF(OR($A294="",$B294="",$C294=""),"",'OddsRatio_working_3-way'!I293)</f>
        <v>3.5959336544811329</v>
      </c>
      <c r="M294" s="35">
        <f>IF(OR($A294="",$B294="",$C294=""),"",'OddsRatio_working_3-way'!J293)</f>
        <v>2.6500468977876026</v>
      </c>
      <c r="N294" s="36">
        <f t="shared" si="26"/>
        <v>34.444946562998496</v>
      </c>
      <c r="O294" s="37">
        <f t="shared" si="27"/>
        <v>27.893458167730767</v>
      </c>
      <c r="P294" s="37">
        <f t="shared" si="28"/>
        <v>37.661595269270727</v>
      </c>
      <c r="Q294" t="s">
        <v>776</v>
      </c>
      <c r="R294" t="s">
        <v>777</v>
      </c>
      <c r="S294" s="28">
        <v>44416</v>
      </c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50"/>
      <c r="AJ294" t="s">
        <v>794</v>
      </c>
    </row>
    <row r="295" spans="1:36" ht="15" x14ac:dyDescent="0.25">
      <c r="A295">
        <v>2.0299999999999998</v>
      </c>
      <c r="B295">
        <v>3.93</v>
      </c>
      <c r="C295">
        <v>3.48</v>
      </c>
      <c r="D295" s="32">
        <f t="shared" si="25"/>
        <v>3.4420085486155605E-2</v>
      </c>
      <c r="E295" s="33">
        <f>IF(OR($A295="",$B295="",$C295=""),"",A295*'MPTO_working_3-way'!$I294)</f>
        <v>2.0998727735368958</v>
      </c>
      <c r="F295" s="34">
        <f>IF(OR($A295="",$B295="",$C295=""),"",B295*'MPTO_working_3-way'!$I294)</f>
        <v>4.0652709359605916</v>
      </c>
      <c r="G295" s="35">
        <f>IF(OR($A295="",$B295="",$C295=""),"",C295*'MPTO_working_3-way'!$I294)</f>
        <v>3.5997818974918214</v>
      </c>
      <c r="H295" s="33">
        <f>IF(OR($A295="",$B295="",$C295=""),"",'MPTO_working_3-way'!E294)</f>
        <v>2.0784080448790316</v>
      </c>
      <c r="I295" s="34">
        <f>IF(OR($A295="",$B295="",$C295=""),"",'MPTO_working_3-way'!F294)</f>
        <v>4.115572445575542</v>
      </c>
      <c r="J295" s="35">
        <f>IF(OR($A295="",$B295="",$C295=""),"",'MPTO_working_3-way'!G294)</f>
        <v>3.6247254994017784</v>
      </c>
      <c r="K295" s="33">
        <f>IF(OR($A295="",$B295="",$C295=""),"",'OddsRatio_working_3-way'!H294)</f>
        <v>2.0869673125710984</v>
      </c>
      <c r="L295" s="34">
        <f>IF(OR($A295="",$B295="",$C295=""),"",'OddsRatio_working_3-way'!I294)</f>
        <v>4.0920526464401146</v>
      </c>
      <c r="M295" s="35">
        <f>IF(OR($A295="",$B295="",$C295=""),"",'OddsRatio_working_3-way'!J294)</f>
        <v>3.6171640147342954</v>
      </c>
      <c r="N295" s="36">
        <f t="shared" si="26"/>
        <v>47.621932747652224</v>
      </c>
      <c r="O295" s="37">
        <f t="shared" si="27"/>
        <v>24.598606482883973</v>
      </c>
      <c r="P295" s="37">
        <f t="shared" si="28"/>
        <v>27.7794607694638</v>
      </c>
      <c r="Q295" t="s">
        <v>778</v>
      </c>
      <c r="R295" t="s">
        <v>779</v>
      </c>
      <c r="S295" s="28">
        <v>44416</v>
      </c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50"/>
      <c r="AJ295" t="s">
        <v>794</v>
      </c>
    </row>
    <row r="296" spans="1:36" ht="15" x14ac:dyDescent="0.25">
      <c r="A296">
        <v>2.61</v>
      </c>
      <c r="B296">
        <v>3.37</v>
      </c>
      <c r="C296">
        <v>2.83</v>
      </c>
      <c r="D296" s="32">
        <f t="shared" si="25"/>
        <v>3.3234557955981625E-2</v>
      </c>
      <c r="E296" s="33">
        <f>IF(OR($A296="",$B296="",$C296=""),"",A296*'MPTO_working_3-way'!$I295)</f>
        <v>2.6967421962651121</v>
      </c>
      <c r="F296" s="34">
        <f>IF(OR($A296="",$B296="",$C296=""),"",B296*'MPTO_working_3-way'!$I295)</f>
        <v>3.4820004603116583</v>
      </c>
      <c r="G296" s="35">
        <f>IF(OR($A296="",$B296="",$C296=""),"",C296*'MPTO_working_3-way'!$I295)</f>
        <v>2.9240537990154283</v>
      </c>
      <c r="H296" s="33">
        <f>IF(OR($A296="",$B296="",$C296=""),"",'MPTO_working_3-way'!E295)</f>
        <v>2.6877127008676314</v>
      </c>
      <c r="I296" s="34">
        <f>IF(OR($A296="",$B296="",$C296=""),"",'MPTO_working_3-way'!F295)</f>
        <v>3.5006930787430179</v>
      </c>
      <c r="J296" s="35">
        <f>IF(OR($A296="",$B296="",$C296=""),"",'MPTO_working_3-way'!G295)</f>
        <v>2.9215957257307377</v>
      </c>
      <c r="K296" s="33">
        <f>IF(OR($A296="",$B296="",$C296=""),"",'OddsRatio_working_3-way'!H295)</f>
        <v>2.6920922213813867</v>
      </c>
      <c r="L296" s="34">
        <f>IF(OR($A296="",$B296="",$C296=""),"",'OddsRatio_working_3-way'!I295)</f>
        <v>3.4908438289899926</v>
      </c>
      <c r="M296" s="35">
        <f>IF(OR($A296="",$B296="",$C296=""),"",'OddsRatio_working_3-way'!J295)</f>
        <v>2.9233097920049302</v>
      </c>
      <c r="N296" s="36">
        <f t="shared" si="26"/>
        <v>37.081779689024884</v>
      </c>
      <c r="O296" s="37">
        <f t="shared" si="27"/>
        <v>28.71912314194509</v>
      </c>
      <c r="P296" s="37">
        <f t="shared" si="28"/>
        <v>34.199097169030019</v>
      </c>
      <c r="Q296" t="s">
        <v>780</v>
      </c>
      <c r="R296" t="s">
        <v>781</v>
      </c>
      <c r="S296" s="28">
        <v>44416</v>
      </c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50"/>
      <c r="AJ296" t="s">
        <v>794</v>
      </c>
    </row>
    <row r="297" spans="1:36" ht="15" x14ac:dyDescent="0.25">
      <c r="A297">
        <v>2.2400000000000002</v>
      </c>
      <c r="B297">
        <v>3.25</v>
      </c>
      <c r="C297">
        <v>3.57</v>
      </c>
      <c r="D297" s="32">
        <f t="shared" si="25"/>
        <v>3.423292393880617E-2</v>
      </c>
      <c r="E297" s="33">
        <f>IF(OR($A297="",$B297="",$C297=""),"",A297*'MPTO_working_3-way'!$I296)</f>
        <v>2.3166817496229259</v>
      </c>
      <c r="F297" s="34">
        <f>IF(OR($A297="",$B297="",$C297=""),"",B297*'MPTO_working_3-way'!$I296)</f>
        <v>3.3612570028011199</v>
      </c>
      <c r="G297" s="35">
        <f>IF(OR($A297="",$B297="",$C297=""),"",C297*'MPTO_working_3-way'!$I296)</f>
        <v>3.6922115384615379</v>
      </c>
      <c r="H297" s="33">
        <f>IF(OR($A297="",$B297="",$C297=""),"",'MPTO_working_3-way'!E296)</f>
        <v>2.2987575845131465</v>
      </c>
      <c r="I297" s="34">
        <f>IF(OR($A297="",$B297="",$C297=""),"",'MPTO_working_3-way'!F296)</f>
        <v>3.3751704493803212</v>
      </c>
      <c r="J297" s="35">
        <f>IF(OR($A297="",$B297="",$C297=""),"",'MPTO_working_3-way'!G296)</f>
        <v>3.7216078051388277</v>
      </c>
      <c r="K297" s="33">
        <f>IF(OR($A297="",$B297="",$C297=""),"",'OddsRatio_working_3-way'!H296)</f>
        <v>2.3063684885833076</v>
      </c>
      <c r="L297" s="34">
        <f>IF(OR($A297="",$B297="",$C297=""),"",'OddsRatio_working_3-way'!I296)</f>
        <v>3.3704266929939046</v>
      </c>
      <c r="M297" s="35">
        <f>IF(OR($A297="",$B297="",$C297=""),"",'OddsRatio_working_3-way'!J296)</f>
        <v>3.7075540448863706</v>
      </c>
      <c r="N297" s="36">
        <f t="shared" si="26"/>
        <v>43.165186593400875</v>
      </c>
      <c r="O297" s="37">
        <f t="shared" si="27"/>
        <v>29.750774759759373</v>
      </c>
      <c r="P297" s="37">
        <f t="shared" si="28"/>
        <v>27.084038646839765</v>
      </c>
      <c r="Q297" t="s">
        <v>650</v>
      </c>
      <c r="R297" t="s">
        <v>646</v>
      </c>
      <c r="S297" s="28">
        <v>44416</v>
      </c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50"/>
      <c r="AJ297" t="s">
        <v>736</v>
      </c>
    </row>
    <row r="298" spans="1:36" ht="15" x14ac:dyDescent="0.25">
      <c r="A298">
        <v>3.08</v>
      </c>
      <c r="B298">
        <v>3.26</v>
      </c>
      <c r="C298">
        <v>2.48</v>
      </c>
      <c r="D298" s="32">
        <f t="shared" si="25"/>
        <v>3.4649597384606379E-2</v>
      </c>
      <c r="E298" s="33">
        <f>IF(OR($A298="",$B298="",$C298=""),"",A298*'MPTO_working_3-way'!$I297)</f>
        <v>3.1867207599445879</v>
      </c>
      <c r="F298" s="34">
        <f>IF(OR($A298="",$B298="",$C298=""),"",B298*'MPTO_working_3-way'!$I297)</f>
        <v>3.3729576874738165</v>
      </c>
      <c r="G298" s="35">
        <f>IF(OR($A298="",$B298="",$C298=""),"",C298*'MPTO_working_3-way'!$I297)</f>
        <v>2.5659310015138237</v>
      </c>
      <c r="H298" s="33">
        <f>IF(OR($A298="",$B298="",$C298=""),"",'MPTO_working_3-way'!E297)</f>
        <v>3.1936080942615948</v>
      </c>
      <c r="I298" s="34">
        <f>IF(OR($A298="",$B298="",$C298=""),"",'MPTO_working_3-way'!F297)</f>
        <v>3.3875499356441461</v>
      </c>
      <c r="J298" s="35">
        <f>IF(OR($A298="",$B298="",$C298=""),"",'MPTO_working_3-way'!G297)</f>
        <v>2.5531310356292147</v>
      </c>
      <c r="K298" s="33">
        <f>IF(OR($A298="",$B298="",$C298=""),"",'OddsRatio_working_3-way'!H297)</f>
        <v>3.1908905209270695</v>
      </c>
      <c r="L298" s="34">
        <f>IF(OR($A298="",$B298="",$C298=""),"",'OddsRatio_working_3-way'!I297)</f>
        <v>3.3804868160072967</v>
      </c>
      <c r="M298" s="35">
        <f>IF(OR($A298="",$B298="",$C298=""),"",'OddsRatio_working_3-way'!J297)</f>
        <v>2.5589028706596455</v>
      </c>
      <c r="N298" s="36">
        <f t="shared" si="26"/>
        <v>31.380220462661075</v>
      </c>
      <c r="O298" s="37">
        <f t="shared" si="27"/>
        <v>29.647570253066295</v>
      </c>
      <c r="P298" s="37">
        <f t="shared" si="28"/>
        <v>38.97220928427263</v>
      </c>
      <c r="Q298" t="s">
        <v>706</v>
      </c>
      <c r="R298" t="s">
        <v>647</v>
      </c>
      <c r="S298" s="28">
        <v>44416</v>
      </c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50"/>
      <c r="AJ298" t="s">
        <v>736</v>
      </c>
    </row>
    <row r="299" spans="1:36" ht="15" x14ac:dyDescent="0.25">
      <c r="A299">
        <v>2.23</v>
      </c>
      <c r="B299">
        <v>3.35</v>
      </c>
      <c r="C299">
        <v>3.5</v>
      </c>
      <c r="D299" s="32">
        <f t="shared" si="25"/>
        <v>3.2652241674395288E-2</v>
      </c>
      <c r="E299" s="33">
        <f>IF(OR($A299="",$B299="",$C299=""),"",A299*'MPTO_working_3-way'!$I298)</f>
        <v>2.3028144989339014</v>
      </c>
      <c r="F299" s="34">
        <f>IF(OR($A299="",$B299="",$C299=""),"",B299*'MPTO_working_3-way'!$I298)</f>
        <v>3.4593850096092242</v>
      </c>
      <c r="G299" s="35">
        <f>IF(OR($A299="",$B299="",$C299=""),"",C299*'MPTO_working_3-way'!$I298)</f>
        <v>3.6142828458603837</v>
      </c>
      <c r="H299" s="33">
        <f>IF(OR($A299="",$B299="",$C299=""),"",'MPTO_working_3-way'!E298)</f>
        <v>2.2854718286775682</v>
      </c>
      <c r="I299" s="34">
        <f>IF(OR($A299="",$B299="",$C299=""),"",'MPTO_working_3-way'!F298)</f>
        <v>3.4767687960551825</v>
      </c>
      <c r="J299" s="35">
        <f>IF(OR($A299="",$B299="",$C299=""),"",'MPTO_working_3-way'!G298)</f>
        <v>3.6386102445756161</v>
      </c>
      <c r="K299" s="33">
        <f>IF(OR($A299="",$B299="",$C299=""),"",'OddsRatio_working_3-way'!H298)</f>
        <v>2.2927898050259858</v>
      </c>
      <c r="L299" s="34">
        <f>IF(OR($A299="",$B299="",$C299=""),"",'OddsRatio_working_3-way'!I298)</f>
        <v>3.4699642616350141</v>
      </c>
      <c r="M299" s="35">
        <f>IF(OR($A299="",$B299="",$C299=""),"",'OddsRatio_working_3-way'!J298)</f>
        <v>3.6276215549308657</v>
      </c>
      <c r="N299" s="36">
        <f t="shared" si="26"/>
        <v>43.425121757004511</v>
      </c>
      <c r="O299" s="37">
        <f t="shared" si="27"/>
        <v>28.906872094961212</v>
      </c>
      <c r="P299" s="37">
        <f t="shared" si="28"/>
        <v>27.668006148034298</v>
      </c>
      <c r="Q299" t="s">
        <v>648</v>
      </c>
      <c r="R299" t="s">
        <v>575</v>
      </c>
      <c r="S299" s="28">
        <v>44416</v>
      </c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50"/>
      <c r="AJ299" t="s">
        <v>736</v>
      </c>
    </row>
    <row r="300" spans="1:36" ht="15" x14ac:dyDescent="0.25">
      <c r="A300">
        <v>2.4500000000000002</v>
      </c>
      <c r="B300">
        <v>3.12</v>
      </c>
      <c r="C300">
        <v>3.23</v>
      </c>
      <c r="D300" s="32">
        <f t="shared" si="25"/>
        <v>3.8273609038757206E-2</v>
      </c>
      <c r="E300" s="33">
        <f>IF(OR($A300="",$B300="",$C300=""),"",A300*'MPTO_working_3-way'!$I299)</f>
        <v>2.5437703421449553</v>
      </c>
      <c r="F300" s="34">
        <f>IF(OR($A300="",$B300="",$C300=""),"",B300*'MPTO_working_3-way'!$I299)</f>
        <v>3.2394136602009227</v>
      </c>
      <c r="G300" s="35">
        <f>IF(OR($A300="",$B300="",$C300=""),"",C300*'MPTO_working_3-way'!$I299)</f>
        <v>3.3536237571951859</v>
      </c>
      <c r="H300" s="33">
        <f>IF(OR($A300="",$B300="",$C300=""),"",'MPTO_working_3-way'!E299)</f>
        <v>2.5290499600175091</v>
      </c>
      <c r="I300" s="34">
        <f>IF(OR($A300="",$B300="",$C300=""),"",'MPTO_working_3-way'!F299)</f>
        <v>3.2493384665056992</v>
      </c>
      <c r="J300" s="35">
        <f>IF(OR($A300="",$B300="",$C300=""),"",'MPTO_working_3-way'!G299)</f>
        <v>3.3688221505233544</v>
      </c>
      <c r="K300" s="33">
        <f>IF(OR($A300="",$B300="",$C300=""),"",'OddsRatio_working_3-way'!H299)</f>
        <v>2.5356211049094091</v>
      </c>
      <c r="L300" s="34">
        <f>IF(OR($A300="",$B300="",$C300=""),"",'OddsRatio_working_3-way'!I299)</f>
        <v>3.2451839602813428</v>
      </c>
      <c r="M300" s="35">
        <f>IF(OR($A300="",$B300="",$C300=""),"",'OddsRatio_working_3-way'!J299)</f>
        <v>3.3616793544468835</v>
      </c>
      <c r="N300" s="36">
        <f t="shared" si="26"/>
        <v>39.31172493963355</v>
      </c>
      <c r="O300" s="37">
        <f t="shared" si="27"/>
        <v>30.869784007084032</v>
      </c>
      <c r="P300" s="37">
        <f t="shared" si="28"/>
        <v>29.818491053282415</v>
      </c>
      <c r="Q300" t="s">
        <v>708</v>
      </c>
      <c r="R300" t="s">
        <v>711</v>
      </c>
      <c r="S300" s="28">
        <v>44416</v>
      </c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50"/>
      <c r="AJ300" t="s">
        <v>737</v>
      </c>
    </row>
    <row r="301" spans="1:36" s="38" customFormat="1" ht="15" x14ac:dyDescent="0.25">
      <c r="A301">
        <v>1.37</v>
      </c>
      <c r="B301">
        <v>4.6500000000000004</v>
      </c>
      <c r="C301">
        <v>9.9600000000000009</v>
      </c>
      <c r="D301" s="32">
        <f t="shared" si="25"/>
        <v>4.5382377165833043E-2</v>
      </c>
      <c r="E301" s="33">
        <f>IF(OR($A301="",$B301="",$C301=""),"",A301*'MPTO_working_3-way'!$I300)</f>
        <v>1.4321738567171913</v>
      </c>
      <c r="F301" s="34">
        <f>IF(OR($A301="",$B301="",$C301=""),"",B301*'MPTO_working_3-way'!$I300)</f>
        <v>4.8610280538211237</v>
      </c>
      <c r="G301" s="35">
        <f>IF(OR($A301="",$B301="",$C301=""),"",C301*'MPTO_working_3-way'!$I300)</f>
        <v>10.412008476571698</v>
      </c>
      <c r="H301" s="33">
        <f>IF(OR($A301="",$B301="",$C301=""),"",'MPTO_working_3-way'!E300)</f>
        <v>1.3989936094065023</v>
      </c>
      <c r="I301" s="34">
        <f>IF(OR($A301="",$B301="",$C301=""),"",'MPTO_working_3-way'!F300)</f>
        <v>5.0018430694911302</v>
      </c>
      <c r="J301" s="35">
        <f>IF(OR($A301="",$B301="",$C301=""),"",'MPTO_working_3-way'!G300)</f>
        <v>11.726883596455883</v>
      </c>
      <c r="K301" s="33">
        <f>IF(OR($A301="",$B301="",$C301=""),"",'OddsRatio_working_3-way'!H300)</f>
        <v>1.4090450803748202</v>
      </c>
      <c r="L301" s="34">
        <f>IF(OR($A301="",$B301="",$C301=""),"",'OddsRatio_working_3-way'!I300)</f>
        <v>5.0351744415353892</v>
      </c>
      <c r="M301" s="35">
        <f>IF(OR($A301="",$B301="",$C301=""),"",'OddsRatio_working_3-way'!J300)</f>
        <v>10.905524108536186</v>
      </c>
      <c r="N301" s="36">
        <f t="shared" si="26"/>
        <v>69.823925029059382</v>
      </c>
      <c r="O301" s="37">
        <f t="shared" si="27"/>
        <v>20.571780062325022</v>
      </c>
      <c r="P301" s="37">
        <f t="shared" si="28"/>
        <v>9.6042949086155982</v>
      </c>
      <c r="Q301" t="s">
        <v>654</v>
      </c>
      <c r="R301" t="s">
        <v>653</v>
      </c>
      <c r="S301" s="28">
        <v>44416</v>
      </c>
      <c r="AD301" s="39"/>
      <c r="AF301"/>
      <c r="AG301"/>
      <c r="AH301" s="50"/>
      <c r="AI301" s="39"/>
      <c r="AJ301" t="s">
        <v>737</v>
      </c>
    </row>
    <row r="302" spans="1:36" ht="15" x14ac:dyDescent="0.25">
      <c r="A302">
        <v>2.98</v>
      </c>
      <c r="B302">
        <v>3.25</v>
      </c>
      <c r="C302">
        <v>2.57</v>
      </c>
      <c r="D302" s="32">
        <f t="shared" si="25"/>
        <v>3.2367835856724092E-2</v>
      </c>
      <c r="E302" s="33">
        <f>IF(OR($A302="",$B302="",$C302=""),"",A302*'MPTO_working_3-way'!$I301)</f>
        <v>3.0764561508530379</v>
      </c>
      <c r="F302" s="34">
        <f>IF(OR($A302="",$B302="",$C302=""),"",B302*'MPTO_working_3-way'!$I301)</f>
        <v>3.3551954665343535</v>
      </c>
      <c r="G302" s="35">
        <f>IF(OR($A302="",$B302="",$C302=""),"",C302*'MPTO_working_3-way'!$I301)</f>
        <v>2.6531853381517809</v>
      </c>
      <c r="H302" s="33">
        <f>IF(OR($A302="",$B302="",$C302=""),"",'MPTO_working_3-way'!E301)</f>
        <v>3.0789960353540038</v>
      </c>
      <c r="I302" s="34">
        <f>IF(OR($A302="",$B302="",$C302=""),"",'MPTO_working_3-way'!F301)</f>
        <v>3.3681030574894621</v>
      </c>
      <c r="J302" s="35">
        <f>IF(OR($A302="",$B302="",$C302=""),"",'MPTO_working_3-way'!G301)</f>
        <v>2.6432944474828619</v>
      </c>
      <c r="K302" s="33">
        <f>IF(OR($A302="",$B302="",$C302=""),"",'OddsRatio_working_3-way'!H301)</f>
        <v>3.0782189290916504</v>
      </c>
      <c r="L302" s="34">
        <f>IF(OR($A302="",$B302="",$C302=""),"",'OddsRatio_working_3-way'!I301)</f>
        <v>3.3616124194223302</v>
      </c>
      <c r="M302" s="35">
        <f>IF(OR($A302="",$B302="",$C302=""),"",'OddsRatio_working_3-way'!J301)</f>
        <v>2.6478806659969147</v>
      </c>
      <c r="N302" s="36">
        <f t="shared" si="26"/>
        <v>32.504932655150007</v>
      </c>
      <c r="O302" s="37">
        <f t="shared" si="27"/>
        <v>29.804522865337539</v>
      </c>
      <c r="P302" s="37">
        <f t="shared" si="28"/>
        <v>37.690544479512454</v>
      </c>
      <c r="Q302" t="s">
        <v>582</v>
      </c>
      <c r="R302" t="s">
        <v>528</v>
      </c>
      <c r="S302" s="28">
        <v>44416</v>
      </c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50"/>
      <c r="AJ302" t="s">
        <v>738</v>
      </c>
    </row>
    <row r="303" spans="1:36" ht="15" x14ac:dyDescent="0.25">
      <c r="A303">
        <v>2.69</v>
      </c>
      <c r="B303">
        <v>3.07</v>
      </c>
      <c r="C303">
        <v>2.98</v>
      </c>
      <c r="D303" s="32">
        <f t="shared" si="25"/>
        <v>3.3050580717369771E-2</v>
      </c>
      <c r="E303" s="33">
        <f>IF(OR($A303="",$B303="",$C303=""),"",A303*'MPTO_working_3-way'!$I302)</f>
        <v>2.7789060621297246</v>
      </c>
      <c r="F303" s="34">
        <f>IF(OR($A303="",$B303="",$C303=""),"",B303*'MPTO_working_3-way'!$I302)</f>
        <v>3.1714652828023251</v>
      </c>
      <c r="G303" s="35">
        <f>IF(OR($A303="",$B303="",$C303=""),"",C303*'MPTO_working_3-way'!$I302)</f>
        <v>3.0784907305377618</v>
      </c>
      <c r="H303" s="33">
        <f>IF(OR($A303="",$B303="",$C303=""),"",'MPTO_working_3-way'!E302)</f>
        <v>2.7721537580830953</v>
      </c>
      <c r="I303" s="34">
        <f>IF(OR($A303="",$B303="",$C303=""),"",'MPTO_working_3-way'!F302)</f>
        <v>3.1774675477767942</v>
      </c>
      <c r="J303" s="35">
        <f>IF(OR($A303="",$B303="",$C303=""),"",'MPTO_working_3-way'!G302)</f>
        <v>3.0811550712905107</v>
      </c>
      <c r="K303" s="33">
        <f>IF(OR($A303="",$B303="",$C303=""),"",'OddsRatio_working_3-way'!H302)</f>
        <v>2.775341553391915</v>
      </c>
      <c r="L303" s="34">
        <f>IF(OR($A303="",$B303="",$C303=""),"",'OddsRatio_working_3-way'!I302)</f>
        <v>3.1745307784149488</v>
      </c>
      <c r="M303" s="35">
        <f>IF(OR($A303="",$B303="",$C303=""),"",'OddsRatio_working_3-way'!J302)</f>
        <v>3.0799859619621248</v>
      </c>
      <c r="N303" s="36">
        <f t="shared" si="26"/>
        <v>35.985383371815402</v>
      </c>
      <c r="O303" s="37">
        <f t="shared" si="27"/>
        <v>31.531166537519027</v>
      </c>
      <c r="P303" s="37">
        <f t="shared" si="28"/>
        <v>32.483450090665578</v>
      </c>
      <c r="Q303" t="s">
        <v>529</v>
      </c>
      <c r="R303" t="s">
        <v>660</v>
      </c>
      <c r="S303" s="28">
        <v>44416</v>
      </c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50"/>
      <c r="AJ303" t="s">
        <v>738</v>
      </c>
    </row>
    <row r="304" spans="1:36" s="38" customFormat="1" ht="15" x14ac:dyDescent="0.25">
      <c r="A304">
        <v>2.06</v>
      </c>
      <c r="B304">
        <v>3.47</v>
      </c>
      <c r="C304">
        <v>3.83</v>
      </c>
      <c r="D304" s="32">
        <f t="shared" si="25"/>
        <v>3.471793698835457E-2</v>
      </c>
      <c r="E304" s="33">
        <f>IF(OR($A304="",$B304="",$C304=""),"",A304*'MPTO_working_3-way'!$I303)</f>
        <v>2.1315189501960106</v>
      </c>
      <c r="F304" s="34">
        <f>IF(OR($A304="",$B304="",$C304=""),"",B304*'MPTO_working_3-way'!$I303)</f>
        <v>3.5904712413495905</v>
      </c>
      <c r="G304" s="35">
        <f>IF(OR($A304="",$B304="",$C304=""),"",C304*'MPTO_working_3-way'!$I303)</f>
        <v>3.9629696986653982</v>
      </c>
      <c r="H304" s="33">
        <f>IF(OR($A304="",$B304="",$C304=""),"",'MPTO_working_3-way'!E303)</f>
        <v>2.1103090287757342</v>
      </c>
      <c r="I304" s="34">
        <f>IF(OR($A304="",$B304="",$C304=""),"",'MPTO_working_3-way'!F303)</f>
        <v>3.6151748680152114</v>
      </c>
      <c r="J304" s="35">
        <f>IF(OR($A304="",$B304="",$C304=""),"",'MPTO_working_3-way'!G303)</f>
        <v>4.0076311696640978</v>
      </c>
      <c r="K304" s="33">
        <f>IF(OR($A304="",$B304="",$C304=""),"",'OddsRatio_working_3-way'!H303)</f>
        <v>2.1188331777767395</v>
      </c>
      <c r="L304" s="34">
        <f>IF(OR($A304="",$B304="",$C304=""),"",'OddsRatio_working_3-way'!I303)</f>
        <v>3.6070924048193835</v>
      </c>
      <c r="M304" s="35">
        <f>IF(OR($A304="",$B304="",$C304=""),"",'OddsRatio_working_3-way'!J303)</f>
        <v>3.9870734840643141</v>
      </c>
      <c r="N304" s="36">
        <f t="shared" si="26"/>
        <v>46.914900752256592</v>
      </c>
      <c r="O304" s="37">
        <f t="shared" si="27"/>
        <v>27.851497276555786</v>
      </c>
      <c r="P304" s="37">
        <f t="shared" si="28"/>
        <v>25.233601971187618</v>
      </c>
      <c r="Q304" t="s">
        <v>586</v>
      </c>
      <c r="R304" t="s">
        <v>659</v>
      </c>
      <c r="S304" s="28">
        <v>44416</v>
      </c>
      <c r="AD304" s="39"/>
      <c r="AF304"/>
      <c r="AG304"/>
      <c r="AH304" s="50"/>
      <c r="AI304" s="39"/>
      <c r="AJ304" t="s">
        <v>738</v>
      </c>
    </row>
    <row r="305" spans="1:36" ht="15" x14ac:dyDescent="0.25">
      <c r="A305">
        <v>2.02</v>
      </c>
      <c r="B305">
        <v>3.49</v>
      </c>
      <c r="C305">
        <v>3.96</v>
      </c>
      <c r="D305" s="32">
        <f t="shared" si="25"/>
        <v>3.4107708765145794E-2</v>
      </c>
      <c r="E305" s="33">
        <f>IF(OR($A305="",$B305="",$C305=""),"",A305*'MPTO_working_3-way'!$I304)</f>
        <v>2.0888975717055946</v>
      </c>
      <c r="F305" s="34">
        <f>IF(OR($A305="",$B305="",$C305=""),"",B305*'MPTO_working_3-way'!$I304)</f>
        <v>3.609035903590359</v>
      </c>
      <c r="G305" s="35">
        <f>IF(OR($A305="",$B305="",$C305=""),"",C305*'MPTO_working_3-way'!$I304)</f>
        <v>4.0950665267099771</v>
      </c>
      <c r="H305" s="33">
        <f>IF(OR($A305="",$B305="",$C305=""),"",'MPTO_working_3-way'!E304)</f>
        <v>2.0674814846120153</v>
      </c>
      <c r="I305" s="34">
        <f>IF(OR($A305="",$B305="",$C305=""),"",'MPTO_working_3-way'!F304)</f>
        <v>3.63420009747712</v>
      </c>
      <c r="J305" s="35">
        <f>IF(OR($A305="",$B305="",$C305=""),"",'MPTO_working_3-way'!G304)</f>
        <v>4.1466931468943624</v>
      </c>
      <c r="K305" s="33">
        <f>IF(OR($A305="",$B305="",$C305=""),"",'OddsRatio_working_3-way'!H304)</f>
        <v>2.0759975516298521</v>
      </c>
      <c r="L305" s="34">
        <f>IF(OR($A305="",$B305="",$C305=""),"",'OddsRatio_working_3-way'!I304)</f>
        <v>3.6266999054493456</v>
      </c>
      <c r="M305" s="35">
        <f>IF(OR($A305="",$B305="",$C305=""),"",'OddsRatio_working_3-way'!J304)</f>
        <v>4.1225026988474136</v>
      </c>
      <c r="N305" s="36">
        <f t="shared" si="26"/>
        <v>47.87214143695401</v>
      </c>
      <c r="O305" s="37">
        <f t="shared" si="27"/>
        <v>27.708230860357336</v>
      </c>
      <c r="P305" s="37">
        <f t="shared" si="28"/>
        <v>24.419627702688661</v>
      </c>
      <c r="Q305" t="s">
        <v>663</v>
      </c>
      <c r="R305" t="s">
        <v>715</v>
      </c>
      <c r="S305" s="28">
        <v>44416</v>
      </c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50"/>
      <c r="AJ305" t="s">
        <v>744</v>
      </c>
    </row>
    <row r="306" spans="1:36" ht="15" x14ac:dyDescent="0.25">
      <c r="A306">
        <v>1.45</v>
      </c>
      <c r="B306">
        <v>4.3099999999999996</v>
      </c>
      <c r="C306">
        <v>8.4600000000000009</v>
      </c>
      <c r="D306" s="32">
        <f t="shared" si="25"/>
        <v>3.9877043591383332E-2</v>
      </c>
      <c r="E306" s="33">
        <f>IF(OR($A306="",$B306="",$C306=""),"",A306*'MPTO_working_3-way'!$I305)</f>
        <v>1.5078217132075058</v>
      </c>
      <c r="F306" s="34">
        <f>IF(OR($A306="",$B306="",$C306=""),"",B306*'MPTO_working_3-way'!$I305)</f>
        <v>4.4818700578788615</v>
      </c>
      <c r="G306" s="35">
        <f>IF(OR($A306="",$B306="",$C306=""),"",C306*'MPTO_working_3-way'!$I305)</f>
        <v>8.7973597887831048</v>
      </c>
      <c r="H306" s="33">
        <f>IF(OR($A306="",$B306="",$C306=""),"",'MPTO_working_3-way'!E305)</f>
        <v>1.4784963982391037</v>
      </c>
      <c r="I306" s="34">
        <f>IF(OR($A306="",$B306="",$C306=""),"",'MPTO_working_3-way'!F305)</f>
        <v>4.5719257122614092</v>
      </c>
      <c r="J306" s="35">
        <f>IF(OR($A306="",$B306="",$C306=""),"",'MPTO_working_3-way'!G305)</f>
        <v>9.5318924025415637</v>
      </c>
      <c r="K306" s="33">
        <f>IF(OR($A306="",$B306="",$C306=""),"",'OddsRatio_working_3-way'!H305)</f>
        <v>1.4879427699590113</v>
      </c>
      <c r="L306" s="34">
        <f>IF(OR($A306="",$B306="",$C306=""),"",'OddsRatio_working_3-way'!I305)</f>
        <v>4.5890901523651735</v>
      </c>
      <c r="M306" s="35">
        <f>IF(OR($A306="",$B306="",$C306=""),"",'OddsRatio_working_3-way'!J305)</f>
        <v>9.0890068086538349</v>
      </c>
      <c r="N306" s="36">
        <f t="shared" si="26"/>
        <v>66.320838282183587</v>
      </c>
      <c r="O306" s="37">
        <f t="shared" si="27"/>
        <v>22.31211496732395</v>
      </c>
      <c r="P306" s="37">
        <f t="shared" si="28"/>
        <v>11.367046750492458</v>
      </c>
      <c r="Q306" t="s">
        <v>664</v>
      </c>
      <c r="R306" t="s">
        <v>716</v>
      </c>
      <c r="S306" s="28">
        <v>44416</v>
      </c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50"/>
      <c r="AJ306" t="s">
        <v>744</v>
      </c>
    </row>
    <row r="307" spans="1:36" ht="15" x14ac:dyDescent="0.25">
      <c r="A307">
        <v>1.56</v>
      </c>
      <c r="B307">
        <v>4.46</v>
      </c>
      <c r="C307">
        <v>5.75</v>
      </c>
      <c r="D307" s="32">
        <f t="shared" si="25"/>
        <v>3.9153931140673226E-2</v>
      </c>
      <c r="E307" s="33">
        <f>IF(OR($A307="",$B307="",$C307=""),"",A307*'MPTO_working_3-way'!$I306)</f>
        <v>1.6210801325794504</v>
      </c>
      <c r="F307" s="34">
        <f>IF(OR($A307="",$B307="",$C307=""),"",B307*'MPTO_working_3-way'!$I306)</f>
        <v>4.6346265328874026</v>
      </c>
      <c r="G307" s="35">
        <f>IF(OR($A307="",$B307="",$C307=""),"",C307*'MPTO_working_3-way'!$I306)</f>
        <v>5.9751351040588707</v>
      </c>
      <c r="H307" s="33">
        <f>IF(OR($A307="",$B307="",$C307=""),"",'MPTO_working_3-way'!E306)</f>
        <v>1.592421777769522</v>
      </c>
      <c r="I307" s="34">
        <f>IF(OR($A307="",$B307="",$C307=""),"",'MPTO_working_3-way'!F306)</f>
        <v>4.7356571284269009</v>
      </c>
      <c r="J307" s="35">
        <f>IF(OR($A307="",$B307="",$C307=""),"",'MPTO_working_3-way'!G306)</f>
        <v>6.2165188745700917</v>
      </c>
      <c r="K307" s="33">
        <f>IF(OR($A307="",$B307="",$C307=""),"",'OddsRatio_working_3-way'!H306)</f>
        <v>1.6018582819135343</v>
      </c>
      <c r="L307" s="34">
        <f>IF(OR($A307="",$B307="",$C307=""),"",'OddsRatio_working_3-way'!I306)</f>
        <v>4.7186243846800497</v>
      </c>
      <c r="M307" s="35">
        <f>IF(OR($A307="",$B307="",$C307=""),"",'OddsRatio_working_3-way'!J306)</f>
        <v>6.1050479269451552</v>
      </c>
      <c r="N307" s="36">
        <f t="shared" si="26"/>
        <v>61.687265169847436</v>
      </c>
      <c r="O307" s="37">
        <f t="shared" si="27"/>
        <v>21.5767115840722</v>
      </c>
      <c r="P307" s="37">
        <f t="shared" si="28"/>
        <v>16.73602324608035</v>
      </c>
      <c r="Q307" t="s">
        <v>665</v>
      </c>
      <c r="R307" t="s">
        <v>591</v>
      </c>
      <c r="S307" s="28">
        <v>44416</v>
      </c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50"/>
      <c r="AJ307" t="s">
        <v>744</v>
      </c>
    </row>
    <row r="308" spans="1:36" ht="15" x14ac:dyDescent="0.25">
      <c r="A308">
        <v>2.4700000000000002</v>
      </c>
      <c r="B308">
        <v>3.35</v>
      </c>
      <c r="C308">
        <v>3.03</v>
      </c>
      <c r="D308" s="32">
        <f t="shared" si="25"/>
        <v>3.3398765582038914E-2</v>
      </c>
      <c r="E308" s="33">
        <f>IF(OR($A308="",$B308="",$C308=""),"",A308*'MPTO_working_3-way'!$I307)</f>
        <v>2.5524949509876365</v>
      </c>
      <c r="F308" s="34">
        <f>IF(OR($A308="",$B308="",$C308=""),"",B308*'MPTO_working_3-way'!$I307)</f>
        <v>3.4618858646998305</v>
      </c>
      <c r="G308" s="35">
        <f>IF(OR($A308="",$B308="",$C308=""),"",C308*'MPTO_working_3-way'!$I307)</f>
        <v>3.1311982597135777</v>
      </c>
      <c r="H308" s="33">
        <f>IF(OR($A308="",$B308="",$C308=""),"",'MPTO_working_3-way'!E307)</f>
        <v>2.5398413629167291</v>
      </c>
      <c r="I308" s="34">
        <f>IF(OR($A308="",$B308="",$C308=""),"",'MPTO_working_3-way'!F307)</f>
        <v>3.4797793747702692</v>
      </c>
      <c r="J308" s="35">
        <f>IF(OR($A308="",$B308="",$C308=""),"",'MPTO_working_3-way'!G307)</f>
        <v>3.1357784403364692</v>
      </c>
      <c r="K308" s="33">
        <f>IF(OR($A308="",$B308="",$C308=""),"",'OddsRatio_working_3-way'!H307)</f>
        <v>2.5455726174465778</v>
      </c>
      <c r="L308" s="34">
        <f>IF(OR($A308="",$B308="",$C308=""),"",'OddsRatio_working_3-way'!I307)</f>
        <v>3.4708133680268425</v>
      </c>
      <c r="M308" s="35">
        <f>IF(OR($A308="",$B308="",$C308=""),"",'OddsRatio_working_3-way'!J307)</f>
        <v>3.1343621859976545</v>
      </c>
      <c r="N308" s="36">
        <f t="shared" si="26"/>
        <v>39.177354674612388</v>
      </c>
      <c r="O308" s="37">
        <f t="shared" si="27"/>
        <v>28.885989864564959</v>
      </c>
      <c r="P308" s="37">
        <f t="shared" si="28"/>
        <v>31.936655460822649</v>
      </c>
      <c r="Q308" t="s">
        <v>719</v>
      </c>
      <c r="R308" t="s">
        <v>666</v>
      </c>
      <c r="S308" s="28">
        <v>44416</v>
      </c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50"/>
      <c r="AJ308" t="s">
        <v>744</v>
      </c>
    </row>
    <row r="309" spans="1:36" ht="15" x14ac:dyDescent="0.25">
      <c r="A309">
        <v>2.38</v>
      </c>
      <c r="B309">
        <v>3.65</v>
      </c>
      <c r="C309">
        <v>2.89</v>
      </c>
      <c r="D309" s="32">
        <f t="shared" si="25"/>
        <v>4.0161431212291543E-2</v>
      </c>
      <c r="E309" s="33">
        <f>IF(OR($A309="",$B309="",$C309=""),"",A309*'MPTO_working_3-way'!$I308)</f>
        <v>2.4755842062852538</v>
      </c>
      <c r="F309" s="34">
        <f>IF(OR($A309="",$B309="",$C309=""),"",B309*'MPTO_working_3-way'!$I308)</f>
        <v>3.796589223924864</v>
      </c>
      <c r="G309" s="35">
        <f>IF(OR($A309="",$B309="",$C309=""),"",C309*'MPTO_working_3-way'!$I308)</f>
        <v>3.0060665362035226</v>
      </c>
      <c r="H309" s="33">
        <f>IF(OR($A309="",$B309="",$C309=""),"",'MPTO_working_3-way'!E308)</f>
        <v>2.458325703727132</v>
      </c>
      <c r="I309" s="34">
        <f>IF(OR($A309="",$B309="",$C309=""),"",'MPTO_working_3-way'!F308)</f>
        <v>3.8375126679312941</v>
      </c>
      <c r="J309" s="35">
        <f>IF(OR($A309="",$B309="",$C309=""),"",'MPTO_working_3-way'!G308)</f>
        <v>3.0063106894937199</v>
      </c>
      <c r="K309" s="33">
        <f>IF(OR($A309="",$B309="",$C309=""),"",'OddsRatio_working_3-way'!H308)</f>
        <v>2.4662213037044061</v>
      </c>
      <c r="L309" s="34">
        <f>IF(OR($A309="",$B309="",$C309=""),"",'OddsRatio_working_3-way'!I308)</f>
        <v>3.8155698947946934</v>
      </c>
      <c r="M309" s="35">
        <f>IF(OR($A309="",$B309="",$C309=""),"",'OddsRatio_working_3-way'!J308)</f>
        <v>3.0080856985516871</v>
      </c>
      <c r="N309" s="36">
        <f t="shared" si="26"/>
        <v>40.394505566043875</v>
      </c>
      <c r="O309" s="37">
        <f t="shared" si="27"/>
        <v>26.339431026625871</v>
      </c>
      <c r="P309" s="37">
        <f t="shared" si="28"/>
        <v>33.26606340733025</v>
      </c>
      <c r="Q309" t="s">
        <v>668</v>
      </c>
      <c r="R309" t="s">
        <v>595</v>
      </c>
      <c r="S309" s="28">
        <v>44416</v>
      </c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50"/>
      <c r="AJ309" t="s">
        <v>740</v>
      </c>
    </row>
    <row r="310" spans="1:36" s="38" customFormat="1" ht="15" x14ac:dyDescent="0.25">
      <c r="A310">
        <v>1.91</v>
      </c>
      <c r="B310">
        <v>3.54</v>
      </c>
      <c r="C310">
        <v>4.25</v>
      </c>
      <c r="D310" s="32">
        <f t="shared" si="25"/>
        <v>4.1340202777357282E-2</v>
      </c>
      <c r="E310" s="33">
        <f>IF(OR($A310="",$B310="",$C310=""),"",A310*'MPTO_working_3-way'!$I309)</f>
        <v>1.9889597873047524</v>
      </c>
      <c r="F310" s="34">
        <f>IF(OR($A310="",$B310="",$C310=""),"",B310*'MPTO_working_3-way'!$I309)</f>
        <v>3.6863443178318449</v>
      </c>
      <c r="G310" s="35">
        <f>IF(OR($A310="",$B310="",$C310=""),"",C310*'MPTO_working_3-way'!$I309)</f>
        <v>4.4256958618037681</v>
      </c>
      <c r="H310" s="33">
        <f>IF(OR($A310="",$B310="",$C310=""),"",'MPTO_working_3-way'!E309)</f>
        <v>1.9616299615104993</v>
      </c>
      <c r="I310" s="34">
        <f>IF(OR($A310="",$B310="",$C310=""),"",'MPTO_working_3-way'!F309)</f>
        <v>3.721542184070056</v>
      </c>
      <c r="J310" s="35">
        <f>IF(OR($A310="",$B310="",$C310=""),"",'MPTO_working_3-way'!G309)</f>
        <v>4.5143863323951035</v>
      </c>
      <c r="K310" s="33">
        <f>IF(OR($A310="",$B310="",$C310=""),"",'OddsRatio_working_3-way'!H309)</f>
        <v>1.9720964840528581</v>
      </c>
      <c r="L310" s="34">
        <f>IF(OR($A310="",$B310="",$C310=""),"",'OddsRatio_working_3-way'!I309)</f>
        <v>3.7133242521914949</v>
      </c>
      <c r="M310" s="35">
        <f>IF(OR($A310="",$B310="",$C310=""),"",'OddsRatio_working_3-way'!J309)</f>
        <v>4.4717731573316364</v>
      </c>
      <c r="N310" s="36">
        <f t="shared" si="26"/>
        <v>50.277537353085656</v>
      </c>
      <c r="O310" s="37">
        <f t="shared" si="27"/>
        <v>27.127145859998191</v>
      </c>
      <c r="P310" s="37">
        <f t="shared" si="28"/>
        <v>22.595316786916143</v>
      </c>
      <c r="Q310" t="s">
        <v>671</v>
      </c>
      <c r="R310" t="s">
        <v>673</v>
      </c>
      <c r="S310" s="28">
        <v>44416</v>
      </c>
      <c r="AD310" s="39"/>
      <c r="AF310"/>
      <c r="AG310"/>
      <c r="AH310" s="50"/>
      <c r="AI310" s="39"/>
      <c r="AJ310" t="s">
        <v>740</v>
      </c>
    </row>
    <row r="311" spans="1:36" s="38" customFormat="1" ht="15" x14ac:dyDescent="0.25">
      <c r="A311">
        <v>2.1</v>
      </c>
      <c r="B311">
        <v>3.83</v>
      </c>
      <c r="C311">
        <v>3.31</v>
      </c>
      <c r="D311" s="32">
        <f t="shared" si="25"/>
        <v>3.9401885559979144E-2</v>
      </c>
      <c r="E311" s="33">
        <f>IF(OR($A311="",$B311="",$C311=""),"",A311*'MPTO_working_3-way'!$I310)</f>
        <v>2.1827439596759564</v>
      </c>
      <c r="F311" s="34">
        <f>IF(OR($A311="",$B311="",$C311=""),"",B311*'MPTO_working_3-way'!$I310)</f>
        <v>3.9809092216947204</v>
      </c>
      <c r="G311" s="35">
        <f>IF(OR($A311="",$B311="",$C311=""),"",C311*'MPTO_working_3-way'!$I310)</f>
        <v>3.440420241203531</v>
      </c>
      <c r="H311" s="33">
        <f>IF(OR($A311="",$B311="",$C311=""),"",'MPTO_working_3-way'!E310)</f>
        <v>2.1595636148893558</v>
      </c>
      <c r="I311" s="34">
        <f>IF(OR($A311="",$B311="",$C311=""),"",'MPTO_working_3-way'!F310)</f>
        <v>4.0328655329243599</v>
      </c>
      <c r="J311" s="35">
        <f>IF(OR($A311="",$B311="",$C311=""),"",'MPTO_working_3-way'!G310)</f>
        <v>3.4604370098305761</v>
      </c>
      <c r="K311" s="33">
        <f>IF(OR($A311="",$B311="",$C311=""),"",'OddsRatio_working_3-way'!H310)</f>
        <v>2.1690308525952764</v>
      </c>
      <c r="L311" s="34">
        <f>IF(OR($A311="",$B311="",$C311=""),"",'OddsRatio_working_3-way'!I310)</f>
        <v>4.0075975571314828</v>
      </c>
      <c r="M311" s="35">
        <f>IF(OR($A311="",$B311="",$C311=""),"",'OddsRatio_working_3-way'!J310)</f>
        <v>3.45496479045008</v>
      </c>
      <c r="N311" s="36">
        <f t="shared" si="26"/>
        <v>45.813893817782322</v>
      </c>
      <c r="O311" s="37">
        <f t="shared" si="27"/>
        <v>25.119889560663939</v>
      </c>
      <c r="P311" s="37">
        <f t="shared" si="28"/>
        <v>29.066216621553743</v>
      </c>
      <c r="Q311" t="s">
        <v>592</v>
      </c>
      <c r="R311" t="s">
        <v>669</v>
      </c>
      <c r="S311" s="28">
        <v>44416</v>
      </c>
      <c r="AD311" s="39"/>
      <c r="AF311"/>
      <c r="AG311"/>
      <c r="AH311" s="50"/>
      <c r="AI311" s="39"/>
      <c r="AJ311" t="s">
        <v>740</v>
      </c>
    </row>
    <row r="312" spans="1:36" s="38" customFormat="1" ht="15" x14ac:dyDescent="0.25">
      <c r="A312">
        <v>2.0099999999999998</v>
      </c>
      <c r="B312">
        <v>3.58</v>
      </c>
      <c r="C312">
        <v>3.89</v>
      </c>
      <c r="D312" s="32">
        <f t="shared" si="25"/>
        <v>3.3911455489852749E-2</v>
      </c>
      <c r="E312" s="33">
        <f>IF(OR($A312="",$B312="",$C312=""),"",A312*'MPTO_working_3-way'!$I311)</f>
        <v>2.0781620255346036</v>
      </c>
      <c r="F312" s="34">
        <f>IF(OR($A312="",$B312="",$C312=""),"",B312*'MPTO_working_3-way'!$I311)</f>
        <v>3.7014030106536731</v>
      </c>
      <c r="G312" s="35">
        <f>IF(OR($A312="",$B312="",$C312=""),"",C312*'MPTO_working_3-way'!$I311)</f>
        <v>4.0219155618555273</v>
      </c>
      <c r="H312" s="33">
        <f>IF(OR($A312="",$B312="",$C312=""),"",'MPTO_working_3-way'!E311)</f>
        <v>2.0567303011004676</v>
      </c>
      <c r="I312" s="34">
        <f>IF(OR($A312="",$B312="",$C312=""),"",'MPTO_working_3-way'!F311)</f>
        <v>3.7309842398045596</v>
      </c>
      <c r="J312" s="35">
        <f>IF(OR($A312="",$B312="",$C312=""),"",'MPTO_working_3-way'!G311)</f>
        <v>4.0689178619685231</v>
      </c>
      <c r="K312" s="33">
        <f>IF(OR($A312="",$B312="",$C312=""),"",'OddsRatio_working_3-way'!H311)</f>
        <v>2.0651963796372694</v>
      </c>
      <c r="L312" s="34">
        <f>IF(OR($A312="",$B312="",$C312=""),"",'OddsRatio_working_3-way'!I311)</f>
        <v>3.7209966925387699</v>
      </c>
      <c r="M312" s="35">
        <f>IF(OR($A312="",$B312="",$C312=""),"",'OddsRatio_working_3-way'!J311)</f>
        <v>4.0479381555957534</v>
      </c>
      <c r="N312" s="36">
        <f t="shared" si="26"/>
        <v>48.119443417447286</v>
      </c>
      <c r="O312" s="37">
        <f t="shared" si="27"/>
        <v>27.01678247739358</v>
      </c>
      <c r="P312" s="37">
        <f t="shared" si="28"/>
        <v>24.863774105159131</v>
      </c>
      <c r="Q312" t="s">
        <v>597</v>
      </c>
      <c r="R312" t="s">
        <v>596</v>
      </c>
      <c r="S312" s="28">
        <v>44416</v>
      </c>
      <c r="AD312" s="39"/>
      <c r="AF312"/>
      <c r="AG312"/>
      <c r="AH312" s="50"/>
      <c r="AI312" s="39"/>
      <c r="AJ312" t="s">
        <v>745</v>
      </c>
    </row>
    <row r="313" spans="1:36" ht="15" x14ac:dyDescent="0.25">
      <c r="A313">
        <v>2.4900000000000002</v>
      </c>
      <c r="B313">
        <v>3.59</v>
      </c>
      <c r="C313">
        <v>2.83</v>
      </c>
      <c r="D313" s="32">
        <f t="shared" si="25"/>
        <v>3.3514848195601354E-2</v>
      </c>
      <c r="E313" s="33">
        <f>IF(OR($A313="",$B313="",$C313=""),"",A313*'MPTO_working_3-way'!$I312)</f>
        <v>2.5734519720070477</v>
      </c>
      <c r="F313" s="34">
        <f>IF(OR($A313="",$B313="",$C313=""),"",B313*'MPTO_working_3-way'!$I312)</f>
        <v>3.7103183050222088</v>
      </c>
      <c r="G313" s="35">
        <f>IF(OR($A313="",$B313="",$C313=""),"",C313*'MPTO_working_3-way'!$I312)</f>
        <v>2.9248470203935519</v>
      </c>
      <c r="H313" s="33">
        <f>IF(OR($A313="",$B313="",$C313=""),"",'MPTO_working_3-way'!E312)</f>
        <v>2.5612470387263073</v>
      </c>
      <c r="I313" s="34">
        <f>IF(OR($A313="",$B313="",$C313=""),"",'MPTO_working_3-way'!F312)</f>
        <v>3.73999668740578</v>
      </c>
      <c r="J313" s="35">
        <f>IF(OR($A313="",$B313="",$C313=""),"",'MPTO_working_3-way'!G312)</f>
        <v>2.9223934366272557</v>
      </c>
      <c r="K313" s="33">
        <f>IF(OR($A313="",$B313="",$C313=""),"",'OddsRatio_working_3-way'!H312)</f>
        <v>2.5670711834948712</v>
      </c>
      <c r="L313" s="34">
        <f>IF(OR($A313="",$B313="",$C313=""),"",'OddsRatio_working_3-way'!I312)</f>
        <v>3.7239693726521588</v>
      </c>
      <c r="M313" s="35">
        <f>IF(OR($A313="",$B313="",$C313=""),"",'OddsRatio_working_3-way'!J312)</f>
        <v>2.9246578965071239</v>
      </c>
      <c r="N313" s="36">
        <f t="shared" si="26"/>
        <v>38.858312137843988</v>
      </c>
      <c r="O313" s="37">
        <f t="shared" si="27"/>
        <v>26.951865521791511</v>
      </c>
      <c r="P313" s="37">
        <f t="shared" si="28"/>
        <v>34.189822340364501</v>
      </c>
      <c r="Q313" t="s">
        <v>681</v>
      </c>
      <c r="R313" t="s">
        <v>691</v>
      </c>
      <c r="S313" s="28">
        <v>44416</v>
      </c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50"/>
      <c r="AJ313" t="s">
        <v>745</v>
      </c>
    </row>
    <row r="314" spans="1:36" ht="15" x14ac:dyDescent="0.25">
      <c r="A314">
        <v>1.69</v>
      </c>
      <c r="B314">
        <v>3.98</v>
      </c>
      <c r="C314">
        <v>5.12</v>
      </c>
      <c r="D314" s="32">
        <f t="shared" si="25"/>
        <v>3.8284757738396014E-2</v>
      </c>
      <c r="E314" s="33">
        <f>IF(OR($A314="",$B314="",$C314=""),"",A314*'MPTO_working_3-way'!$I313)</f>
        <v>1.7547012405778892</v>
      </c>
      <c r="F314" s="34">
        <f>IF(OR($A314="",$B314="",$C314=""),"",B314*'MPTO_working_3-way'!$I313)</f>
        <v>4.1323733357988157</v>
      </c>
      <c r="G314" s="35">
        <f>IF(OR($A314="",$B314="",$C314=""),"",C314*'MPTO_working_3-way'!$I313)</f>
        <v>5.3160179596205879</v>
      </c>
      <c r="H314" s="33">
        <f>IF(OR($A314="",$B314="",$C314=""),"",'MPTO_working_3-way'!E313)</f>
        <v>1.7272517776003695</v>
      </c>
      <c r="I314" s="34">
        <f>IF(OR($A314="",$B314="",$C314=""),"",'MPTO_working_3-way'!F313)</f>
        <v>4.1929653736226014</v>
      </c>
      <c r="J314" s="35">
        <f>IF(OR($A314="",$B314="",$C314=""),"",'MPTO_working_3-way'!G313)</f>
        <v>5.4779238164883566</v>
      </c>
      <c r="K314" s="33">
        <f>IF(OR($A314="",$B314="",$C314=""),"",'OddsRatio_working_3-way'!H313)</f>
        <v>1.7369134913769366</v>
      </c>
      <c r="L314" s="34">
        <f>IF(OR($A314="",$B314="",$C314=""),"",'OddsRatio_working_3-way'!I313)</f>
        <v>4.1826118902945968</v>
      </c>
      <c r="M314" s="35">
        <f>IF(OR($A314="",$B314="",$C314=""),"",'OddsRatio_working_3-way'!J313)</f>
        <v>5.4001211369173614</v>
      </c>
      <c r="N314" s="36">
        <f t="shared" si="26"/>
        <v>56.989758534088821</v>
      </c>
      <c r="O314" s="37">
        <f t="shared" si="27"/>
        <v>24.199168824776411</v>
      </c>
      <c r="P314" s="37">
        <f t="shared" si="28"/>
        <v>18.811072641134785</v>
      </c>
      <c r="Q314" t="s">
        <v>676</v>
      </c>
      <c r="R314" t="s">
        <v>685</v>
      </c>
      <c r="S314" s="28">
        <v>44416</v>
      </c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50"/>
      <c r="AJ314" t="s">
        <v>745</v>
      </c>
    </row>
    <row r="315" spans="1:36" ht="15" x14ac:dyDescent="0.25">
      <c r="A315">
        <v>3.82</v>
      </c>
      <c r="B315">
        <v>4.01</v>
      </c>
      <c r="C315">
        <v>1.91</v>
      </c>
      <c r="D315" s="32">
        <f t="shared" si="25"/>
        <v>3.4716872739616988E-2</v>
      </c>
      <c r="E315" s="33">
        <f>IF(OR($A315="",$B315="",$C315=""),"",A315*'MPTO_working_3-way'!$I314)</f>
        <v>3.9526184538653366</v>
      </c>
      <c r="F315" s="34">
        <f>IF(OR($A315="",$B315="",$C315=""),"",B315*'MPTO_working_3-way'!$I314)</f>
        <v>4.1492146596858639</v>
      </c>
      <c r="G315" s="35">
        <f>IF(OR($A315="",$B315="",$C315=""),"",C315*'MPTO_working_3-way'!$I314)</f>
        <v>1.9763092269326683</v>
      </c>
      <c r="H315" s="33">
        <f>IF(OR($A315="",$B315="",$C315=""),"",'MPTO_working_3-way'!E314)</f>
        <v>3.9966777408637872</v>
      </c>
      <c r="I315" s="34">
        <f>IF(OR($A315="",$B315="",$C315=""),"",'MPTO_working_3-way'!F314)</f>
        <v>4.2051389981881737</v>
      </c>
      <c r="J315" s="35">
        <f>IF(OR($A315="",$B315="",$C315=""),"",'MPTO_working_3-way'!G314)</f>
        <v>1.953171088311048</v>
      </c>
      <c r="K315" s="33">
        <f>IF(OR($A315="",$B315="",$C315=""),"",'OddsRatio_working_3-way'!H314)</f>
        <v>3.9810860568742803</v>
      </c>
      <c r="L315" s="34">
        <f>IF(OR($A315="",$B315="",$C315=""),"",'OddsRatio_working_3-way'!I314)</f>
        <v>4.1819393727629741</v>
      </c>
      <c r="M315" s="35">
        <f>IF(OR($A315="",$B315="",$C315=""),"",'OddsRatio_working_3-way'!J314)</f>
        <v>1.9619816708353173</v>
      </c>
      <c r="N315" s="36">
        <f t="shared" si="26"/>
        <v>25.299684542586753</v>
      </c>
      <c r="O315" s="37">
        <f t="shared" si="27"/>
        <v>24.100946372239747</v>
      </c>
      <c r="P315" s="37">
        <f t="shared" si="28"/>
        <v>50.599369085173507</v>
      </c>
      <c r="Q315" t="s">
        <v>675</v>
      </c>
      <c r="R315" t="s">
        <v>690</v>
      </c>
      <c r="S315" s="28">
        <v>44416</v>
      </c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50"/>
      <c r="AJ315" t="s">
        <v>745</v>
      </c>
    </row>
    <row r="316" spans="1:36" ht="15" x14ac:dyDescent="0.25">
      <c r="A316">
        <v>2.29</v>
      </c>
      <c r="B316">
        <v>3.49</v>
      </c>
      <c r="C316">
        <v>3.23</v>
      </c>
      <c r="D316" s="32">
        <f t="shared" si="25"/>
        <v>3.2811697216636126E-2</v>
      </c>
      <c r="E316" s="33">
        <f>IF(OR($A316="",$B316="",$C316=""),"",A316*'MPTO_working_3-way'!$I315)</f>
        <v>2.3651387866260967</v>
      </c>
      <c r="F316" s="34">
        <f>IF(OR($A316="",$B316="",$C316=""),"",B316*'MPTO_working_3-way'!$I315)</f>
        <v>3.6045128232860604</v>
      </c>
      <c r="G316" s="35">
        <f>IF(OR($A316="",$B316="",$C316=""),"",C316*'MPTO_working_3-way'!$I315)</f>
        <v>3.3359817820097346</v>
      </c>
      <c r="H316" s="33">
        <f>IF(OR($A316="",$B316="",$C316=""),"",'MPTO_working_3-way'!E315)</f>
        <v>2.3488293969597542</v>
      </c>
      <c r="I316" s="34">
        <f>IF(OR($A316="",$B316="",$C316=""),"",'MPTO_working_3-way'!F315)</f>
        <v>3.6285033891308021</v>
      </c>
      <c r="J316" s="35">
        <f>IF(OR($A316="",$B316="",$C316=""),"",'MPTO_working_3-way'!G315)</f>
        <v>3.3482857639815293</v>
      </c>
      <c r="K316" s="33">
        <f>IF(OR($A316="",$B316="",$C316=""),"",'OddsRatio_working_3-way'!H315)</f>
        <v>2.3558444059998545</v>
      </c>
      <c r="L316" s="34">
        <f>IF(OR($A316="",$B316="",$C316=""),"",'OddsRatio_working_3-way'!I315)</f>
        <v>3.6170950162322768</v>
      </c>
      <c r="M316" s="35">
        <f>IF(OR($A316="",$B316="",$C316=""),"",'OddsRatio_working_3-way'!J315)</f>
        <v>3.3438240506819183</v>
      </c>
      <c r="N316" s="36">
        <f t="shared" si="26"/>
        <v>42.28081690827598</v>
      </c>
      <c r="O316" s="37">
        <f t="shared" si="27"/>
        <v>27.743000206289963</v>
      </c>
      <c r="P316" s="37">
        <f t="shared" si="28"/>
        <v>29.976182885434056</v>
      </c>
      <c r="Q316" t="s">
        <v>678</v>
      </c>
      <c r="R316" t="s">
        <v>753</v>
      </c>
      <c r="S316" s="28">
        <v>44416</v>
      </c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50"/>
      <c r="AJ316" t="s">
        <v>745</v>
      </c>
    </row>
    <row r="317" spans="1:36" ht="15" x14ac:dyDescent="0.25">
      <c r="A317">
        <v>2.37</v>
      </c>
      <c r="B317">
        <v>3.61</v>
      </c>
      <c r="C317">
        <v>2.98</v>
      </c>
      <c r="D317" s="32">
        <f t="shared" si="25"/>
        <v>3.4519708318007325E-2</v>
      </c>
      <c r="E317" s="33">
        <f>IF(OR($A317="",$B317="",$C317=""),"",A317*'MPTO_working_3-way'!$I316)</f>
        <v>2.4518117087136773</v>
      </c>
      <c r="F317" s="34">
        <f>IF(OR($A317="",$B317="",$C317=""),"",B317*'MPTO_working_3-way'!$I316)</f>
        <v>3.7346161470280062</v>
      </c>
      <c r="G317" s="35">
        <f>IF(OR($A317="",$B317="",$C317=""),"",C317*'MPTO_working_3-way'!$I316)</f>
        <v>3.0828687307876619</v>
      </c>
      <c r="H317" s="33">
        <f>IF(OR($A317="",$B317="",$C317=""),"",'MPTO_working_3-way'!E316)</f>
        <v>2.4364431936178965</v>
      </c>
      <c r="I317" s="34">
        <f>IF(OR($A317="",$B317="",$C317=""),"",'MPTO_working_3-way'!F316)</f>
        <v>3.7664536471560566</v>
      </c>
      <c r="J317" s="35">
        <f>IF(OR($A317="",$B317="",$C317=""),"",'MPTO_working_3-way'!G316)</f>
        <v>3.0858111591300368</v>
      </c>
      <c r="K317" s="33">
        <f>IF(OR($A317="",$B317="",$C317=""),"",'OddsRatio_working_3-way'!H316)</f>
        <v>2.4433552738408721</v>
      </c>
      <c r="L317" s="34">
        <f>IF(OR($A317="",$B317="",$C317=""),"",'OddsRatio_working_3-way'!I316)</f>
        <v>3.7497498282661863</v>
      </c>
      <c r="M317" s="35">
        <f>IF(OR($A317="",$B317="",$C317=""),"",'OddsRatio_working_3-way'!J316)</f>
        <v>3.0860171110984855</v>
      </c>
      <c r="N317" s="36">
        <f t="shared" si="26"/>
        <v>40.78616626415581</v>
      </c>
      <c r="O317" s="37">
        <f t="shared" si="27"/>
        <v>26.776513586163237</v>
      </c>
      <c r="P317" s="37">
        <f t="shared" si="28"/>
        <v>32.437320149680964</v>
      </c>
      <c r="Q317" t="s">
        <v>683</v>
      </c>
      <c r="R317" t="s">
        <v>725</v>
      </c>
      <c r="S317" s="28">
        <v>44416</v>
      </c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50"/>
      <c r="AJ317" t="s">
        <v>745</v>
      </c>
    </row>
    <row r="318" spans="1:36" ht="15" x14ac:dyDescent="0.25">
      <c r="A318">
        <v>2.0699999999999998</v>
      </c>
      <c r="B318">
        <v>3.75</v>
      </c>
      <c r="C318">
        <v>3.51</v>
      </c>
      <c r="D318" s="32">
        <f t="shared" si="25"/>
        <v>3.4658739006565131E-2</v>
      </c>
      <c r="E318" s="33">
        <f>IF(OR($A318="",$B318="",$C318=""),"",A318*'MPTO_working_3-way'!$I317)</f>
        <v>2.1417435897435895</v>
      </c>
      <c r="F318" s="34">
        <f>IF(OR($A318="",$B318="",$C318=""),"",B318*'MPTO_working_3-way'!$I317)</f>
        <v>3.8799702712746194</v>
      </c>
      <c r="G318" s="35">
        <f>IF(OR($A318="",$B318="",$C318=""),"",C318*'MPTO_working_3-way'!$I317)</f>
        <v>3.6316521739130434</v>
      </c>
      <c r="H318" s="33">
        <f>IF(OR($A318="",$B318="",$C318=""),"",'MPTO_working_3-way'!E317)</f>
        <v>2.1207159244146334</v>
      </c>
      <c r="I318" s="34">
        <f>IF(OR($A318="",$B318="",$C318=""),"",'MPTO_working_3-way'!F317)</f>
        <v>3.9198200239536467</v>
      </c>
      <c r="J318" s="35">
        <f>IF(OR($A318="",$B318="",$C318=""),"",'MPTO_working_3-way'!G317)</f>
        <v>3.6583486903718923</v>
      </c>
      <c r="K318" s="33">
        <f>IF(OR($A318="",$B318="",$C318=""),"",'OddsRatio_working_3-way'!H317)</f>
        <v>2.12917586033661</v>
      </c>
      <c r="L318" s="34">
        <f>IF(OR($A318="",$B318="",$C318=""),"",'OddsRatio_working_3-way'!I317)</f>
        <v>3.9020874915193242</v>
      </c>
      <c r="M318" s="35">
        <f>IF(OR($A318="",$B318="",$C318=""),"",'OddsRatio_working_3-way'!J317)</f>
        <v>3.6488144013503647</v>
      </c>
      <c r="N318" s="36">
        <f t="shared" si="26"/>
        <v>46.69092998754909</v>
      </c>
      <c r="O318" s="37">
        <f t="shared" si="27"/>
        <v>25.773393353127094</v>
      </c>
      <c r="P318" s="37">
        <f t="shared" si="28"/>
        <v>27.535676659323823</v>
      </c>
      <c r="Q318" t="s">
        <v>677</v>
      </c>
      <c r="R318" t="s">
        <v>682</v>
      </c>
      <c r="S318" s="28">
        <v>44416</v>
      </c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50"/>
      <c r="AJ318" t="s">
        <v>745</v>
      </c>
    </row>
    <row r="319" spans="1:36" s="38" customFormat="1" ht="15" x14ac:dyDescent="0.25">
      <c r="A319">
        <v>2.2799999999999998</v>
      </c>
      <c r="B319">
        <v>3.48</v>
      </c>
      <c r="C319">
        <v>3.25</v>
      </c>
      <c r="D319" s="32">
        <f t="shared" si="25"/>
        <v>3.3645120759458358E-2</v>
      </c>
      <c r="E319" s="33">
        <f>IF(OR($A319="",$B319="",$C319=""),"",A319*'MPTO_working_3-way'!$I318)</f>
        <v>2.3567108753315646</v>
      </c>
      <c r="F319" s="34">
        <f>IF(OR($A319="",$B319="",$C319=""),"",B319*'MPTO_working_3-way'!$I318)</f>
        <v>3.5970850202429152</v>
      </c>
      <c r="G319" s="35">
        <f>IF(OR($A319="",$B319="",$C319=""),"",C319*'MPTO_working_3-way'!$I318)</f>
        <v>3.3593466424682399</v>
      </c>
      <c r="H319" s="33">
        <f>IF(OR($A319="",$B319="",$C319=""),"",'MPTO_working_3-way'!E318)</f>
        <v>2.3398301393728222</v>
      </c>
      <c r="I319" s="34">
        <f>IF(OR($A319="",$B319="",$C319=""),"",'MPTO_working_3-way'!F318)</f>
        <v>3.6213346814964611</v>
      </c>
      <c r="J319" s="35">
        <f>IF(OR($A319="",$B319="",$C319=""),"",'MPTO_working_3-way'!G318)</f>
        <v>3.3729398838486899</v>
      </c>
      <c r="K319" s="33">
        <f>IF(OR($A319="",$B319="",$C319=""),"",'OddsRatio_working_3-way'!H318)</f>
        <v>2.3470631258436434</v>
      </c>
      <c r="L319" s="34">
        <f>IF(OR($A319="",$B319="",$C319=""),"",'OddsRatio_working_3-way'!I318)</f>
        <v>3.6099348063220593</v>
      </c>
      <c r="M319" s="35">
        <f>IF(OR($A319="",$B319="",$C319=""),"",'OddsRatio_working_3-way'!J318)</f>
        <v>3.3678844008970299</v>
      </c>
      <c r="N319" s="36">
        <f t="shared" si="26"/>
        <v>42.432018728615169</v>
      </c>
      <c r="O319" s="37">
        <f t="shared" si="27"/>
        <v>27.800288132540967</v>
      </c>
      <c r="P319" s="37">
        <f t="shared" si="28"/>
        <v>29.767693138843864</v>
      </c>
      <c r="Q319" t="s">
        <v>674</v>
      </c>
      <c r="R319" t="s">
        <v>723</v>
      </c>
      <c r="S319" s="28">
        <v>44416</v>
      </c>
      <c r="AD319" s="39"/>
      <c r="AF319"/>
      <c r="AG319"/>
      <c r="AH319" s="50"/>
      <c r="AI319" s="39"/>
      <c r="AJ319" t="s">
        <v>745</v>
      </c>
    </row>
    <row r="320" spans="1:36" ht="15" x14ac:dyDescent="0.25">
      <c r="A320">
        <v>2.75</v>
      </c>
      <c r="B320">
        <v>3.28</v>
      </c>
      <c r="C320">
        <v>2.74</v>
      </c>
      <c r="D320" s="32">
        <f t="shared" si="25"/>
        <v>3.3477916066486424E-2</v>
      </c>
      <c r="E320" s="33">
        <f>IF(OR($A320="",$B320="",$C320=""),"",A320*'MPTO_working_3-way'!$I319)</f>
        <v>2.8420642691828375</v>
      </c>
      <c r="F320" s="34">
        <f>IF(OR($A320="",$B320="",$C320=""),"",B320*'MPTO_working_3-way'!$I319)</f>
        <v>3.3898075646980752</v>
      </c>
      <c r="G320" s="35">
        <f>IF(OR($A320="",$B320="",$C320=""),"",C320*'MPTO_working_3-way'!$I319)</f>
        <v>2.8317294900221732</v>
      </c>
      <c r="H320" s="33">
        <f>IF(OR($A320="",$B320="",$C320=""),"",'MPTO_working_3-way'!E319)</f>
        <v>2.8370640769566311</v>
      </c>
      <c r="I320" s="34">
        <f>IF(OR($A320="",$B320="",$C320=""),"",'MPTO_working_3-way'!F319)</f>
        <v>3.4046175887150096</v>
      </c>
      <c r="J320" s="35">
        <f>IF(OR($A320="",$B320="",$C320=""),"",'MPTO_working_3-way'!G319)</f>
        <v>2.8264220854966724</v>
      </c>
      <c r="K320" s="33">
        <f>IF(OR($A320="",$B320="",$C320=""),"",'OddsRatio_working_3-way'!H319)</f>
        <v>2.8396923377203258</v>
      </c>
      <c r="L320" s="34">
        <f>IF(OR($A320="",$B320="",$C320=""),"",'OddsRatio_working_3-way'!I319)</f>
        <v>3.3968563028584824</v>
      </c>
      <c r="M320" s="35">
        <f>IF(OR($A320="",$B320="",$C320=""),"",'OddsRatio_working_3-way'!J319)</f>
        <v>2.82917981007621</v>
      </c>
      <c r="N320" s="36">
        <f t="shared" si="26"/>
        <v>35.185692696791982</v>
      </c>
      <c r="O320" s="37">
        <f t="shared" si="27"/>
        <v>29.500199669566445</v>
      </c>
      <c r="P320" s="37">
        <f t="shared" si="28"/>
        <v>35.314107633641576</v>
      </c>
      <c r="Q320" t="s">
        <v>720</v>
      </c>
      <c r="R320" t="s">
        <v>680</v>
      </c>
      <c r="S320" s="28">
        <v>44416</v>
      </c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50"/>
      <c r="AJ320" t="s">
        <v>745</v>
      </c>
    </row>
    <row r="321" spans="1:36" ht="15" x14ac:dyDescent="0.25">
      <c r="A321">
        <v>1.93</v>
      </c>
      <c r="B321">
        <v>4.01</v>
      </c>
      <c r="C321">
        <v>3.76</v>
      </c>
      <c r="D321" s="32">
        <f t="shared" si="25"/>
        <v>3.3468720437908717E-2</v>
      </c>
      <c r="E321" s="33">
        <f>IF(OR($A321="",$B321="",$C321=""),"",A321*'MPTO_working_3-way'!$I320)</f>
        <v>1.9945946304451638</v>
      </c>
      <c r="F321" s="34">
        <f>IF(OR($A321="",$B321="",$C321=""),"",B321*'MPTO_working_3-way'!$I320)</f>
        <v>4.1442095689560139</v>
      </c>
      <c r="G321" s="35">
        <f>IF(OR($A321="",$B321="",$C321=""),"",C321*'MPTO_working_3-way'!$I320)</f>
        <v>3.8858423888465365</v>
      </c>
      <c r="H321" s="33">
        <f>IF(OR($A321="",$B321="",$C321=""),"",'MPTO_working_3-way'!E320)</f>
        <v>1.9724703306916933</v>
      </c>
      <c r="I321" s="34">
        <f>IF(OR($A321="",$B321="",$C321=""),"",'MPTO_working_3-way'!F320)</f>
        <v>4.1977947409146594</v>
      </c>
      <c r="J321" s="35">
        <f>IF(OR($A321="",$B321="",$C321=""),"",'MPTO_working_3-way'!G320)</f>
        <v>3.9246281958326863</v>
      </c>
      <c r="K321" s="33">
        <f>IF(OR($A321="",$B321="",$C321=""),"",'OddsRatio_working_3-way'!H320)</f>
        <v>1.9809664309134905</v>
      </c>
      <c r="L321" s="34">
        <f>IF(OR($A321="",$B321="",$C321=""),"",'OddsRatio_working_3-way'!I320)</f>
        <v>4.1749558677952754</v>
      </c>
      <c r="M321" s="35">
        <f>IF(OR($A321="",$B321="",$C321=""),"",'OddsRatio_working_3-way'!J320)</f>
        <v>3.9112552143239077</v>
      </c>
      <c r="N321" s="36">
        <f t="shared" si="26"/>
        <v>50.135500453884951</v>
      </c>
      <c r="O321" s="37">
        <f t="shared" si="27"/>
        <v>24.130053834413456</v>
      </c>
      <c r="P321" s="37">
        <f t="shared" si="28"/>
        <v>25.734445711701586</v>
      </c>
      <c r="Q321" t="s">
        <v>688</v>
      </c>
      <c r="R321" t="s">
        <v>721</v>
      </c>
      <c r="S321" s="28">
        <v>44416</v>
      </c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50"/>
      <c r="AJ321" t="s">
        <v>745</v>
      </c>
    </row>
    <row r="322" spans="1:36" ht="15" x14ac:dyDescent="0.25">
      <c r="A322">
        <v>2.41</v>
      </c>
      <c r="B322">
        <v>2.75</v>
      </c>
      <c r="C322">
        <v>3.76</v>
      </c>
      <c r="D322" s="32">
        <f t="shared" si="25"/>
        <v>4.4531569780973834E-2</v>
      </c>
      <c r="E322" s="33">
        <f>IF(OR($A322="",$B322="",$C322=""),"",A322*'MPTO_working_3-way'!$I321)</f>
        <v>2.5173210831721469</v>
      </c>
      <c r="F322" s="34">
        <f>IF(OR($A322="",$B322="",$C322=""),"",B322*'MPTO_working_3-way'!$I321)</f>
        <v>2.8724618168976779</v>
      </c>
      <c r="G322" s="35">
        <f>IF(OR($A322="",$B322="",$C322=""),"",C322*'MPTO_working_3-way'!$I321)</f>
        <v>3.9274387023764614</v>
      </c>
      <c r="H322" s="33">
        <f>IF(OR($A322="",$B322="",$C322=""),"",'MPTO_working_3-way'!E321)</f>
        <v>2.4994132456043574</v>
      </c>
      <c r="I322" s="34">
        <f>IF(OR($A322="",$B322="",$C322=""),"",'MPTO_working_3-way'!F321)</f>
        <v>2.8670340669834435</v>
      </c>
      <c r="J322" s="35">
        <f>IF(OR($A322="",$B322="",$C322=""),"",'MPTO_working_3-way'!G321)</f>
        <v>3.9822615699309636</v>
      </c>
      <c r="K322" s="33">
        <f>IF(OR($A322="",$B322="",$C322=""),"",'OddsRatio_working_3-way'!H321)</f>
        <v>2.5080127655519648</v>
      </c>
      <c r="L322" s="34">
        <f>IF(OR($A322="",$B322="",$C322=""),"",'OddsRatio_working_3-way'!I321)</f>
        <v>2.871647049443927</v>
      </c>
      <c r="M322" s="35">
        <f>IF(OR($A322="",$B322="",$C322=""),"",'OddsRatio_working_3-way'!J321)</f>
        <v>3.9518547751229942</v>
      </c>
      <c r="N322" s="36">
        <f t="shared" si="26"/>
        <v>39.724769584810851</v>
      </c>
      <c r="O322" s="37">
        <f t="shared" si="27"/>
        <v>34.813343527052417</v>
      </c>
      <c r="P322" s="37">
        <f t="shared" si="28"/>
        <v>25.461886888136743</v>
      </c>
      <c r="Q322" t="s">
        <v>693</v>
      </c>
      <c r="R322" t="s">
        <v>536</v>
      </c>
      <c r="S322" s="28">
        <v>44417</v>
      </c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50"/>
      <c r="AJ322" t="s">
        <v>733</v>
      </c>
    </row>
    <row r="323" spans="1:36" ht="15" x14ac:dyDescent="0.25">
      <c r="A323">
        <v>3.1</v>
      </c>
      <c r="B323">
        <v>3.31</v>
      </c>
      <c r="C323">
        <v>2.38</v>
      </c>
      <c r="D323" s="32">
        <f t="shared" si="25"/>
        <v>4.4863516013558646E-2</v>
      </c>
      <c r="E323" s="33">
        <f>IF(OR($A323="",$B323="",$C323=""),"",A323*'MPTO_working_3-way'!$I322)</f>
        <v>3.2390768996420318</v>
      </c>
      <c r="F323" s="34">
        <f>IF(OR($A323="",$B323="",$C323=""),"",B323*'MPTO_working_3-way'!$I322)</f>
        <v>3.458498238004879</v>
      </c>
      <c r="G323" s="35">
        <f>IF(OR($A323="",$B323="",$C323=""),"",C323*'MPTO_working_3-way'!$I322)</f>
        <v>2.4867751681122696</v>
      </c>
      <c r="H323" s="33">
        <f>IF(OR($A323="",$B323="",$C323=""),"",'MPTO_working_3-way'!E322)</f>
        <v>3.2506990484422156</v>
      </c>
      <c r="I323" s="34">
        <f>IF(OR($A323="",$B323="",$C323=""),"",'MPTO_working_3-way'!F322)</f>
        <v>3.4823755441245945</v>
      </c>
      <c r="J323" s="35">
        <f>IF(OR($A323="",$B323="",$C323=""),"",'MPTO_working_3-way'!G322)</f>
        <v>2.4678344805099002</v>
      </c>
      <c r="K323" s="33">
        <f>IF(OR($A323="",$B323="",$C323=""),"",'OddsRatio_working_3-way'!H322)</f>
        <v>3.2463157172859738</v>
      </c>
      <c r="L323" s="34">
        <f>IF(OR($A323="",$B323="",$C323=""),"",'OddsRatio_working_3-way'!I322)</f>
        <v>3.4709472890145716</v>
      </c>
      <c r="M323" s="35">
        <f>IF(OR($A323="",$B323="",$C323=""),"",'OddsRatio_working_3-way'!J322)</f>
        <v>2.4761503285022117</v>
      </c>
      <c r="N323" s="36">
        <f t="shared" si="26"/>
        <v>30.872993478806123</v>
      </c>
      <c r="O323" s="37">
        <f t="shared" si="27"/>
        <v>28.914283922748936</v>
      </c>
      <c r="P323" s="37">
        <f t="shared" si="28"/>
        <v>40.212722598444948</v>
      </c>
      <c r="Q323" t="s">
        <v>531</v>
      </c>
      <c r="R323" t="s">
        <v>600</v>
      </c>
      <c r="S323" s="28">
        <v>44417</v>
      </c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50"/>
      <c r="AJ323" t="s">
        <v>733</v>
      </c>
    </row>
    <row r="324" spans="1:36" ht="15" x14ac:dyDescent="0.25">
      <c r="A324">
        <v>2.9</v>
      </c>
      <c r="B324">
        <v>2.98</v>
      </c>
      <c r="C324">
        <v>2.75</v>
      </c>
      <c r="D324" s="32">
        <f t="shared" si="25"/>
        <v>4.403441964191801E-2</v>
      </c>
      <c r="E324" s="33">
        <f>IF(OR($A324="",$B324="",$C324=""),"",A324*'MPTO_working_3-way'!$I323)</f>
        <v>3.0276998169615621</v>
      </c>
      <c r="F324" s="34">
        <f>IF(OR($A324="",$B324="",$C324=""),"",B324*'MPTO_working_3-way'!$I323)</f>
        <v>3.1112225705329157</v>
      </c>
      <c r="G324" s="35">
        <f>IF(OR($A324="",$B324="",$C324=""),"",C324*'MPTO_working_3-way'!$I323)</f>
        <v>2.8710946540152746</v>
      </c>
      <c r="H324" s="33">
        <f>IF(OR($A324="",$B324="",$C324=""),"",'MPTO_working_3-way'!E323)</f>
        <v>3.0289313252756123</v>
      </c>
      <c r="I324" s="34">
        <f>IF(OR($A324="",$B324="",$C324=""),"",'MPTO_working_3-way'!F323)</f>
        <v>3.1163100727757502</v>
      </c>
      <c r="J324" s="35">
        <f>IF(OR($A324="",$B324="",$C324=""),"",'MPTO_working_3-way'!G323)</f>
        <v>2.8656725416507571</v>
      </c>
      <c r="K324" s="33">
        <f>IF(OR($A324="",$B324="",$C324=""),"",'OddsRatio_working_3-way'!H323)</f>
        <v>3.0284023399395648</v>
      </c>
      <c r="L324" s="34">
        <f>IF(OR($A324="",$B324="",$C324=""),"",'OddsRatio_working_3-way'!I323)</f>
        <v>3.1138087542528097</v>
      </c>
      <c r="M324" s="35">
        <f>IF(OR($A324="",$B324="",$C324=""),"",'OddsRatio_working_3-way'!J323)</f>
        <v>2.8682653131022309</v>
      </c>
      <c r="N324" s="36">
        <f t="shared" si="26"/>
        <v>33.028373367725294</v>
      </c>
      <c r="O324" s="37">
        <f t="shared" si="27"/>
        <v>32.141705626309843</v>
      </c>
      <c r="P324" s="37">
        <f t="shared" si="28"/>
        <v>34.829921005964856</v>
      </c>
      <c r="Q324" t="s">
        <v>695</v>
      </c>
      <c r="R324" t="s">
        <v>602</v>
      </c>
      <c r="S324" s="28">
        <v>44417</v>
      </c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50"/>
      <c r="AJ324" t="s">
        <v>733</v>
      </c>
    </row>
    <row r="325" spans="1:36" ht="15" x14ac:dyDescent="0.25">
      <c r="A325">
        <v>2.75</v>
      </c>
      <c r="B325">
        <v>3.66</v>
      </c>
      <c r="C325">
        <v>2.52</v>
      </c>
      <c r="D325" s="32">
        <f t="shared" ref="D325:D347" si="29">IF(OR($A325="",$B325="",$C325=""),"",(1/A325)+(1/B325)+(1/C325)-1)</f>
        <v>3.3685804177607359E-2</v>
      </c>
      <c r="E325" s="33">
        <f>IF(OR($A325="",$B325="",$C325=""),"",A325*'MPTO_working_3-way'!$I324)</f>
        <v>2.84263596148842</v>
      </c>
      <c r="F325" s="34">
        <f>IF(OR($A325="",$B325="",$C325=""),"",B325*'MPTO_working_3-way'!$I324)</f>
        <v>3.7832900432900431</v>
      </c>
      <c r="G325" s="35">
        <f>IF(OR($A325="",$B325="",$C325=""),"",C325*'MPTO_working_3-way'!$I324)</f>
        <v>2.6048882265275703</v>
      </c>
      <c r="H325" s="33">
        <f>IF(OR($A325="",$B325="",$C325=""),"",'MPTO_working_3-way'!E324)</f>
        <v>2.8376219457621046</v>
      </c>
      <c r="I325" s="34">
        <f>IF(OR($A325="",$B325="",$C325=""),"",'MPTO_working_3-way'!F324)</f>
        <v>3.8168602901342319</v>
      </c>
      <c r="J325" s="35">
        <f>IF(OR($A325="",$B325="",$C325=""),"",'MPTO_working_3-way'!G324)</f>
        <v>2.5933825484141426</v>
      </c>
      <c r="K325" s="33">
        <f>IF(OR($A325="",$B325="",$C325=""),"",'OddsRatio_working_3-way'!H324)</f>
        <v>2.841057220277567</v>
      </c>
      <c r="L325" s="34">
        <f>IF(OR($A325="",$B325="",$C325=""),"",'OddsRatio_working_3-way'!I324)</f>
        <v>3.7984069748219005</v>
      </c>
      <c r="M325" s="35">
        <f>IF(OR($A325="",$B325="",$C325=""),"",'OddsRatio_working_3-way'!J324)</f>
        <v>2.5990896998982289</v>
      </c>
      <c r="N325" s="36">
        <f t="shared" si="26"/>
        <v>35.178616380987258</v>
      </c>
      <c r="O325" s="37">
        <f t="shared" si="27"/>
        <v>26.432020504840146</v>
      </c>
      <c r="P325" s="37">
        <f t="shared" si="28"/>
        <v>38.389363114172603</v>
      </c>
      <c r="Q325" t="s">
        <v>630</v>
      </c>
      <c r="R325" t="s">
        <v>633</v>
      </c>
      <c r="S325" s="28">
        <v>44417</v>
      </c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50"/>
      <c r="AJ325" t="s">
        <v>741</v>
      </c>
    </row>
    <row r="326" spans="1:36" ht="15" x14ac:dyDescent="0.25">
      <c r="A326">
        <v>2.23</v>
      </c>
      <c r="B326">
        <v>3.66</v>
      </c>
      <c r="C326">
        <v>3.2</v>
      </c>
      <c r="D326" s="32">
        <f t="shared" si="29"/>
        <v>3.4154536989389639E-2</v>
      </c>
      <c r="E326" s="33">
        <f>IF(OR($A326="",$B326="",$C326=""),"",A326*'MPTO_working_3-way'!$I325)</f>
        <v>2.3061646174863388</v>
      </c>
      <c r="F326" s="34">
        <f>IF(OR($A326="",$B326="",$C326=""),"",B326*'MPTO_working_3-way'!$I325)</f>
        <v>3.785005605381166</v>
      </c>
      <c r="G326" s="35">
        <f>IF(OR($A326="",$B326="",$C326=""),"",C326*'MPTO_working_3-way'!$I325)</f>
        <v>3.3092945183660469</v>
      </c>
      <c r="H326" s="33">
        <f>IF(OR($A326="",$B326="",$C326=""),"",'MPTO_working_3-way'!E325)</f>
        <v>2.288090512896289</v>
      </c>
      <c r="I326" s="34">
        <f>IF(OR($A326="",$B326="",$C326=""),"",'MPTO_working_3-way'!F325)</f>
        <v>3.8191378809473213</v>
      </c>
      <c r="J326" s="35">
        <f>IF(OR($A326="",$B326="",$C326=""),"",'MPTO_working_3-way'!G325)</f>
        <v>3.3209886171363472</v>
      </c>
      <c r="K326" s="33">
        <f>IF(OR($A326="",$B326="",$C326=""),"",'OddsRatio_working_3-way'!H325)</f>
        <v>2.2957825073827234</v>
      </c>
      <c r="L326" s="34">
        <f>IF(OR($A326="",$B326="",$C326=""),"",'OddsRatio_working_3-way'!I325)</f>
        <v>3.802261357429304</v>
      </c>
      <c r="M326" s="35">
        <f>IF(OR($A326="",$B326="",$C326=""),"",'OddsRatio_working_3-way'!J325)</f>
        <v>3.3176597693024319</v>
      </c>
      <c r="N326" s="36">
        <f t="shared" si="26"/>
        <v>43.36203896363542</v>
      </c>
      <c r="O326" s="37">
        <f t="shared" si="27"/>
        <v>26.420040133581146</v>
      </c>
      <c r="P326" s="37">
        <f t="shared" si="28"/>
        <v>30.21792090278343</v>
      </c>
      <c r="Q326" t="s">
        <v>765</v>
      </c>
      <c r="R326" t="s">
        <v>782</v>
      </c>
      <c r="S326" s="28">
        <v>44417</v>
      </c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50"/>
      <c r="AJ326" t="s">
        <v>742</v>
      </c>
    </row>
    <row r="327" spans="1:36" ht="15" x14ac:dyDescent="0.25">
      <c r="A327">
        <v>4.3499999999999996</v>
      </c>
      <c r="B327">
        <v>4.04</v>
      </c>
      <c r="C327">
        <v>1.79</v>
      </c>
      <c r="D327" s="32">
        <f t="shared" si="29"/>
        <v>3.6069027823606881E-2</v>
      </c>
      <c r="E327" s="33">
        <f>IF(OR($A327="",$B327="",$C327=""),"",A327*'MPTO_working_3-way'!$I326)</f>
        <v>4.5069002710326895</v>
      </c>
      <c r="F327" s="34">
        <f>IF(OR($A327="",$B327="",$C327=""),"",B327*'MPTO_working_3-way'!$I326)</f>
        <v>4.1857188724073717</v>
      </c>
      <c r="G327" s="35">
        <f>IF(OR($A327="",$B327="",$C327=""),"",C327*'MPTO_working_3-way'!$I326)</f>
        <v>1.8545635598042562</v>
      </c>
      <c r="H327" s="33">
        <f>IF(OR($A327="",$B327="",$C327=""),"",'MPTO_working_3-way'!E326)</f>
        <v>4.5900605831861228</v>
      </c>
      <c r="I327" s="34">
        <f>IF(OR($A327="",$B327="",$C327=""),"",'MPTO_working_3-way'!F326)</f>
        <v>4.2462530697606198</v>
      </c>
      <c r="J327" s="35">
        <f>IF(OR($A327="",$B327="",$C327=""),"",'MPTO_working_3-way'!G326)</f>
        <v>1.8293702178207996</v>
      </c>
      <c r="K327" s="33">
        <f>IF(OR($A327="",$B327="",$C327=""),"",'OddsRatio_working_3-way'!H326)</f>
        <v>4.5558042221880228</v>
      </c>
      <c r="L327" s="34">
        <f>IF(OR($A327="",$B327="",$C327=""),"",'OddsRatio_working_3-way'!I326)</f>
        <v>4.2267596523736097</v>
      </c>
      <c r="M327" s="35">
        <f>IF(OR($A327="",$B327="",$C327=""),"",'OddsRatio_working_3-way'!J326)</f>
        <v>1.8385329359786688</v>
      </c>
      <c r="N327" s="36">
        <f t="shared" si="26"/>
        <v>22.188198980734597</v>
      </c>
      <c r="O327" s="37">
        <f t="shared" si="27"/>
        <v>23.890758803513734</v>
      </c>
      <c r="P327" s="37">
        <f t="shared" si="28"/>
        <v>53.921042215751669</v>
      </c>
      <c r="Q327" t="s">
        <v>783</v>
      </c>
      <c r="R327" t="s">
        <v>769</v>
      </c>
      <c r="S327" s="28">
        <v>44417</v>
      </c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50"/>
      <c r="AJ327" t="s">
        <v>742</v>
      </c>
    </row>
    <row r="328" spans="1:36" ht="15" x14ac:dyDescent="0.25">
      <c r="A328">
        <v>2.0699999999999998</v>
      </c>
      <c r="B328">
        <v>3.8</v>
      </c>
      <c r="C328">
        <v>3.48</v>
      </c>
      <c r="D328" s="32">
        <f t="shared" si="29"/>
        <v>3.3606004015536151E-2</v>
      </c>
      <c r="E328" s="33">
        <f>IF(OR($A328="",$B328="",$C328=""),"",A328*'MPTO_working_3-way'!$I327)</f>
        <v>2.1395644283121595</v>
      </c>
      <c r="F328" s="34">
        <f>IF(OR($A328="",$B328="",$C328=""),"",B328*'MPTO_working_3-way'!$I327)</f>
        <v>3.9277028152590372</v>
      </c>
      <c r="G328" s="35">
        <f>IF(OR($A328="",$B328="",$C328=""),"",C328*'MPTO_working_3-way'!$I327)</f>
        <v>3.5969488939740657</v>
      </c>
      <c r="H328" s="33">
        <f>IF(OR($A328="",$B328="",$C328=""),"",'MPTO_working_3-way'!E327)</f>
        <v>2.1191388952541383</v>
      </c>
      <c r="I328" s="34">
        <f>IF(OR($A328="",$B328="",$C328=""),"",'MPTO_working_3-way'!F327)</f>
        <v>3.9689486382406161</v>
      </c>
      <c r="J328" s="35">
        <f>IF(OR($A328="",$B328="",$C328=""),"",'MPTO_working_3-way'!G327)</f>
        <v>3.6211636963975784</v>
      </c>
      <c r="K328" s="33">
        <f>IF(OR($A328="",$B328="",$C328=""),"",'OddsRatio_working_3-way'!H327)</f>
        <v>2.1273717782469408</v>
      </c>
      <c r="L328" s="34">
        <f>IF(OR($A328="",$B328="",$C328=""),"",'OddsRatio_working_3-way'!I327)</f>
        <v>3.9501317561602201</v>
      </c>
      <c r="M328" s="35">
        <f>IF(OR($A328="",$B328="",$C328=""),"",'OddsRatio_working_3-way'!J327)</f>
        <v>3.6129738411704806</v>
      </c>
      <c r="N328" s="36">
        <f t="shared" si="26"/>
        <v>46.738485028416328</v>
      </c>
      <c r="O328" s="37">
        <f t="shared" si="27"/>
        <v>25.460174739163627</v>
      </c>
      <c r="P328" s="37">
        <f t="shared" si="28"/>
        <v>27.801340232420053</v>
      </c>
      <c r="Q328" t="s">
        <v>784</v>
      </c>
      <c r="R328" t="s">
        <v>785</v>
      </c>
      <c r="S328" s="28">
        <v>44417</v>
      </c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50"/>
      <c r="AJ328" t="s">
        <v>742</v>
      </c>
    </row>
    <row r="329" spans="1:36" ht="15" x14ac:dyDescent="0.25">
      <c r="A329">
        <v>5.81</v>
      </c>
      <c r="B329">
        <v>3.89</v>
      </c>
      <c r="C329">
        <v>1.65</v>
      </c>
      <c r="D329" s="32">
        <f t="shared" si="29"/>
        <v>3.5247054387885113E-2</v>
      </c>
      <c r="E329" s="33">
        <f>IF(OR($A329="",$B329="",$C329=""),"",A329*'MPTO_working_3-way'!$I328)</f>
        <v>6.014785385993612</v>
      </c>
      <c r="F329" s="34">
        <f>IF(OR($A329="",$B329="",$C329=""),"",B329*'MPTO_working_3-way'!$I328)</f>
        <v>4.0271110415688733</v>
      </c>
      <c r="G329" s="35">
        <f>IF(OR($A329="",$B329="",$C329=""),"",C329*'MPTO_working_3-way'!$I328)</f>
        <v>1.7081576397400104</v>
      </c>
      <c r="H329" s="33">
        <f>IF(OR($A329="",$B329="",$C329=""),"",'MPTO_working_3-way'!E328)</f>
        <v>6.2356571522848263</v>
      </c>
      <c r="I329" s="34">
        <f>IF(OR($A329="",$B329="",$C329=""),"",'MPTO_working_3-way'!F328)</f>
        <v>4.0763020045301372</v>
      </c>
      <c r="J329" s="35">
        <f>IF(OR($A329="",$B329="",$C329=""),"",'MPTO_working_3-way'!G328)</f>
        <v>1.6826190508598617</v>
      </c>
      <c r="K329" s="33">
        <f>IF(OR($A329="",$B329="",$C329=""),"",'OddsRatio_working_3-way'!H328)</f>
        <v>6.1179659199746279</v>
      </c>
      <c r="L329" s="34">
        <f>IF(OR($A329="",$B329="",$C329=""),"",'OddsRatio_working_3-way'!I328)</f>
        <v>4.0750356566999324</v>
      </c>
      <c r="M329" s="35">
        <f>IF(OR($A329="",$B329="",$C329=""),"",'OddsRatio_working_3-way'!J328)</f>
        <v>1.6916170162127868</v>
      </c>
      <c r="N329" s="36">
        <f t="shared" si="26"/>
        <v>16.625697108473059</v>
      </c>
      <c r="O329" s="37">
        <f t="shared" si="27"/>
        <v>24.831696709570299</v>
      </c>
      <c r="P329" s="37">
        <f t="shared" si="28"/>
        <v>58.542606181956636</v>
      </c>
      <c r="Q329" t="s">
        <v>786</v>
      </c>
      <c r="R329" t="s">
        <v>787</v>
      </c>
      <c r="S329" s="28">
        <v>44417</v>
      </c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50"/>
      <c r="AJ329" t="s">
        <v>742</v>
      </c>
    </row>
    <row r="330" spans="1:36" ht="15" x14ac:dyDescent="0.25">
      <c r="A330">
        <v>4.13</v>
      </c>
      <c r="B330">
        <v>3.5</v>
      </c>
      <c r="C330">
        <v>1.97</v>
      </c>
      <c r="D330" s="32">
        <f t="shared" si="29"/>
        <v>3.5459249517582059E-2</v>
      </c>
      <c r="E330" s="33">
        <f>IF(OR($A330="",$B330="",$C330=""),"",A330*'MPTO_working_3-way'!$I329)</f>
        <v>4.2764467005076137</v>
      </c>
      <c r="F330" s="34">
        <f>IF(OR($A330="",$B330="",$C330=""),"",B330*'MPTO_working_3-way'!$I329)</f>
        <v>3.6241073733115372</v>
      </c>
      <c r="G330" s="35">
        <f>IF(OR($A330="",$B330="",$C330=""),"",C330*'MPTO_working_3-way'!$I329)</f>
        <v>2.0398547215496365</v>
      </c>
      <c r="H330" s="33">
        <f>IF(OR($A330="",$B330="",$C330=""),"",'MPTO_working_3-way'!E329)</f>
        <v>4.3419549942186242</v>
      </c>
      <c r="I330" s="34">
        <f>IF(OR($A330="",$B330="",$C330=""),"",'MPTO_working_3-way'!F329)</f>
        <v>3.6510403422434292</v>
      </c>
      <c r="J330" s="35">
        <f>IF(OR($A330="",$B330="",$C330=""),"",'MPTO_working_3-way'!G329)</f>
        <v>2.0169648390695367</v>
      </c>
      <c r="K330" s="33">
        <f>IF(OR($A330="",$B330="",$C330=""),"",'OddsRatio_working_3-way'!H329)</f>
        <v>4.3105063395814867</v>
      </c>
      <c r="L330" s="34">
        <f>IF(OR($A330="",$B330="",$C330=""),"",'OddsRatio_working_3-way'!I329)</f>
        <v>3.6441743926369696</v>
      </c>
      <c r="M330" s="35">
        <f>IF(OR($A330="",$B330="",$C330=""),"",'OddsRatio_working_3-way'!J329)</f>
        <v>2.0259396643431442</v>
      </c>
      <c r="N330" s="36">
        <f t="shared" si="26"/>
        <v>23.383899532322012</v>
      </c>
      <c r="O330" s="37">
        <f t="shared" si="27"/>
        <v>27.593001448139976</v>
      </c>
      <c r="P330" s="37">
        <f t="shared" si="28"/>
        <v>49.023099019538023</v>
      </c>
      <c r="Q330" t="s">
        <v>788</v>
      </c>
      <c r="R330" t="s">
        <v>789</v>
      </c>
      <c r="S330" s="28">
        <v>44417</v>
      </c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50"/>
      <c r="AJ330" t="s">
        <v>742</v>
      </c>
    </row>
    <row r="331" spans="1:36" ht="15" x14ac:dyDescent="0.25">
      <c r="A331">
        <v>1.75</v>
      </c>
      <c r="B331">
        <v>3.93</v>
      </c>
      <c r="C331">
        <v>4.76</v>
      </c>
      <c r="D331" s="32">
        <f t="shared" si="29"/>
        <v>3.5965531250668148E-2</v>
      </c>
      <c r="E331" s="33">
        <f>IF(OR($A331="",$B331="",$C331=""),"",A331*'MPTO_working_3-way'!$I330)</f>
        <v>1.8129396796886692</v>
      </c>
      <c r="F331" s="34">
        <f>IF(OR($A331="",$B331="",$C331=""),"",B331*'MPTO_working_3-way'!$I330)</f>
        <v>4.0713445378151256</v>
      </c>
      <c r="G331" s="35">
        <f>IF(OR($A331="",$B331="",$C331=""),"",C331*'MPTO_working_3-way'!$I330)</f>
        <v>4.9311959287531799</v>
      </c>
      <c r="H331" s="33">
        <f>IF(OR($A331="",$B331="",$C331=""),"",'MPTO_working_3-way'!E330)</f>
        <v>1.7875015925595619</v>
      </c>
      <c r="I331" s="34">
        <f>IF(OR($A331="",$B331="",$C331=""),"",'MPTO_working_3-way'!F330)</f>
        <v>4.1243165383032512</v>
      </c>
      <c r="J331" s="35">
        <f>IF(OR($A331="",$B331="",$C331=""),"",'MPTO_working_3-way'!G330)</f>
        <v>5.0480696578275097</v>
      </c>
      <c r="K331" s="33">
        <f>IF(OR($A331="",$B331="",$C331=""),"",'OddsRatio_working_3-way'!H330)</f>
        <v>1.7966674815789803</v>
      </c>
      <c r="L331" s="34">
        <f>IF(OR($A331="",$B331="",$C331=""),"",'OddsRatio_working_3-way'!I330)</f>
        <v>4.1123142947018829</v>
      </c>
      <c r="M331" s="35">
        <f>IF(OR($A331="",$B331="",$C331=""),"",'OddsRatio_working_3-way'!J330)</f>
        <v>4.993959640982621</v>
      </c>
      <c r="N331" s="36">
        <f t="shared" si="26"/>
        <v>55.159033210179786</v>
      </c>
      <c r="O331" s="37">
        <f t="shared" si="27"/>
        <v>24.561910462548251</v>
      </c>
      <c r="P331" s="37">
        <f t="shared" si="28"/>
        <v>20.279056327271981</v>
      </c>
      <c r="Q331" t="s">
        <v>565</v>
      </c>
      <c r="R331" t="s">
        <v>759</v>
      </c>
      <c r="S331" s="28">
        <v>44417</v>
      </c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50"/>
      <c r="AJ331" t="s">
        <v>742</v>
      </c>
    </row>
    <row r="332" spans="1:36" ht="15" x14ac:dyDescent="0.25">
      <c r="A332">
        <v>10.17</v>
      </c>
      <c r="B332">
        <v>5.22</v>
      </c>
      <c r="C332">
        <v>1.34</v>
      </c>
      <c r="D332" s="32">
        <f t="shared" si="29"/>
        <v>3.6167954854959161E-2</v>
      </c>
      <c r="E332" s="33">
        <f>IF(OR($A332="",$B332="",$C332=""),"",A332*'MPTO_working_3-way'!$I331)</f>
        <v>10.537828100874934</v>
      </c>
      <c r="F332" s="34">
        <f>IF(OR($A332="",$B332="",$C332=""),"",B332*'MPTO_working_3-way'!$I331)</f>
        <v>5.4087967243428867</v>
      </c>
      <c r="G332" s="35">
        <f>IF(OR($A332="",$B332="",$C332=""),"",C332*'MPTO_working_3-way'!$I331)</f>
        <v>1.3884650595056454</v>
      </c>
      <c r="H332" s="33">
        <f>IF(OR($A332="",$B332="",$C332=""),"",'MPTO_working_3-way'!E331)</f>
        <v>11.591188254133982</v>
      </c>
      <c r="I332" s="34">
        <f>IF(OR($A332="",$B332="",$C332=""),"",'MPTO_working_3-way'!F331)</f>
        <v>5.5705683525640834</v>
      </c>
      <c r="J332" s="35">
        <f>IF(OR($A332="",$B332="",$C332=""),"",'MPTO_working_3-way'!G331)</f>
        <v>1.3620031885262682</v>
      </c>
      <c r="K332" s="33">
        <f>IF(OR($A332="",$B332="",$C332=""),"",'OddsRatio_working_3-way'!H331)</f>
        <v>10.975017584804224</v>
      </c>
      <c r="L332" s="34">
        <f>IF(OR($A332="",$B332="",$C332=""),"",'OddsRatio_working_3-way'!I331)</f>
        <v>5.5904661077288793</v>
      </c>
      <c r="M332" s="35">
        <f>IF(OR($A332="",$B332="",$C332=""),"",'OddsRatio_working_3-way'!J331)</f>
        <v>1.369847980243559</v>
      </c>
      <c r="N332" s="36">
        <f t="shared" si="26"/>
        <v>9.4896214896214914</v>
      </c>
      <c r="O332" s="37">
        <f t="shared" si="27"/>
        <v>18.48840048840049</v>
      </c>
      <c r="P332" s="37">
        <f t="shared" si="28"/>
        <v>72.021978021978029</v>
      </c>
      <c r="Q332" t="s">
        <v>730</v>
      </c>
      <c r="R332" t="s">
        <v>790</v>
      </c>
      <c r="S332" s="28">
        <v>44417</v>
      </c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50"/>
      <c r="AJ332" t="s">
        <v>742</v>
      </c>
    </row>
    <row r="333" spans="1:36" ht="15" x14ac:dyDescent="0.25">
      <c r="A333">
        <v>2.95</v>
      </c>
      <c r="B333">
        <v>3.31</v>
      </c>
      <c r="C333">
        <v>2.5499999999999998</v>
      </c>
      <c r="D333" s="32">
        <f t="shared" si="29"/>
        <v>3.3254717217933383E-2</v>
      </c>
      <c r="E333" s="33">
        <f>IF(OR($A333="",$B333="",$C333=""),"",A333*'MPTO_working_3-way'!$I332)</f>
        <v>3.0481014157929036</v>
      </c>
      <c r="F333" s="34">
        <f>IF(OR($A333="",$B333="",$C333=""),"",B333*'MPTO_working_3-way'!$I332)</f>
        <v>3.4200731139913594</v>
      </c>
      <c r="G333" s="35">
        <f>IF(OR($A333="",$B333="",$C333=""),"",C333*'MPTO_working_3-way'!$I332)</f>
        <v>2.63479952890573</v>
      </c>
      <c r="H333" s="33">
        <f>IF(OR($A333="",$B333="",$C333=""),"",'MPTO_working_3-way'!E332)</f>
        <v>3.0497275294746875</v>
      </c>
      <c r="I333" s="34">
        <f>IF(OR($A333="",$B333="",$C333=""),"",'MPTO_working_3-way'!F332)</f>
        <v>3.4360730882415513</v>
      </c>
      <c r="J333" s="35">
        <f>IF(OR($A333="",$B333="",$C333=""),"",'MPTO_working_3-way'!G332)</f>
        <v>2.6241763048043287</v>
      </c>
      <c r="K333" s="33">
        <f>IF(OR($A333="",$B333="",$C333=""),"",'OddsRatio_working_3-way'!H332)</f>
        <v>3.0495272344888606</v>
      </c>
      <c r="L333" s="34">
        <f>IF(OR($A333="",$B333="",$C333=""),"",'OddsRatio_working_3-way'!I332)</f>
        <v>3.4279014931637275</v>
      </c>
      <c r="M333" s="35">
        <f>IF(OR($A333="",$B333="",$C333=""),"",'OddsRatio_working_3-way'!J332)</f>
        <v>2.6291113915167865</v>
      </c>
      <c r="N333" s="36">
        <f t="shared" si="26"/>
        <v>32.807307355942086</v>
      </c>
      <c r="O333" s="37">
        <f t="shared" si="27"/>
        <v>29.239140996987658</v>
      </c>
      <c r="P333" s="37">
        <f t="shared" si="28"/>
        <v>37.953551647070256</v>
      </c>
      <c r="Q333" t="s">
        <v>564</v>
      </c>
      <c r="R333" t="s">
        <v>791</v>
      </c>
      <c r="S333" s="28">
        <v>44417</v>
      </c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50"/>
      <c r="AJ333" t="s">
        <v>742</v>
      </c>
    </row>
    <row r="334" spans="1:36" ht="15" x14ac:dyDescent="0.25">
      <c r="A334">
        <v>4.78</v>
      </c>
      <c r="B334">
        <v>3.69</v>
      </c>
      <c r="C334">
        <v>1.8</v>
      </c>
      <c r="D334" s="32">
        <f t="shared" si="29"/>
        <v>3.5763286503157854E-2</v>
      </c>
      <c r="E334" s="33">
        <f>IF(OR($A334="",$B334="",$C334=""),"",A334*'MPTO_working_3-way'!$I333)</f>
        <v>4.9509485094850945</v>
      </c>
      <c r="F334" s="34">
        <f>IF(OR($A334="",$B334="",$C334=""),"",B334*'MPTO_working_3-way'!$I333)</f>
        <v>3.8219665271966523</v>
      </c>
      <c r="G334" s="35">
        <f>IF(OR($A334="",$B334="",$C334=""),"",C334*'MPTO_working_3-way'!$I333)</f>
        <v>1.8643739157056842</v>
      </c>
      <c r="H334" s="33">
        <f>IF(OR($A334="",$B334="",$C334=""),"",'MPTO_working_3-way'!E333)</f>
        <v>5.0688366924668555</v>
      </c>
      <c r="I334" s="34">
        <f>IF(OR($A334="",$B334="",$C334=""),"",'MPTO_working_3-way'!F333)</f>
        <v>3.8597875878971784</v>
      </c>
      <c r="J334" s="35">
        <f>IF(OR($A334="",$B334="",$C334=""),"",'MPTO_working_3-way'!G333)</f>
        <v>1.8394713239843983</v>
      </c>
      <c r="K334" s="33">
        <f>IF(OR($A334="",$B334="",$C334=""),"",'OddsRatio_working_3-way'!H333)</f>
        <v>5.0101370446175242</v>
      </c>
      <c r="L334" s="34">
        <f>IF(OR($A334="",$B334="",$C334=""),"",'OddsRatio_working_3-way'!I333)</f>
        <v>3.8537747751378677</v>
      </c>
      <c r="M334" s="35">
        <f>IF(OR($A334="",$B334="",$C334=""),"",'OddsRatio_working_3-way'!J333)</f>
        <v>1.8487062528291058</v>
      </c>
      <c r="N334" s="36">
        <f t="shared" si="26"/>
        <v>20.198149871366798</v>
      </c>
      <c r="O334" s="37">
        <f t="shared" si="27"/>
        <v>26.164541025781379</v>
      </c>
      <c r="P334" s="37">
        <f t="shared" si="28"/>
        <v>53.63730910285183</v>
      </c>
      <c r="Q334" t="s">
        <v>792</v>
      </c>
      <c r="R334" t="s">
        <v>563</v>
      </c>
      <c r="S334" s="28">
        <v>44417</v>
      </c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50"/>
      <c r="AJ334" t="s">
        <v>742</v>
      </c>
    </row>
    <row r="335" spans="1:36" ht="15" x14ac:dyDescent="0.25">
      <c r="A335">
        <v>2.79</v>
      </c>
      <c r="B335">
        <v>3.45</v>
      </c>
      <c r="C335">
        <v>2.7</v>
      </c>
      <c r="D335" s="32">
        <f t="shared" si="29"/>
        <v>1.8648381902238942E-2</v>
      </c>
      <c r="E335" s="33">
        <f>IF(OR($A335="",$B335="",$C335=""),"",A335*'MPTO_working_3-way'!$I334)</f>
        <v>2.8420289855072465</v>
      </c>
      <c r="F335" s="34">
        <f>IF(OR($A335="",$B335="",$C335=""),"",B335*'MPTO_working_3-way'!$I334)</f>
        <v>3.5143369175627246</v>
      </c>
      <c r="G335" s="35">
        <f>IF(OR($A335="",$B335="",$C335=""),"",C335*'MPTO_working_3-way'!$I334)</f>
        <v>2.7503506311360453</v>
      </c>
      <c r="H335" s="33">
        <f>IF(OR($A335="",$B335="",$C335=""),"",'MPTO_working_3-way'!E334)</f>
        <v>2.8392409419399245</v>
      </c>
      <c r="I335" s="34">
        <f>IF(OR($A335="",$B335="",$C335=""),"",'MPTO_working_3-way'!F334)</f>
        <v>3.525608937183323</v>
      </c>
      <c r="J335" s="35">
        <f>IF(OR($A335="",$B335="",$C335=""),"",'MPTO_working_3-way'!G334)</f>
        <v>2.7460891065569881</v>
      </c>
      <c r="K335" s="33">
        <f>IF(OR($A335="",$B335="",$C335=""),"",'OddsRatio_working_3-way'!H334)</f>
        <v>2.8408299213935595</v>
      </c>
      <c r="L335" s="34">
        <f>IF(OR($A335="",$B335="",$C335=""),"",'OddsRatio_working_3-way'!I334)</f>
        <v>3.5195716801196757</v>
      </c>
      <c r="M335" s="35">
        <f>IF(OR($A335="",$B335="",$C335=""),"",'OddsRatio_working_3-way'!J334)</f>
        <v>2.7482742270218163</v>
      </c>
      <c r="N335" s="36">
        <f t="shared" si="26"/>
        <v>35.186129525752165</v>
      </c>
      <c r="O335" s="37">
        <f t="shared" si="27"/>
        <v>28.454869964303921</v>
      </c>
      <c r="P335" s="37">
        <f t="shared" si="28"/>
        <v>36.359000509943904</v>
      </c>
      <c r="Q335" t="s">
        <v>793</v>
      </c>
      <c r="R335" t="s">
        <v>562</v>
      </c>
      <c r="S335" s="28">
        <v>44417</v>
      </c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50"/>
      <c r="AJ335" t="s">
        <v>742</v>
      </c>
    </row>
    <row r="336" spans="1:36" ht="15" x14ac:dyDescent="0.25">
      <c r="A336">
        <v>2.37</v>
      </c>
      <c r="B336">
        <v>3.53</v>
      </c>
      <c r="C336">
        <v>3.04</v>
      </c>
      <c r="D336" s="32">
        <f t="shared" si="29"/>
        <v>3.4174415671264669E-2</v>
      </c>
      <c r="E336" s="33">
        <f>IF(OR($A336="",$B336="",$C336=""),"",A336*'MPTO_working_3-way'!$I335)</f>
        <v>2.4509933651408975</v>
      </c>
      <c r="F336" s="34">
        <f>IF(OR($A336="",$B336="",$C336=""),"",B336*'MPTO_working_3-way'!$I335)</f>
        <v>3.6506356873195642</v>
      </c>
      <c r="G336" s="35">
        <f>IF(OR($A336="",$B336="",$C336=""),"",C336*'MPTO_working_3-way'!$I335)</f>
        <v>3.1438902236406445</v>
      </c>
      <c r="H336" s="33">
        <f>IF(OR($A336="",$B336="",$C336=""),"",'MPTO_working_3-way'!E335)</f>
        <v>2.4357601367162336</v>
      </c>
      <c r="I336" s="34">
        <f>IF(OR($A336="",$B336="",$C336=""),"",'MPTO_working_3-way'!F335)</f>
        <v>3.6778951358682495</v>
      </c>
      <c r="J336" s="35">
        <f>IF(OR($A336="",$B336="",$C336=""),"",'MPTO_working_3-way'!G335)</f>
        <v>3.1490519021225016</v>
      </c>
      <c r="K336" s="33">
        <f>IF(OR($A336="",$B336="",$C336=""),"",'OddsRatio_working_3-way'!H335)</f>
        <v>2.4425377662089112</v>
      </c>
      <c r="L336" s="34">
        <f>IF(OR($A336="",$B336="",$C336=""),"",'OddsRatio_working_3-way'!I335)</f>
        <v>3.6639566047507626</v>
      </c>
      <c r="M336" s="35">
        <f>IF(OR($A336="",$B336="",$C336=""),"",'OddsRatio_working_3-way'!J335)</f>
        <v>3.1480124401942908</v>
      </c>
      <c r="N336" s="36">
        <f t="shared" si="26"/>
        <v>40.799784047661596</v>
      </c>
      <c r="O336" s="37">
        <f t="shared" si="27"/>
        <v>27.392489573075917</v>
      </c>
      <c r="P336" s="37">
        <f t="shared" si="28"/>
        <v>31.807726379262498</v>
      </c>
      <c r="Q336" t="s">
        <v>577</v>
      </c>
      <c r="R336" t="s">
        <v>523</v>
      </c>
      <c r="S336" s="28">
        <v>44417</v>
      </c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50"/>
      <c r="AJ336" t="s">
        <v>736</v>
      </c>
    </row>
    <row r="337" spans="1:36" ht="15" x14ac:dyDescent="0.25">
      <c r="A337">
        <v>3.56</v>
      </c>
      <c r="B337">
        <v>3.15</v>
      </c>
      <c r="C337">
        <v>2.27</v>
      </c>
      <c r="D337" s="32">
        <f t="shared" si="29"/>
        <v>3.8887828226045418E-2</v>
      </c>
      <c r="E337" s="33">
        <f>IF(OR($A337="",$B337="",$C337=""),"",A337*'MPTO_working_3-way'!$I336)</f>
        <v>3.6984406684847215</v>
      </c>
      <c r="F337" s="34">
        <f>IF(OR($A337="",$B337="",$C337=""),"",B337*'MPTO_working_3-way'!$I336)</f>
        <v>3.272496658912043</v>
      </c>
      <c r="G337" s="35">
        <f>IF(OR($A337="",$B337="",$C337=""),"",C337*'MPTO_working_3-way'!$I336)</f>
        <v>2.3582753700731232</v>
      </c>
      <c r="H337" s="33">
        <f>IF(OR($A337="",$B337="",$C337=""),"",'MPTO_working_3-way'!E336)</f>
        <v>3.7322308443433991</v>
      </c>
      <c r="I337" s="34">
        <f>IF(OR($A337="",$B337="",$C337=""),"",'MPTO_working_3-way'!F336)</f>
        <v>3.2840969687378516</v>
      </c>
      <c r="J337" s="35">
        <f>IF(OR($A337="",$B337="",$C337=""),"",'MPTO_working_3-way'!G336)</f>
        <v>2.3388200690430749</v>
      </c>
      <c r="K337" s="33">
        <f>IF(OR($A337="",$B337="",$C337=""),"",'OddsRatio_working_3-way'!H336)</f>
        <v>3.7155641420885646</v>
      </c>
      <c r="L337" s="34">
        <f>IF(OR($A337="",$B337="",$C337=""),"",'OddsRatio_working_3-way'!I336)</f>
        <v>3.2806495724571936</v>
      </c>
      <c r="M337" s="35">
        <f>IF(OR($A337="",$B337="",$C337=""),"",'OddsRatio_working_3-way'!J336)</f>
        <v>2.347174398614249</v>
      </c>
      <c r="N337" s="36">
        <f t="shared" si="26"/>
        <v>27.038422125336066</v>
      </c>
      <c r="O337" s="37">
        <f t="shared" si="27"/>
        <v>30.557708814665517</v>
      </c>
      <c r="P337" s="37">
        <f t="shared" si="28"/>
        <v>42.403869059998406</v>
      </c>
      <c r="Q337" t="s">
        <v>652</v>
      </c>
      <c r="R337" t="s">
        <v>709</v>
      </c>
      <c r="S337" s="28">
        <v>44417</v>
      </c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50"/>
      <c r="AJ337" t="s">
        <v>737</v>
      </c>
    </row>
    <row r="338" spans="1:36" ht="15" x14ac:dyDescent="0.25">
      <c r="A338">
        <v>1.72</v>
      </c>
      <c r="B338">
        <v>3.26</v>
      </c>
      <c r="C338">
        <v>6.18</v>
      </c>
      <c r="D338" s="32">
        <f t="shared" si="29"/>
        <v>4.995611282950585E-2</v>
      </c>
      <c r="E338" s="33">
        <f>IF(OR($A338="",$B338="",$C338=""),"",A338*'MPTO_working_3-way'!$I337)</f>
        <v>1.8059245140667501</v>
      </c>
      <c r="F338" s="34">
        <f>IF(OR($A338="",$B338="",$C338=""),"",B338*'MPTO_working_3-way'!$I337)</f>
        <v>3.4228569278241889</v>
      </c>
      <c r="G338" s="35">
        <f>IF(OR($A338="",$B338="",$C338=""),"",C338*'MPTO_working_3-way'!$I337)</f>
        <v>6.4887287772863456</v>
      </c>
      <c r="H338" s="33">
        <f>IF(OR($A338="",$B338="",$C338=""),"",'MPTO_working_3-way'!E337)</f>
        <v>1.7707159697503441</v>
      </c>
      <c r="I338" s="34">
        <f>IF(OR($A338="",$B338="",$C338=""),"",'MPTO_working_3-way'!F337)</f>
        <v>3.4471296481004385</v>
      </c>
      <c r="J338" s="35">
        <f>IF(OR($A338="",$B338="",$C338=""),"",'MPTO_working_3-way'!G337)</f>
        <v>6.8889377791160742</v>
      </c>
      <c r="K338" s="33">
        <f>IF(OR($A338="",$B338="",$C338=""),"",'OddsRatio_working_3-way'!H337)</f>
        <v>1.784099487017313</v>
      </c>
      <c r="L338" s="34">
        <f>IF(OR($A338="",$B338="",$C338=""),"",'OddsRatio_working_3-way'!I337)</f>
        <v>3.4612011675821206</v>
      </c>
      <c r="M338" s="35">
        <f>IF(OR($A338="",$B338="",$C338=""),"",'OddsRatio_working_3-way'!J337)</f>
        <v>6.6411601982634458</v>
      </c>
      <c r="N338" s="36">
        <f t="shared" si="26"/>
        <v>55.373300058268008</v>
      </c>
      <c r="O338" s="37">
        <f t="shared" si="27"/>
        <v>29.215360766938954</v>
      </c>
      <c r="P338" s="37">
        <f t="shared" si="28"/>
        <v>15.41133917479304</v>
      </c>
      <c r="Q338" t="s">
        <v>655</v>
      </c>
      <c r="R338" t="s">
        <v>578</v>
      </c>
      <c r="S338" s="28">
        <v>44417</v>
      </c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50"/>
      <c r="AJ338" t="s">
        <v>737</v>
      </c>
    </row>
    <row r="339" spans="1:36" ht="15" x14ac:dyDescent="0.25">
      <c r="A339">
        <v>1.72</v>
      </c>
      <c r="B339">
        <v>3.66</v>
      </c>
      <c r="C339">
        <v>5.47</v>
      </c>
      <c r="D339" s="32">
        <f t="shared" si="29"/>
        <v>3.743474904300137E-2</v>
      </c>
      <c r="E339" s="33">
        <f>IF(OR($A339="",$B339="",$C339=""),"",A339*'MPTO_working_3-way'!$I338)</f>
        <v>1.7843877683539624</v>
      </c>
      <c r="F339" s="34">
        <f>IF(OR($A339="",$B339="",$C339=""),"",B339*'MPTO_working_3-way'!$I338)</f>
        <v>3.797011181497385</v>
      </c>
      <c r="G339" s="35">
        <f>IF(OR($A339="",$B339="",$C339=""),"",C339*'MPTO_working_3-way'!$I338)</f>
        <v>5.6747680772652176</v>
      </c>
      <c r="H339" s="33">
        <f>IF(OR($A339="",$B339="",$C339=""),"",'MPTO_working_3-way'!E338)</f>
        <v>1.7577253372822736</v>
      </c>
      <c r="I339" s="34">
        <f>IF(OR($A339="",$B339="",$C339=""),"",'MPTO_working_3-way'!F338)</f>
        <v>3.8351529454252988</v>
      </c>
      <c r="J339" s="35">
        <f>IF(OR($A339="",$B339="",$C339=""),"",'MPTO_working_3-way'!G338)</f>
        <v>5.8707114306081909</v>
      </c>
      <c r="K339" s="33">
        <f>IF(OR($A339="",$B339="",$C339=""),"",'OddsRatio_working_3-way'!H338)</f>
        <v>1.7674441735276618</v>
      </c>
      <c r="L339" s="34">
        <f>IF(OR($A339="",$B339="",$C339=""),"",'OddsRatio_working_3-way'!I338)</f>
        <v>3.8352798633105305</v>
      </c>
      <c r="M339" s="35">
        <f>IF(OR($A339="",$B339="",$C339=""),"",'OddsRatio_working_3-way'!J338)</f>
        <v>5.7645492439842352</v>
      </c>
      <c r="N339" s="36">
        <f t="shared" si="26"/>
        <v>56.041630509632235</v>
      </c>
      <c r="O339" s="37">
        <f t="shared" si="27"/>
        <v>26.336503955346295</v>
      </c>
      <c r="P339" s="37">
        <f t="shared" si="28"/>
        <v>17.62186553502147</v>
      </c>
      <c r="Q339" t="s">
        <v>713</v>
      </c>
      <c r="R339" t="s">
        <v>656</v>
      </c>
      <c r="S339" s="28">
        <v>44417</v>
      </c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50"/>
      <c r="AJ339" t="s">
        <v>738</v>
      </c>
    </row>
    <row r="340" spans="1:36" ht="15" x14ac:dyDescent="0.25">
      <c r="A340">
        <v>2.12</v>
      </c>
      <c r="B340">
        <v>3.25</v>
      </c>
      <c r="C340">
        <v>3.94</v>
      </c>
      <c r="D340" s="32">
        <f t="shared" si="29"/>
        <v>3.3197527498839641E-2</v>
      </c>
      <c r="E340" s="33">
        <f>IF(OR($A340="",$B340="",$C340=""),"",A340*'MPTO_working_3-way'!$I339)</f>
        <v>2.1903787582975403</v>
      </c>
      <c r="F340" s="34">
        <f>IF(OR($A340="",$B340="",$C340=""),"",B340*'MPTO_working_3-way'!$I339)</f>
        <v>3.3578919643712286</v>
      </c>
      <c r="G340" s="35">
        <f>IF(OR($A340="",$B340="",$C340=""),"",C340*'MPTO_working_3-way'!$I339)</f>
        <v>4.0707982583454285</v>
      </c>
      <c r="H340" s="33">
        <f>IF(OR($A340="",$B340="",$C340=""),"",'MPTO_working_3-way'!E339)</f>
        <v>2.1709290980919023</v>
      </c>
      <c r="I340" s="34">
        <f>IF(OR($A340="",$B340="",$C340=""),"",'MPTO_working_3-way'!F339)</f>
        <v>3.3712433560180814</v>
      </c>
      <c r="J340" s="35">
        <f>IF(OR($A340="",$B340="",$C340=""),"",'MPTO_working_3-way'!G339)</f>
        <v>4.1196127230787907</v>
      </c>
      <c r="K340" s="33">
        <f>IF(OR($A340="",$B340="",$C340=""),"",'OddsRatio_working_3-way'!H339)</f>
        <v>2.1789990685079994</v>
      </c>
      <c r="L340" s="34">
        <f>IF(OR($A340="",$B340="",$C340=""),"",'OddsRatio_working_3-way'!I339)</f>
        <v>3.368524914413392</v>
      </c>
      <c r="M340" s="35">
        <f>IF(OR($A340="",$B340="",$C340=""),"",'OddsRatio_working_3-way'!J339)</f>
        <v>4.0948725548334988</v>
      </c>
      <c r="N340" s="36">
        <f t="shared" si="26"/>
        <v>45.654204607848023</v>
      </c>
      <c r="O340" s="37">
        <f t="shared" si="27"/>
        <v>29.780588851888563</v>
      </c>
      <c r="P340" s="37">
        <f t="shared" si="28"/>
        <v>24.565206540263404</v>
      </c>
      <c r="Q340" t="s">
        <v>667</v>
      </c>
      <c r="R340" t="s">
        <v>662</v>
      </c>
      <c r="S340" s="28">
        <v>44417</v>
      </c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50"/>
      <c r="AJ340" t="s">
        <v>744</v>
      </c>
    </row>
    <row r="341" spans="1:36" ht="15" x14ac:dyDescent="0.25">
      <c r="A341">
        <v>2.1</v>
      </c>
      <c r="B341">
        <v>3.84</v>
      </c>
      <c r="C341">
        <v>3.35</v>
      </c>
      <c r="D341" s="32">
        <f t="shared" si="29"/>
        <v>3.5114605543709931E-2</v>
      </c>
      <c r="E341" s="33">
        <f>IF(OR($A341="",$B341="",$C341=""),"",A341*'MPTO_working_3-way'!$I340)</f>
        <v>2.1737406716417911</v>
      </c>
      <c r="F341" s="34">
        <f>IF(OR($A341="",$B341="",$C341=""),"",B341*'MPTO_working_3-way'!$I340)</f>
        <v>3.974840085287846</v>
      </c>
      <c r="G341" s="35">
        <f>IF(OR($A341="",$B341="",$C341=""),"",C341*'MPTO_working_3-way'!$I340)</f>
        <v>3.4676339285714284</v>
      </c>
      <c r="H341" s="33">
        <f>IF(OR($A341="",$B341="",$C341=""),"",'MPTO_working_3-way'!E340)</f>
        <v>2.1529192368383305</v>
      </c>
      <c r="I341" s="34">
        <f>IF(OR($A341="",$B341="",$C341=""),"",'MPTO_working_3-way'!F340)</f>
        <v>4.0207179853545272</v>
      </c>
      <c r="J341" s="35">
        <f>IF(OR($A341="",$B341="",$C341=""),"",'MPTO_working_3-way'!G340)</f>
        <v>3.4867188105010452</v>
      </c>
      <c r="K341" s="33">
        <f>IF(OR($A341="",$B341="",$C341=""),"",'OddsRatio_working_3-way'!H340)</f>
        <v>2.1614270262353488</v>
      </c>
      <c r="L341" s="34">
        <f>IF(OR($A341="",$B341="",$C341=""),"",'OddsRatio_working_3-way'!I340)</f>
        <v>3.9985934131894458</v>
      </c>
      <c r="M341" s="35">
        <f>IF(OR($A341="",$B341="",$C341=""),"",'OddsRatio_working_3-way'!J340)</f>
        <v>3.4812304651391544</v>
      </c>
      <c r="N341" s="36">
        <f t="shared" si="26"/>
        <v>46.003647677287844</v>
      </c>
      <c r="O341" s="37">
        <f t="shared" si="27"/>
        <v>25.158244823516796</v>
      </c>
      <c r="P341" s="37">
        <f t="shared" si="28"/>
        <v>28.838107499195363</v>
      </c>
      <c r="Q341" t="s">
        <v>718</v>
      </c>
      <c r="R341" t="s">
        <v>590</v>
      </c>
      <c r="S341" s="28">
        <v>44417</v>
      </c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50"/>
      <c r="AJ341" t="s">
        <v>744</v>
      </c>
    </row>
    <row r="342" spans="1:36" ht="15" x14ac:dyDescent="0.25">
      <c r="A342">
        <v>3.94</v>
      </c>
      <c r="B342">
        <v>4.22</v>
      </c>
      <c r="C342">
        <v>1.83</v>
      </c>
      <c r="D342" s="32">
        <f t="shared" si="29"/>
        <v>3.7222018675228341E-2</v>
      </c>
      <c r="E342" s="33">
        <f>IF(OR($A342="",$B342="",$C342=""),"",A342*'MPTO_working_3-way'!$I341)</f>
        <v>4.0866547535803992</v>
      </c>
      <c r="F342" s="34">
        <f>IF(OR($A342="",$B342="",$C342=""),"",B342*'MPTO_working_3-way'!$I341)</f>
        <v>4.3770769188094629</v>
      </c>
      <c r="G342" s="35">
        <f>IF(OR($A342="",$B342="",$C342=""),"",C342*'MPTO_working_3-way'!$I341)</f>
        <v>1.898116294175668</v>
      </c>
      <c r="H342" s="33">
        <f>IF(OR($A342="",$B342="",$C342=""),"",'MPTO_working_3-way'!E341)</f>
        <v>4.1425060689139626</v>
      </c>
      <c r="I342" s="34">
        <f>IF(OR($A342="",$B342="",$C342=""),"",'MPTO_working_3-way'!F341)</f>
        <v>4.4531630432640297</v>
      </c>
      <c r="J342" s="35">
        <f>IF(OR($A342="",$B342="",$C342=""),"",'MPTO_working_3-way'!G341)</f>
        <v>1.8725162901563397</v>
      </c>
      <c r="K342" s="33">
        <f>IF(OR($A342="",$B342="",$C342=""),"",'OddsRatio_working_3-way'!H341)</f>
        <v>4.1240739840541227</v>
      </c>
      <c r="L342" s="34">
        <f>IF(OR($A342="",$B342="",$C342=""),"",'OddsRatio_working_3-way'!I341)</f>
        <v>4.4216048396783245</v>
      </c>
      <c r="M342" s="35">
        <f>IF(OR($A342="",$B342="",$C342=""),"",'OddsRatio_working_3-way'!J341)</f>
        <v>1.8819664648860284</v>
      </c>
      <c r="N342" s="36">
        <f t="shared" si="26"/>
        <v>24.469891887096168</v>
      </c>
      <c r="O342" s="37">
        <f t="shared" si="27"/>
        <v>22.846297164729599</v>
      </c>
      <c r="P342" s="37">
        <f t="shared" si="28"/>
        <v>52.683810948174262</v>
      </c>
      <c r="Q342" t="s">
        <v>684</v>
      </c>
      <c r="R342" t="s">
        <v>686</v>
      </c>
      <c r="S342" s="28">
        <v>44417</v>
      </c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50"/>
      <c r="AJ342" t="s">
        <v>745</v>
      </c>
    </row>
    <row r="343" spans="1:36" ht="15" x14ac:dyDescent="0.25">
      <c r="A343">
        <v>1.88</v>
      </c>
      <c r="B343">
        <v>3.57</v>
      </c>
      <c r="C343">
        <v>4.4400000000000004</v>
      </c>
      <c r="D343" s="32">
        <f t="shared" si="29"/>
        <v>3.7252163660173698E-2</v>
      </c>
      <c r="E343" s="33">
        <f>IF(OR($A343="",$B343="",$C343=""),"",A343*'MPTO_working_3-way'!$I342)</f>
        <v>1.9500340676811265</v>
      </c>
      <c r="F343" s="34">
        <f>IF(OR($A343="",$B343="",$C343=""),"",B343*'MPTO_working_3-way'!$I342)</f>
        <v>3.70299022426682</v>
      </c>
      <c r="G343" s="35">
        <f>IF(OR($A343="",$B343="",$C343=""),"",C343*'MPTO_working_3-way'!$I342)</f>
        <v>4.6053996066511713</v>
      </c>
      <c r="H343" s="33">
        <f>IF(OR($A343="",$B343="",$C343=""),"",'MPTO_working_3-way'!E342)</f>
        <v>1.9249370573863003</v>
      </c>
      <c r="I343" s="34">
        <f>IF(OR($A343="",$B343="",$C343=""),"",'MPTO_working_3-way'!F342)</f>
        <v>3.7355994006895679</v>
      </c>
      <c r="J343" s="35">
        <f>IF(OR($A343="",$B343="",$C343=""),"",'MPTO_working_3-way'!G342)</f>
        <v>4.6990750552544736</v>
      </c>
      <c r="K343" s="33">
        <f>IF(OR($A343="",$B343="",$C343=""),"",'OddsRatio_working_3-way'!H342)</f>
        <v>1.934498493364224</v>
      </c>
      <c r="L343" s="34">
        <f>IF(OR($A343="",$B343="",$C343=""),"",'OddsRatio_working_3-way'!I342)</f>
        <v>3.7291603726659708</v>
      </c>
      <c r="M343" s="35">
        <f>IF(OR($A343="",$B343="",$C343=""),"",'OddsRatio_working_3-way'!J342)</f>
        <v>4.6530395649692391</v>
      </c>
      <c r="N343" s="36">
        <f t="shared" si="26"/>
        <v>51.281155369205678</v>
      </c>
      <c r="O343" s="37">
        <f t="shared" si="27"/>
        <v>27.005202267256774</v>
      </c>
      <c r="P343" s="37">
        <f t="shared" si="28"/>
        <v>21.713642363537542</v>
      </c>
      <c r="Q343" t="s">
        <v>722</v>
      </c>
      <c r="R343" t="s">
        <v>689</v>
      </c>
      <c r="S343" s="28">
        <v>44417</v>
      </c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50"/>
      <c r="AJ343" t="s">
        <v>745</v>
      </c>
    </row>
    <row r="344" spans="1:36" ht="15" x14ac:dyDescent="0.25">
      <c r="A344">
        <v>1.63</v>
      </c>
      <c r="B344">
        <v>4.43</v>
      </c>
      <c r="C344">
        <v>5.05</v>
      </c>
      <c r="D344" s="32">
        <f t="shared" si="29"/>
        <v>3.7250368807047796E-2</v>
      </c>
      <c r="E344" s="33">
        <f>IF(OR($A344="",$B344="",$C344=""),"",A344*'MPTO_working_3-way'!$I343)</f>
        <v>1.6907181011554877</v>
      </c>
      <c r="F344" s="34">
        <f>IF(OR($A344="",$B344="",$C344=""),"",B344*'MPTO_working_3-way'!$I343)</f>
        <v>4.5950191338152218</v>
      </c>
      <c r="G344" s="35">
        <f>IF(OR($A344="",$B344="",$C344=""),"",C344*'MPTO_working_3-way'!$I343)</f>
        <v>5.2381143624755913</v>
      </c>
      <c r="H344" s="33">
        <f>IF(OR($A344="",$B344="",$C344=""),"",'MPTO_working_3-way'!E343)</f>
        <v>1.663671661408983</v>
      </c>
      <c r="I344" s="34">
        <f>IF(OR($A344="",$B344="",$C344=""),"",'MPTO_working_3-way'!F343)</f>
        <v>4.687862326875325</v>
      </c>
      <c r="J344" s="35">
        <f>IF(OR($A344="",$B344="",$C344=""),"",'MPTO_working_3-way'!G343)</f>
        <v>5.387843587173089</v>
      </c>
      <c r="K344" s="33">
        <f>IF(OR($A344="",$B344="",$C344=""),"",'OddsRatio_working_3-way'!H343)</f>
        <v>1.6728499474102536</v>
      </c>
      <c r="L344" s="34">
        <f>IF(OR($A344="",$B344="",$C344=""),"",'OddsRatio_working_3-way'!I343)</f>
        <v>4.6632941581224907</v>
      </c>
      <c r="M344" s="35">
        <f>IF(OR($A344="",$B344="",$C344=""),"",'OddsRatio_working_3-way'!J343)</f>
        <v>5.3254639476373438</v>
      </c>
      <c r="N344" s="36">
        <f t="shared" si="26"/>
        <v>59.146465594505074</v>
      </c>
      <c r="O344" s="37">
        <f t="shared" si="27"/>
        <v>21.762695015585383</v>
      </c>
      <c r="P344" s="37">
        <f t="shared" si="28"/>
        <v>19.090839389909554</v>
      </c>
      <c r="Q344" t="s">
        <v>679</v>
      </c>
      <c r="R344" t="s">
        <v>687</v>
      </c>
      <c r="S344" s="28">
        <v>44417</v>
      </c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50"/>
      <c r="AJ344" t="s">
        <v>745</v>
      </c>
    </row>
    <row r="345" spans="1:36" ht="15" x14ac:dyDescent="0.25">
      <c r="A345">
        <v>2.92</v>
      </c>
      <c r="B345">
        <v>3.15</v>
      </c>
      <c r="C345">
        <v>2.6</v>
      </c>
      <c r="D345" s="32">
        <f t="shared" si="29"/>
        <v>4.4541455500359595E-2</v>
      </c>
      <c r="E345" s="33">
        <f>IF(OR($A345="",$B345="",$C345=""),"",A345*'MPTO_working_3-way'!$I344)</f>
        <v>3.0500610500610499</v>
      </c>
      <c r="F345" s="34">
        <f>IF(OR($A345="",$B345="",$C345=""),"",B345*'MPTO_working_3-way'!$I344)</f>
        <v>3.2903055848261324</v>
      </c>
      <c r="G345" s="35">
        <f>IF(OR($A345="",$B345="",$C345=""),"",C345*'MPTO_working_3-way'!$I344)</f>
        <v>2.7158077843009352</v>
      </c>
      <c r="H345" s="33">
        <f>IF(OR($A345="",$B345="",$C345=""),"",'MPTO_working_3-way'!E344)</f>
        <v>3.0523297369048024</v>
      </c>
      <c r="I345" s="34">
        <f>IF(OR($A345="",$B345="",$C345=""),"",'MPTO_working_3-way'!F344)</f>
        <v>3.3045488881109857</v>
      </c>
      <c r="J345" s="35">
        <f>IF(OR($A345="",$B345="",$C345=""),"",'MPTO_working_3-way'!G344)</f>
        <v>2.7043967310997861</v>
      </c>
      <c r="K345" s="33">
        <f>IF(OR($A345="",$B345="",$C345=""),"",'OddsRatio_working_3-way'!H344)</f>
        <v>3.051657212069057</v>
      </c>
      <c r="L345" s="34">
        <f>IF(OR($A345="",$B345="",$C345=""),"",'OddsRatio_working_3-way'!I344)</f>
        <v>3.2974286489314961</v>
      </c>
      <c r="M345" s="35">
        <f>IF(OR($A345="",$B345="",$C345=""),"",'OddsRatio_working_3-way'!J344)</f>
        <v>2.7097143433908815</v>
      </c>
      <c r="N345" s="36">
        <f t="shared" si="26"/>
        <v>32.786228983186547</v>
      </c>
      <c r="O345" s="37">
        <f t="shared" si="27"/>
        <v>30.392313851080864</v>
      </c>
      <c r="P345" s="37">
        <f t="shared" si="28"/>
        <v>36.821457165732582</v>
      </c>
      <c r="Q345" t="s">
        <v>535</v>
      </c>
      <c r="R345" t="s">
        <v>692</v>
      </c>
      <c r="S345" s="28">
        <v>44418</v>
      </c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50"/>
      <c r="AJ345" t="s">
        <v>733</v>
      </c>
    </row>
    <row r="346" spans="1:36" ht="15" x14ac:dyDescent="0.25">
      <c r="A346">
        <v>1.46</v>
      </c>
      <c r="B346">
        <v>4.13</v>
      </c>
      <c r="C346">
        <v>8.4499999999999993</v>
      </c>
      <c r="D346" s="32">
        <f t="shared" si="29"/>
        <v>4.5405452720914008E-2</v>
      </c>
      <c r="E346" s="33">
        <f>IF(OR($A346="",$B346="",$C346=""),"",A346*'MPTO_working_3-way'!$I345)</f>
        <v>1.5262919609725345</v>
      </c>
      <c r="F346" s="34">
        <f>IF(OR($A346="",$B346="",$C346=""),"",B346*'MPTO_working_3-way'!$I345)</f>
        <v>4.3175245197373746</v>
      </c>
      <c r="G346" s="35">
        <f>IF(OR($A346="",$B346="",$C346=""),"",C346*'MPTO_working_3-way'!$I345)</f>
        <v>8.8336760754917218</v>
      </c>
      <c r="H346" s="33">
        <f>IF(OR($A346="",$B346="",$C346=""),"",'MPTO_working_3-way'!E345)</f>
        <v>1.4929911026360978</v>
      </c>
      <c r="I346" s="34">
        <f>IF(OR($A346="",$B346="",$C346=""),"",'MPTO_working_3-way'!F345)</f>
        <v>4.4053717399317698</v>
      </c>
      <c r="J346" s="35">
        <f>IF(OR($A346="",$B346="",$C346=""),"",'MPTO_working_3-way'!G345)</f>
        <v>9.6891672176121642</v>
      </c>
      <c r="K346" s="33">
        <f>IF(OR($A346="",$B346="",$C346=""),"",'OddsRatio_working_3-way'!H345)</f>
        <v>1.5037937948537854</v>
      </c>
      <c r="L346" s="34">
        <f>IF(OR($A346="",$B346="",$C346=""),"",'OddsRatio_working_3-way'!I345)</f>
        <v>4.4279882128094536</v>
      </c>
      <c r="M346" s="35">
        <f>IF(OR($A346="",$B346="",$C346=""),"",'OddsRatio_working_3-way'!J345)</f>
        <v>9.1592690688276122</v>
      </c>
      <c r="N346" s="36">
        <f t="shared" si="26"/>
        <v>65.51826423581582</v>
      </c>
      <c r="O346" s="37">
        <f t="shared" si="27"/>
        <v>23.161420286753291</v>
      </c>
      <c r="P346" s="37">
        <f t="shared" si="28"/>
        <v>11.320315477430901</v>
      </c>
      <c r="Q346" t="s">
        <v>544</v>
      </c>
      <c r="R346" t="s">
        <v>699</v>
      </c>
      <c r="S346" s="28">
        <v>44418</v>
      </c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50"/>
      <c r="AJ346" t="s">
        <v>739</v>
      </c>
    </row>
    <row r="347" spans="1:36" ht="15" x14ac:dyDescent="0.25">
      <c r="A347">
        <v>2.2599999999999998</v>
      </c>
      <c r="B347">
        <v>3.28</v>
      </c>
      <c r="C347">
        <v>3.5</v>
      </c>
      <c r="D347" s="32">
        <f t="shared" si="29"/>
        <v>3.3070210600968153E-2</v>
      </c>
      <c r="E347" s="33">
        <f>IF(OR($A347="",$B347="",$C347=""),"",A347*'MPTO_working_3-way'!$I346)</f>
        <v>2.3347386759581878</v>
      </c>
      <c r="F347" s="34">
        <f>IF(OR($A347="",$B347="",$C347=""),"",B347*'MPTO_working_3-way'!$I346)</f>
        <v>3.3884702907711755</v>
      </c>
      <c r="G347" s="35">
        <f>IF(OR($A347="",$B347="",$C347=""),"",C347*'MPTO_working_3-way'!$I346)</f>
        <v>3.6157457371033885</v>
      </c>
      <c r="H347" s="33">
        <f>IF(OR($A347="",$B347="",$C347=""),"",'MPTO_working_3-way'!E346)</f>
        <v>2.3177416473110592</v>
      </c>
      <c r="I347" s="34">
        <f>IF(OR($A347="",$B347="",$C347=""),"",'MPTO_working_3-way'!F346)</f>
        <v>3.4030430220356767</v>
      </c>
      <c r="J347" s="35">
        <f>IF(OR($A347="",$B347="",$C347=""),"",'MPTO_working_3-way'!G346)</f>
        <v>3.6404557445136665</v>
      </c>
      <c r="K347" s="33">
        <f>IF(OR($A347="",$B347="",$C347=""),"",'OddsRatio_working_3-way'!H346)</f>
        <v>2.3249831412019915</v>
      </c>
      <c r="L347" s="34">
        <f>IF(OR($A347="",$B347="",$C347=""),"",'OddsRatio_working_3-way'!I346)</f>
        <v>3.3975885412226519</v>
      </c>
      <c r="M347" s="35">
        <f>IF(OR($A347="",$B347="",$C347=""),"",'OddsRatio_working_3-way'!J346)</f>
        <v>3.6289348039722058</v>
      </c>
      <c r="N347" s="36">
        <f t="shared" si="26"/>
        <v>42.831345978778337</v>
      </c>
      <c r="O347" s="37">
        <f t="shared" si="27"/>
        <v>29.511842046353369</v>
      </c>
      <c r="P347" s="37">
        <f t="shared" si="28"/>
        <v>27.656811974868301</v>
      </c>
      <c r="Q347" t="s">
        <v>570</v>
      </c>
      <c r="R347" t="s">
        <v>645</v>
      </c>
      <c r="S347" s="28">
        <v>44418</v>
      </c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F347"/>
      <c r="AG347"/>
      <c r="AH347" s="50"/>
      <c r="AJ347" t="s">
        <v>743</v>
      </c>
    </row>
    <row r="348" spans="1:36" ht="15" x14ac:dyDescent="0.25">
      <c r="A348"/>
      <c r="B348"/>
      <c r="C348"/>
      <c r="D348" s="32"/>
      <c r="E348" s="33"/>
      <c r="F348" s="34"/>
      <c r="G348" s="35"/>
      <c r="H348" s="33"/>
      <c r="I348" s="34"/>
      <c r="J348" s="35"/>
      <c r="K348" s="33"/>
      <c r="L348" s="34"/>
      <c r="M348" s="35"/>
      <c r="N348" s="36"/>
      <c r="O348" s="37"/>
      <c r="P348" s="37"/>
      <c r="Q348"/>
      <c r="R348"/>
      <c r="S348" s="2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50"/>
      <c r="AJ348"/>
    </row>
    <row r="349" spans="1:36" ht="15" x14ac:dyDescent="0.25">
      <c r="A349"/>
      <c r="B349"/>
      <c r="C349"/>
      <c r="D349" s="32"/>
      <c r="E349" s="33"/>
      <c r="F349" s="34"/>
      <c r="G349" s="35"/>
      <c r="H349" s="33"/>
      <c r="I349" s="34"/>
      <c r="J349" s="35"/>
      <c r="K349" s="33"/>
      <c r="L349" s="34"/>
      <c r="M349" s="35"/>
      <c r="N349" s="36"/>
      <c r="O349" s="37"/>
      <c r="P349" s="37"/>
      <c r="Q349"/>
      <c r="R349"/>
      <c r="S349" s="2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50"/>
      <c r="AJ349"/>
    </row>
    <row r="350" spans="1:36" ht="15" x14ac:dyDescent="0.25">
      <c r="A350"/>
      <c r="B350"/>
      <c r="C350"/>
      <c r="D350" s="32"/>
      <c r="E350" s="33"/>
      <c r="F350" s="34"/>
      <c r="G350" s="35"/>
      <c r="H350" s="33"/>
      <c r="I350" s="34"/>
      <c r="J350" s="35"/>
      <c r="K350" s="33"/>
      <c r="L350" s="34"/>
      <c r="M350" s="35"/>
      <c r="N350" s="36"/>
      <c r="O350" s="37"/>
      <c r="P350" s="37"/>
      <c r="Q350"/>
      <c r="R350"/>
      <c r="S350" s="2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50"/>
      <c r="AJ350"/>
    </row>
    <row r="351" spans="1:36" s="38" customFormat="1" ht="15" x14ac:dyDescent="0.25">
      <c r="A351"/>
      <c r="B351"/>
      <c r="C351"/>
      <c r="D351" s="32"/>
      <c r="E351" s="33"/>
      <c r="F351" s="34"/>
      <c r="G351" s="35"/>
      <c r="H351" s="33"/>
      <c r="I351" s="34"/>
      <c r="J351" s="35"/>
      <c r="K351" s="33"/>
      <c r="L351" s="34"/>
      <c r="M351" s="35"/>
      <c r="N351" s="36"/>
      <c r="O351" s="37"/>
      <c r="P351" s="37"/>
      <c r="Q351"/>
      <c r="R351"/>
      <c r="S351" s="28"/>
      <c r="AD351" s="39"/>
      <c r="AF351"/>
      <c r="AG351"/>
      <c r="AH351" s="50"/>
      <c r="AI351" s="39"/>
      <c r="AJ351"/>
    </row>
    <row r="352" spans="1:36" ht="15" x14ac:dyDescent="0.25">
      <c r="A352"/>
      <c r="B352"/>
      <c r="C352"/>
      <c r="D352" s="32"/>
      <c r="E352" s="33"/>
      <c r="F352" s="34"/>
      <c r="G352" s="35"/>
      <c r="H352" s="33"/>
      <c r="I352" s="34"/>
      <c r="J352" s="35"/>
      <c r="K352" s="33"/>
      <c r="L352" s="34"/>
      <c r="M352" s="35"/>
      <c r="N352" s="36"/>
      <c r="O352" s="37"/>
      <c r="P352" s="37"/>
      <c r="Q352"/>
      <c r="R352"/>
      <c r="S352" s="2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50"/>
      <c r="AJ352"/>
    </row>
    <row r="353" spans="1:36" ht="15" x14ac:dyDescent="0.25">
      <c r="A353"/>
      <c r="B353"/>
      <c r="C353"/>
      <c r="D353" s="32"/>
      <c r="E353" s="33"/>
      <c r="F353" s="34"/>
      <c r="G353" s="35"/>
      <c r="H353" s="33"/>
      <c r="I353" s="34"/>
      <c r="J353" s="35"/>
      <c r="K353" s="33"/>
      <c r="L353" s="34"/>
      <c r="M353" s="35"/>
      <c r="N353" s="36"/>
      <c r="O353" s="37"/>
      <c r="P353" s="37"/>
      <c r="Q353"/>
      <c r="R353"/>
      <c r="S353" s="2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50"/>
      <c r="AJ353"/>
    </row>
    <row r="354" spans="1:36" s="38" customFormat="1" ht="15" x14ac:dyDescent="0.25">
      <c r="A354"/>
      <c r="B354"/>
      <c r="C354"/>
      <c r="D354" s="32"/>
      <c r="E354" s="33"/>
      <c r="F354" s="34"/>
      <c r="G354" s="35"/>
      <c r="H354" s="33"/>
      <c r="I354" s="34"/>
      <c r="J354" s="35"/>
      <c r="K354" s="33"/>
      <c r="L354" s="34"/>
      <c r="M354" s="35"/>
      <c r="N354" s="36"/>
      <c r="O354" s="37"/>
      <c r="P354" s="37"/>
      <c r="Q354"/>
      <c r="R354"/>
      <c r="S354"/>
      <c r="AD354" s="39"/>
      <c r="AF354"/>
      <c r="AG354"/>
      <c r="AH354" s="50"/>
      <c r="AI354" s="39"/>
      <c r="AJ354"/>
    </row>
    <row r="355" spans="1:36" ht="15" x14ac:dyDescent="0.25">
      <c r="A355"/>
      <c r="B355"/>
      <c r="C355"/>
      <c r="D355" s="32"/>
      <c r="E355" s="33"/>
      <c r="F355" s="34"/>
      <c r="G355" s="35"/>
      <c r="H355" s="33"/>
      <c r="I355" s="34"/>
      <c r="J355" s="35"/>
      <c r="K355" s="33"/>
      <c r="L355" s="34"/>
      <c r="M355" s="35"/>
      <c r="N355" s="36"/>
      <c r="O355" s="37"/>
      <c r="P355" s="37"/>
      <c r="Q355"/>
      <c r="R355"/>
      <c r="S355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50"/>
      <c r="AJ355"/>
    </row>
    <row r="356" spans="1:36" ht="15" x14ac:dyDescent="0.25">
      <c r="A356"/>
      <c r="B356"/>
      <c r="C356"/>
      <c r="D356" s="32"/>
      <c r="E356" s="33"/>
      <c r="F356" s="34"/>
      <c r="G356" s="35"/>
      <c r="H356" s="33"/>
      <c r="I356" s="34"/>
      <c r="J356" s="35"/>
      <c r="K356" s="33"/>
      <c r="L356" s="34"/>
      <c r="M356" s="35"/>
      <c r="N356" s="36"/>
      <c r="O356" s="37"/>
      <c r="P356" s="37"/>
      <c r="Q356"/>
      <c r="R356"/>
      <c r="S356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50"/>
      <c r="AJ356"/>
    </row>
    <row r="357" spans="1:36" ht="15" x14ac:dyDescent="0.25">
      <c r="A357"/>
      <c r="B357"/>
      <c r="C357"/>
      <c r="D357" s="32"/>
      <c r="E357" s="33"/>
      <c r="F357" s="34"/>
      <c r="G357" s="35"/>
      <c r="H357" s="33"/>
      <c r="I357" s="34"/>
      <c r="J357" s="35"/>
      <c r="K357" s="33"/>
      <c r="L357" s="34"/>
      <c r="M357" s="35"/>
      <c r="N357" s="36"/>
      <c r="O357" s="37"/>
      <c r="P357" s="37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50"/>
      <c r="AJ357"/>
    </row>
    <row r="358" spans="1:36" ht="15" x14ac:dyDescent="0.25">
      <c r="A358"/>
      <c r="B358"/>
      <c r="C358"/>
      <c r="D358" s="32"/>
      <c r="E358" s="33"/>
      <c r="F358" s="34"/>
      <c r="G358" s="35"/>
      <c r="H358" s="33"/>
      <c r="I358" s="34"/>
      <c r="J358" s="35"/>
      <c r="K358" s="33"/>
      <c r="L358" s="34"/>
      <c r="M358" s="35"/>
      <c r="N358" s="36"/>
      <c r="O358" s="37"/>
      <c r="P358" s="37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50"/>
      <c r="AJ358"/>
    </row>
    <row r="359" spans="1:36" s="38" customFormat="1" ht="15" x14ac:dyDescent="0.25">
      <c r="A359"/>
      <c r="B359"/>
      <c r="C359"/>
      <c r="D359" s="32"/>
      <c r="E359" s="33"/>
      <c r="F359" s="34"/>
      <c r="G359" s="35"/>
      <c r="H359" s="33"/>
      <c r="I359" s="34"/>
      <c r="J359" s="35"/>
      <c r="K359" s="33"/>
      <c r="L359" s="34"/>
      <c r="M359" s="35"/>
      <c r="N359" s="36"/>
      <c r="O359" s="37"/>
      <c r="P359" s="37"/>
      <c r="Q359"/>
      <c r="R359"/>
      <c r="S359" s="28"/>
      <c r="AD359" s="39"/>
      <c r="AF359"/>
      <c r="AG359"/>
      <c r="AH359" s="50"/>
      <c r="AI359" s="39"/>
      <c r="AJ359"/>
    </row>
    <row r="360" spans="1:36" ht="15" x14ac:dyDescent="0.25">
      <c r="A360"/>
      <c r="B360"/>
      <c r="C360"/>
      <c r="D360" s="32"/>
      <c r="E360" s="33"/>
      <c r="F360" s="34"/>
      <c r="G360" s="35"/>
      <c r="H360" s="33"/>
      <c r="I360" s="34"/>
      <c r="J360" s="35"/>
      <c r="K360" s="33"/>
      <c r="L360" s="34"/>
      <c r="M360" s="35"/>
      <c r="N360" s="36"/>
      <c r="O360" s="37"/>
      <c r="P360" s="37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50"/>
      <c r="AJ360"/>
    </row>
    <row r="361" spans="1:36" ht="15" x14ac:dyDescent="0.25">
      <c r="A361"/>
      <c r="B361"/>
      <c r="C361"/>
      <c r="D361" s="32"/>
      <c r="E361" s="33"/>
      <c r="F361" s="34"/>
      <c r="G361" s="35"/>
      <c r="H361" s="33"/>
      <c r="I361" s="34"/>
      <c r="J361" s="35"/>
      <c r="K361" s="33"/>
      <c r="L361" s="34"/>
      <c r="M361" s="35"/>
      <c r="N361" s="36"/>
      <c r="O361" s="37"/>
      <c r="P361" s="37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50"/>
      <c r="AJ361"/>
    </row>
    <row r="362" spans="1:36" ht="15" x14ac:dyDescent="0.25">
      <c r="A362"/>
      <c r="B362"/>
      <c r="C362"/>
      <c r="D362" s="32"/>
      <c r="E362" s="33"/>
      <c r="F362" s="34"/>
      <c r="G362" s="35"/>
      <c r="H362" s="33"/>
      <c r="I362" s="34"/>
      <c r="J362" s="35"/>
      <c r="K362" s="33"/>
      <c r="L362" s="34"/>
      <c r="M362" s="35"/>
      <c r="N362" s="36"/>
      <c r="O362" s="37"/>
      <c r="P362" s="37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50"/>
      <c r="AJ362"/>
    </row>
    <row r="363" spans="1:36" ht="15" x14ac:dyDescent="0.25">
      <c r="A363"/>
      <c r="B363"/>
      <c r="C363"/>
      <c r="D363" s="32"/>
      <c r="E363" s="33"/>
      <c r="F363" s="34"/>
      <c r="G363" s="35"/>
      <c r="H363" s="33"/>
      <c r="I363" s="34"/>
      <c r="J363" s="35"/>
      <c r="K363" s="33"/>
      <c r="L363" s="34"/>
      <c r="M363" s="35"/>
      <c r="N363" s="36"/>
      <c r="O363" s="37"/>
      <c r="P363" s="37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50"/>
      <c r="AJ363"/>
    </row>
    <row r="364" spans="1:36" ht="15" x14ac:dyDescent="0.25">
      <c r="A364"/>
      <c r="B364"/>
      <c r="C364"/>
      <c r="D364" s="32"/>
      <c r="E364" s="33"/>
      <c r="F364" s="34"/>
      <c r="G364" s="35"/>
      <c r="H364" s="33"/>
      <c r="I364" s="34"/>
      <c r="J364" s="35"/>
      <c r="K364" s="33"/>
      <c r="L364" s="34"/>
      <c r="M364" s="35"/>
      <c r="N364" s="36"/>
      <c r="O364" s="37"/>
      <c r="P364" s="37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50"/>
      <c r="AJ364"/>
    </row>
    <row r="365" spans="1:36" s="38" customFormat="1" ht="15" x14ac:dyDescent="0.25">
      <c r="A365"/>
      <c r="B365"/>
      <c r="C365"/>
      <c r="D365" s="32"/>
      <c r="E365" s="33"/>
      <c r="F365" s="34"/>
      <c r="G365" s="35"/>
      <c r="H365" s="33"/>
      <c r="I365" s="34"/>
      <c r="J365" s="35"/>
      <c r="K365" s="33"/>
      <c r="L365" s="34"/>
      <c r="M365" s="35"/>
      <c r="N365" s="36"/>
      <c r="O365" s="37"/>
      <c r="P365" s="37"/>
      <c r="Q365"/>
      <c r="R365"/>
      <c r="S365" s="28"/>
      <c r="AD365" s="39"/>
      <c r="AF365"/>
      <c r="AG365"/>
      <c r="AH365" s="50"/>
      <c r="AI365" s="39"/>
      <c r="AJ365"/>
    </row>
    <row r="366" spans="1:36" ht="15" x14ac:dyDescent="0.25">
      <c r="A366"/>
      <c r="B366"/>
      <c r="C366"/>
      <c r="D366" s="32"/>
      <c r="E366" s="33"/>
      <c r="F366" s="34"/>
      <c r="G366" s="35"/>
      <c r="H366" s="33"/>
      <c r="I366" s="34"/>
      <c r="J366" s="35"/>
      <c r="K366" s="33"/>
      <c r="L366" s="34"/>
      <c r="M366" s="35"/>
      <c r="N366" s="36"/>
      <c r="O366" s="37"/>
      <c r="P366" s="37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50"/>
      <c r="AJ366"/>
    </row>
    <row r="367" spans="1:36" ht="15" x14ac:dyDescent="0.25">
      <c r="A367"/>
      <c r="B367"/>
      <c r="C367"/>
      <c r="D367" s="32"/>
      <c r="E367" s="33"/>
      <c r="F367" s="34"/>
      <c r="G367" s="35"/>
      <c r="H367" s="33"/>
      <c r="I367" s="34"/>
      <c r="J367" s="35"/>
      <c r="K367" s="33"/>
      <c r="L367" s="34"/>
      <c r="M367" s="35"/>
      <c r="N367" s="36"/>
      <c r="O367" s="37"/>
      <c r="P367" s="37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50"/>
      <c r="AJ367"/>
    </row>
    <row r="368" spans="1:36" ht="15" x14ac:dyDescent="0.25">
      <c r="A368"/>
      <c r="B368"/>
      <c r="C368"/>
      <c r="D368" s="32"/>
      <c r="E368" s="33"/>
      <c r="F368" s="34"/>
      <c r="G368" s="35"/>
      <c r="H368" s="33"/>
      <c r="I368" s="34"/>
      <c r="J368" s="35"/>
      <c r="K368" s="33"/>
      <c r="L368" s="34"/>
      <c r="M368" s="35"/>
      <c r="N368" s="36"/>
      <c r="O368" s="37"/>
      <c r="P368" s="37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50"/>
      <c r="AJ368"/>
    </row>
    <row r="369" spans="1:36" s="38" customFormat="1" ht="15" x14ac:dyDescent="0.25">
      <c r="A369"/>
      <c r="B369"/>
      <c r="C369"/>
      <c r="D369" s="32"/>
      <c r="E369" s="33"/>
      <c r="F369" s="34"/>
      <c r="G369" s="35"/>
      <c r="H369" s="33"/>
      <c r="I369" s="34"/>
      <c r="J369" s="35"/>
      <c r="K369" s="33"/>
      <c r="L369" s="34"/>
      <c r="M369" s="35"/>
      <c r="N369" s="36"/>
      <c r="O369" s="37"/>
      <c r="P369" s="37"/>
      <c r="Q369"/>
      <c r="R369"/>
      <c r="S369" s="28"/>
      <c r="AD369" s="39"/>
      <c r="AE369" s="39"/>
      <c r="AF369"/>
      <c r="AG369"/>
      <c r="AH369" s="50"/>
      <c r="AI369" s="39"/>
      <c r="AJ369"/>
    </row>
    <row r="370" spans="1:36" s="38" customFormat="1" ht="15" x14ac:dyDescent="0.25">
      <c r="A370"/>
      <c r="B370"/>
      <c r="C370"/>
      <c r="D370" s="32"/>
      <c r="E370" s="33"/>
      <c r="F370" s="34"/>
      <c r="G370" s="35"/>
      <c r="H370" s="33"/>
      <c r="I370" s="34"/>
      <c r="J370" s="35"/>
      <c r="K370" s="33"/>
      <c r="L370" s="34"/>
      <c r="M370" s="35"/>
      <c r="N370" s="36"/>
      <c r="O370" s="37"/>
      <c r="P370" s="37"/>
      <c r="Q370"/>
      <c r="R370"/>
      <c r="S370" s="28"/>
      <c r="AD370" s="39"/>
      <c r="AE370" s="39"/>
      <c r="AF370"/>
      <c r="AG370"/>
      <c r="AH370" s="50"/>
      <c r="AI370" s="39"/>
      <c r="AJ370"/>
    </row>
    <row r="371" spans="1:36" ht="15" x14ac:dyDescent="0.25">
      <c r="A371"/>
      <c r="B371"/>
      <c r="C371"/>
      <c r="D371" s="32"/>
      <c r="E371" s="33"/>
      <c r="F371" s="34"/>
      <c r="G371" s="35"/>
      <c r="H371" s="33"/>
      <c r="I371" s="34"/>
      <c r="J371" s="35"/>
      <c r="K371" s="33"/>
      <c r="L371" s="34"/>
      <c r="M371" s="35"/>
      <c r="N371" s="36"/>
      <c r="O371" s="37"/>
      <c r="P371" s="37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50"/>
      <c r="AJ371"/>
    </row>
    <row r="372" spans="1:36" ht="15" x14ac:dyDescent="0.25">
      <c r="A372"/>
      <c r="B372"/>
      <c r="C372"/>
      <c r="D372" s="32"/>
      <c r="E372" s="33"/>
      <c r="F372" s="34"/>
      <c r="G372" s="35"/>
      <c r="H372" s="33"/>
      <c r="I372" s="34"/>
      <c r="J372" s="35"/>
      <c r="K372" s="33"/>
      <c r="L372" s="34"/>
      <c r="M372" s="35"/>
      <c r="N372" s="36"/>
      <c r="O372" s="37"/>
      <c r="P372" s="37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50"/>
      <c r="AJ372"/>
    </row>
    <row r="373" spans="1:36" s="38" customFormat="1" ht="15" x14ac:dyDescent="0.25">
      <c r="A373"/>
      <c r="B373"/>
      <c r="C373"/>
      <c r="D373" s="32"/>
      <c r="E373" s="33"/>
      <c r="F373" s="34"/>
      <c r="G373" s="35"/>
      <c r="H373" s="33"/>
      <c r="I373" s="34"/>
      <c r="J373" s="35"/>
      <c r="K373" s="33"/>
      <c r="L373" s="34"/>
      <c r="M373" s="35"/>
      <c r="N373" s="36"/>
      <c r="O373" s="37"/>
      <c r="P373" s="37"/>
      <c r="Q373"/>
      <c r="R373"/>
      <c r="S373" s="28"/>
      <c r="AD373" s="39"/>
      <c r="AF373"/>
      <c r="AG373"/>
      <c r="AH373" s="50"/>
      <c r="AI373" s="39"/>
      <c r="AJ373"/>
    </row>
    <row r="374" spans="1:36" s="38" customFormat="1" ht="15" x14ac:dyDescent="0.25">
      <c r="A374"/>
      <c r="B374"/>
      <c r="C374"/>
      <c r="D374" s="32"/>
      <c r="E374" s="33"/>
      <c r="F374" s="34"/>
      <c r="G374" s="35"/>
      <c r="H374" s="33"/>
      <c r="I374" s="34"/>
      <c r="J374" s="35"/>
      <c r="K374" s="33"/>
      <c r="L374" s="34"/>
      <c r="M374" s="35"/>
      <c r="N374" s="36"/>
      <c r="O374" s="37"/>
      <c r="P374" s="37"/>
      <c r="Q374"/>
      <c r="R374"/>
      <c r="S374" s="28"/>
      <c r="AD374" s="39"/>
      <c r="AF374"/>
      <c r="AG374"/>
      <c r="AH374" s="50"/>
      <c r="AI374" s="39"/>
      <c r="AJ374"/>
    </row>
    <row r="375" spans="1:36" s="38" customFormat="1" ht="15" x14ac:dyDescent="0.25">
      <c r="A375"/>
      <c r="B375"/>
      <c r="C375"/>
      <c r="D375" s="32"/>
      <c r="E375" s="33"/>
      <c r="F375" s="34"/>
      <c r="G375" s="35"/>
      <c r="H375" s="33"/>
      <c r="I375" s="34"/>
      <c r="J375" s="35"/>
      <c r="K375" s="33"/>
      <c r="L375" s="34"/>
      <c r="M375" s="35"/>
      <c r="N375" s="36"/>
      <c r="O375" s="37"/>
      <c r="P375" s="37"/>
      <c r="Q375"/>
      <c r="R375"/>
      <c r="S375" s="28"/>
      <c r="AD375" s="39"/>
      <c r="AF375"/>
      <c r="AG375"/>
      <c r="AH375" s="50"/>
      <c r="AI375" s="39"/>
      <c r="AJ375"/>
    </row>
    <row r="376" spans="1:36" s="38" customFormat="1" ht="15" x14ac:dyDescent="0.25">
      <c r="A376"/>
      <c r="B376"/>
      <c r="C376"/>
      <c r="D376" s="32"/>
      <c r="E376" s="33"/>
      <c r="F376" s="34"/>
      <c r="G376" s="35"/>
      <c r="H376" s="33"/>
      <c r="I376" s="34"/>
      <c r="J376" s="35"/>
      <c r="K376" s="33"/>
      <c r="L376" s="34"/>
      <c r="M376" s="35"/>
      <c r="N376" s="36"/>
      <c r="O376" s="37"/>
      <c r="P376" s="37"/>
      <c r="Q376"/>
      <c r="R376"/>
      <c r="S376" s="28"/>
      <c r="AD376" s="39"/>
      <c r="AF376"/>
      <c r="AG376"/>
      <c r="AH376" s="50"/>
      <c r="AI376" s="39"/>
      <c r="AJ376"/>
    </row>
    <row r="377" spans="1:36" ht="15" x14ac:dyDescent="0.25">
      <c r="A377"/>
      <c r="B377"/>
      <c r="C377"/>
      <c r="D377" s="32"/>
      <c r="E377" s="33"/>
      <c r="F377" s="34"/>
      <c r="G377" s="35"/>
      <c r="H377" s="33"/>
      <c r="I377" s="34"/>
      <c r="J377" s="35"/>
      <c r="K377" s="33"/>
      <c r="L377" s="34"/>
      <c r="M377" s="35"/>
      <c r="N377" s="36"/>
      <c r="O377" s="37"/>
      <c r="P377" s="37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50"/>
      <c r="AJ377"/>
    </row>
    <row r="378" spans="1:36" ht="15" x14ac:dyDescent="0.25">
      <c r="A378"/>
      <c r="B378"/>
      <c r="C378"/>
      <c r="D378" s="32"/>
      <c r="E378" s="33"/>
      <c r="F378" s="34"/>
      <c r="G378" s="35"/>
      <c r="H378" s="33"/>
      <c r="I378" s="34"/>
      <c r="J378" s="35"/>
      <c r="K378" s="33"/>
      <c r="L378" s="34"/>
      <c r="M378" s="35"/>
      <c r="N378" s="36"/>
      <c r="O378" s="37"/>
      <c r="P378" s="37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50"/>
      <c r="AJ378"/>
    </row>
    <row r="379" spans="1:36" ht="15" x14ac:dyDescent="0.25">
      <c r="A379"/>
      <c r="B379"/>
      <c r="C379"/>
      <c r="D379" s="32"/>
      <c r="E379" s="33"/>
      <c r="F379" s="34"/>
      <c r="G379" s="35"/>
      <c r="H379" s="33"/>
      <c r="I379" s="34"/>
      <c r="J379" s="35"/>
      <c r="K379" s="33"/>
      <c r="L379" s="34"/>
      <c r="M379" s="35"/>
      <c r="N379" s="36"/>
      <c r="O379" s="37"/>
      <c r="P379" s="37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50"/>
      <c r="AJ379"/>
    </row>
    <row r="380" spans="1:36" ht="15" x14ac:dyDescent="0.25">
      <c r="A380"/>
      <c r="B380"/>
      <c r="C380"/>
      <c r="D380" s="32"/>
      <c r="E380" s="33"/>
      <c r="F380" s="34"/>
      <c r="G380" s="35"/>
      <c r="H380" s="33"/>
      <c r="I380" s="34"/>
      <c r="J380" s="35"/>
      <c r="K380" s="33"/>
      <c r="L380" s="34"/>
      <c r="M380" s="35"/>
      <c r="N380" s="36"/>
      <c r="O380" s="37"/>
      <c r="P380" s="37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50"/>
      <c r="AJ380"/>
    </row>
    <row r="381" spans="1:36" ht="15" x14ac:dyDescent="0.25">
      <c r="A381"/>
      <c r="B381"/>
      <c r="C381"/>
      <c r="D381" s="32"/>
      <c r="E381" s="33"/>
      <c r="F381" s="34"/>
      <c r="G381" s="35"/>
      <c r="H381" s="33"/>
      <c r="I381" s="34"/>
      <c r="J381" s="35"/>
      <c r="K381" s="33"/>
      <c r="L381" s="34"/>
      <c r="M381" s="35"/>
      <c r="N381" s="36"/>
      <c r="O381" s="37"/>
      <c r="P381" s="37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50"/>
      <c r="AJ381"/>
    </row>
    <row r="382" spans="1:36" ht="15" x14ac:dyDescent="0.25">
      <c r="A382"/>
      <c r="B382"/>
      <c r="C382"/>
      <c r="D382" s="32"/>
      <c r="E382" s="33"/>
      <c r="F382" s="34"/>
      <c r="G382" s="35"/>
      <c r="H382" s="33"/>
      <c r="I382" s="34"/>
      <c r="J382" s="35"/>
      <c r="K382" s="33"/>
      <c r="L382" s="34"/>
      <c r="M382" s="35"/>
      <c r="N382" s="36"/>
      <c r="O382" s="37"/>
      <c r="P382" s="37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50"/>
      <c r="AJ382"/>
    </row>
    <row r="383" spans="1:36" ht="15" x14ac:dyDescent="0.25">
      <c r="A383"/>
      <c r="B383"/>
      <c r="C383"/>
      <c r="D383" s="32"/>
      <c r="E383" s="33"/>
      <c r="F383" s="34"/>
      <c r="G383" s="35"/>
      <c r="H383" s="33"/>
      <c r="I383" s="34"/>
      <c r="J383" s="35"/>
      <c r="K383" s="33"/>
      <c r="L383" s="34"/>
      <c r="M383" s="35"/>
      <c r="N383" s="36"/>
      <c r="O383" s="37"/>
      <c r="P383" s="37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50"/>
      <c r="AJ383"/>
    </row>
    <row r="384" spans="1:36" ht="15" x14ac:dyDescent="0.25">
      <c r="A384"/>
      <c r="B384"/>
      <c r="C384"/>
      <c r="D384" s="32"/>
      <c r="E384" s="33"/>
      <c r="F384" s="34"/>
      <c r="G384" s="35"/>
      <c r="H384" s="33"/>
      <c r="I384" s="34"/>
      <c r="J384" s="35"/>
      <c r="K384" s="33"/>
      <c r="L384" s="34"/>
      <c r="M384" s="35"/>
      <c r="N384" s="36"/>
      <c r="O384" s="37"/>
      <c r="P384" s="37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50"/>
      <c r="AJ384"/>
    </row>
    <row r="385" spans="1:36" ht="15" x14ac:dyDescent="0.25">
      <c r="A385"/>
      <c r="B385"/>
      <c r="C385"/>
      <c r="D385" s="32"/>
      <c r="E385" s="33"/>
      <c r="F385" s="34"/>
      <c r="G385" s="35"/>
      <c r="H385" s="33"/>
      <c r="I385" s="34"/>
      <c r="J385" s="35"/>
      <c r="K385" s="33"/>
      <c r="L385" s="34"/>
      <c r="M385" s="35"/>
      <c r="N385" s="36"/>
      <c r="O385" s="37"/>
      <c r="P385" s="37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50"/>
      <c r="AJ385"/>
    </row>
    <row r="386" spans="1:36" ht="15" x14ac:dyDescent="0.25">
      <c r="A386"/>
      <c r="B386"/>
      <c r="C386"/>
      <c r="D386" s="32"/>
      <c r="E386" s="33"/>
      <c r="F386" s="34"/>
      <c r="G386" s="35"/>
      <c r="H386" s="33"/>
      <c r="I386" s="34"/>
      <c r="J386" s="35"/>
      <c r="K386" s="33"/>
      <c r="L386" s="34"/>
      <c r="M386" s="35"/>
      <c r="N386" s="36"/>
      <c r="O386" s="37"/>
      <c r="P386" s="37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50"/>
      <c r="AJ386"/>
    </row>
    <row r="387" spans="1:36" ht="15" x14ac:dyDescent="0.25">
      <c r="A387"/>
      <c r="B387"/>
      <c r="C387"/>
      <c r="D387" s="32"/>
      <c r="E387" s="33"/>
      <c r="F387" s="34"/>
      <c r="G387" s="35"/>
      <c r="H387" s="33"/>
      <c r="I387" s="34"/>
      <c r="J387" s="35"/>
      <c r="K387" s="33"/>
      <c r="L387" s="34"/>
      <c r="M387" s="35"/>
      <c r="N387" s="36"/>
      <c r="O387" s="37"/>
      <c r="P387" s="37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50"/>
      <c r="AJ387"/>
    </row>
    <row r="388" spans="1:36" ht="15" x14ac:dyDescent="0.25">
      <c r="A388"/>
      <c r="B388"/>
      <c r="C388"/>
      <c r="D388" s="32"/>
      <c r="E388" s="33"/>
      <c r="F388" s="34"/>
      <c r="G388" s="35"/>
      <c r="H388" s="33"/>
      <c r="I388" s="34"/>
      <c r="J388" s="35"/>
      <c r="K388" s="33"/>
      <c r="L388" s="34"/>
      <c r="M388" s="35"/>
      <c r="N388" s="36"/>
      <c r="O388" s="37"/>
      <c r="P388" s="37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50"/>
      <c r="AJ388"/>
    </row>
    <row r="389" spans="1:36" ht="15" x14ac:dyDescent="0.25">
      <c r="A389"/>
      <c r="B389"/>
      <c r="C389"/>
      <c r="D389" s="32"/>
      <c r="E389" s="33"/>
      <c r="F389" s="34"/>
      <c r="G389" s="35"/>
      <c r="H389" s="33"/>
      <c r="I389" s="34"/>
      <c r="J389" s="35"/>
      <c r="K389" s="33"/>
      <c r="L389" s="34"/>
      <c r="M389" s="35"/>
      <c r="N389" s="36"/>
      <c r="O389" s="37"/>
      <c r="P389" s="37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50"/>
      <c r="AJ389"/>
    </row>
    <row r="390" spans="1:36" ht="15" x14ac:dyDescent="0.25">
      <c r="A390"/>
      <c r="B390"/>
      <c r="C390"/>
      <c r="D390" s="32"/>
      <c r="E390" s="33"/>
      <c r="F390" s="34"/>
      <c r="G390" s="35"/>
      <c r="H390" s="33"/>
      <c r="I390" s="34"/>
      <c r="J390" s="35"/>
      <c r="K390" s="33"/>
      <c r="L390" s="34"/>
      <c r="M390" s="35"/>
      <c r="N390" s="36"/>
      <c r="O390" s="37"/>
      <c r="P390" s="37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50"/>
      <c r="AJ390"/>
    </row>
    <row r="391" spans="1:36" ht="15" x14ac:dyDescent="0.25">
      <c r="A391"/>
      <c r="B391"/>
      <c r="C391"/>
      <c r="D391" s="32"/>
      <c r="E391" s="33"/>
      <c r="F391" s="34"/>
      <c r="G391" s="35"/>
      <c r="H391" s="33"/>
      <c r="I391" s="34"/>
      <c r="J391" s="35"/>
      <c r="K391" s="33"/>
      <c r="L391" s="34"/>
      <c r="M391" s="35"/>
      <c r="N391" s="36"/>
      <c r="O391" s="37"/>
      <c r="P391" s="37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50"/>
      <c r="AJ391"/>
    </row>
    <row r="392" spans="1:36" ht="15" x14ac:dyDescent="0.25">
      <c r="A392"/>
      <c r="B392"/>
      <c r="C392"/>
      <c r="D392" s="32"/>
      <c r="E392" s="33"/>
      <c r="F392" s="34"/>
      <c r="G392" s="35"/>
      <c r="H392" s="33"/>
      <c r="I392" s="34"/>
      <c r="J392" s="35"/>
      <c r="K392" s="33"/>
      <c r="L392" s="34"/>
      <c r="M392" s="35"/>
      <c r="N392" s="36"/>
      <c r="O392" s="37"/>
      <c r="P392" s="37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50"/>
      <c r="AJ392"/>
    </row>
    <row r="393" spans="1:36" ht="15" x14ac:dyDescent="0.25">
      <c r="A393"/>
      <c r="B393"/>
      <c r="C393"/>
      <c r="D393" s="32"/>
      <c r="E393" s="33"/>
      <c r="F393" s="34"/>
      <c r="G393" s="35"/>
      <c r="H393" s="33"/>
      <c r="I393" s="34"/>
      <c r="J393" s="35"/>
      <c r="K393" s="33"/>
      <c r="L393" s="34"/>
      <c r="M393" s="35"/>
      <c r="N393" s="36"/>
      <c r="O393" s="37"/>
      <c r="P393" s="37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50"/>
      <c r="AJ393"/>
    </row>
    <row r="394" spans="1:36" ht="15" x14ac:dyDescent="0.25">
      <c r="A394"/>
      <c r="B394"/>
      <c r="C394"/>
      <c r="D394" s="32"/>
      <c r="E394" s="33"/>
      <c r="F394" s="34"/>
      <c r="G394" s="35"/>
      <c r="H394" s="33"/>
      <c r="I394" s="34"/>
      <c r="J394" s="35"/>
      <c r="K394" s="33"/>
      <c r="L394" s="34"/>
      <c r="M394" s="35"/>
      <c r="N394" s="36"/>
      <c r="O394" s="37"/>
      <c r="P394" s="37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50"/>
      <c r="AJ394"/>
    </row>
    <row r="395" spans="1:36" ht="15" x14ac:dyDescent="0.25">
      <c r="A395"/>
      <c r="B395"/>
      <c r="C395"/>
      <c r="D395" s="32"/>
      <c r="E395" s="33"/>
      <c r="F395" s="34"/>
      <c r="G395" s="35"/>
      <c r="H395" s="33"/>
      <c r="I395" s="34"/>
      <c r="J395" s="35"/>
      <c r="K395" s="33"/>
      <c r="L395" s="34"/>
      <c r="M395" s="35"/>
      <c r="N395" s="36"/>
      <c r="O395" s="37"/>
      <c r="P395" s="37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50"/>
      <c r="AJ395"/>
    </row>
    <row r="396" spans="1:36" ht="15" x14ac:dyDescent="0.25">
      <c r="A396"/>
      <c r="B396"/>
      <c r="C396"/>
      <c r="D396" s="32"/>
      <c r="E396" s="33"/>
      <c r="F396" s="34"/>
      <c r="G396" s="35"/>
      <c r="H396" s="33"/>
      <c r="I396" s="34"/>
      <c r="J396" s="35"/>
      <c r="K396" s="33"/>
      <c r="L396" s="34"/>
      <c r="M396" s="35"/>
      <c r="N396" s="36"/>
      <c r="O396" s="37"/>
      <c r="P396" s="37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50"/>
      <c r="AJ396"/>
    </row>
    <row r="397" spans="1:36" ht="15" x14ac:dyDescent="0.25">
      <c r="A397"/>
      <c r="B397"/>
      <c r="C397"/>
      <c r="D397" s="32"/>
      <c r="E397" s="33"/>
      <c r="F397" s="34"/>
      <c r="G397" s="35"/>
      <c r="H397" s="33"/>
      <c r="I397" s="34"/>
      <c r="J397" s="35"/>
      <c r="K397" s="33"/>
      <c r="L397" s="34"/>
      <c r="M397" s="35"/>
      <c r="N397" s="36"/>
      <c r="O397" s="37"/>
      <c r="P397" s="37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50"/>
      <c r="AJ397"/>
    </row>
    <row r="398" spans="1:36" ht="15" x14ac:dyDescent="0.25">
      <c r="A398"/>
      <c r="B398"/>
      <c r="C398"/>
      <c r="D398" s="32"/>
      <c r="E398" s="33"/>
      <c r="F398" s="34"/>
      <c r="G398" s="35"/>
      <c r="H398" s="33"/>
      <c r="I398" s="34"/>
      <c r="J398" s="35"/>
      <c r="K398" s="33"/>
      <c r="L398" s="34"/>
      <c r="M398" s="35"/>
      <c r="N398" s="36"/>
      <c r="O398" s="37"/>
      <c r="P398" s="37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50"/>
      <c r="AJ398"/>
    </row>
    <row r="399" spans="1:36" ht="15" x14ac:dyDescent="0.25">
      <c r="A399"/>
      <c r="B399"/>
      <c r="C399"/>
      <c r="D399" s="32"/>
      <c r="E399" s="33"/>
      <c r="F399" s="34"/>
      <c r="G399" s="35"/>
      <c r="H399" s="33"/>
      <c r="I399" s="34"/>
      <c r="J399" s="35"/>
      <c r="K399" s="33"/>
      <c r="L399" s="34"/>
      <c r="M399" s="35"/>
      <c r="N399" s="36"/>
      <c r="O399" s="37"/>
      <c r="P399" s="37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50"/>
      <c r="AJ399"/>
    </row>
    <row r="400" spans="1:36" ht="15" x14ac:dyDescent="0.25">
      <c r="A400"/>
      <c r="B400"/>
      <c r="C400"/>
      <c r="D400" s="32"/>
      <c r="E400" s="33"/>
      <c r="F400" s="34"/>
      <c r="G400" s="35"/>
      <c r="H400" s="33"/>
      <c r="I400" s="34"/>
      <c r="J400" s="35"/>
      <c r="K400" s="33"/>
      <c r="L400" s="34"/>
      <c r="M400" s="35"/>
      <c r="N400" s="36"/>
      <c r="O400" s="37"/>
      <c r="P400" s="37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50"/>
      <c r="AJ400"/>
    </row>
    <row r="401" spans="1:36" ht="15" x14ac:dyDescent="0.25">
      <c r="A401"/>
      <c r="B401"/>
      <c r="C401"/>
      <c r="D401" s="32"/>
      <c r="E401" s="33"/>
      <c r="F401" s="34"/>
      <c r="G401" s="35"/>
      <c r="H401" s="33"/>
      <c r="I401" s="34"/>
      <c r="J401" s="35"/>
      <c r="K401" s="33"/>
      <c r="L401" s="34"/>
      <c r="M401" s="35"/>
      <c r="N401" s="36"/>
      <c r="O401" s="37"/>
      <c r="P401" s="37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50"/>
      <c r="AJ401"/>
    </row>
    <row r="402" spans="1:36" ht="15" x14ac:dyDescent="0.25">
      <c r="A402"/>
      <c r="B402"/>
      <c r="C402"/>
      <c r="D402" s="32"/>
      <c r="E402" s="33"/>
      <c r="F402" s="34"/>
      <c r="G402" s="35"/>
      <c r="H402" s="33"/>
      <c r="I402" s="34"/>
      <c r="J402" s="35"/>
      <c r="K402" s="33"/>
      <c r="L402" s="34"/>
      <c r="M402" s="35"/>
      <c r="N402" s="36"/>
      <c r="O402" s="37"/>
      <c r="P402" s="37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50"/>
      <c r="AJ402"/>
    </row>
    <row r="403" spans="1:36" ht="15" x14ac:dyDescent="0.25">
      <c r="A403"/>
      <c r="B403"/>
      <c r="C403"/>
      <c r="D403" s="32"/>
      <c r="E403" s="33"/>
      <c r="F403" s="34"/>
      <c r="G403" s="35"/>
      <c r="H403" s="33"/>
      <c r="I403" s="34"/>
      <c r="J403" s="35"/>
      <c r="K403" s="33"/>
      <c r="L403" s="34"/>
      <c r="M403" s="35"/>
      <c r="N403" s="36"/>
      <c r="O403" s="37"/>
      <c r="P403" s="37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50"/>
      <c r="AJ403"/>
    </row>
    <row r="404" spans="1:36" ht="15" x14ac:dyDescent="0.25">
      <c r="A404"/>
      <c r="B404"/>
      <c r="C404"/>
      <c r="D404" s="32"/>
      <c r="E404" s="33"/>
      <c r="F404" s="34"/>
      <c r="G404" s="35"/>
      <c r="H404" s="33"/>
      <c r="I404" s="34"/>
      <c r="J404" s="35"/>
      <c r="K404" s="33"/>
      <c r="L404" s="34"/>
      <c r="M404" s="35"/>
      <c r="N404" s="36"/>
      <c r="O404" s="37"/>
      <c r="P404" s="37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50"/>
      <c r="AJ404"/>
    </row>
    <row r="405" spans="1:36" ht="15" x14ac:dyDescent="0.25">
      <c r="A405"/>
      <c r="B405"/>
      <c r="C405"/>
      <c r="D405" s="32"/>
      <c r="E405" s="33"/>
      <c r="F405" s="34"/>
      <c r="G405" s="35"/>
      <c r="H405" s="33"/>
      <c r="I405" s="34"/>
      <c r="J405" s="35"/>
      <c r="K405" s="33"/>
      <c r="L405" s="34"/>
      <c r="M405" s="35"/>
      <c r="N405" s="36"/>
      <c r="O405" s="37"/>
      <c r="P405" s="37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50"/>
      <c r="AJ405"/>
    </row>
    <row r="406" spans="1:36" ht="15" x14ac:dyDescent="0.25">
      <c r="A406"/>
      <c r="B406"/>
      <c r="C406"/>
      <c r="D406" s="32"/>
      <c r="E406" s="33"/>
      <c r="F406" s="34"/>
      <c r="G406" s="35"/>
      <c r="H406" s="33"/>
      <c r="I406" s="34"/>
      <c r="J406" s="35"/>
      <c r="K406" s="33"/>
      <c r="L406" s="34"/>
      <c r="M406" s="35"/>
      <c r="N406" s="36"/>
      <c r="O406" s="37"/>
      <c r="P406" s="37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50"/>
      <c r="AJ406"/>
    </row>
    <row r="407" spans="1:36" s="38" customFormat="1" ht="15" x14ac:dyDescent="0.25">
      <c r="A407"/>
      <c r="B407"/>
      <c r="C407"/>
      <c r="D407" s="32"/>
      <c r="E407" s="33"/>
      <c r="F407" s="34"/>
      <c r="G407" s="35"/>
      <c r="H407" s="33"/>
      <c r="I407" s="34"/>
      <c r="J407" s="35"/>
      <c r="K407" s="33"/>
      <c r="L407" s="34"/>
      <c r="M407" s="35"/>
      <c r="N407" s="36"/>
      <c r="O407" s="37"/>
      <c r="P407" s="37"/>
      <c r="Q407"/>
      <c r="R407"/>
      <c r="S407" s="28"/>
      <c r="AD407" s="39"/>
      <c r="AE407" s="39"/>
      <c r="AF407"/>
      <c r="AG407"/>
      <c r="AH407" s="50"/>
      <c r="AI407" s="39"/>
      <c r="AJ407"/>
    </row>
    <row r="408" spans="1:36" ht="15" x14ac:dyDescent="0.25">
      <c r="A408"/>
      <c r="B408"/>
      <c r="C408"/>
      <c r="D408" s="32"/>
      <c r="E408" s="33"/>
      <c r="F408" s="34"/>
      <c r="G408" s="35"/>
      <c r="H408" s="33"/>
      <c r="I408" s="34"/>
      <c r="J408" s="35"/>
      <c r="K408" s="33"/>
      <c r="L408" s="34"/>
      <c r="M408" s="35"/>
      <c r="N408" s="36"/>
      <c r="O408" s="37"/>
      <c r="P408" s="37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50"/>
      <c r="AJ408"/>
    </row>
    <row r="409" spans="1:36" ht="15" x14ac:dyDescent="0.25">
      <c r="A409"/>
      <c r="B409"/>
      <c r="C409"/>
      <c r="D409" s="32"/>
      <c r="E409" s="33"/>
      <c r="F409" s="34"/>
      <c r="G409" s="35"/>
      <c r="H409" s="33"/>
      <c r="I409" s="34"/>
      <c r="J409" s="35"/>
      <c r="K409" s="33"/>
      <c r="L409" s="34"/>
      <c r="M409" s="35"/>
      <c r="N409" s="36"/>
      <c r="O409" s="37"/>
      <c r="P409" s="37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50"/>
      <c r="AJ409"/>
    </row>
    <row r="410" spans="1:36" ht="15" x14ac:dyDescent="0.25">
      <c r="A410"/>
      <c r="B410"/>
      <c r="C410"/>
      <c r="D410" s="32"/>
      <c r="E410" s="33"/>
      <c r="F410" s="34"/>
      <c r="G410" s="35"/>
      <c r="H410" s="33"/>
      <c r="I410" s="34"/>
      <c r="J410" s="35"/>
      <c r="K410" s="33"/>
      <c r="L410" s="34"/>
      <c r="M410" s="35"/>
      <c r="N410" s="36"/>
      <c r="O410" s="37"/>
      <c r="P410" s="37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50"/>
      <c r="AJ410"/>
    </row>
    <row r="411" spans="1:36" ht="15" x14ac:dyDescent="0.25">
      <c r="A411"/>
      <c r="B411"/>
      <c r="C411"/>
      <c r="D411" s="32"/>
      <c r="E411" s="33"/>
      <c r="F411" s="34"/>
      <c r="G411" s="35"/>
      <c r="H411" s="33"/>
      <c r="I411" s="34"/>
      <c r="J411" s="35"/>
      <c r="K411" s="33"/>
      <c r="L411" s="34"/>
      <c r="M411" s="35"/>
      <c r="N411" s="36"/>
      <c r="O411" s="37"/>
      <c r="P411" s="37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50"/>
      <c r="AJ411"/>
    </row>
    <row r="412" spans="1:36" s="38" customFormat="1" ht="15" x14ac:dyDescent="0.25">
      <c r="A412"/>
      <c r="B412"/>
      <c r="C412"/>
      <c r="D412" s="32"/>
      <c r="E412" s="33"/>
      <c r="F412" s="34"/>
      <c r="G412" s="35"/>
      <c r="H412" s="33"/>
      <c r="I412" s="34"/>
      <c r="J412" s="35"/>
      <c r="K412" s="33"/>
      <c r="L412" s="34"/>
      <c r="M412" s="35"/>
      <c r="N412" s="36"/>
      <c r="O412" s="37"/>
      <c r="P412" s="37"/>
      <c r="Q412"/>
      <c r="R412"/>
      <c r="S412" s="28"/>
      <c r="AD412" s="39"/>
      <c r="AE412" s="39"/>
      <c r="AF412"/>
      <c r="AG412"/>
      <c r="AH412" s="50"/>
      <c r="AI412" s="39"/>
      <c r="AJ412"/>
    </row>
    <row r="413" spans="1:36" ht="15" x14ac:dyDescent="0.25">
      <c r="A413"/>
      <c r="B413"/>
      <c r="C413"/>
      <c r="D413" s="32"/>
      <c r="E413" s="33"/>
      <c r="F413" s="34"/>
      <c r="G413" s="35"/>
      <c r="H413" s="33"/>
      <c r="I413" s="34"/>
      <c r="J413" s="35"/>
      <c r="K413" s="33"/>
      <c r="L413" s="34"/>
      <c r="M413" s="35"/>
      <c r="N413" s="36"/>
      <c r="O413" s="37"/>
      <c r="P413" s="37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50"/>
      <c r="AJ413"/>
    </row>
    <row r="414" spans="1:36" s="38" customFormat="1" ht="15" x14ac:dyDescent="0.25">
      <c r="A414"/>
      <c r="B414"/>
      <c r="C414"/>
      <c r="D414" s="32"/>
      <c r="E414" s="33"/>
      <c r="F414" s="34"/>
      <c r="G414" s="35"/>
      <c r="H414" s="33"/>
      <c r="I414" s="34"/>
      <c r="J414" s="35"/>
      <c r="K414" s="33"/>
      <c r="L414" s="34"/>
      <c r="M414" s="35"/>
      <c r="N414" s="36"/>
      <c r="O414" s="37"/>
      <c r="P414" s="37"/>
      <c r="Q414"/>
      <c r="R414"/>
      <c r="S414" s="28"/>
      <c r="AD414" s="39"/>
      <c r="AE414" s="39"/>
      <c r="AF414"/>
      <c r="AG414"/>
      <c r="AH414" s="50"/>
      <c r="AI414" s="39"/>
      <c r="AJ414"/>
    </row>
    <row r="415" spans="1:36" ht="15" x14ac:dyDescent="0.25">
      <c r="A415"/>
      <c r="B415"/>
      <c r="C415"/>
      <c r="D415" s="32"/>
      <c r="E415" s="33"/>
      <c r="F415" s="34"/>
      <c r="G415" s="35"/>
      <c r="H415" s="33"/>
      <c r="I415" s="34"/>
      <c r="J415" s="35"/>
      <c r="K415" s="33"/>
      <c r="L415" s="34"/>
      <c r="M415" s="35"/>
      <c r="N415" s="36"/>
      <c r="O415" s="37"/>
      <c r="P415" s="37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50"/>
      <c r="AJ415"/>
    </row>
    <row r="416" spans="1:36" ht="15" x14ac:dyDescent="0.25">
      <c r="A416"/>
      <c r="B416"/>
      <c r="C416"/>
      <c r="D416" s="32"/>
      <c r="E416" s="33"/>
      <c r="F416" s="34"/>
      <c r="G416" s="35"/>
      <c r="H416" s="33"/>
      <c r="I416" s="34"/>
      <c r="J416" s="35"/>
      <c r="K416" s="33"/>
      <c r="L416" s="34"/>
      <c r="M416" s="35"/>
      <c r="N416" s="36"/>
      <c r="O416" s="37"/>
      <c r="P416" s="37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50"/>
      <c r="AJ416"/>
    </row>
    <row r="417" spans="1:36" ht="15" x14ac:dyDescent="0.25">
      <c r="A417"/>
      <c r="B417"/>
      <c r="C417"/>
      <c r="D417" s="32"/>
      <c r="E417" s="33"/>
      <c r="F417" s="34"/>
      <c r="G417" s="35"/>
      <c r="H417" s="33"/>
      <c r="I417" s="34"/>
      <c r="J417" s="35"/>
      <c r="K417" s="33"/>
      <c r="L417" s="34"/>
      <c r="M417" s="35"/>
      <c r="N417" s="36"/>
      <c r="O417" s="37"/>
      <c r="P417" s="37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50"/>
      <c r="AJ417"/>
    </row>
    <row r="418" spans="1:36" ht="15" x14ac:dyDescent="0.25">
      <c r="A418"/>
      <c r="B418"/>
      <c r="C418"/>
      <c r="D418" s="32"/>
      <c r="E418" s="33"/>
      <c r="F418" s="34"/>
      <c r="G418" s="35"/>
      <c r="H418" s="33"/>
      <c r="I418" s="34"/>
      <c r="J418" s="35"/>
      <c r="K418" s="33"/>
      <c r="L418" s="34"/>
      <c r="M418" s="35"/>
      <c r="N418" s="36"/>
      <c r="O418" s="37"/>
      <c r="P418" s="37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50"/>
      <c r="AJ418"/>
    </row>
    <row r="419" spans="1:36" s="38" customFormat="1" ht="15" x14ac:dyDescent="0.25">
      <c r="A419"/>
      <c r="B419"/>
      <c r="C419"/>
      <c r="D419" s="32"/>
      <c r="E419" s="33"/>
      <c r="F419" s="34"/>
      <c r="G419" s="35"/>
      <c r="H419" s="33"/>
      <c r="I419" s="34"/>
      <c r="J419" s="35"/>
      <c r="K419" s="33"/>
      <c r="L419" s="34"/>
      <c r="M419" s="35"/>
      <c r="N419" s="36"/>
      <c r="O419" s="37"/>
      <c r="P419" s="37"/>
      <c r="Q419" s="31"/>
      <c r="R419" s="31"/>
      <c r="S419" s="40"/>
      <c r="AD419" s="39"/>
      <c r="AE419" s="39"/>
      <c r="AF419"/>
      <c r="AG419"/>
      <c r="AH419" s="50"/>
      <c r="AI419" s="39"/>
      <c r="AJ419" s="31"/>
    </row>
    <row r="420" spans="1:36" ht="15" x14ac:dyDescent="0.25">
      <c r="A420"/>
      <c r="B420"/>
      <c r="C420"/>
      <c r="D420" s="32"/>
      <c r="E420" s="33"/>
      <c r="F420" s="34"/>
      <c r="G420" s="35"/>
      <c r="H420" s="33"/>
      <c r="I420" s="34"/>
      <c r="J420" s="35"/>
      <c r="K420" s="33"/>
      <c r="L420" s="34"/>
      <c r="M420" s="35"/>
      <c r="N420" s="36"/>
      <c r="O420" s="37"/>
      <c r="P420" s="37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50"/>
      <c r="AJ420"/>
    </row>
    <row r="421" spans="1:36" ht="15" x14ac:dyDescent="0.25">
      <c r="A421"/>
      <c r="B421"/>
      <c r="C421"/>
      <c r="D421" s="32"/>
      <c r="E421" s="33"/>
      <c r="F421" s="34"/>
      <c r="G421" s="35"/>
      <c r="H421" s="33"/>
      <c r="I421" s="34"/>
      <c r="J421" s="35"/>
      <c r="K421" s="33"/>
      <c r="L421" s="34"/>
      <c r="M421" s="35"/>
      <c r="N421" s="36"/>
      <c r="O421" s="37"/>
      <c r="P421" s="37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50"/>
      <c r="AJ421"/>
    </row>
    <row r="422" spans="1:36" ht="15" x14ac:dyDescent="0.25">
      <c r="A422"/>
      <c r="B422"/>
      <c r="C422"/>
      <c r="D422" s="32"/>
      <c r="E422" s="33"/>
      <c r="F422" s="34"/>
      <c r="G422" s="35"/>
      <c r="H422" s="33"/>
      <c r="I422" s="34"/>
      <c r="J422" s="35"/>
      <c r="K422" s="33"/>
      <c r="L422" s="34"/>
      <c r="M422" s="35"/>
      <c r="N422" s="36"/>
      <c r="O422" s="37"/>
      <c r="P422" s="37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50"/>
      <c r="AJ422"/>
    </row>
    <row r="423" spans="1:36" ht="15" x14ac:dyDescent="0.25">
      <c r="A423"/>
      <c r="B423"/>
      <c r="C423"/>
      <c r="D423" s="32"/>
      <c r="E423" s="33"/>
      <c r="F423" s="34"/>
      <c r="G423" s="35"/>
      <c r="H423" s="33"/>
      <c r="I423" s="34"/>
      <c r="J423" s="35"/>
      <c r="K423" s="33"/>
      <c r="L423" s="34"/>
      <c r="M423" s="35"/>
      <c r="N423" s="36"/>
      <c r="O423" s="37"/>
      <c r="P423" s="37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50"/>
      <c r="AJ423"/>
    </row>
    <row r="424" spans="1:36" ht="15" x14ac:dyDescent="0.25">
      <c r="A424"/>
      <c r="B424"/>
      <c r="C424"/>
      <c r="D424" s="32"/>
      <c r="E424" s="33"/>
      <c r="F424" s="34"/>
      <c r="G424" s="35"/>
      <c r="H424" s="33"/>
      <c r="I424" s="34"/>
      <c r="J424" s="35"/>
      <c r="K424" s="33"/>
      <c r="L424" s="34"/>
      <c r="M424" s="35"/>
      <c r="N424" s="36"/>
      <c r="O424" s="37"/>
      <c r="P424" s="37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50"/>
      <c r="AJ424"/>
    </row>
    <row r="425" spans="1:36" ht="15" x14ac:dyDescent="0.25">
      <c r="A425"/>
      <c r="B425"/>
      <c r="C425"/>
      <c r="D425" s="32"/>
      <c r="E425" s="33"/>
      <c r="F425" s="34"/>
      <c r="G425" s="35"/>
      <c r="H425" s="33"/>
      <c r="I425" s="34"/>
      <c r="J425" s="35"/>
      <c r="K425" s="33"/>
      <c r="L425" s="34"/>
      <c r="M425" s="35"/>
      <c r="N425" s="36"/>
      <c r="O425" s="37"/>
      <c r="P425" s="37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50"/>
      <c r="AJ425"/>
    </row>
    <row r="426" spans="1:36" ht="15" x14ac:dyDescent="0.25">
      <c r="A426"/>
      <c r="B426"/>
      <c r="C426"/>
      <c r="D426" s="32"/>
      <c r="E426" s="33"/>
      <c r="F426" s="34"/>
      <c r="G426" s="35"/>
      <c r="H426" s="33"/>
      <c r="I426" s="34"/>
      <c r="J426" s="35"/>
      <c r="K426" s="33"/>
      <c r="L426" s="34"/>
      <c r="M426" s="35"/>
      <c r="N426" s="36"/>
      <c r="O426" s="37"/>
      <c r="P426" s="37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50"/>
      <c r="AJ426"/>
    </row>
    <row r="427" spans="1:36" s="38" customFormat="1" ht="15" x14ac:dyDescent="0.25">
      <c r="A427"/>
      <c r="B427"/>
      <c r="C427"/>
      <c r="D427" s="32"/>
      <c r="E427" s="33"/>
      <c r="F427" s="34"/>
      <c r="G427" s="35"/>
      <c r="H427" s="33"/>
      <c r="I427" s="34"/>
      <c r="J427" s="35"/>
      <c r="K427" s="33"/>
      <c r="L427" s="34"/>
      <c r="M427" s="35"/>
      <c r="N427" s="36"/>
      <c r="O427" s="37"/>
      <c r="P427" s="37"/>
      <c r="Q427"/>
      <c r="R427"/>
      <c r="S427" s="28"/>
      <c r="AD427" s="39"/>
      <c r="AE427" s="39"/>
      <c r="AF427"/>
      <c r="AG427"/>
      <c r="AH427" s="50"/>
      <c r="AI427" s="39"/>
      <c r="AJ427"/>
    </row>
    <row r="428" spans="1:36" ht="15" x14ac:dyDescent="0.25">
      <c r="A428"/>
      <c r="B428"/>
      <c r="C428"/>
      <c r="D428" s="32"/>
      <c r="E428" s="33"/>
      <c r="F428" s="34"/>
      <c r="G428" s="35"/>
      <c r="H428" s="33"/>
      <c r="I428" s="34"/>
      <c r="J428" s="35"/>
      <c r="K428" s="33"/>
      <c r="L428" s="34"/>
      <c r="M428" s="35"/>
      <c r="N428" s="36"/>
      <c r="O428" s="37"/>
      <c r="P428" s="37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50"/>
      <c r="AJ428"/>
    </row>
    <row r="429" spans="1:36" ht="15" x14ac:dyDescent="0.25">
      <c r="A429"/>
      <c r="B429"/>
      <c r="C429"/>
      <c r="D429" s="32"/>
      <c r="E429" s="33"/>
      <c r="F429" s="34"/>
      <c r="G429" s="35"/>
      <c r="H429" s="33"/>
      <c r="I429" s="34"/>
      <c r="J429" s="35"/>
      <c r="K429" s="33"/>
      <c r="L429" s="34"/>
      <c r="M429" s="35"/>
      <c r="N429" s="36"/>
      <c r="O429" s="37"/>
      <c r="P429" s="37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50"/>
      <c r="AJ429"/>
    </row>
    <row r="430" spans="1:36" ht="15" x14ac:dyDescent="0.25">
      <c r="A430"/>
      <c r="B430"/>
      <c r="C430"/>
      <c r="D430" s="32"/>
      <c r="E430" s="33"/>
      <c r="F430" s="34"/>
      <c r="G430" s="35"/>
      <c r="H430" s="33"/>
      <c r="I430" s="34"/>
      <c r="J430" s="35"/>
      <c r="K430" s="33"/>
      <c r="L430" s="34"/>
      <c r="M430" s="35"/>
      <c r="N430" s="36"/>
      <c r="O430" s="37"/>
      <c r="P430" s="37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50"/>
      <c r="AJ430"/>
    </row>
    <row r="431" spans="1:36" ht="15" x14ac:dyDescent="0.25">
      <c r="A431"/>
      <c r="B431"/>
      <c r="C431"/>
      <c r="D431" s="32"/>
      <c r="E431" s="33"/>
      <c r="F431" s="34"/>
      <c r="G431" s="35"/>
      <c r="H431" s="33"/>
      <c r="I431" s="34"/>
      <c r="J431" s="35"/>
      <c r="K431" s="33"/>
      <c r="L431" s="34"/>
      <c r="M431" s="35"/>
      <c r="N431" s="36"/>
      <c r="O431" s="37"/>
      <c r="P431" s="37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50"/>
      <c r="AJ431"/>
    </row>
    <row r="432" spans="1:36" ht="15" x14ac:dyDescent="0.25">
      <c r="A432"/>
      <c r="B432"/>
      <c r="C432"/>
      <c r="D432" s="32"/>
      <c r="E432" s="33"/>
      <c r="F432" s="34"/>
      <c r="G432" s="35"/>
      <c r="H432" s="33"/>
      <c r="I432" s="34"/>
      <c r="J432" s="35"/>
      <c r="K432" s="33"/>
      <c r="L432" s="34"/>
      <c r="M432" s="35"/>
      <c r="N432" s="36"/>
      <c r="O432" s="37"/>
      <c r="P432" s="37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50"/>
      <c r="AJ432"/>
    </row>
    <row r="433" spans="1:36" ht="15" x14ac:dyDescent="0.25">
      <c r="A433"/>
      <c r="B433"/>
      <c r="C433"/>
      <c r="D433" s="32"/>
      <c r="E433" s="33"/>
      <c r="F433" s="34"/>
      <c r="G433" s="35"/>
      <c r="H433" s="33"/>
      <c r="I433" s="34"/>
      <c r="J433" s="35"/>
      <c r="K433" s="33"/>
      <c r="L433" s="34"/>
      <c r="M433" s="35"/>
      <c r="N433" s="36"/>
      <c r="O433" s="37"/>
      <c r="P433" s="37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50"/>
      <c r="AJ433"/>
    </row>
    <row r="434" spans="1:36" ht="15" x14ac:dyDescent="0.25">
      <c r="A434"/>
      <c r="B434"/>
      <c r="C434"/>
      <c r="D434" s="32"/>
      <c r="E434" s="33"/>
      <c r="F434" s="34"/>
      <c r="G434" s="35"/>
      <c r="H434" s="33"/>
      <c r="I434" s="34"/>
      <c r="J434" s="35"/>
      <c r="K434" s="33"/>
      <c r="L434" s="34"/>
      <c r="M434" s="35"/>
      <c r="N434" s="36"/>
      <c r="O434" s="37"/>
      <c r="P434" s="37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50"/>
      <c r="AJ434"/>
    </row>
    <row r="435" spans="1:36" ht="15" x14ac:dyDescent="0.25">
      <c r="A435"/>
      <c r="B435"/>
      <c r="C435"/>
      <c r="D435" s="32"/>
      <c r="E435" s="33"/>
      <c r="F435" s="34"/>
      <c r="G435" s="35"/>
      <c r="H435" s="33"/>
      <c r="I435" s="34"/>
      <c r="J435" s="35"/>
      <c r="K435" s="33"/>
      <c r="L435" s="34"/>
      <c r="M435" s="35"/>
      <c r="N435" s="36"/>
      <c r="O435" s="37"/>
      <c r="P435" s="37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50"/>
      <c r="AJ435"/>
    </row>
    <row r="436" spans="1:36" ht="15" x14ac:dyDescent="0.25">
      <c r="A436"/>
      <c r="B436"/>
      <c r="C436"/>
      <c r="D436" s="32"/>
      <c r="E436" s="33"/>
      <c r="F436" s="34"/>
      <c r="G436" s="35"/>
      <c r="H436" s="33"/>
      <c r="I436" s="34"/>
      <c r="J436" s="35"/>
      <c r="K436" s="33"/>
      <c r="L436" s="34"/>
      <c r="M436" s="35"/>
      <c r="N436" s="36"/>
      <c r="O436" s="37"/>
      <c r="P436" s="37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50"/>
      <c r="AJ436"/>
    </row>
    <row r="437" spans="1:36" ht="15" x14ac:dyDescent="0.25">
      <c r="A437"/>
      <c r="B437"/>
      <c r="C437"/>
      <c r="D437" s="32"/>
      <c r="E437" s="33"/>
      <c r="F437" s="34"/>
      <c r="G437" s="35"/>
      <c r="H437" s="33"/>
      <c r="I437" s="34"/>
      <c r="J437" s="35"/>
      <c r="K437" s="33"/>
      <c r="L437" s="34"/>
      <c r="M437" s="35"/>
      <c r="N437" s="36"/>
      <c r="O437" s="37"/>
      <c r="P437" s="37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50"/>
      <c r="AJ437"/>
    </row>
    <row r="438" spans="1:36" ht="15" x14ac:dyDescent="0.25">
      <c r="A438"/>
      <c r="B438"/>
      <c r="C438"/>
      <c r="D438" s="32"/>
      <c r="E438" s="33"/>
      <c r="F438" s="34"/>
      <c r="G438" s="35"/>
      <c r="H438" s="33"/>
      <c r="I438" s="34"/>
      <c r="J438" s="35"/>
      <c r="K438" s="33"/>
      <c r="L438" s="34"/>
      <c r="M438" s="35"/>
      <c r="N438" s="36"/>
      <c r="O438" s="37"/>
      <c r="P438" s="37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50"/>
      <c r="AJ438"/>
    </row>
    <row r="439" spans="1:36" ht="15" x14ac:dyDescent="0.25">
      <c r="A439"/>
      <c r="B439"/>
      <c r="C439"/>
      <c r="D439" s="32"/>
      <c r="E439" s="33"/>
      <c r="F439" s="34"/>
      <c r="G439" s="35"/>
      <c r="H439" s="33"/>
      <c r="I439" s="34"/>
      <c r="J439" s="35"/>
      <c r="K439" s="33"/>
      <c r="L439" s="34"/>
      <c r="M439" s="35"/>
      <c r="N439" s="36"/>
      <c r="O439" s="37"/>
      <c r="P439" s="37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50"/>
      <c r="AJ439"/>
    </row>
    <row r="440" spans="1:36" ht="15" x14ac:dyDescent="0.25">
      <c r="A440"/>
      <c r="B440"/>
      <c r="C440"/>
      <c r="D440" s="32"/>
      <c r="E440" s="33"/>
      <c r="F440" s="34"/>
      <c r="G440" s="35"/>
      <c r="H440" s="33"/>
      <c r="I440" s="34"/>
      <c r="J440" s="35"/>
      <c r="K440" s="33"/>
      <c r="L440" s="34"/>
      <c r="M440" s="35"/>
      <c r="N440" s="36"/>
      <c r="O440" s="37"/>
      <c r="P440" s="37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50"/>
      <c r="AJ440"/>
    </row>
    <row r="441" spans="1:36" ht="15" x14ac:dyDescent="0.25">
      <c r="A441"/>
      <c r="B441"/>
      <c r="C441"/>
      <c r="D441" s="32"/>
      <c r="E441" s="33"/>
      <c r="F441" s="34"/>
      <c r="G441" s="35"/>
      <c r="H441" s="33"/>
      <c r="I441" s="34"/>
      <c r="J441" s="35"/>
      <c r="K441" s="33"/>
      <c r="L441" s="34"/>
      <c r="M441" s="35"/>
      <c r="N441" s="36"/>
      <c r="O441" s="37"/>
      <c r="P441" s="37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50"/>
      <c r="AJ441"/>
    </row>
    <row r="442" spans="1:36" ht="15" x14ac:dyDescent="0.25">
      <c r="A442"/>
      <c r="B442"/>
      <c r="C442"/>
      <c r="D442" s="32"/>
      <c r="E442" s="33"/>
      <c r="F442" s="34"/>
      <c r="G442" s="35"/>
      <c r="H442" s="33"/>
      <c r="I442" s="34"/>
      <c r="J442" s="35"/>
      <c r="K442" s="33"/>
      <c r="L442" s="34"/>
      <c r="M442" s="35"/>
      <c r="N442" s="36"/>
      <c r="O442" s="37"/>
      <c r="P442" s="37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50"/>
      <c r="AJ442"/>
    </row>
    <row r="443" spans="1:36" ht="15" x14ac:dyDescent="0.25">
      <c r="A443"/>
      <c r="B443"/>
      <c r="C443"/>
      <c r="D443" s="32"/>
      <c r="E443" s="33"/>
      <c r="F443" s="34"/>
      <c r="G443" s="35"/>
      <c r="H443" s="33"/>
      <c r="I443" s="34"/>
      <c r="J443" s="35"/>
      <c r="K443" s="33"/>
      <c r="L443" s="34"/>
      <c r="M443" s="35"/>
      <c r="N443" s="36"/>
      <c r="O443" s="37"/>
      <c r="P443" s="37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50"/>
      <c r="AJ443"/>
    </row>
    <row r="444" spans="1:36" ht="15" x14ac:dyDescent="0.25">
      <c r="A444"/>
      <c r="B444"/>
      <c r="C444"/>
      <c r="D444" s="32"/>
      <c r="E444" s="33"/>
      <c r="F444" s="34"/>
      <c r="G444" s="35"/>
      <c r="H444" s="33"/>
      <c r="I444" s="34"/>
      <c r="J444" s="35"/>
      <c r="K444" s="33"/>
      <c r="L444" s="34"/>
      <c r="M444" s="35"/>
      <c r="N444" s="36"/>
      <c r="O444" s="37"/>
      <c r="P444" s="37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50"/>
      <c r="AJ444"/>
    </row>
    <row r="445" spans="1:36" ht="15" x14ac:dyDescent="0.25">
      <c r="A445"/>
      <c r="B445"/>
      <c r="C445"/>
      <c r="D445" s="32"/>
      <c r="E445" s="33"/>
      <c r="F445" s="34"/>
      <c r="G445" s="35"/>
      <c r="H445" s="33"/>
      <c r="I445" s="34"/>
      <c r="J445" s="35"/>
      <c r="K445" s="33"/>
      <c r="L445" s="34"/>
      <c r="M445" s="35"/>
      <c r="N445" s="36"/>
      <c r="O445" s="37"/>
      <c r="P445" s="37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50"/>
      <c r="AJ445"/>
    </row>
    <row r="446" spans="1:36" ht="15" x14ac:dyDescent="0.25">
      <c r="A446"/>
      <c r="B446"/>
      <c r="C446"/>
      <c r="D446" s="32"/>
      <c r="E446" s="33"/>
      <c r="F446" s="34"/>
      <c r="G446" s="35"/>
      <c r="H446" s="33"/>
      <c r="I446" s="34"/>
      <c r="J446" s="35"/>
      <c r="K446" s="33"/>
      <c r="L446" s="34"/>
      <c r="M446" s="35"/>
      <c r="N446" s="36"/>
      <c r="O446" s="37"/>
      <c r="P446" s="37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50"/>
      <c r="AJ446"/>
    </row>
    <row r="447" spans="1:36" ht="15" x14ac:dyDescent="0.25">
      <c r="A447"/>
      <c r="B447"/>
      <c r="C447"/>
      <c r="D447" s="32"/>
      <c r="E447" s="33"/>
      <c r="F447" s="34"/>
      <c r="G447" s="35"/>
      <c r="H447" s="33"/>
      <c r="I447" s="34"/>
      <c r="J447" s="35"/>
      <c r="K447" s="33"/>
      <c r="L447" s="34"/>
      <c r="M447" s="35"/>
      <c r="N447" s="36"/>
      <c r="O447" s="37"/>
      <c r="P447" s="37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50"/>
      <c r="AJ447"/>
    </row>
    <row r="448" spans="1:36" ht="15" x14ac:dyDescent="0.25">
      <c r="A448"/>
      <c r="B448"/>
      <c r="C448"/>
      <c r="D448" s="32"/>
      <c r="E448" s="33"/>
      <c r="F448" s="34"/>
      <c r="G448" s="35"/>
      <c r="H448" s="33"/>
      <c r="I448" s="34"/>
      <c r="J448" s="35"/>
      <c r="K448" s="33"/>
      <c r="L448" s="34"/>
      <c r="M448" s="35"/>
      <c r="N448" s="36"/>
      <c r="O448" s="37"/>
      <c r="P448" s="37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50"/>
      <c r="AJ448"/>
    </row>
    <row r="449" spans="1:36" ht="15" x14ac:dyDescent="0.25">
      <c r="A449"/>
      <c r="B449"/>
      <c r="C449"/>
      <c r="D449" s="32"/>
      <c r="E449" s="33"/>
      <c r="F449" s="34"/>
      <c r="G449" s="35"/>
      <c r="H449" s="33"/>
      <c r="I449" s="34"/>
      <c r="J449" s="35"/>
      <c r="K449" s="33"/>
      <c r="L449" s="34"/>
      <c r="M449" s="35"/>
      <c r="N449" s="36"/>
      <c r="O449" s="37"/>
      <c r="P449" s="37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50"/>
      <c r="AJ449"/>
    </row>
    <row r="450" spans="1:36" ht="15" x14ac:dyDescent="0.25">
      <c r="A450"/>
      <c r="B450"/>
      <c r="C450"/>
      <c r="D450" s="32"/>
      <c r="E450" s="33"/>
      <c r="F450" s="34"/>
      <c r="G450" s="35"/>
      <c r="H450" s="33"/>
      <c r="I450" s="34"/>
      <c r="J450" s="35"/>
      <c r="K450" s="33"/>
      <c r="L450" s="34"/>
      <c r="M450" s="35"/>
      <c r="N450" s="36"/>
      <c r="O450" s="37"/>
      <c r="P450" s="37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50"/>
      <c r="AJ450"/>
    </row>
    <row r="451" spans="1:36" s="38" customFormat="1" ht="15" x14ac:dyDescent="0.25">
      <c r="A451"/>
      <c r="B451"/>
      <c r="C451"/>
      <c r="D451" s="32"/>
      <c r="E451" s="33"/>
      <c r="F451" s="34"/>
      <c r="G451" s="35"/>
      <c r="H451" s="33"/>
      <c r="I451" s="34"/>
      <c r="J451" s="35"/>
      <c r="K451" s="33"/>
      <c r="L451" s="34"/>
      <c r="M451" s="35"/>
      <c r="N451" s="36"/>
      <c r="O451" s="37"/>
      <c r="P451" s="37"/>
      <c r="Q451" s="31"/>
      <c r="R451" s="31"/>
      <c r="S451" s="40"/>
      <c r="AD451" s="39"/>
      <c r="AE451" s="39"/>
      <c r="AF451"/>
      <c r="AG451"/>
      <c r="AH451" s="50"/>
      <c r="AI451" s="39"/>
      <c r="AJ451" s="31"/>
    </row>
    <row r="452" spans="1:36" ht="15" x14ac:dyDescent="0.25">
      <c r="A452"/>
      <c r="B452"/>
      <c r="C452"/>
      <c r="D452" s="32"/>
      <c r="E452" s="33"/>
      <c r="F452" s="34"/>
      <c r="G452" s="35"/>
      <c r="H452" s="33"/>
      <c r="I452" s="34"/>
      <c r="J452" s="35"/>
      <c r="K452" s="33"/>
      <c r="L452" s="34"/>
      <c r="M452" s="35"/>
      <c r="N452" s="36"/>
      <c r="O452" s="37"/>
      <c r="P452" s="37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50"/>
      <c r="AJ452"/>
    </row>
    <row r="453" spans="1:36" s="38" customFormat="1" ht="15" x14ac:dyDescent="0.25">
      <c r="A453"/>
      <c r="B453"/>
      <c r="C453"/>
      <c r="D453" s="32"/>
      <c r="E453" s="33"/>
      <c r="F453" s="34"/>
      <c r="G453" s="35"/>
      <c r="H453" s="33"/>
      <c r="I453" s="34"/>
      <c r="J453" s="35"/>
      <c r="K453" s="33"/>
      <c r="L453" s="34"/>
      <c r="M453" s="35"/>
      <c r="N453" s="36"/>
      <c r="O453" s="37"/>
      <c r="P453" s="37"/>
      <c r="Q453"/>
      <c r="R453"/>
      <c r="S453" s="28"/>
      <c r="AD453" s="39"/>
      <c r="AE453" s="39"/>
      <c r="AF453"/>
      <c r="AG453"/>
      <c r="AH453" s="50"/>
      <c r="AI453" s="39"/>
      <c r="AJ453"/>
    </row>
    <row r="454" spans="1:36" ht="15" x14ac:dyDescent="0.25">
      <c r="A454"/>
      <c r="B454"/>
      <c r="C454"/>
      <c r="D454" s="32"/>
      <c r="E454" s="33"/>
      <c r="F454" s="34"/>
      <c r="G454" s="35"/>
      <c r="H454" s="33"/>
      <c r="I454" s="34"/>
      <c r="J454" s="35"/>
      <c r="K454" s="33"/>
      <c r="L454" s="34"/>
      <c r="M454" s="35"/>
      <c r="N454" s="36"/>
      <c r="O454" s="37"/>
      <c r="P454" s="37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50"/>
      <c r="AJ454"/>
    </row>
    <row r="455" spans="1:36" ht="15" x14ac:dyDescent="0.25">
      <c r="A455"/>
      <c r="B455"/>
      <c r="C455"/>
      <c r="D455" s="32"/>
      <c r="E455" s="33"/>
      <c r="F455" s="34"/>
      <c r="G455" s="35"/>
      <c r="H455" s="33"/>
      <c r="I455" s="34"/>
      <c r="J455" s="35"/>
      <c r="K455" s="33"/>
      <c r="L455" s="34"/>
      <c r="M455" s="35"/>
      <c r="N455" s="36"/>
      <c r="O455" s="37"/>
      <c r="P455" s="37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50"/>
      <c r="AJ455"/>
    </row>
    <row r="456" spans="1:36" ht="15" x14ac:dyDescent="0.25">
      <c r="A456"/>
      <c r="B456"/>
      <c r="C456"/>
      <c r="D456" s="32"/>
      <c r="E456" s="33"/>
      <c r="F456" s="34"/>
      <c r="G456" s="35"/>
      <c r="H456" s="33"/>
      <c r="I456" s="34"/>
      <c r="J456" s="35"/>
      <c r="K456" s="33"/>
      <c r="L456" s="34"/>
      <c r="M456" s="35"/>
      <c r="N456" s="36"/>
      <c r="O456" s="37"/>
      <c r="P456" s="37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50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50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50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50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50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50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50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50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50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50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50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50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50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50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50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50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50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50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50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50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50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50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50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50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50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50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50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50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50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50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50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50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50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50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50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50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50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50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50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50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50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50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50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50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50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50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50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50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50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50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50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50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50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50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50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50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50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50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50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50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50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50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50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50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50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50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50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50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50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50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50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50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50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50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50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50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50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50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50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50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50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50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50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50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50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50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50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50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50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50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50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50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50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50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50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50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50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50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50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50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50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50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50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50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50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50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50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50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50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50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50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50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50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50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50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50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50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50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50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50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50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50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50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50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50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50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50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50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50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50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50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50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50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50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50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50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50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50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50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50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50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50"/>
      <c r="AJ597"/>
    </row>
    <row r="598" spans="1:36" s="54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5"/>
      <c r="AE598" s="55"/>
      <c r="AF598"/>
      <c r="AG598"/>
      <c r="AH598" s="50"/>
      <c r="AI598" s="55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50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50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50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50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50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50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50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50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50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50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50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50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50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50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50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50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50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50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50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50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50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50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50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50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50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50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50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50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50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50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50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50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50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50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50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50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50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50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50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50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50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50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50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50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50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50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50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50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50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50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50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50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50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50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50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50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50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50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50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50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50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50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50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50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50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50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50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50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50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50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50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50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50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50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50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50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50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50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50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50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50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50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50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50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50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50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50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50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50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50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50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50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50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50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50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50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50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50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50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50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50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50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50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50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50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50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50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50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50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50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50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50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50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50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50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50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50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50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50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50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50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50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50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50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50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50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50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50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50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50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50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50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50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50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50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50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50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50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50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50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50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50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50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50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50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50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50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50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50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50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50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50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50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50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50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50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50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50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50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50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50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50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50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50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50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50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50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50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50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50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50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50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50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50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50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50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50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50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50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50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50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50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50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50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50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50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50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50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50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50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50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50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50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50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50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50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50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50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50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50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50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50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50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50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50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50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50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50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50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50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50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50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50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50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50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50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50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50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50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50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50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50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50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50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50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50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50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50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50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50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50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50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50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50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50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50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50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3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2021-08-11T06:53:23Z</dcterms:modified>
</cp:coreProperties>
</file>